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\Documentation\Design\"/>
    </mc:Choice>
  </mc:AlternateContent>
  <xr:revisionPtr revIDLastSave="0" documentId="13_ncr:1_{EC31C618-B9F2-46F1-8C1F-5E56308AEE3B}" xr6:coauthVersionLast="47" xr6:coauthVersionMax="47" xr10:uidLastSave="{00000000-0000-0000-0000-000000000000}"/>
  <bookViews>
    <workbookView xWindow="-120" yWindow="-120" windowWidth="29040" windowHeight="15720" xr2:uid="{D27F5AFA-C88C-4A2F-A896-BFED2572A1C7}"/>
  </bookViews>
  <sheets>
    <sheet name="Estimates" sheetId="1" r:id="rId1"/>
    <sheet name="Deprioritized" sheetId="5" r:id="rId2"/>
    <sheet name="Points" sheetId="2" r:id="rId3"/>
    <sheet name="Resources" sheetId="3" r:id="rId4"/>
    <sheet name="Variab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5" l="1"/>
  <c r="D9" i="5"/>
  <c r="F8" i="5"/>
  <c r="D8" i="5"/>
  <c r="F7" i="5"/>
  <c r="D7" i="5"/>
  <c r="F6" i="5"/>
  <c r="D6" i="5"/>
  <c r="G5" i="5"/>
  <c r="F5" i="5"/>
  <c r="D5" i="5"/>
  <c r="G4" i="5"/>
  <c r="F4" i="5"/>
  <c r="D4" i="5"/>
  <c r="F3" i="5"/>
  <c r="D3" i="5"/>
  <c r="F2" i="5"/>
  <c r="D2" i="5"/>
  <c r="D11" i="5" s="1"/>
  <c r="D87" i="1"/>
  <c r="F87" i="1"/>
  <c r="G87" i="1"/>
  <c r="D79" i="1"/>
  <c r="F79" i="1"/>
  <c r="G79" i="1"/>
  <c r="D64" i="1"/>
  <c r="F64" i="1"/>
  <c r="G64" i="1"/>
  <c r="B6" i="3"/>
  <c r="D2" i="1"/>
  <c r="G2" i="5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D25" i="1"/>
  <c r="G25" i="1" s="1"/>
  <c r="D26" i="1"/>
  <c r="G26" i="1" s="1"/>
  <c r="D27" i="1"/>
  <c r="G27" i="1" s="1"/>
  <c r="D28" i="1"/>
  <c r="G28" i="1" s="1"/>
  <c r="D29" i="1"/>
  <c r="D30" i="1"/>
  <c r="D31" i="1"/>
  <c r="D32" i="1"/>
  <c r="D33" i="1"/>
  <c r="G33" i="1" s="1"/>
  <c r="D34" i="1"/>
  <c r="D35" i="1"/>
  <c r="G35" i="1" s="1"/>
  <c r="D36" i="1"/>
  <c r="G36" i="1" s="1"/>
  <c r="D37" i="1"/>
  <c r="G37" i="1" s="1"/>
  <c r="D38" i="1"/>
  <c r="G38" i="1" s="1"/>
  <c r="D39" i="1"/>
  <c r="D40" i="1"/>
  <c r="D41" i="1"/>
  <c r="D42" i="1"/>
  <c r="D43" i="1"/>
  <c r="G43" i="1" s="1"/>
  <c r="D44" i="1"/>
  <c r="G44" i="1" s="1"/>
  <c r="D45" i="1"/>
  <c r="G45" i="1" s="1"/>
  <c r="D46" i="1"/>
  <c r="D47" i="1"/>
  <c r="D48" i="1"/>
  <c r="D49" i="1"/>
  <c r="D50" i="1"/>
  <c r="D51" i="1"/>
  <c r="D52" i="1"/>
  <c r="G52" i="1" s="1"/>
  <c r="D53" i="1"/>
  <c r="G53" i="1" s="1"/>
  <c r="D54" i="1"/>
  <c r="G54" i="1" s="1"/>
  <c r="D55" i="1"/>
  <c r="D56" i="1"/>
  <c r="D57" i="1"/>
  <c r="G57" i="1" s="1"/>
  <c r="D58" i="1"/>
  <c r="D59" i="1"/>
  <c r="D60" i="1"/>
  <c r="D61" i="1"/>
  <c r="D62" i="1"/>
  <c r="G62" i="1" s="1"/>
  <c r="D63" i="1"/>
  <c r="D65" i="1"/>
  <c r="D66" i="1"/>
  <c r="D67" i="1"/>
  <c r="D68" i="1"/>
  <c r="D69" i="1"/>
  <c r="D70" i="1"/>
  <c r="D71" i="1"/>
  <c r="D72" i="1"/>
  <c r="G72" i="1" s="1"/>
  <c r="D73" i="1"/>
  <c r="D74" i="1"/>
  <c r="G74" i="1" s="1"/>
  <c r="D75" i="1"/>
  <c r="G75" i="1" s="1"/>
  <c r="D76" i="1"/>
  <c r="G76" i="1" s="1"/>
  <c r="D77" i="1"/>
  <c r="D78" i="1"/>
  <c r="D80" i="1"/>
  <c r="D81" i="1"/>
  <c r="D82" i="1"/>
  <c r="D83" i="1"/>
  <c r="D84" i="1"/>
  <c r="D85" i="1"/>
  <c r="D86" i="1"/>
  <c r="D88" i="1"/>
  <c r="D89" i="1"/>
  <c r="D90" i="1"/>
  <c r="B97" i="1"/>
  <c r="C11" i="5"/>
  <c r="B9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8" i="1"/>
  <c r="F89" i="1"/>
  <c r="F90" i="1"/>
  <c r="G24" i="1"/>
  <c r="G29" i="1"/>
  <c r="G30" i="1"/>
  <c r="G31" i="1"/>
  <c r="G32" i="1"/>
  <c r="G34" i="1"/>
  <c r="G39" i="1"/>
  <c r="G40" i="1"/>
  <c r="G41" i="1"/>
  <c r="G42" i="1"/>
  <c r="G46" i="1"/>
  <c r="G47" i="1"/>
  <c r="G48" i="1"/>
  <c r="G49" i="1"/>
  <c r="G50" i="1"/>
  <c r="G51" i="1"/>
  <c r="G55" i="1"/>
  <c r="G56" i="1"/>
  <c r="G58" i="1"/>
  <c r="G59" i="1"/>
  <c r="G60" i="1"/>
  <c r="G61" i="1"/>
  <c r="G63" i="1"/>
  <c r="G65" i="1"/>
  <c r="G66" i="1"/>
  <c r="G67" i="1"/>
  <c r="G68" i="1"/>
  <c r="G69" i="1"/>
  <c r="G70" i="1"/>
  <c r="G71" i="1"/>
  <c r="G73" i="1"/>
  <c r="G77" i="1"/>
  <c r="G78" i="1"/>
  <c r="G80" i="1"/>
  <c r="G81" i="1"/>
  <c r="G82" i="1"/>
  <c r="G83" i="1"/>
  <c r="G84" i="1"/>
  <c r="G85" i="1"/>
  <c r="G86" i="1"/>
  <c r="G88" i="1"/>
  <c r="G89" i="1"/>
  <c r="G90" i="1"/>
  <c r="C92" i="1"/>
  <c r="G16" i="1"/>
  <c r="G2" i="1"/>
  <c r="G6" i="5" l="1"/>
  <c r="G7" i="5"/>
  <c r="G8" i="5"/>
  <c r="G3" i="5"/>
  <c r="G9" i="5"/>
  <c r="F92" i="1"/>
  <c r="B99" i="1" s="1"/>
  <c r="G92" i="1"/>
  <c r="B100" i="1" s="1"/>
  <c r="D92" i="1"/>
  <c r="B95" i="1" l="1"/>
  <c r="B98" i="1" l="1"/>
  <c r="B94" i="1"/>
</calcChain>
</file>

<file path=xl/sharedStrings.xml><?xml version="1.0" encoding="utf-8"?>
<sst xmlns="http://schemas.openxmlformats.org/spreadsheetml/2006/main" count="234" uniqueCount="145">
  <si>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</si>
  <si>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</si>
  <si>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</si>
  <si>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</si>
  <si>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</si>
  <si>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</si>
  <si>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</si>
  <si>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</si>
  <si>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</si>
  <si>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</si>
  <si>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</si>
  <si>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</si>
  <si>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</si>
  <si>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</si>
  <si>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</si>
  <si>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</si>
  <si>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</si>
  <si>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</si>
  <si>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</si>
  <si>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</si>
  <si>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</si>
  <si>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</si>
  <si>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</si>
  <si>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</si>
  <si>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</si>
  <si>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</si>
  <si>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</si>
  <si>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</si>
  <si>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</si>
  <si>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</si>
  <si>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</si>
  <si>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</si>
  <si>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</si>
  <si>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</si>
  <si>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</si>
  <si>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</si>
  <si>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</si>
  <si>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</si>
  <si>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</si>
  <si>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</si>
  <si>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</si>
  <si>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</si>
  <si>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</si>
  <si>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</si>
  <si>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</si>
  <si>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</si>
  <si>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</si>
  <si>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</si>
  <si>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</si>
  <si>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</si>
  <si>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</si>
  <si>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</si>
  <si>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</si>
  <si>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</si>
  <si>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</si>
  <si>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</si>
  <si>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</si>
  <si>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</si>
  <si>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</si>
  <si>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</si>
  <si>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</si>
  <si>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</si>
  <si>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Polaris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</si>
  <si>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</si>
  <si>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</si>
  <si>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</si>
  <si>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</si>
  <si>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</si>
  <si>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</si>
  <si>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</si>
  <si>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</si>
  <si>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</si>
  <si>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Schedule Deliveries</t>
  </si>
  <si>
    <t>Delivery Checklist</t>
  </si>
  <si>
    <t>Bulk Email Scheduled Deliveries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</si>
  <si>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</si>
  <si>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</si>
  <si>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</si>
  <si>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</si>
  <si>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</si>
  <si>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</si>
  <si>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</si>
  <si>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</si>
  <si>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</si>
  <si>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Setup Paypal IPN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</si>
  <si>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</si>
  <si>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</si>
  <si>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</si>
  <si>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</si>
  <si>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</si>
  <si>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</si>
  <si>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</si>
  <si>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</si>
  <si>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 Sample Story</t>
  </si>
  <si>
    <t>List of News</t>
  </si>
  <si>
    <t>News Detail</t>
  </si>
  <si>
    <t>Add News</t>
  </si>
  <si>
    <t>Edit News</t>
  </si>
  <si>
    <t>Delete News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</si>
  <si>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</si>
  <si>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</si>
  <si>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</si>
  <si>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</si>
  <si>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</si>
  <si>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</si>
  <si>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</si>
  <si>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Search Indexing</t>
  </si>
  <si>
    <t>Search</t>
  </si>
  <si>
    <t>Search Bar</t>
  </si>
  <si>
    <t>Search Results</t>
  </si>
  <si>
    <t>Advanced Features</t>
  </si>
  <si>
    <t>Remove Image Geolocation</t>
  </si>
  <si>
    <t>Convert Image to WebP</t>
  </si>
  <si>
    <t>Page Versioning</t>
  </si>
  <si>
    <t>Page History</t>
  </si>
  <si>
    <t>Restore Version</t>
  </si>
  <si>
    <t>Total</t>
  </si>
  <si>
    <t>Name</t>
  </si>
  <si>
    <t>Dedicated Development Hours Per Week</t>
  </si>
  <si>
    <t>Completed</t>
  </si>
  <si>
    <t>Completed Hours</t>
  </si>
  <si>
    <t>Total Weeks</t>
  </si>
  <si>
    <t>Variable</t>
  </si>
  <si>
    <t>Start Date</t>
  </si>
  <si>
    <t>Week Number</t>
  </si>
  <si>
    <t>Estimated Completion Date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</si>
  <si>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</si>
  <si>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</si>
  <si>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</si>
  <si>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</si>
  <si>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</si>
  <si>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</si>
  <si>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</si>
  <si>
    <t>Serilog Console, File Logging</t>
  </si>
  <si>
    <t>Total De-prioritized</t>
  </si>
  <si>
    <t>Projected Remaining Weeks of Work</t>
  </si>
  <si>
    <t>Project Start Date</t>
  </si>
  <si>
    <t>Greg Finzer</t>
  </si>
  <si>
    <t>James MacIvor</t>
  </si>
  <si>
    <t>Val Skordin</t>
  </si>
  <si>
    <t>Manage Build and Delivery Schedule</t>
  </si>
  <si>
    <t>News</t>
  </si>
  <si>
    <t>Manage News</t>
  </si>
  <si>
    <t>Stories</t>
  </si>
  <si>
    <t>Manage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</si>
</sst>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G90" totalsRowShown="0">
  <autoFilter ref="A1:G90" xr:uid="{20A5C34A-BA74-4618-9527-C8C5A4B15239}"/>
  <tableColumns count="7">
    <tableColumn id="2" xr3:uid="{8122BCC0-A9A0-4E8A-97F8-809454E87965}" name="Epic"/>
    <tableColumn id="3" xr3:uid="{62273C57-4035-404E-BD7F-DBE541848AF0}" name="Story"/>
    <tableColumn id="4" xr3:uid="{F83CC626-5103-462B-9E71-70FF58ECD672}" name="Points" dataDxfId="5"/>
    <tableColumn id="5" xr3:uid="{32A1D275-1575-4B11-A22D-5A36CD923379}" name="Estimated Hours" dataDxfId="4">
      <calculatedColumnFormula>VLOOKUP(C2,Points!$A$1:$C$6,3,FALSE)</calculatedColumnFormula>
    </tableColumn>
    <tableColumn id="6" xr3:uid="{E075E6CD-1DFD-47F5-B7CE-6A6F43BA85B6}" name="Completed"/>
    <tableColumn id="8" xr3:uid="{775079EE-6981-4E34-B3C6-3629C5635AE6}" name="Completed Points" dataDxfId="3">
      <calculatedColumnFormula>IF(Table1[[#This Row],[Completed]],Table1[[#This Row],[Points]],0)</calculatedColumnFormula>
    </tableColumn>
    <tableColumn id="7" xr3:uid="{B8125C06-D59F-4CA7-817D-1DFF5C288455}" name="Completed Hours" dataDxfId="2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FB8B6-867C-41A1-BFD9-9F5A89B19647}" name="Table2" displayName="Table2" ref="A1:G9" totalsRowShown="0">
  <autoFilter ref="A1:G9" xr:uid="{462FB8B6-867C-41A1-BFD9-9F5A89B19647}"/>
  <tableColumns count="7">
    <tableColumn id="2" xr3:uid="{31CB5B43-DDC0-45F7-94FE-8435C1D008DA}" name="Epic"/>
    <tableColumn id="3" xr3:uid="{E8134CEE-EEF4-4605-A21F-CFF015B23BA2}" name="Story"/>
    <tableColumn id="4" xr3:uid="{A8E050D4-AAEC-4516-ABB3-A0C110009E2F}" name="Points" dataDxfId="1"/>
    <tableColumn id="5" xr3:uid="{AD6AC57F-E07B-42DB-850E-DEA524AE6E46}" name="Estimated Hours" dataDxfId="0">
      <calculatedColumnFormula>VLOOKUP(C2,Points!$A$1:$C$6,3,FALSE)</calculatedColumnFormula>
    </tableColumn>
    <tableColumn id="6" xr3:uid="{86F5B27A-D198-4848-ADB6-A7BEFFDB816F}" name="Completed"/>
    <tableColumn id="7" xr3:uid="{2398D599-5A1D-4B6E-8A23-79F4063944CE}" name="Completed Points">
      <calculatedColumnFormula>IF(Table1[[#This Row],[Completed]],Table1[[#This Row],[Points]],0)</calculatedColumnFormula>
    </tableColumn>
    <tableColumn id="8" xr3:uid="{C13FCCDE-FC9C-48C6-AE8F-48A44BF6C3D4}" name="Completed Hours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G100"/>
  <sheetViews>
    <sheetView tabSelected="1" workbookViewId="0">
      <pane ySplit="1" topLeftCell="A74" activePane="bottomLeft" state="frozen"/>
      <selection pane="bottomLeft" activeCell="B101" sqref="B101"/>
    </sheetView>
  </sheetViews>
  <sheetFormatPr defaultRowHeight="15" x14ac:dyDescent="0.25"/>
  <cols>
    <col min="1" max="1" width="34.5703125" bestFit="1" customWidth="1"/>
    <col min="2" max="2" width="51.7109375" bestFit="1" customWidth="1"/>
    <col min="3" max="3" width="11.140625" style="3" bestFit="1" customWidth="1"/>
    <col min="4" max="4" width="20.140625" style="3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119</v>
      </c>
      <c r="F1" t="s">
        <v>130</v>
      </c>
      <c r="G1" t="s">
        <v>120</v>
      </c>
    </row>
    <row r="2" spans="1:7" x14ac:dyDescent="0.25">
      <c r="A2" t="s">
        <v>4</v>
      </c>
      <c r="B2" t="s">
        <v>5</v>
      </c>
      <c r="C2" s="3">
        <v>1</v>
      </c>
      <c r="D2" s="3">
        <f>VLOOKUP(C2,Points!$A$1:$C$6,3,FALSE)</f>
        <v>4</v>
      </c>
      <c r="E2" t="b">
        <v>1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4</v>
      </c>
      <c r="B3" t="s">
        <v>6</v>
      </c>
      <c r="C3" s="3">
        <v>1</v>
      </c>
      <c r="D3" s="3">
        <f>VLOOKUP(C3,Points!$A$1:$C$6,3,FALSE)</f>
        <v>4</v>
      </c>
      <c r="E3" t="b">
        <v>1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4</v>
      </c>
      <c r="B4" t="s">
        <v>7</v>
      </c>
      <c r="C4" s="3">
        <v>1</v>
      </c>
      <c r="D4" s="3">
        <f>VLOOKUP(C4,Points!$A$1:$C$6,3,FALSE)</f>
        <v>4</v>
      </c>
      <c r="E4" t="b">
        <v>1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4</v>
      </c>
      <c r="B5" t="s">
        <v>8</v>
      </c>
      <c r="C5" s="3">
        <v>1</v>
      </c>
      <c r="D5" s="3">
        <f>VLOOKUP(C5,Points!$A$1:$C$6,3,FALSE)</f>
        <v>4</v>
      </c>
      <c r="E5" t="b">
        <v>1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4</v>
      </c>
      <c r="B6" t="s">
        <v>9</v>
      </c>
      <c r="C6" s="3">
        <v>1</v>
      </c>
      <c r="D6" s="3">
        <f>VLOOKUP(C6,Points!$A$1:$C$6,3,FALSE)</f>
        <v>4</v>
      </c>
      <c r="E6" t="b">
        <v>1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4</v>
      </c>
      <c r="B7" t="s">
        <v>10</v>
      </c>
      <c r="C7" s="3">
        <v>1</v>
      </c>
      <c r="D7" s="3">
        <f>VLOOKUP(C7,Points!$A$1:$C$6,3,FALSE)</f>
        <v>4</v>
      </c>
      <c r="E7" t="b">
        <v>1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4</v>
      </c>
      <c r="B8" t="s">
        <v>11</v>
      </c>
      <c r="C8" s="3">
        <v>2</v>
      </c>
      <c r="D8" s="3">
        <f>VLOOKUP(C8,Points!$A$1:$C$6,3,FALSE)</f>
        <v>8</v>
      </c>
      <c r="E8" t="b">
        <v>1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4</v>
      </c>
      <c r="B9" t="s">
        <v>12</v>
      </c>
      <c r="C9" s="3">
        <v>2</v>
      </c>
      <c r="D9" s="3">
        <f>VLOOKUP(C9,Points!$A$1:$C$6,3,FALSE)</f>
        <v>8</v>
      </c>
      <c r="E9" t="b">
        <v>1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0" spans="1:7" x14ac:dyDescent="0.25">
      <c r="A10" t="s">
        <v>4</v>
      </c>
      <c r="B10" t="s">
        <v>13</v>
      </c>
      <c r="C10" s="3">
        <v>1</v>
      </c>
      <c r="D10" s="3">
        <f>VLOOKUP(C10,Points!$A$1:$C$6,3,FALSE)</f>
        <v>4</v>
      </c>
      <c r="E10" t="b">
        <v>1</v>
      </c>
      <c r="F10">
        <f>IF(Table1[[#This Row],[Completed]],Table1[[#This Row],[Points]],0)</f>
        <v>1</v>
      </c>
      <c r="G10">
        <f>IF(Table1[[#This Row],[Completed]],Table1[[#This Row],[Estimated Hours]],0)</f>
        <v>4</v>
      </c>
    </row>
    <row r="11" spans="1:7" x14ac:dyDescent="0.25">
      <c r="A11" t="s">
        <v>4</v>
      </c>
      <c r="B11" t="s">
        <v>14</v>
      </c>
      <c r="C11" s="3">
        <v>1</v>
      </c>
      <c r="D11" s="3">
        <f>VLOOKUP(C11,Points!$A$1:$C$6,3,FALSE)</f>
        <v>4</v>
      </c>
      <c r="E11" t="b">
        <v>1</v>
      </c>
      <c r="F11">
        <f>IF(Table1[[#This Row],[Completed]],Table1[[#This Row],[Points]],0)</f>
        <v>1</v>
      </c>
      <c r="G11">
        <f>IF(Table1[[#This Row],[Completed]],Table1[[#This Row],[Estimated Hours]],0)</f>
        <v>4</v>
      </c>
    </row>
    <row r="12" spans="1:7" x14ac:dyDescent="0.25">
      <c r="A12" t="s">
        <v>4</v>
      </c>
      <c r="B12" t="s">
        <v>15</v>
      </c>
      <c r="C12" s="3">
        <v>2</v>
      </c>
      <c r="D12" s="3">
        <f>VLOOKUP(C12,Points!$A$1:$C$6,3,FALSE)</f>
        <v>8</v>
      </c>
      <c r="E12" t="b">
        <v>1</v>
      </c>
      <c r="F12">
        <f>IF(Table1[[#This Row],[Completed]],Table1[[#This Row],[Points]],0)</f>
        <v>2</v>
      </c>
      <c r="G12">
        <f>IF(Table1[[#This Row],[Completed]],Table1[[#This Row],[Estimated Hours]],0)</f>
        <v>8</v>
      </c>
    </row>
    <row r="13" spans="1:7" x14ac:dyDescent="0.25">
      <c r="A13" t="s">
        <v>4</v>
      </c>
      <c r="B13" t="s">
        <v>16</v>
      </c>
      <c r="C13" s="3">
        <v>1</v>
      </c>
      <c r="D13" s="3">
        <f>VLOOKUP(C13,Points!$A$1:$C$6,3,FALSE)</f>
        <v>4</v>
      </c>
      <c r="E13" t="b">
        <v>1</v>
      </c>
      <c r="F13">
        <f>IF(Table1[[#This Row],[Completed]],Table1[[#This Row],[Points]],0)</f>
        <v>1</v>
      </c>
      <c r="G13">
        <f>IF(Table1[[#This Row],[Completed]],Table1[[#This Row],[Estimated Hours]],0)</f>
        <v>4</v>
      </c>
    </row>
    <row r="14" spans="1:7" x14ac:dyDescent="0.25">
      <c r="A14" t="s">
        <v>4</v>
      </c>
      <c r="B14" t="s">
        <v>17</v>
      </c>
      <c r="C14" s="3">
        <v>2</v>
      </c>
      <c r="D14" s="3">
        <f>VLOOKUP(C14,Points!$A$1:$C$6,3,FALSE)</f>
        <v>8</v>
      </c>
      <c r="E14" t="b">
        <v>1</v>
      </c>
      <c r="F14">
        <f>IF(Table1[[#This Row],[Completed]],Table1[[#This Row],[Points]],0)</f>
        <v>2</v>
      </c>
      <c r="G14">
        <f>IF(Table1[[#This Row],[Completed]],Table1[[#This Row],[Estimated Hours]],0)</f>
        <v>8</v>
      </c>
    </row>
    <row r="15" spans="1:7" x14ac:dyDescent="0.25">
      <c r="A15" t="s">
        <v>4</v>
      </c>
      <c r="B15" t="s">
        <v>128</v>
      </c>
      <c r="C15" s="3">
        <v>1</v>
      </c>
      <c r="D15" s="3">
        <f>VLOOKUP(C15,Points!$A$1:$C$6,3,FALSE)</f>
        <v>4</v>
      </c>
      <c r="E15" t="b">
        <v>1</v>
      </c>
      <c r="F15">
        <f>IF(Table1[[#This Row],[Completed]],Table1[[#This Row],[Points]],0)</f>
        <v>1</v>
      </c>
      <c r="G15">
        <f>IF(Table1[[#This Row],[Completed]],Table1[[#This Row],[Estimated Hours]],0)</f>
        <v>4</v>
      </c>
    </row>
    <row r="16" spans="1:7" x14ac:dyDescent="0.25">
      <c r="A16" t="s">
        <v>4</v>
      </c>
      <c r="B16" t="s">
        <v>18</v>
      </c>
      <c r="C16" s="3">
        <v>2</v>
      </c>
      <c r="D16" s="3">
        <f>VLOOKUP(C16,Points!$A$1:$C$6,3,FALSE)</f>
        <v>8</v>
      </c>
      <c r="E16" t="b">
        <v>1</v>
      </c>
      <c r="F16">
        <f>IF(Table1[[#This Row],[Completed]],Table1[[#This Row],[Points]],0)</f>
        <v>2</v>
      </c>
      <c r="G16">
        <f>IF(Table1[[#This Row],[Completed]],Table1[[#This Row],[Estimated Hours]],0)</f>
        <v>8</v>
      </c>
    </row>
    <row r="17" spans="1:7" x14ac:dyDescent="0.25">
      <c r="A17" t="s">
        <v>4</v>
      </c>
      <c r="B17" t="s">
        <v>133</v>
      </c>
      <c r="C17" s="3">
        <v>2</v>
      </c>
      <c r="D17" s="3">
        <f>VLOOKUP(C17,Points!$A$1:$C$6,3,FALSE)</f>
        <v>8</v>
      </c>
      <c r="E17" t="b">
        <v>1</v>
      </c>
      <c r="F17">
        <f>IF(Table1[[#This Row],[Completed]],Table1[[#This Row],[Points]],0)</f>
        <v>2</v>
      </c>
      <c r="G17">
        <f>IF(Table1[[#This Row],[Completed]],Table1[[#This Row],[Estimated Hours]],0)</f>
        <v>8</v>
      </c>
    </row>
    <row r="18" spans="1:7" x14ac:dyDescent="0.25">
      <c r="A18" t="s">
        <v>4</v>
      </c>
      <c r="B18" t="s">
        <v>126</v>
      </c>
      <c r="C18" s="3">
        <v>1</v>
      </c>
      <c r="D18" s="3">
        <f>VLOOKUP(C18,Points!$A$1:$C$6,3,FALSE)</f>
        <v>4</v>
      </c>
      <c r="E18" t="b">
        <v>1</v>
      </c>
      <c r="F18">
        <f>IF(Table1[[#This Row],[Completed]],Table1[[#This Row],[Points]],0)</f>
        <v>1</v>
      </c>
      <c r="G18">
        <f>IF(Table1[[#This Row],[Completed]],Table1[[#This Row],[Estimated Hours]],0)</f>
        <v>4</v>
      </c>
    </row>
    <row r="19" spans="1:7" x14ac:dyDescent="0.25">
      <c r="A19" t="s">
        <v>4</v>
      </c>
      <c r="B19" t="s">
        <v>127</v>
      </c>
      <c r="C19" s="3">
        <v>1</v>
      </c>
      <c r="D19" s="3">
        <f>VLOOKUP(C19,Points!$A$1:$C$6,3,FALSE)</f>
        <v>4</v>
      </c>
      <c r="E19" t="b">
        <v>1</v>
      </c>
      <c r="F19">
        <f>IF(Table1[[#This Row],[Completed]],Table1[[#This Row],[Points]],0)</f>
        <v>1</v>
      </c>
      <c r="G19">
        <f>IF(Table1[[#This Row],[Completed]],Table1[[#This Row],[Estimated Hours]],0)</f>
        <v>4</v>
      </c>
    </row>
    <row r="20" spans="1:7" x14ac:dyDescent="0.25">
      <c r="A20" t="s">
        <v>4</v>
      </c>
      <c r="B20" t="s">
        <v>19</v>
      </c>
      <c r="C20" s="3">
        <v>3</v>
      </c>
      <c r="D20" s="3">
        <f>VLOOKUP(C20,Points!$A$1:$C$6,3,FALSE)</f>
        <v>16</v>
      </c>
      <c r="E20" t="b">
        <v>1</v>
      </c>
      <c r="F20">
        <f>IF(Table1[[#This Row],[Completed]],Table1[[#This Row],[Points]],0)</f>
        <v>3</v>
      </c>
      <c r="G20">
        <f>IF(Table1[[#This Row],[Completed]],Table1[[#This Row],[Estimated Hours]],0)</f>
        <v>16</v>
      </c>
    </row>
    <row r="21" spans="1:7" x14ac:dyDescent="0.25">
      <c r="A21" t="s">
        <v>27</v>
      </c>
      <c r="B21" t="s">
        <v>28</v>
      </c>
      <c r="C21" s="3">
        <v>3</v>
      </c>
      <c r="D21" s="3">
        <f>VLOOKUP(C21,Points!$A$1:$C$6,3,FALSE)</f>
        <v>16</v>
      </c>
      <c r="E21" t="b">
        <v>1</v>
      </c>
      <c r="F21">
        <f>IF(Table1[[#This Row],[Completed]],Table1[[#This Row],[Points]],0)</f>
        <v>3</v>
      </c>
      <c r="G21">
        <f>IF(Table1[[#This Row],[Completed]],Table1[[#This Row],[Estimated Hours]],0)</f>
        <v>16</v>
      </c>
    </row>
    <row r="22" spans="1:7" x14ac:dyDescent="0.25">
      <c r="A22" t="s">
        <v>27</v>
      </c>
      <c r="B22" t="s">
        <v>29</v>
      </c>
      <c r="C22" s="3">
        <v>2</v>
      </c>
      <c r="D22" s="3">
        <f>VLOOKUP(C22,Points!$A$1:$C$6,3,FALSE)</f>
        <v>8</v>
      </c>
      <c r="E22" t="b">
        <v>1</v>
      </c>
      <c r="F22">
        <f>IF(Table1[[#This Row],[Completed]],Table1[[#This Row],[Points]],0)</f>
        <v>2</v>
      </c>
      <c r="G22">
        <f>IF(Table1[[#This Row],[Completed]],Table1[[#This Row],[Estimated Hours]],0)</f>
        <v>8</v>
      </c>
    </row>
    <row r="23" spans="1:7" x14ac:dyDescent="0.25">
      <c r="A23" t="s">
        <v>27</v>
      </c>
      <c r="B23" t="s">
        <v>30</v>
      </c>
      <c r="C23" s="3">
        <v>2</v>
      </c>
      <c r="D23" s="3">
        <f>VLOOKUP(C23,Points!$A$1:$C$6,3,FALSE)</f>
        <v>8</v>
      </c>
      <c r="E23" t="b">
        <v>1</v>
      </c>
      <c r="F23">
        <f>IF(Table1[[#This Row],[Completed]],Table1[[#This Row],[Points]],0)</f>
        <v>2</v>
      </c>
      <c r="G23">
        <f>IF(Table1[[#This Row],[Completed]],Table1[[#This Row],[Estimated Hours]],0)</f>
        <v>8</v>
      </c>
    </row>
    <row r="24" spans="1:7" x14ac:dyDescent="0.25">
      <c r="A24" t="s">
        <v>27</v>
      </c>
      <c r="B24" t="s">
        <v>31</v>
      </c>
      <c r="C24" s="3">
        <v>2</v>
      </c>
      <c r="D24" s="3">
        <f>VLOOKUP(C24,Points!$A$1:$C$6,3,FALSE)</f>
        <v>8</v>
      </c>
      <c r="E24" t="b">
        <v>1</v>
      </c>
      <c r="F24">
        <f>IF(Table1[[#This Row],[Completed]],Table1[[#This Row],[Points]],0)</f>
        <v>2</v>
      </c>
      <c r="G24">
        <f>IF(Table1[[#This Row],[Completed]],Table1[[#This Row],[Estimated Hours]],0)</f>
        <v>8</v>
      </c>
    </row>
    <row r="25" spans="1:7" x14ac:dyDescent="0.25">
      <c r="A25" t="s">
        <v>32</v>
      </c>
      <c r="B25" t="s">
        <v>33</v>
      </c>
      <c r="C25" s="3">
        <v>3</v>
      </c>
      <c r="D25" s="3">
        <f>VLOOKUP(C25,Points!$A$1:$C$6,3,FALSE)</f>
        <v>16</v>
      </c>
      <c r="E25" t="b">
        <v>1</v>
      </c>
      <c r="F25">
        <f>IF(Table1[[#This Row],[Completed]],Table1[[#This Row],[Points]],0)</f>
        <v>3</v>
      </c>
      <c r="G25">
        <f>IF(Table1[[#This Row],[Completed]],Table1[[#This Row],[Estimated Hours]],0)</f>
        <v>16</v>
      </c>
    </row>
    <row r="26" spans="1:7" x14ac:dyDescent="0.25">
      <c r="A26" t="s">
        <v>32</v>
      </c>
      <c r="B26" t="s">
        <v>34</v>
      </c>
      <c r="C26" s="3">
        <v>2</v>
      </c>
      <c r="D26" s="3">
        <f>VLOOKUP(C26,Points!$A$1:$C$6,3,FALSE)</f>
        <v>8</v>
      </c>
      <c r="E26" t="b">
        <v>1</v>
      </c>
      <c r="F26">
        <f>IF(Table1[[#This Row],[Completed]],Table1[[#This Row],[Points]],0)</f>
        <v>2</v>
      </c>
      <c r="G26">
        <f>IF(Table1[[#This Row],[Completed]],Table1[[#This Row],[Estimated Hours]],0)</f>
        <v>8</v>
      </c>
    </row>
    <row r="27" spans="1:7" x14ac:dyDescent="0.25">
      <c r="A27" t="s">
        <v>32</v>
      </c>
      <c r="B27" t="s">
        <v>35</v>
      </c>
      <c r="C27" s="3">
        <v>3</v>
      </c>
      <c r="D27" s="3">
        <f>VLOOKUP(C27,Points!$A$1:$C$6,3,FALSE)</f>
        <v>16</v>
      </c>
      <c r="E27" t="b">
        <v>1</v>
      </c>
      <c r="F27">
        <f>IF(Table1[[#This Row],[Completed]],Table1[[#This Row],[Points]],0)</f>
        <v>3</v>
      </c>
      <c r="G27">
        <f>IF(Table1[[#This Row],[Completed]],Table1[[#This Row],[Estimated Hours]],0)</f>
        <v>16</v>
      </c>
    </row>
    <row r="28" spans="1:7" x14ac:dyDescent="0.25">
      <c r="A28" t="s">
        <v>32</v>
      </c>
      <c r="B28" t="s">
        <v>36</v>
      </c>
      <c r="C28" s="3">
        <v>5</v>
      </c>
      <c r="D28" s="3">
        <f>VLOOKUP(C28,Points!$A$1:$C$6,3,FALSE)</f>
        <v>32</v>
      </c>
      <c r="E28" t="b">
        <v>1</v>
      </c>
      <c r="F28">
        <f>IF(Table1[[#This Row],[Completed]],Table1[[#This Row],[Points]],0)</f>
        <v>5</v>
      </c>
      <c r="G28">
        <f>IF(Table1[[#This Row],[Completed]],Table1[[#This Row],[Estimated Hours]],0)</f>
        <v>32</v>
      </c>
    </row>
    <row r="29" spans="1:7" x14ac:dyDescent="0.25">
      <c r="A29" t="s">
        <v>32</v>
      </c>
      <c r="B29" t="s">
        <v>37</v>
      </c>
      <c r="C29" s="3">
        <v>5</v>
      </c>
      <c r="D29" s="3">
        <f>VLOOKUP(C29,Points!$A$1:$C$6,3,FALSE)</f>
        <v>32</v>
      </c>
      <c r="E29" t="b">
        <v>1</v>
      </c>
      <c r="F29">
        <f>IF(Table1[[#This Row],[Completed]],Table1[[#This Row],[Points]],0)</f>
        <v>5</v>
      </c>
      <c r="G29">
        <f>IF(Table1[[#This Row],[Completed]],Table1[[#This Row],[Estimated Hours]],0)</f>
        <v>32</v>
      </c>
    </row>
    <row r="30" spans="1:7" x14ac:dyDescent="0.25">
      <c r="A30" t="s">
        <v>32</v>
      </c>
      <c r="B30" t="s">
        <v>38</v>
      </c>
      <c r="C30" s="3">
        <v>5</v>
      </c>
      <c r="D30" s="3">
        <f>VLOOKUP(C30,Points!$A$1:$C$6,3,FALSE)</f>
        <v>32</v>
      </c>
      <c r="E30" t="b">
        <v>1</v>
      </c>
      <c r="F30">
        <f>IF(Table1[[#This Row],[Completed]],Table1[[#This Row],[Points]],0)</f>
        <v>5</v>
      </c>
      <c r="G30">
        <f>IF(Table1[[#This Row],[Completed]],Table1[[#This Row],[Estimated Hours]],0)</f>
        <v>32</v>
      </c>
    </row>
    <row r="31" spans="1:7" x14ac:dyDescent="0.25">
      <c r="A31" t="s">
        <v>32</v>
      </c>
      <c r="B31" t="s">
        <v>39</v>
      </c>
      <c r="C31" s="3">
        <v>5</v>
      </c>
      <c r="D31" s="3">
        <f>VLOOKUP(C31,Points!$A$1:$C$6,3,FALSE)</f>
        <v>32</v>
      </c>
      <c r="E31" t="b">
        <v>1</v>
      </c>
      <c r="F31">
        <f>IF(Table1[[#This Row],[Completed]],Table1[[#This Row],[Points]],0)</f>
        <v>5</v>
      </c>
      <c r="G31">
        <f>IF(Table1[[#This Row],[Completed]],Table1[[#This Row],[Estimated Hours]],0)</f>
        <v>32</v>
      </c>
    </row>
    <row r="32" spans="1:7" x14ac:dyDescent="0.25">
      <c r="A32" t="s">
        <v>40</v>
      </c>
      <c r="B32" t="s">
        <v>41</v>
      </c>
      <c r="C32" s="3">
        <v>5</v>
      </c>
      <c r="D32" s="3">
        <f>VLOOKUP(C32,Points!$A$1:$C$6,3,FALSE)</f>
        <v>32</v>
      </c>
      <c r="E32" t="b">
        <v>1</v>
      </c>
      <c r="F32">
        <f>IF(Table1[[#This Row],[Completed]],Table1[[#This Row],[Points]],0)</f>
        <v>5</v>
      </c>
      <c r="G32">
        <f>IF(Table1[[#This Row],[Completed]],Table1[[#This Row],[Estimated Hours]],0)</f>
        <v>32</v>
      </c>
    </row>
    <row r="33" spans="1:7" x14ac:dyDescent="0.25">
      <c r="A33" t="s">
        <v>40</v>
      </c>
      <c r="B33" t="s">
        <v>42</v>
      </c>
      <c r="C33" s="3">
        <v>3</v>
      </c>
      <c r="D33" s="3">
        <f>VLOOKUP(C33,Points!$A$1:$C$6,3,FALSE)</f>
        <v>16</v>
      </c>
      <c r="E33" t="b">
        <v>1</v>
      </c>
      <c r="F33">
        <f>IF(Table1[[#This Row],[Completed]],Table1[[#This Row],[Points]],0)</f>
        <v>3</v>
      </c>
      <c r="G33">
        <f>IF(Table1[[#This Row],[Completed]],Table1[[#This Row],[Estimated Hours]],0)</f>
        <v>16</v>
      </c>
    </row>
    <row r="34" spans="1:7" x14ac:dyDescent="0.25">
      <c r="A34" t="s">
        <v>40</v>
      </c>
      <c r="B34" t="s">
        <v>43</v>
      </c>
      <c r="C34" s="3">
        <v>2</v>
      </c>
      <c r="D34" s="3">
        <f>VLOOKUP(C34,Points!$A$1:$C$6,3,FALSE)</f>
        <v>8</v>
      </c>
      <c r="E34" t="b">
        <v>1</v>
      </c>
      <c r="F34">
        <f>IF(Table1[[#This Row],[Completed]],Table1[[#This Row],[Points]],0)</f>
        <v>2</v>
      </c>
      <c r="G34">
        <f>IF(Table1[[#This Row],[Completed]],Table1[[#This Row],[Estimated Hours]],0)</f>
        <v>8</v>
      </c>
    </row>
    <row r="35" spans="1:7" x14ac:dyDescent="0.25">
      <c r="A35" t="s">
        <v>40</v>
      </c>
      <c r="B35" t="s">
        <v>44</v>
      </c>
      <c r="C35" s="3">
        <v>2</v>
      </c>
      <c r="D35" s="3">
        <f>VLOOKUP(C35,Points!$A$1:$C$6,3,FALSE)</f>
        <v>8</v>
      </c>
      <c r="E35" t="b">
        <v>1</v>
      </c>
      <c r="F35">
        <f>IF(Table1[[#This Row],[Completed]],Table1[[#This Row],[Points]],0)</f>
        <v>2</v>
      </c>
      <c r="G35">
        <f>IF(Table1[[#This Row],[Completed]],Table1[[#This Row],[Estimated Hours]],0)</f>
        <v>8</v>
      </c>
    </row>
    <row r="36" spans="1:7" x14ac:dyDescent="0.25">
      <c r="A36" t="s">
        <v>40</v>
      </c>
      <c r="B36" t="s">
        <v>45</v>
      </c>
      <c r="C36" s="3">
        <v>2</v>
      </c>
      <c r="D36" s="3">
        <f>VLOOKUP(C36,Points!$A$1:$C$6,3,FALSE)</f>
        <v>8</v>
      </c>
      <c r="E36" t="b">
        <v>1</v>
      </c>
      <c r="F36">
        <f>IF(Table1[[#This Row],[Completed]],Table1[[#This Row],[Points]],0)</f>
        <v>2</v>
      </c>
      <c r="G36">
        <f>IF(Table1[[#This Row],[Completed]],Table1[[#This Row],[Estimated Hours]],0)</f>
        <v>8</v>
      </c>
    </row>
    <row r="37" spans="1:7" x14ac:dyDescent="0.25">
      <c r="A37" t="s">
        <v>40</v>
      </c>
      <c r="B37" t="s">
        <v>46</v>
      </c>
      <c r="C37" s="3">
        <v>1</v>
      </c>
      <c r="D37" s="3">
        <f>VLOOKUP(C37,Points!$A$1:$C$6,3,FALSE)</f>
        <v>4</v>
      </c>
      <c r="E37" t="b">
        <v>1</v>
      </c>
      <c r="F37">
        <f>IF(Table1[[#This Row],[Completed]],Table1[[#This Row],[Points]],0)</f>
        <v>1</v>
      </c>
      <c r="G37">
        <f>IF(Table1[[#This Row],[Completed]],Table1[[#This Row],[Estimated Hours]],0)</f>
        <v>4</v>
      </c>
    </row>
    <row r="38" spans="1:7" x14ac:dyDescent="0.25">
      <c r="A38" t="s">
        <v>47</v>
      </c>
      <c r="B38" t="s">
        <v>48</v>
      </c>
      <c r="C38" s="3">
        <v>3</v>
      </c>
      <c r="D38" s="3">
        <f>VLOOKUP(C38,Points!$A$1:$C$6,3,FALSE)</f>
        <v>16</v>
      </c>
      <c r="E38" t="b">
        <v>1</v>
      </c>
      <c r="F38">
        <f>IF(Table1[[#This Row],[Completed]],Table1[[#This Row],[Points]],0)</f>
        <v>3</v>
      </c>
      <c r="G38">
        <f>IF(Table1[[#This Row],[Completed]],Table1[[#This Row],[Estimated Hours]],0)</f>
        <v>16</v>
      </c>
    </row>
    <row r="39" spans="1:7" x14ac:dyDescent="0.25">
      <c r="A39" t="s">
        <v>47</v>
      </c>
      <c r="B39" t="s">
        <v>49</v>
      </c>
      <c r="C39" s="3">
        <v>5</v>
      </c>
      <c r="D39" s="3">
        <f>VLOOKUP(C39,Points!$A$1:$C$6,3,FALSE)</f>
        <v>32</v>
      </c>
      <c r="E39" t="b">
        <v>1</v>
      </c>
      <c r="F39">
        <f>IF(Table1[[#This Row],[Completed]],Table1[[#This Row],[Points]],0)</f>
        <v>5</v>
      </c>
      <c r="G39">
        <f>IF(Table1[[#This Row],[Completed]],Table1[[#This Row],[Estimated Hours]],0)</f>
        <v>32</v>
      </c>
    </row>
    <row r="40" spans="1:7" x14ac:dyDescent="0.25">
      <c r="A40" t="s">
        <v>47</v>
      </c>
      <c r="B40" t="s">
        <v>50</v>
      </c>
      <c r="C40" s="3">
        <v>2</v>
      </c>
      <c r="D40" s="3">
        <f>VLOOKUP(C40,Points!$A$1:$C$6,3,FALSE)</f>
        <v>8</v>
      </c>
      <c r="E40" t="b">
        <v>1</v>
      </c>
      <c r="F40">
        <f>IF(Table1[[#This Row],[Completed]],Table1[[#This Row],[Points]],0)</f>
        <v>2</v>
      </c>
      <c r="G40">
        <f>IF(Table1[[#This Row],[Completed]],Table1[[#This Row],[Estimated Hours]],0)</f>
        <v>8</v>
      </c>
    </row>
    <row r="41" spans="1:7" x14ac:dyDescent="0.25">
      <c r="A41" t="s">
        <v>47</v>
      </c>
      <c r="B41" t="s">
        <v>51</v>
      </c>
      <c r="C41" s="3">
        <v>2</v>
      </c>
      <c r="D41" s="3">
        <f>VLOOKUP(C41,Points!$A$1:$C$6,3,FALSE)</f>
        <v>8</v>
      </c>
      <c r="E41" t="b">
        <v>1</v>
      </c>
      <c r="F41">
        <f>IF(Table1[[#This Row],[Completed]],Table1[[#This Row],[Points]],0)</f>
        <v>2</v>
      </c>
      <c r="G41">
        <f>IF(Table1[[#This Row],[Completed]],Table1[[#This Row],[Estimated Hours]],0)</f>
        <v>8</v>
      </c>
    </row>
    <row r="42" spans="1:7" x14ac:dyDescent="0.25">
      <c r="A42" t="s">
        <v>47</v>
      </c>
      <c r="B42" t="s">
        <v>52</v>
      </c>
      <c r="C42" s="3">
        <v>2</v>
      </c>
      <c r="D42" s="3">
        <f>VLOOKUP(C42,Points!$A$1:$C$6,3,FALSE)</f>
        <v>8</v>
      </c>
      <c r="E42" t="b">
        <v>1</v>
      </c>
      <c r="F42">
        <f>IF(Table1[[#This Row],[Completed]],Table1[[#This Row],[Points]],0)</f>
        <v>2</v>
      </c>
      <c r="G42">
        <f>IF(Table1[[#This Row],[Completed]],Table1[[#This Row],[Estimated Hours]],0)</f>
        <v>8</v>
      </c>
    </row>
    <row r="43" spans="1:7" x14ac:dyDescent="0.25">
      <c r="A43" t="s">
        <v>53</v>
      </c>
      <c r="B43" t="s">
        <v>54</v>
      </c>
      <c r="C43" s="3">
        <v>2</v>
      </c>
      <c r="D43" s="3">
        <f>VLOOKUP(C43,Points!$A$1:$C$6,3,FALSE)</f>
        <v>8</v>
      </c>
      <c r="E43" t="b">
        <v>1</v>
      </c>
      <c r="F43">
        <f>IF(Table1[[#This Row],[Completed]],Table1[[#This Row],[Points]],0)</f>
        <v>2</v>
      </c>
      <c r="G43">
        <f>IF(Table1[[#This Row],[Completed]],Table1[[#This Row],[Estimated Hours]],0)</f>
        <v>8</v>
      </c>
    </row>
    <row r="44" spans="1:7" x14ac:dyDescent="0.25">
      <c r="A44" t="s">
        <v>53</v>
      </c>
      <c r="B44" t="s">
        <v>55</v>
      </c>
      <c r="C44" s="3">
        <v>2</v>
      </c>
      <c r="D44" s="3">
        <f>VLOOKUP(C44,Points!$A$1:$C$6,3,FALSE)</f>
        <v>8</v>
      </c>
      <c r="E44" t="b">
        <v>1</v>
      </c>
      <c r="F44">
        <f>IF(Table1[[#This Row],[Completed]],Table1[[#This Row],[Points]],0)</f>
        <v>2</v>
      </c>
      <c r="G44">
        <f>IF(Table1[[#This Row],[Completed]],Table1[[#This Row],[Estimated Hours]],0)</f>
        <v>8</v>
      </c>
    </row>
    <row r="45" spans="1:7" x14ac:dyDescent="0.25">
      <c r="A45" t="s">
        <v>56</v>
      </c>
      <c r="B45" t="s">
        <v>57</v>
      </c>
      <c r="C45" s="3">
        <v>3</v>
      </c>
      <c r="D45" s="3">
        <f>VLOOKUP(C45,Points!$A$1:$C$6,3,FALSE)</f>
        <v>16</v>
      </c>
      <c r="E45" t="b">
        <v>1</v>
      </c>
      <c r="F45">
        <f>IF(Table1[[#This Row],[Completed]],Table1[[#This Row],[Points]],0)</f>
        <v>3</v>
      </c>
      <c r="G45">
        <f>IF(Table1[[#This Row],[Completed]],Table1[[#This Row],[Estimated Hours]],0)</f>
        <v>16</v>
      </c>
    </row>
    <row r="46" spans="1:7" x14ac:dyDescent="0.25">
      <c r="A46" t="s">
        <v>56</v>
      </c>
      <c r="B46" t="s">
        <v>58</v>
      </c>
      <c r="C46" s="3">
        <v>3</v>
      </c>
      <c r="D46" s="3">
        <f>VLOOKUP(C46,Points!$A$1:$C$6,3,FALSE)</f>
        <v>16</v>
      </c>
      <c r="F46">
        <f>IF(Table1[[#This Row],[Completed]],Table1[[#This Row],[Points]],0)</f>
        <v>0</v>
      </c>
      <c r="G46">
        <f>IF(Table1[[#This Row],[Completed]],Table1[[#This Row],[Estimated Hours]],0)</f>
        <v>0</v>
      </c>
    </row>
    <row r="47" spans="1:7" x14ac:dyDescent="0.25">
      <c r="A47" t="s">
        <v>56</v>
      </c>
      <c r="B47" t="s">
        <v>59</v>
      </c>
      <c r="C47" s="3">
        <v>3</v>
      </c>
      <c r="D47" s="3">
        <f>VLOOKUP(C47,Points!$A$1:$C$6,3,FALSE)</f>
        <v>16</v>
      </c>
      <c r="F47">
        <f>IF(Table1[[#This Row],[Completed]],Table1[[#This Row],[Points]],0)</f>
        <v>0</v>
      </c>
      <c r="G47">
        <f>IF(Table1[[#This Row],[Completed]],Table1[[#This Row],[Estimated Hours]],0)</f>
        <v>0</v>
      </c>
    </row>
    <row r="48" spans="1:7" x14ac:dyDescent="0.25">
      <c r="A48" t="s">
        <v>56</v>
      </c>
      <c r="B48" t="s">
        <v>60</v>
      </c>
      <c r="C48" s="3">
        <v>5</v>
      </c>
      <c r="D48" s="3">
        <f>VLOOKUP(C48,Points!$A$1:$C$6,3,FALSE)</f>
        <v>32</v>
      </c>
      <c r="E48" t="b">
        <v>1</v>
      </c>
      <c r="F48">
        <f>IF(Table1[[#This Row],[Completed]],Table1[[#This Row],[Points]],0)</f>
        <v>5</v>
      </c>
      <c r="G48">
        <f>IF(Table1[[#This Row],[Completed]],Table1[[#This Row],[Estimated Hours]],0)</f>
        <v>32</v>
      </c>
    </row>
    <row r="49" spans="1:7" x14ac:dyDescent="0.25">
      <c r="A49" t="s">
        <v>56</v>
      </c>
      <c r="B49" t="s">
        <v>61</v>
      </c>
      <c r="C49" s="3">
        <v>2</v>
      </c>
      <c r="D49" s="3">
        <f>VLOOKUP(C49,Points!$A$1:$C$6,3,FALSE)</f>
        <v>8</v>
      </c>
      <c r="F49">
        <f>IF(Table1[[#This Row],[Completed]],Table1[[#This Row],[Points]],0)</f>
        <v>0</v>
      </c>
      <c r="G49">
        <f>IF(Table1[[#This Row],[Completed]],Table1[[#This Row],[Estimated Hours]],0)</f>
        <v>0</v>
      </c>
    </row>
    <row r="50" spans="1:7" x14ac:dyDescent="0.25">
      <c r="A50" t="s">
        <v>56</v>
      </c>
      <c r="B50" t="s">
        <v>62</v>
      </c>
      <c r="C50" s="3">
        <v>2</v>
      </c>
      <c r="D50" s="3">
        <f>VLOOKUP(C50,Points!$A$1:$C$6,3,FALSE)</f>
        <v>8</v>
      </c>
      <c r="F50">
        <f>IF(Table1[[#This Row],[Completed]],Table1[[#This Row],[Points]],0)</f>
        <v>0</v>
      </c>
      <c r="G50">
        <f>IF(Table1[[#This Row],[Completed]],Table1[[#This Row],[Estimated Hours]],0)</f>
        <v>0</v>
      </c>
    </row>
    <row r="51" spans="1:7" x14ac:dyDescent="0.25">
      <c r="A51" t="s">
        <v>56</v>
      </c>
      <c r="B51" t="s">
        <v>63</v>
      </c>
      <c r="C51" s="3">
        <v>2</v>
      </c>
      <c r="D51" s="3">
        <f>VLOOKUP(C51,Points!$A$1:$C$6,3,FALSE)</f>
        <v>8</v>
      </c>
      <c r="F51">
        <f>IF(Table1[[#This Row],[Completed]],Table1[[#This Row],[Points]],0)</f>
        <v>0</v>
      </c>
      <c r="G51">
        <f>IF(Table1[[#This Row],[Completed]],Table1[[#This Row],[Estimated Hours]],0)</f>
        <v>0</v>
      </c>
    </row>
    <row r="52" spans="1:7" x14ac:dyDescent="0.25">
      <c r="A52" t="s">
        <v>64</v>
      </c>
      <c r="B52" t="s">
        <v>65</v>
      </c>
      <c r="C52" s="3">
        <v>5</v>
      </c>
      <c r="D52" s="3">
        <f>VLOOKUP(C52,Points!$A$1:$C$6,3,FALSE)</f>
        <v>32</v>
      </c>
      <c r="E52" t="b">
        <v>1</v>
      </c>
      <c r="F52">
        <f>IF(Table1[[#This Row],[Completed]],Table1[[#This Row],[Points]],0)</f>
        <v>5</v>
      </c>
      <c r="G52">
        <f>IF(Table1[[#This Row],[Completed]],Table1[[#This Row],[Estimated Hours]],0)</f>
        <v>32</v>
      </c>
    </row>
    <row r="53" spans="1:7" x14ac:dyDescent="0.25">
      <c r="A53" t="s">
        <v>64</v>
      </c>
      <c r="B53" t="s">
        <v>66</v>
      </c>
      <c r="C53" s="3">
        <v>3</v>
      </c>
      <c r="D53" s="3">
        <f>VLOOKUP(C53,Points!$A$1:$C$6,3,FALSE)</f>
        <v>16</v>
      </c>
      <c r="E53" t="b">
        <v>1</v>
      </c>
      <c r="F53">
        <f>IF(Table1[[#This Row],[Completed]],Table1[[#This Row],[Points]],0)</f>
        <v>3</v>
      </c>
      <c r="G53">
        <f>IF(Table1[[#This Row],[Completed]],Table1[[#This Row],[Estimated Hours]],0)</f>
        <v>16</v>
      </c>
    </row>
    <row r="54" spans="1:7" x14ac:dyDescent="0.25">
      <c r="A54" t="s">
        <v>64</v>
      </c>
      <c r="B54" t="s">
        <v>67</v>
      </c>
      <c r="C54" s="3">
        <v>5</v>
      </c>
      <c r="D54" s="3">
        <f>VLOOKUP(C54,Points!$A$1:$C$6,3,FALSE)</f>
        <v>32</v>
      </c>
      <c r="E54" t="b">
        <v>1</v>
      </c>
      <c r="F54">
        <f>IF(Table1[[#This Row],[Completed]],Table1[[#This Row],[Points]],0)</f>
        <v>5</v>
      </c>
      <c r="G54">
        <f>IF(Table1[[#This Row],[Completed]],Table1[[#This Row],[Estimated Hours]],0)</f>
        <v>32</v>
      </c>
    </row>
    <row r="55" spans="1:7" x14ac:dyDescent="0.25">
      <c r="A55" t="s">
        <v>64</v>
      </c>
      <c r="B55" t="s">
        <v>68</v>
      </c>
      <c r="C55" s="3">
        <v>2</v>
      </c>
      <c r="D55" s="3">
        <f>VLOOKUP(C55,Points!$A$1:$C$6,3,FALSE)</f>
        <v>8</v>
      </c>
      <c r="F55">
        <f>IF(Table1[[#This Row],[Completed]],Table1[[#This Row],[Points]],0)</f>
        <v>0</v>
      </c>
      <c r="G55">
        <f>IF(Table1[[#This Row],[Completed]],Table1[[#This Row],[Estimated Hours]],0)</f>
        <v>0</v>
      </c>
    </row>
    <row r="56" spans="1:7" x14ac:dyDescent="0.25">
      <c r="A56" t="s">
        <v>69</v>
      </c>
      <c r="B56" t="s">
        <v>70</v>
      </c>
      <c r="C56" s="3">
        <v>5</v>
      </c>
      <c r="D56" s="3">
        <f>VLOOKUP(C56,Points!$A$1:$C$6,3,FALSE)</f>
        <v>32</v>
      </c>
      <c r="E56" t="b">
        <v>1</v>
      </c>
      <c r="F56">
        <f>IF(Table1[[#This Row],[Completed]],Table1[[#This Row],[Points]],0)</f>
        <v>5</v>
      </c>
      <c r="G56">
        <f>IF(Table1[[#This Row],[Completed]],Table1[[#This Row],[Estimated Hours]],0)</f>
        <v>32</v>
      </c>
    </row>
    <row r="57" spans="1:7" x14ac:dyDescent="0.25">
      <c r="A57" t="s">
        <v>69</v>
      </c>
      <c r="B57" t="s">
        <v>71</v>
      </c>
      <c r="C57" s="3">
        <v>5</v>
      </c>
      <c r="D57" s="3">
        <f>VLOOKUP(C57,Points!$A$1:$C$6,3,FALSE)</f>
        <v>32</v>
      </c>
      <c r="E57" t="b">
        <v>1</v>
      </c>
      <c r="F57">
        <f>IF(Table1[[#This Row],[Completed]],Table1[[#This Row],[Points]],0)</f>
        <v>5</v>
      </c>
      <c r="G57">
        <f>IF(Table1[[#This Row],[Completed]],Table1[[#This Row],[Estimated Hours]],0)</f>
        <v>32</v>
      </c>
    </row>
    <row r="58" spans="1:7" x14ac:dyDescent="0.25">
      <c r="A58" t="s">
        <v>69</v>
      </c>
      <c r="B58" t="s">
        <v>72</v>
      </c>
      <c r="C58" s="3">
        <v>5</v>
      </c>
      <c r="D58" s="3">
        <f>VLOOKUP(C58,Points!$A$1:$C$6,3,FALSE)</f>
        <v>32</v>
      </c>
      <c r="F58">
        <f>IF(Table1[[#This Row],[Completed]],Table1[[#This Row],[Points]],0)</f>
        <v>0</v>
      </c>
      <c r="G58">
        <f>IF(Table1[[#This Row],[Completed]],Table1[[#This Row],[Estimated Hours]],0)</f>
        <v>0</v>
      </c>
    </row>
    <row r="59" spans="1:7" x14ac:dyDescent="0.25">
      <c r="A59" t="s">
        <v>69</v>
      </c>
      <c r="B59" t="s">
        <v>73</v>
      </c>
      <c r="C59" s="3">
        <v>3</v>
      </c>
      <c r="D59" s="3">
        <f>VLOOKUP(C59,Points!$A$1:$C$6,3,FALSE)</f>
        <v>16</v>
      </c>
      <c r="F59">
        <f>IF(Table1[[#This Row],[Completed]],Table1[[#This Row],[Points]],0)</f>
        <v>0</v>
      </c>
      <c r="G59">
        <f>IF(Table1[[#This Row],[Completed]],Table1[[#This Row],[Estimated Hours]],0)</f>
        <v>0</v>
      </c>
    </row>
    <row r="60" spans="1:7" x14ac:dyDescent="0.25">
      <c r="A60" t="s">
        <v>69</v>
      </c>
      <c r="B60" t="s">
        <v>74</v>
      </c>
      <c r="C60" s="3">
        <v>5</v>
      </c>
      <c r="D60" s="3">
        <f>VLOOKUP(C60,Points!$A$1:$C$6,3,FALSE)</f>
        <v>32</v>
      </c>
      <c r="F60">
        <f>IF(Table1[[#This Row],[Completed]],Table1[[#This Row],[Points]],0)</f>
        <v>0</v>
      </c>
      <c r="G60">
        <f>IF(Table1[[#This Row],[Completed]],Table1[[#This Row],[Estimated Hours]],0)</f>
        <v>0</v>
      </c>
    </row>
    <row r="61" spans="1:7" x14ac:dyDescent="0.25">
      <c r="A61" t="s">
        <v>75</v>
      </c>
      <c r="B61" t="s">
        <v>76</v>
      </c>
      <c r="C61" s="3">
        <v>5</v>
      </c>
      <c r="D61" s="3">
        <f>VLOOKUP(C61,Points!$A$1:$C$6,3,FALSE)</f>
        <v>32</v>
      </c>
      <c r="E61" t="b">
        <v>1</v>
      </c>
      <c r="F61">
        <f>IF(Table1[[#This Row],[Completed]],Table1[[#This Row],[Points]],0)</f>
        <v>5</v>
      </c>
      <c r="G61">
        <f>IF(Table1[[#This Row],[Completed]],Table1[[#This Row],[Estimated Hours]],0)</f>
        <v>32</v>
      </c>
    </row>
    <row r="62" spans="1:7" x14ac:dyDescent="0.25">
      <c r="A62" t="s">
        <v>75</v>
      </c>
      <c r="B62" t="s">
        <v>77</v>
      </c>
      <c r="C62" s="3">
        <v>5</v>
      </c>
      <c r="D62" s="3">
        <f>VLOOKUP(C62,Points!$A$1:$C$6,3,FALSE)</f>
        <v>32</v>
      </c>
      <c r="E62" t="b">
        <v>1</v>
      </c>
      <c r="F62">
        <f>IF(Table1[[#This Row],[Completed]],Table1[[#This Row],[Points]],0)</f>
        <v>5</v>
      </c>
      <c r="G62">
        <f>IF(Table1[[#This Row],[Completed]],Table1[[#This Row],[Estimated Hours]],0)</f>
        <v>32</v>
      </c>
    </row>
    <row r="63" spans="1:7" x14ac:dyDescent="0.25">
      <c r="A63" t="s">
        <v>75</v>
      </c>
      <c r="B63" t="s">
        <v>78</v>
      </c>
      <c r="C63" s="3">
        <v>3</v>
      </c>
      <c r="D63" s="3">
        <f>VLOOKUP(C63,Points!$A$1:$C$6,3,FALSE)</f>
        <v>16</v>
      </c>
      <c r="F63">
        <f>IF(Table1[[#This Row],[Completed]],Table1[[#This Row],[Points]],0)</f>
        <v>0</v>
      </c>
      <c r="G63">
        <f>IF(Table1[[#This Row],[Completed]],Table1[[#This Row],[Estimated Hours]],0)</f>
        <v>0</v>
      </c>
    </row>
    <row r="64" spans="1:7" x14ac:dyDescent="0.25">
      <c r="A64" t="s">
        <v>75</v>
      </c>
      <c r="B64" t="s">
        <v>140</v>
      </c>
      <c r="C64" s="3">
        <v>5</v>
      </c>
      <c r="D64" s="3">
        <f>VLOOKUP(C64,Points!$A$1:$C$6,3,FALSE)</f>
        <v>32</v>
      </c>
      <c r="E64" t="b">
        <v>1</v>
      </c>
      <c r="F64">
        <f>IF(Table1[[#This Row],[Completed]],Table1[[#This Row],[Points]],0)</f>
        <v>5</v>
      </c>
      <c r="G64">
        <f>IF(Table1[[#This Row],[Completed]],Table1[[#This Row],[Estimated Hours]],0)</f>
        <v>32</v>
      </c>
    </row>
    <row r="65" spans="1:7" x14ac:dyDescent="0.25">
      <c r="A65" t="s">
        <v>79</v>
      </c>
      <c r="B65" t="s">
        <v>80</v>
      </c>
      <c r="C65" s="3">
        <v>3</v>
      </c>
      <c r="D65" s="3">
        <f>VLOOKUP(C65,Points!$A$1:$C$6,3,FALSE)</f>
        <v>16</v>
      </c>
      <c r="E65" t="b">
        <v>1</v>
      </c>
      <c r="F65">
        <f>IF(Table1[[#This Row],[Completed]],Table1[[#This Row],[Points]],0)</f>
        <v>3</v>
      </c>
      <c r="G65">
        <f>IF(Table1[[#This Row],[Completed]],Table1[[#This Row],[Estimated Hours]],0)</f>
        <v>16</v>
      </c>
    </row>
    <row r="66" spans="1:7" x14ac:dyDescent="0.25">
      <c r="A66" t="s">
        <v>79</v>
      </c>
      <c r="B66" t="s">
        <v>81</v>
      </c>
      <c r="C66" s="3">
        <v>5</v>
      </c>
      <c r="D66" s="3">
        <f>VLOOKUP(C66,Points!$A$1:$C$6,3,FALSE)</f>
        <v>32</v>
      </c>
      <c r="E66" t="b">
        <v>1</v>
      </c>
      <c r="F66">
        <f>IF(Table1[[#This Row],[Completed]],Table1[[#This Row],[Points]],0)</f>
        <v>5</v>
      </c>
      <c r="G66">
        <f>IF(Table1[[#This Row],[Completed]],Table1[[#This Row],[Estimated Hours]],0)</f>
        <v>32</v>
      </c>
    </row>
    <row r="67" spans="1:7" x14ac:dyDescent="0.25">
      <c r="A67" t="s">
        <v>82</v>
      </c>
      <c r="B67" t="s">
        <v>84</v>
      </c>
      <c r="C67" s="3">
        <v>5</v>
      </c>
      <c r="D67" s="3">
        <f>VLOOKUP(C67,Points!$A$1:$C$6,3,FALSE)</f>
        <v>32</v>
      </c>
      <c r="F67">
        <f>IF(Table1[[#This Row],[Completed]],Table1[[#This Row],[Points]],0)</f>
        <v>0</v>
      </c>
      <c r="G67">
        <f>IF(Table1[[#This Row],[Completed]],Table1[[#This Row],[Estimated Hours]],0)</f>
        <v>0</v>
      </c>
    </row>
    <row r="68" spans="1:7" x14ac:dyDescent="0.25">
      <c r="A68" t="s">
        <v>82</v>
      </c>
      <c r="B68" t="s">
        <v>83</v>
      </c>
      <c r="C68" s="3">
        <v>3</v>
      </c>
      <c r="D68" s="3">
        <f>VLOOKUP(C68,Points!$A$1:$C$6,3,FALSE)</f>
        <v>16</v>
      </c>
      <c r="F68">
        <f>IF(Table1[[#This Row],[Completed]],Table1[[#This Row],[Points]],0)</f>
        <v>0</v>
      </c>
      <c r="G68">
        <f>IF(Table1[[#This Row],[Completed]],Table1[[#This Row],[Estimated Hours]],0)</f>
        <v>0</v>
      </c>
    </row>
    <row r="69" spans="1:7" x14ac:dyDescent="0.25">
      <c r="A69" t="s">
        <v>82</v>
      </c>
      <c r="B69" t="s">
        <v>85</v>
      </c>
      <c r="C69" s="3">
        <v>3</v>
      </c>
      <c r="D69" s="3">
        <f>VLOOKUP(C69,Points!$A$1:$C$6,3,FALSE)</f>
        <v>16</v>
      </c>
      <c r="F69">
        <f>IF(Table1[[#This Row],[Completed]],Table1[[#This Row],[Points]],0)</f>
        <v>0</v>
      </c>
      <c r="G69">
        <f>IF(Table1[[#This Row],[Completed]],Table1[[#This Row],[Estimated Hours]],0)</f>
        <v>0</v>
      </c>
    </row>
    <row r="70" spans="1:7" x14ac:dyDescent="0.25">
      <c r="A70" t="s">
        <v>82</v>
      </c>
      <c r="B70" t="s">
        <v>86</v>
      </c>
      <c r="C70" s="3">
        <v>5</v>
      </c>
      <c r="D70" s="3">
        <f>VLOOKUP(C70,Points!$A$1:$C$6,3,FALSE)</f>
        <v>32</v>
      </c>
      <c r="F70">
        <f>IF(Table1[[#This Row],[Completed]],Table1[[#This Row],[Points]],0)</f>
        <v>0</v>
      </c>
      <c r="G70">
        <f>IF(Table1[[#This Row],[Completed]],Table1[[#This Row],[Estimated Hours]],0)</f>
        <v>0</v>
      </c>
    </row>
    <row r="71" spans="1:7" x14ac:dyDescent="0.25">
      <c r="A71" t="s">
        <v>82</v>
      </c>
      <c r="B71" t="s">
        <v>87</v>
      </c>
      <c r="C71" s="3">
        <v>5</v>
      </c>
      <c r="D71" s="3">
        <f>VLOOKUP(C71,Points!$A$1:$C$6,3,FALSE)</f>
        <v>32</v>
      </c>
      <c r="F71">
        <f>IF(Table1[[#This Row],[Completed]],Table1[[#This Row],[Points]],0)</f>
        <v>0</v>
      </c>
      <c r="G71">
        <f>IF(Table1[[#This Row],[Completed]],Table1[[#This Row],[Estimated Hours]],0)</f>
        <v>0</v>
      </c>
    </row>
    <row r="72" spans="1:7" x14ac:dyDescent="0.25">
      <c r="A72" t="s">
        <v>88</v>
      </c>
      <c r="B72" t="s">
        <v>89</v>
      </c>
      <c r="C72" s="3">
        <v>3</v>
      </c>
      <c r="D72" s="3">
        <f>VLOOKUP(C72,Points!$A$1:$C$6,3,FALSE)</f>
        <v>16</v>
      </c>
      <c r="E72" t="b">
        <v>1</v>
      </c>
      <c r="F72">
        <f>IF(Table1[[#This Row],[Completed]],Table1[[#This Row],[Points]],0)</f>
        <v>3</v>
      </c>
      <c r="G72">
        <f>IF(Table1[[#This Row],[Completed]],Table1[[#This Row],[Estimated Hours]],0)</f>
        <v>16</v>
      </c>
    </row>
    <row r="73" spans="1:7" x14ac:dyDescent="0.25">
      <c r="A73" t="s">
        <v>88</v>
      </c>
      <c r="B73" t="s">
        <v>90</v>
      </c>
      <c r="C73" s="3">
        <v>3</v>
      </c>
      <c r="D73" s="3">
        <f>VLOOKUP(C73,Points!$A$1:$C$6,3,FALSE)</f>
        <v>16</v>
      </c>
      <c r="E73" t="b">
        <v>1</v>
      </c>
      <c r="F73">
        <f>IF(Table1[[#This Row],[Completed]],Table1[[#This Row],[Points]],0)</f>
        <v>3</v>
      </c>
      <c r="G73">
        <f>IF(Table1[[#This Row],[Completed]],Table1[[#This Row],[Estimated Hours]],0)</f>
        <v>16</v>
      </c>
    </row>
    <row r="74" spans="1:7" x14ac:dyDescent="0.25">
      <c r="A74" t="s">
        <v>88</v>
      </c>
      <c r="B74" t="s">
        <v>91</v>
      </c>
      <c r="C74" s="3">
        <v>3</v>
      </c>
      <c r="D74" s="3">
        <f>VLOOKUP(C74,Points!$A$1:$C$6,3,FALSE)</f>
        <v>16</v>
      </c>
      <c r="E74" t="b">
        <v>1</v>
      </c>
      <c r="F74">
        <f>IF(Table1[[#This Row],[Completed]],Table1[[#This Row],[Points]],0)</f>
        <v>3</v>
      </c>
      <c r="G74">
        <f>IF(Table1[[#This Row],[Completed]],Table1[[#This Row],[Estimated Hours]],0)</f>
        <v>16</v>
      </c>
    </row>
    <row r="75" spans="1:7" x14ac:dyDescent="0.25">
      <c r="A75" t="s">
        <v>88</v>
      </c>
      <c r="B75" t="s">
        <v>92</v>
      </c>
      <c r="C75" s="3">
        <v>3</v>
      </c>
      <c r="D75" s="3">
        <f>VLOOKUP(C75,Points!$A$1:$C$6,3,FALSE)</f>
        <v>16</v>
      </c>
      <c r="E75" t="b">
        <v>1</v>
      </c>
      <c r="F75">
        <f>IF(Table1[[#This Row],[Completed]],Table1[[#This Row],[Points]],0)</f>
        <v>3</v>
      </c>
      <c r="G75">
        <f>IF(Table1[[#This Row],[Completed]],Table1[[#This Row],[Estimated Hours]],0)</f>
        <v>16</v>
      </c>
    </row>
    <row r="76" spans="1:7" x14ac:dyDescent="0.25">
      <c r="A76" t="s">
        <v>141</v>
      </c>
      <c r="B76" t="s">
        <v>93</v>
      </c>
      <c r="C76" s="3">
        <v>3</v>
      </c>
      <c r="D76" s="3">
        <f>VLOOKUP(C76,Points!$A$1:$C$6,3,FALSE)</f>
        <v>16</v>
      </c>
      <c r="F76">
        <f>IF(Table1[[#This Row],[Completed]],Table1[[#This Row],[Points]],0)</f>
        <v>0</v>
      </c>
      <c r="G76">
        <f>IF(Table1[[#This Row],[Completed]],Table1[[#This Row],[Estimated Hours]],0)</f>
        <v>0</v>
      </c>
    </row>
    <row r="77" spans="1:7" x14ac:dyDescent="0.25">
      <c r="A77" t="s">
        <v>141</v>
      </c>
      <c r="B77" t="s">
        <v>94</v>
      </c>
      <c r="C77" s="3">
        <v>3</v>
      </c>
      <c r="D77" s="3">
        <f>VLOOKUP(C77,Points!$A$1:$C$6,3,FALSE)</f>
        <v>16</v>
      </c>
      <c r="F77">
        <f>IF(Table1[[#This Row],[Completed]],Table1[[#This Row],[Points]],0)</f>
        <v>0</v>
      </c>
      <c r="G77">
        <f>IF(Table1[[#This Row],[Completed]],Table1[[#This Row],[Estimated Hours]],0)</f>
        <v>0</v>
      </c>
    </row>
    <row r="78" spans="1:7" x14ac:dyDescent="0.25">
      <c r="A78" t="s">
        <v>141</v>
      </c>
      <c r="B78" t="s">
        <v>95</v>
      </c>
      <c r="C78" s="3">
        <v>3</v>
      </c>
      <c r="D78" s="3">
        <f>VLOOKUP(C78,Points!$A$1:$C$6,3,FALSE)</f>
        <v>16</v>
      </c>
      <c r="F78">
        <f>IF(Table1[[#This Row],[Completed]],Table1[[#This Row],[Points]],0)</f>
        <v>0</v>
      </c>
      <c r="G78">
        <f>IF(Table1[[#This Row],[Completed]],Table1[[#This Row],[Estimated Hours]],0)</f>
        <v>0</v>
      </c>
    </row>
    <row r="79" spans="1:7" x14ac:dyDescent="0.25">
      <c r="A79" t="s">
        <v>141</v>
      </c>
      <c r="B79" t="s">
        <v>142</v>
      </c>
      <c r="C79" s="3">
        <v>3</v>
      </c>
      <c r="D79" s="3">
        <f>VLOOKUP(C79,Points!$A$1:$C$6,3,FALSE)</f>
        <v>16</v>
      </c>
      <c r="F79">
        <f>IF(Table1[[#This Row],[Completed]],Table1[[#This Row],[Points]],0)</f>
        <v>0</v>
      </c>
      <c r="G79">
        <f>IF(Table1[[#This Row],[Completed]],Table1[[#This Row],[Estimated Hours]],0)</f>
        <v>0</v>
      </c>
    </row>
    <row r="80" spans="1:7" x14ac:dyDescent="0.25">
      <c r="A80" t="s">
        <v>141</v>
      </c>
      <c r="B80" t="s">
        <v>96</v>
      </c>
      <c r="C80" s="3">
        <v>3</v>
      </c>
      <c r="D80" s="3">
        <f>VLOOKUP(C80,Points!$A$1:$C$6,3,FALSE)</f>
        <v>16</v>
      </c>
      <c r="F80">
        <f>IF(Table1[[#This Row],[Completed]],Table1[[#This Row],[Points]],0)</f>
        <v>0</v>
      </c>
      <c r="G80">
        <f>IF(Table1[[#This Row],[Completed]],Table1[[#This Row],[Estimated Hours]],0)</f>
        <v>0</v>
      </c>
    </row>
    <row r="81" spans="1:7" x14ac:dyDescent="0.25">
      <c r="A81" t="s">
        <v>141</v>
      </c>
      <c r="B81" t="s">
        <v>97</v>
      </c>
      <c r="C81" s="3">
        <v>3</v>
      </c>
      <c r="D81" s="3">
        <f>VLOOKUP(C81,Points!$A$1:$C$6,3,FALSE)</f>
        <v>16</v>
      </c>
      <c r="F81">
        <f>IF(Table1[[#This Row],[Completed]],Table1[[#This Row],[Points]],0)</f>
        <v>0</v>
      </c>
      <c r="G81">
        <f>IF(Table1[[#This Row],[Completed]],Table1[[#This Row],[Estimated Hours]],0)</f>
        <v>0</v>
      </c>
    </row>
    <row r="82" spans="1:7" x14ac:dyDescent="0.25">
      <c r="A82" t="s">
        <v>141</v>
      </c>
      <c r="B82" t="s">
        <v>98</v>
      </c>
      <c r="C82" s="3">
        <v>2</v>
      </c>
      <c r="D82" s="3">
        <f>VLOOKUP(C82,Points!$A$1:$C$6,3,FALSE)</f>
        <v>8</v>
      </c>
      <c r="F82">
        <f>IF(Table1[[#This Row],[Completed]],Table1[[#This Row],[Points]],0)</f>
        <v>0</v>
      </c>
      <c r="G82">
        <f>IF(Table1[[#This Row],[Completed]],Table1[[#This Row],[Estimated Hours]],0)</f>
        <v>0</v>
      </c>
    </row>
    <row r="83" spans="1:7" x14ac:dyDescent="0.25">
      <c r="A83" t="s">
        <v>143</v>
      </c>
      <c r="B83" t="s">
        <v>99</v>
      </c>
      <c r="C83" s="3">
        <v>2</v>
      </c>
      <c r="D83" s="3">
        <f>VLOOKUP(C83,Points!$A$1:$C$6,3,FALSE)</f>
        <v>8</v>
      </c>
      <c r="F83">
        <f>IF(Table1[[#This Row],[Completed]],Table1[[#This Row],[Points]],0)</f>
        <v>0</v>
      </c>
      <c r="G83">
        <f>IF(Table1[[#This Row],[Completed]],Table1[[#This Row],[Estimated Hours]],0)</f>
        <v>0</v>
      </c>
    </row>
    <row r="84" spans="1:7" x14ac:dyDescent="0.25">
      <c r="A84" t="s">
        <v>143</v>
      </c>
      <c r="B84" t="s">
        <v>100</v>
      </c>
      <c r="C84" s="3">
        <v>2</v>
      </c>
      <c r="D84" s="3">
        <f>VLOOKUP(C84,Points!$A$1:$C$6,3,FALSE)</f>
        <v>8</v>
      </c>
      <c r="F84">
        <f>IF(Table1[[#This Row],[Completed]],Table1[[#This Row],[Points]],0)</f>
        <v>0</v>
      </c>
      <c r="G84">
        <f>IF(Table1[[#This Row],[Completed]],Table1[[#This Row],[Estimated Hours]],0)</f>
        <v>0</v>
      </c>
    </row>
    <row r="85" spans="1:7" x14ac:dyDescent="0.25">
      <c r="A85" t="s">
        <v>143</v>
      </c>
      <c r="B85" t="s">
        <v>101</v>
      </c>
      <c r="C85" s="3">
        <v>2</v>
      </c>
      <c r="D85" s="3">
        <f>VLOOKUP(C85,Points!$A$1:$C$6,3,FALSE)</f>
        <v>8</v>
      </c>
      <c r="F85">
        <f>IF(Table1[[#This Row],[Completed]],Table1[[#This Row],[Points]],0)</f>
        <v>0</v>
      </c>
      <c r="G85">
        <f>IF(Table1[[#This Row],[Completed]],Table1[[#This Row],[Estimated Hours]],0)</f>
        <v>0</v>
      </c>
    </row>
    <row r="86" spans="1:7" x14ac:dyDescent="0.25">
      <c r="A86" t="s">
        <v>143</v>
      </c>
      <c r="B86" t="s">
        <v>102</v>
      </c>
      <c r="C86" s="3">
        <v>2</v>
      </c>
      <c r="D86" s="3">
        <f>VLOOKUP(C86,Points!$A$1:$C$6,3,FALSE)</f>
        <v>8</v>
      </c>
      <c r="F86">
        <f>IF(Table1[[#This Row],[Completed]],Table1[[#This Row],[Points]],0)</f>
        <v>0</v>
      </c>
      <c r="G86">
        <f>IF(Table1[[#This Row],[Completed]],Table1[[#This Row],[Estimated Hours]],0)</f>
        <v>0</v>
      </c>
    </row>
    <row r="87" spans="1:7" x14ac:dyDescent="0.25">
      <c r="A87" t="s">
        <v>143</v>
      </c>
      <c r="B87" t="s">
        <v>144</v>
      </c>
      <c r="C87" s="3">
        <v>2</v>
      </c>
      <c r="D87" s="3">
        <f>VLOOKUP(C87,Points!$A$1:$C$6,3,FALSE)</f>
        <v>8</v>
      </c>
      <c r="F87">
        <f>IF(Table1[[#This Row],[Completed]],Table1[[#This Row],[Points]],0)</f>
        <v>0</v>
      </c>
      <c r="G87">
        <f>IF(Table1[[#This Row],[Completed]],Table1[[#This Row],[Estimated Hours]],0)</f>
        <v>0</v>
      </c>
    </row>
    <row r="88" spans="1:7" x14ac:dyDescent="0.25">
      <c r="A88" t="s">
        <v>143</v>
      </c>
      <c r="B88" t="s">
        <v>103</v>
      </c>
      <c r="C88" s="3">
        <v>2</v>
      </c>
      <c r="D88" s="3">
        <f>VLOOKUP(C88,Points!$A$1:$C$6,3,FALSE)</f>
        <v>8</v>
      </c>
      <c r="F88">
        <f>IF(Table1[[#This Row],[Completed]],Table1[[#This Row],[Points]],0)</f>
        <v>0</v>
      </c>
      <c r="G88">
        <f>IF(Table1[[#This Row],[Completed]],Table1[[#This Row],[Estimated Hours]],0)</f>
        <v>0</v>
      </c>
    </row>
    <row r="89" spans="1:7" x14ac:dyDescent="0.25">
      <c r="A89" t="s">
        <v>143</v>
      </c>
      <c r="B89" t="s">
        <v>104</v>
      </c>
      <c r="C89" s="3">
        <v>2</v>
      </c>
      <c r="D89" s="3">
        <f>VLOOKUP(C89,Points!$A$1:$C$6,3,FALSE)</f>
        <v>8</v>
      </c>
      <c r="F89">
        <f>IF(Table1[[#This Row],[Completed]],Table1[[#This Row],[Points]],0)</f>
        <v>0</v>
      </c>
      <c r="G89">
        <f>IF(Table1[[#This Row],[Completed]],Table1[[#This Row],[Estimated Hours]],0)</f>
        <v>0</v>
      </c>
    </row>
    <row r="90" spans="1:7" x14ac:dyDescent="0.25">
      <c r="A90" t="s">
        <v>143</v>
      </c>
      <c r="B90" t="s">
        <v>105</v>
      </c>
      <c r="C90" s="3">
        <v>2</v>
      </c>
      <c r="D90" s="3">
        <f>VLOOKUP(C90,Points!$A$1:$C$6,3,FALSE)</f>
        <v>8</v>
      </c>
      <c r="F90">
        <f>IF(Table1[[#This Row],[Completed]],Table1[[#This Row],[Points]],0)</f>
        <v>0</v>
      </c>
      <c r="G90">
        <f>IF(Table1[[#This Row],[Completed]],Table1[[#This Row],[Estimated Hours]],0)</f>
        <v>0</v>
      </c>
    </row>
    <row r="92" spans="1:7" x14ac:dyDescent="0.25">
      <c r="A92" s="6" t="s">
        <v>116</v>
      </c>
      <c r="B92" s="4"/>
      <c r="C92" s="5">
        <f>SUM(C2:C91)</f>
        <v>250</v>
      </c>
      <c r="D92" s="5">
        <f>SUM(D2:D91)</f>
        <v>1340</v>
      </c>
      <c r="F92" s="4">
        <f>SUM(F2:F91)</f>
        <v>163</v>
      </c>
      <c r="G92">
        <f>SUM(G2:G91)</f>
        <v>884</v>
      </c>
    </row>
    <row r="93" spans="1:7" x14ac:dyDescent="0.25">
      <c r="A93" s="6"/>
      <c r="B93" s="4"/>
      <c r="C93" s="5"/>
      <c r="D93" s="5"/>
      <c r="G93" s="4"/>
    </row>
    <row r="94" spans="1:7" x14ac:dyDescent="0.25">
      <c r="A94" s="6" t="s">
        <v>121</v>
      </c>
      <c r="B94" s="11">
        <f ca="1">B96+B95</f>
        <v>63.665158371040725</v>
      </c>
      <c r="D94" s="7"/>
    </row>
    <row r="95" spans="1:7" x14ac:dyDescent="0.25">
      <c r="A95" s="6" t="s">
        <v>135</v>
      </c>
      <c r="B95" s="11">
        <f ca="1">(D92-G92)/B100</f>
        <v>21.665158371040725</v>
      </c>
      <c r="D95" s="7"/>
    </row>
    <row r="96" spans="1:7" x14ac:dyDescent="0.25">
      <c r="A96" s="6" t="s">
        <v>124</v>
      </c>
      <c r="B96" s="4">
        <f ca="1">FLOOR(((TODAY()-Variables!B2)/7),1)</f>
        <v>42</v>
      </c>
      <c r="D96" s="7"/>
    </row>
    <row r="97" spans="1:6" x14ac:dyDescent="0.25">
      <c r="A97" s="6" t="s">
        <v>136</v>
      </c>
      <c r="B97" s="12">
        <f>Variables!B2</f>
        <v>44892</v>
      </c>
      <c r="D97" s="7"/>
    </row>
    <row r="98" spans="1:6" x14ac:dyDescent="0.25">
      <c r="A98" s="6" t="s">
        <v>125</v>
      </c>
      <c r="B98" s="12">
        <f ca="1">TODAY()+ (B95*7)</f>
        <v>45338.656108597286</v>
      </c>
      <c r="D98" s="9"/>
    </row>
    <row r="99" spans="1:6" x14ac:dyDescent="0.25">
      <c r="A99" s="6" t="s">
        <v>131</v>
      </c>
      <c r="B99" s="11">
        <f ca="1">F92/B96</f>
        <v>3.8809523809523809</v>
      </c>
      <c r="F99" s="10"/>
    </row>
    <row r="100" spans="1:6" x14ac:dyDescent="0.25">
      <c r="A100" s="6" t="s">
        <v>129</v>
      </c>
      <c r="B100" s="4">
        <f ca="1">G92/B96</f>
        <v>21.047619047619047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72D1-3F7C-4409-81BD-9F9C60450429}">
  <dimension ref="A1:G11"/>
  <sheetViews>
    <sheetView workbookViewId="0">
      <selection activeCell="B19" sqref="B19"/>
    </sheetView>
  </sheetViews>
  <sheetFormatPr defaultRowHeight="15" x14ac:dyDescent="0.25"/>
  <cols>
    <col min="1" max="1" width="18.5703125" bestFit="1" customWidth="1"/>
    <col min="2" max="2" width="25.85546875" bestFit="1" customWidth="1"/>
    <col min="3" max="3" width="11.140625" bestFit="1" customWidth="1"/>
    <col min="4" max="4" width="20.140625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119</v>
      </c>
      <c r="F1" t="s">
        <v>130</v>
      </c>
      <c r="G1" t="s">
        <v>120</v>
      </c>
    </row>
    <row r="2" spans="1:7" x14ac:dyDescent="0.25">
      <c r="A2" t="s">
        <v>107</v>
      </c>
      <c r="B2" t="s">
        <v>106</v>
      </c>
      <c r="C2" s="3">
        <v>5</v>
      </c>
      <c r="D2" s="3">
        <f>VLOOKUP(C2,Points!$A$1:$C$6,3,FALSE)</f>
        <v>32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107</v>
      </c>
      <c r="B3" t="s">
        <v>108</v>
      </c>
      <c r="C3" s="3">
        <v>3</v>
      </c>
      <c r="D3" s="3">
        <f>VLOOKUP(C3,Points!$A$1:$C$6,3,FALSE)</f>
        <v>16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107</v>
      </c>
      <c r="B4" t="s">
        <v>109</v>
      </c>
      <c r="C4" s="3">
        <v>5</v>
      </c>
      <c r="D4" s="3">
        <f>VLOOKUP(C4,Points!$A$1:$C$6,3,FALSE)</f>
        <v>32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110</v>
      </c>
      <c r="B5" t="s">
        <v>111</v>
      </c>
      <c r="C5" s="3">
        <v>2</v>
      </c>
      <c r="D5" s="3">
        <f>VLOOKUP(C5,Points!$A$1:$C$6,3,FALSE)</f>
        <v>8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110</v>
      </c>
      <c r="B6" t="s">
        <v>112</v>
      </c>
      <c r="C6" s="3">
        <v>2</v>
      </c>
      <c r="D6" s="3">
        <f>VLOOKUP(C6,Points!$A$1:$C$6,3,FALSE)</f>
        <v>8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110</v>
      </c>
      <c r="B7" t="s">
        <v>113</v>
      </c>
      <c r="C7" s="3">
        <v>5</v>
      </c>
      <c r="D7" s="3">
        <f>VLOOKUP(C7,Points!$A$1:$C$6,3,FALSE)</f>
        <v>32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110</v>
      </c>
      <c r="B8" t="s">
        <v>114</v>
      </c>
      <c r="C8" s="3">
        <v>5</v>
      </c>
      <c r="D8" s="3">
        <f>VLOOKUP(C8,Points!$A$1:$C$6,3,FALSE)</f>
        <v>32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110</v>
      </c>
      <c r="B9" t="s">
        <v>115</v>
      </c>
      <c r="C9" s="3">
        <v>5</v>
      </c>
      <c r="D9" s="3">
        <f>VLOOKUP(C9,Points!$A$1:$C$6,3,FALSE)</f>
        <v>32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1" spans="1:7" x14ac:dyDescent="0.25">
      <c r="A11" t="s">
        <v>134</v>
      </c>
      <c r="C11">
        <f>SUM(C2:C10)</f>
        <v>32</v>
      </c>
      <c r="D11">
        <f>SUM(D2:D10)</f>
        <v>192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7" sqref="C7"/>
    </sheetView>
  </sheetViews>
  <sheetFormatPr defaultRowHeight="15" x14ac:dyDescent="0.25"/>
  <cols>
    <col min="1" max="1" width="6.5703125" bestFit="1" customWidth="1"/>
    <col min="2" max="2" width="21.85546875" bestFit="1" customWidth="1"/>
    <col min="3" max="3" width="9.140625" style="3"/>
  </cols>
  <sheetData>
    <row r="1" spans="1:3" x14ac:dyDescent="0.25">
      <c r="A1" s="1" t="s">
        <v>2</v>
      </c>
      <c r="B1" s="1" t="s">
        <v>20</v>
      </c>
      <c r="C1" s="2" t="s">
        <v>22</v>
      </c>
    </row>
    <row r="2" spans="1:3" x14ac:dyDescent="0.25">
      <c r="A2">
        <v>1</v>
      </c>
      <c r="B2" t="s">
        <v>23</v>
      </c>
      <c r="C2" s="3">
        <v>4</v>
      </c>
    </row>
    <row r="3" spans="1:3" x14ac:dyDescent="0.25">
      <c r="A3">
        <v>2</v>
      </c>
      <c r="B3" t="s">
        <v>21</v>
      </c>
      <c r="C3" s="3">
        <v>8</v>
      </c>
    </row>
    <row r="4" spans="1:3" x14ac:dyDescent="0.25">
      <c r="A4">
        <v>3</v>
      </c>
      <c r="B4" t="s">
        <v>24</v>
      </c>
      <c r="C4" s="3">
        <v>16</v>
      </c>
    </row>
    <row r="5" spans="1:3" x14ac:dyDescent="0.25">
      <c r="A5">
        <v>5</v>
      </c>
      <c r="B5" t="s">
        <v>25</v>
      </c>
      <c r="C5" s="3">
        <v>32</v>
      </c>
    </row>
    <row r="6" spans="1:3" x14ac:dyDescent="0.25">
      <c r="A6">
        <v>8</v>
      </c>
      <c r="B6" t="s">
        <v>26</v>
      </c>
      <c r="C6" s="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6"/>
  <sheetViews>
    <sheetView workbookViewId="0">
      <selection activeCell="B9" sqref="B9"/>
    </sheetView>
  </sheetViews>
  <sheetFormatPr defaultRowHeight="15" x14ac:dyDescent="0.25"/>
  <cols>
    <col min="1" max="1" width="14" bestFit="1" customWidth="1"/>
    <col min="2" max="2" width="38.140625" bestFit="1" customWidth="1"/>
  </cols>
  <sheetData>
    <row r="1" spans="1:2" x14ac:dyDescent="0.25">
      <c r="A1" s="1" t="s">
        <v>117</v>
      </c>
      <c r="B1" s="1" t="s">
        <v>118</v>
      </c>
    </row>
    <row r="2" spans="1:2" x14ac:dyDescent="0.25">
      <c r="A2" t="s">
        <v>137</v>
      </c>
      <c r="B2">
        <v>8</v>
      </c>
    </row>
    <row r="3" spans="1:2" x14ac:dyDescent="0.25">
      <c r="A3" t="s">
        <v>138</v>
      </c>
      <c r="B3">
        <v>0</v>
      </c>
    </row>
    <row r="4" spans="1:2" x14ac:dyDescent="0.25">
      <c r="A4" t="s">
        <v>139</v>
      </c>
      <c r="B4">
        <v>10</v>
      </c>
    </row>
    <row r="6" spans="1:2" x14ac:dyDescent="0.25">
      <c r="A6" s="4" t="s">
        <v>116</v>
      </c>
      <c r="B6" s="4">
        <f>SUM(B2:B4)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122</v>
      </c>
      <c r="B1" s="1" t="s">
        <v>132</v>
      </c>
    </row>
    <row r="2" spans="1:2" x14ac:dyDescent="0.25">
      <c r="A2" t="s">
        <v>123</v>
      </c>
      <c r="B2" s="8">
        <v>44892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956267e-7d50-46d0-9b27-8f911a5b38ff}" enabled="1" method="Standard" siteId="{6c637512-c417-4e78-9d62-b61258e4b61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Estimates</vt:lpstr>
      <vt:lpstr>Deprioritized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Finzer, Greg</cp:lastModifiedBy>
  <dcterms:created xsi:type="dcterms:W3CDTF">2022-12-28T14:54:04Z</dcterms:created>
  <dcterms:modified xsi:type="dcterms:W3CDTF">2023-09-18T14:25:05Z</dcterms:modified>
</cp:coreProperties>
</file>