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E16E4FE3-5A76-40E7-8101-BA78217C9378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2" i="1"/>
  <c r="D3" i="1"/>
  <c r="D4" i="1"/>
  <c r="D5" i="1"/>
  <c r="D6" i="1"/>
  <c r="D7" i="1"/>
  <c r="D8" i="1"/>
  <c r="D9" i="1"/>
  <c r="D10" i="1"/>
  <c r="D11" i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B103" i="1"/>
  <c r="C4" i="5"/>
  <c r="D4" i="5"/>
  <c r="G96" i="1"/>
  <c r="F96" i="1"/>
  <c r="B10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C98" i="1"/>
  <c r="G3" i="1"/>
  <c r="G4" i="1"/>
  <c r="G5" i="1"/>
  <c r="G6" i="1"/>
  <c r="G7" i="1"/>
  <c r="G8" i="1"/>
  <c r="G9" i="1"/>
  <c r="G10" i="1"/>
  <c r="G11" i="1"/>
  <c r="G16" i="1"/>
  <c r="G2" i="1"/>
  <c r="F98" i="1" l="1"/>
  <c r="B105" i="1" s="1"/>
  <c r="G98" i="1"/>
  <c r="B106" i="1" s="1"/>
  <c r="D98" i="1"/>
  <c r="B101" i="1" l="1"/>
  <c r="B104" i="1" s="1"/>
  <c r="B100" i="1"/>
</calcChain>
</file>

<file path=xl/sharedStrings.xml><?xml version="1.0" encoding="utf-8"?>
<sst xmlns="http://schemas.openxmlformats.org/spreadsheetml/2006/main" count="231" uniqueCount="145">
  <si>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</si>
  <si>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</si>
  <si>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</si>
  <si>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</si>
  <si>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</si>
  <si>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</si>
  <si>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</si>
  <si>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</si>
  <si>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</si>
  <si>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</si>
  <si>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</si>
  <si>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</si>
  <si>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</si>
  <si>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</si>
  <si>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</si>
  <si>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</si>
  <si>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</si>
  <si>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</si>
  <si>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</si>
  <si>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</si>
  <si>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</si>
  <si>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</si>
  <si>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</si>
  <si>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</si>
  <si>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</si>
  <si>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</si>
  <si>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</si>
  <si>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</si>
  <si>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</si>
  <si>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</si>
  <si>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</si>
  <si>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</si>
  <si>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</si>
  <si>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</si>
  <si>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</si>
  <si>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</si>
  <si>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</si>
  <si>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</si>
  <si>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</si>
  <si>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</si>
  <si>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</si>
  <si>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</si>
  <si>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</si>
  <si>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</si>
  <si>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</si>
  <si>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</si>
  <si>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</si>
  <si>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</si>
  <si>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</si>
  <si>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</si>
  <si>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</si>
  <si>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</si>
  <si>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</si>
  <si>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</si>
  <si>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</si>
  <si>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</si>
  <si>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</si>
  <si>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</si>
  <si>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</si>
  <si>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</si>
  <si>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</si>
  <si>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</si>
  <si>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</si>
  <si>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</si>
  <si>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</si>
  <si>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</si>
  <si>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</si>
  <si>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</si>
  <si>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</si>
  <si>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</si>
  <si>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</si>
  <si>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</si>
  <si>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</si>
  <si>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</si>
  <si>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</si>
  <si>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</si>
  <si>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</si>
  <si>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</si>
  <si>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</si>
  <si>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</si>
  <si>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</si>
  <si>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</si>
  <si>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</si>
  <si>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</si>
  <si>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</si>
  <si>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</si>
  <si>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</si>
  <si>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</si>
  <si>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</si>
  <si>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</si>
  <si>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</si>
  <si>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</si>
  <si>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</si>
  <si>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</si>
  <si>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</si>
  <si>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</si>
  <si>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</si>
  <si>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</si>
  <si>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</si>
  <si>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</si>
  <si>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</si>
  <si>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</si>
  <si>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</si>
  <si>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</si>
  <si>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</si>
  <si>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</si>
  <si>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</si>
  <si>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</si>
  <si>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</si>
  <si>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</si>
  <si>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</si>
  <si>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</si>
  <si>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</si>
  <si>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</si>
  <si>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</si>
  <si>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</si>
  <si>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</si>
  <si>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</si>
  <si>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</si>
  <si>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</si>
  <si>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</si>
  <si>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</si>
  <si>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</si>
  <si>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</si>
  <si>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</si>
  <si>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</si>
  <si>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</si>
  <si>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</si>
  <si>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</si>
  <si>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</si>
  <si>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</si>
  <si>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</si>
  <si>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</si>
  <si>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</si>
  <si>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</si>
  <si>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</si>
  <si>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Scope Added</t>
  </si>
  <si>
    <t>Email Prayer Requests</t>
  </si>
  <si>
    <t>Total De-prioritized</t>
  </si>
  <si>
    <t>Projected Remaining Weeks of Work</t>
  </si>
  <si>
    <t>Project Start Date</t>
  </si>
  <si>
    <t>Greg Finzer</t>
  </si>
  <si>
    <t>James MacIvor</t>
  </si>
  <si>
    <t>Mike Chafin</t>
  </si>
  <si>
    <t>Val Skordin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</si>
</sst>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6" totalsRowShown="0">
  <autoFilter ref="A1:G96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2" totalsRowShown="0">
  <autoFilter ref="A1:G2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/>
    <tableColumn id="6" xr3:uid="{86F5B27A-D198-4848-ADB6-A7BEFFDB816F}" name="Completed"/>
    <tableColumn id="7" xr3:uid="{2398D599-5A1D-4B6E-8A23-79F4063944CE}" name="Completed Points"/>
    <tableColumn id="8" xr3:uid="{C13FCCDE-FC9C-48C6-AE8F-48A44BF6C3D4}" name="Completed Hou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6"/>
  <sheetViews>
    <sheetView tabSelected="1" workbookViewId="0">
      <pane ySplit="1" topLeftCell="A83" activePane="bottomLeft" state="frozen"/>
      <selection pane="bottomLeft" activeCell="B104" sqref="B104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121</v>
      </c>
      <c r="F1" t="s">
        <v>132</v>
      </c>
      <c r="G1" t="s">
        <v>122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130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135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128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129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F30">
        <f>IF(Table1[[#This Row],[Completed]],Table1[[#This Row],[Points]],0)</f>
        <v>0</v>
      </c>
      <c r="G30">
        <f>IF(Table1[[#This Row],[Completed]],Table1[[#This Row],[Estimated Hours]],0)</f>
        <v>0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F31">
        <f>IF(Table1[[#This Row],[Completed]],Table1[[#This Row],[Points]],0)</f>
        <v>0</v>
      </c>
      <c r="G31">
        <f>IF(Table1[[#This Row],[Completed]],Table1[[#This Row],[Estimated Hours]],0)</f>
        <v>0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F34">
        <f>IF(Table1[[#This Row],[Completed]],Table1[[#This Row],[Points]],0)</f>
        <v>0</v>
      </c>
      <c r="G34">
        <f>IF(Table1[[#This Row],[Completed]],Table1[[#This Row],[Estimated Hours]],0)</f>
        <v>0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E43" t="b">
        <v>1</v>
      </c>
      <c r="F43">
        <f>IF(Table1[[#This Row],[Completed]],Table1[[#This Row],[Points]],0)</f>
        <v>2</v>
      </c>
      <c r="G43">
        <f>IF(Table1[[#This Row],[Completed]],Table1[[#This Row],[Estimated Hours]],0)</f>
        <v>8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E44" t="b">
        <v>1</v>
      </c>
      <c r="F44">
        <f>IF(Table1[[#This Row],[Completed]],Table1[[#This Row],[Points]],0)</f>
        <v>2</v>
      </c>
      <c r="G44">
        <f>IF(Table1[[#This Row],[Completed]],Table1[[#This Row],[Estimated Hours]],0)</f>
        <v>8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E45" t="b">
        <v>1</v>
      </c>
      <c r="F45">
        <f>IF(Table1[[#This Row],[Completed]],Table1[[#This Row],[Points]],0)</f>
        <v>3</v>
      </c>
      <c r="G45">
        <f>IF(Table1[[#This Row],[Completed]],Table1[[#This Row],[Estimated Hours]],0)</f>
        <v>16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F48">
        <f>IF(Table1[[#This Row],[Completed]],Table1[[#This Row],[Points]],0)</f>
        <v>0</v>
      </c>
      <c r="G48">
        <f>IF(Table1[[#This Row],[Completed]],Table1[[#This Row],[Estimated Hours]],0)</f>
        <v>0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79</v>
      </c>
      <c r="B64" t="s">
        <v>80</v>
      </c>
      <c r="C64" s="3">
        <v>3</v>
      </c>
      <c r="D64" s="3">
        <f>VLOOKUP(C64,Points!$A$1:$C$6,3,FALSE)</f>
        <v>16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81</v>
      </c>
      <c r="C65" s="3">
        <v>5</v>
      </c>
      <c r="D65" s="3">
        <f>VLOOKUP(C65,Points!$A$1:$C$6,3,FALSE)</f>
        <v>32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82</v>
      </c>
      <c r="B66" t="s">
        <v>84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83</v>
      </c>
      <c r="C67" s="3">
        <v>3</v>
      </c>
      <c r="D67" s="3">
        <f>VLOOKUP(C67,Points!$A$1:$C$6,3,FALSE)</f>
        <v>16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85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86</v>
      </c>
      <c r="C69" s="3">
        <v>5</v>
      </c>
      <c r="D69" s="3">
        <f>VLOOKUP(C69,Points!$A$1:$C$6,3,FALSE)</f>
        <v>32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87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88</v>
      </c>
      <c r="B71" t="s">
        <v>89</v>
      </c>
      <c r="C71" s="3">
        <v>3</v>
      </c>
      <c r="D71" s="3">
        <f>VLOOKUP(C71,Points!$A$1:$C$6,3,FALSE)</f>
        <v>16</v>
      </c>
      <c r="E71" t="b">
        <v>1</v>
      </c>
      <c r="F71">
        <f>IF(Table1[[#This Row],[Completed]],Table1[[#This Row],[Points]],0)</f>
        <v>3</v>
      </c>
      <c r="G71">
        <f>IF(Table1[[#This Row],[Completed]],Table1[[#This Row],[Estimated Hours]],0)</f>
        <v>16</v>
      </c>
    </row>
    <row r="72" spans="1:7" x14ac:dyDescent="0.25">
      <c r="A72" t="s">
        <v>88</v>
      </c>
      <c r="B72" t="s">
        <v>90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91</v>
      </c>
      <c r="C73" s="3">
        <v>3</v>
      </c>
      <c r="D73" s="3">
        <f>VLOOKUP(C73,Points!$A$1:$C$6,3,FALSE)</f>
        <v>16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88</v>
      </c>
      <c r="B74" t="s">
        <v>92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93</v>
      </c>
      <c r="B75" t="s">
        <v>94</v>
      </c>
      <c r="C75" s="3">
        <v>3</v>
      </c>
      <c r="D75" s="3">
        <f>VLOOKUP(C75,Points!$A$1:$C$6,3,FALSE)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93</v>
      </c>
      <c r="B76" t="s">
        <v>95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93</v>
      </c>
      <c r="B77" t="s">
        <v>96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93</v>
      </c>
      <c r="B78" t="s">
        <v>97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93</v>
      </c>
      <c r="B79" t="s">
        <v>98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93</v>
      </c>
      <c r="B80" t="s">
        <v>99</v>
      </c>
      <c r="C80" s="3">
        <v>2</v>
      </c>
      <c r="D80" s="3">
        <f>VLOOKUP(C80,Points!$A$1:$C$6,3,FALSE)</f>
        <v>8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100</v>
      </c>
      <c r="B81" t="s">
        <v>101</v>
      </c>
      <c r="C81" s="3">
        <v>2</v>
      </c>
      <c r="D81" s="3">
        <f>VLOOKUP(C81,Points!$A$1:$C$6,3,FALSE)</f>
        <v>8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100</v>
      </c>
      <c r="B82" t="s">
        <v>102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100</v>
      </c>
      <c r="B83" t="s">
        <v>103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100</v>
      </c>
      <c r="B84" t="s">
        <v>104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100</v>
      </c>
      <c r="B85" t="s">
        <v>105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100</v>
      </c>
      <c r="B86" t="s">
        <v>106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100</v>
      </c>
      <c r="B87" t="s">
        <v>107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109</v>
      </c>
      <c r="B88" t="s">
        <v>108</v>
      </c>
      <c r="C88" s="3">
        <v>5</v>
      </c>
      <c r="D88" s="3">
        <f>VLOOKUP(C88,Points!$A$1:$C$6,3,FALSE)</f>
        <v>32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109</v>
      </c>
      <c r="B89" t="s">
        <v>110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109</v>
      </c>
      <c r="B90" t="s">
        <v>111</v>
      </c>
      <c r="C90" s="3">
        <v>5</v>
      </c>
      <c r="D90" s="3">
        <f>VLOOKUP(C90,Points!$A$1:$C$6,3,FALSE)</f>
        <v>32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112</v>
      </c>
      <c r="B91" t="s">
        <v>113</v>
      </c>
      <c r="C91" s="3">
        <v>2</v>
      </c>
      <c r="D91" s="3">
        <f>VLOOKUP(C91,Points!$A$1:$C$6,3,FALSE)</f>
        <v>8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112</v>
      </c>
      <c r="B92" t="s">
        <v>114</v>
      </c>
      <c r="C92" s="3">
        <v>2</v>
      </c>
      <c r="D92" s="3">
        <f>VLOOKUP(C92,Points!$A$1:$C$6,3,FALSE)</f>
        <v>8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112</v>
      </c>
      <c r="B93" t="s">
        <v>115</v>
      </c>
      <c r="C93" s="3">
        <v>5</v>
      </c>
      <c r="D93" s="3">
        <f>VLOOKUP(C93,Points!$A$1:$C$6,3,FALSE)</f>
        <v>32</v>
      </c>
      <c r="F93">
        <f>IF(Table1[[#This Row],[Completed]],Table1[[#This Row],[Points]],0)</f>
        <v>0</v>
      </c>
      <c r="G93">
        <f>IF(Table1[[#This Row],[Completed]],Table1[[#This Row],[Estimated Hours]],0)</f>
        <v>0</v>
      </c>
    </row>
    <row r="94" spans="1:7" x14ac:dyDescent="0.25">
      <c r="A94" t="s">
        <v>112</v>
      </c>
      <c r="B94" t="s">
        <v>116</v>
      </c>
      <c r="C94" s="3">
        <v>5</v>
      </c>
      <c r="D94" s="3">
        <f>VLOOKUP(C94,Points!$A$1:$C$6,3,FALSE)</f>
        <v>32</v>
      </c>
      <c r="F94">
        <f>IF(Table1[[#This Row],[Completed]],Table1[[#This Row],[Points]],0)</f>
        <v>0</v>
      </c>
      <c r="G94">
        <f>IF(Table1[[#This Row],[Completed]],Table1[[#This Row],[Estimated Hours]],0)</f>
        <v>0</v>
      </c>
    </row>
    <row r="95" spans="1:7" x14ac:dyDescent="0.25">
      <c r="A95" t="s">
        <v>112</v>
      </c>
      <c r="B95" t="s">
        <v>117</v>
      </c>
      <c r="C95" s="3">
        <v>5</v>
      </c>
      <c r="D95" s="3">
        <f>VLOOKUP(C95,Points!$A$1:$C$6,3,FALSE)</f>
        <v>32</v>
      </c>
      <c r="F95">
        <f>IF(Table1[[#This Row],[Completed]],Table1[[#This Row],[Points]],0)</f>
        <v>0</v>
      </c>
      <c r="G95">
        <f>IF(Table1[[#This Row],[Completed]],Table1[[#This Row],[Estimated Hours]],0)</f>
        <v>0</v>
      </c>
    </row>
    <row r="96" spans="1:7" x14ac:dyDescent="0.25">
      <c r="A96" t="s">
        <v>136</v>
      </c>
      <c r="B96" t="s">
        <v>137</v>
      </c>
      <c r="C96" s="3">
        <v>2</v>
      </c>
      <c r="D96" s="3">
        <f>VLOOKUP(C96,Points!$A$1:$C$6,3,FALSE)</f>
        <v>8</v>
      </c>
      <c r="F96">
        <f>IF(Table1[[#This Row],[Completed]],Table1[[#This Row],[Points]],0)</f>
        <v>0</v>
      </c>
      <c r="G96">
        <f>IF(Table1[[#This Row],[Completed]],Table1[[#This Row],[Estimated Hours]],0)</f>
        <v>0</v>
      </c>
    </row>
    <row r="98" spans="1:7" x14ac:dyDescent="0.25">
      <c r="A98" s="6" t="s">
        <v>118</v>
      </c>
      <c r="B98" s="4"/>
      <c r="C98" s="5">
        <f>SUM(C2:C97)</f>
        <v>274</v>
      </c>
      <c r="D98" s="5">
        <f>SUM(D2:D97)</f>
        <v>1484</v>
      </c>
      <c r="F98" s="4">
        <f>SUM(F2:F97)</f>
        <v>104</v>
      </c>
      <c r="G98">
        <f>SUM(G2:G97)</f>
        <v>532</v>
      </c>
    </row>
    <row r="99" spans="1:7" x14ac:dyDescent="0.25">
      <c r="A99" s="6"/>
      <c r="B99" s="4"/>
      <c r="C99" s="5"/>
      <c r="D99" s="5"/>
      <c r="G99" s="4"/>
    </row>
    <row r="100" spans="1:7" x14ac:dyDescent="0.25">
      <c r="A100" s="6" t="s">
        <v>123</v>
      </c>
      <c r="B100" s="11">
        <f>D98/Resources!B7</f>
        <v>31.574468085106382</v>
      </c>
      <c r="D100" s="7"/>
    </row>
    <row r="101" spans="1:7" x14ac:dyDescent="0.25">
      <c r="A101" s="6" t="s">
        <v>139</v>
      </c>
      <c r="B101" s="11">
        <f ca="1">(D98-G98)/B106</f>
        <v>39.368421052631575</v>
      </c>
      <c r="D101" s="7"/>
    </row>
    <row r="102" spans="1:7" x14ac:dyDescent="0.25">
      <c r="A102" s="6" t="s">
        <v>126</v>
      </c>
      <c r="B102" s="4">
        <f ca="1">FLOOR(((TODAY()-Variables!B2)/7),1)</f>
        <v>22</v>
      </c>
      <c r="D102" s="7"/>
    </row>
    <row r="103" spans="1:7" x14ac:dyDescent="0.25">
      <c r="A103" s="6" t="s">
        <v>140</v>
      </c>
      <c r="B103" s="12">
        <f>Variables!B2</f>
        <v>44892</v>
      </c>
      <c r="D103" s="7"/>
    </row>
    <row r="104" spans="1:7" x14ac:dyDescent="0.25">
      <c r="A104" s="6" t="s">
        <v>127</v>
      </c>
      <c r="B104" s="12">
        <f ca="1">TODAY()+ (B101*7)</f>
        <v>45327.57894736842</v>
      </c>
      <c r="D104" s="9"/>
    </row>
    <row r="105" spans="1:7" x14ac:dyDescent="0.25">
      <c r="A105" s="6" t="s">
        <v>133</v>
      </c>
      <c r="B105" s="11">
        <f ca="1">F98/B102</f>
        <v>4.7272727272727275</v>
      </c>
      <c r="F105" s="10"/>
    </row>
    <row r="106" spans="1:7" x14ac:dyDescent="0.25">
      <c r="A106" s="6" t="s">
        <v>131</v>
      </c>
      <c r="B106" s="4">
        <f ca="1">G98/B102</f>
        <v>24.181818181818183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4"/>
  <sheetViews>
    <sheetView workbookViewId="0">
      <selection activeCell="A17" sqref="A17"/>
    </sheetView>
  </sheetViews>
  <sheetFormatPr defaultRowHeight="15" x14ac:dyDescent="0.25"/>
  <cols>
    <col min="1" max="1" width="18.140625" bestFit="1" customWidth="1"/>
    <col min="2" max="2" width="25.85546875" bestFit="1" customWidth="1"/>
    <col min="3" max="3" width="8.7109375" customWidth="1"/>
    <col min="4" max="4" width="17.5703125" customWidth="1"/>
    <col min="5" max="5" width="13" customWidth="1"/>
    <col min="6" max="6" width="19" customWidth="1"/>
    <col min="7" max="7" width="18.5703125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121</v>
      </c>
      <c r="F1" t="s">
        <v>132</v>
      </c>
      <c r="G1" t="s">
        <v>122</v>
      </c>
    </row>
    <row r="2" spans="1:7" x14ac:dyDescent="0.25">
      <c r="C2" s="3">
        <v>0</v>
      </c>
      <c r="D2" s="3">
        <v>0</v>
      </c>
    </row>
    <row r="4" spans="1:7" x14ac:dyDescent="0.25">
      <c r="A4" t="s">
        <v>138</v>
      </c>
      <c r="C4">
        <f>SUM(C2:C3)</f>
        <v>0</v>
      </c>
      <c r="D4">
        <f>SUM(D2:D3)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7"/>
  <sheetViews>
    <sheetView workbookViewId="0">
      <selection activeCell="B7" sqref="B7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119</v>
      </c>
      <c r="B1" s="1" t="s">
        <v>120</v>
      </c>
    </row>
    <row r="2" spans="1:2" x14ac:dyDescent="0.25">
      <c r="A2" t="s">
        <v>141</v>
      </c>
      <c r="B2">
        <v>8</v>
      </c>
    </row>
    <row r="3" spans="1:2" x14ac:dyDescent="0.25">
      <c r="A3" t="s">
        <v>142</v>
      </c>
      <c r="B3">
        <v>4</v>
      </c>
    </row>
    <row r="4" spans="1:2" x14ac:dyDescent="0.25">
      <c r="A4" t="s">
        <v>143</v>
      </c>
      <c r="B4">
        <v>25</v>
      </c>
    </row>
    <row r="5" spans="1:2" x14ac:dyDescent="0.25">
      <c r="A5" t="s">
        <v>144</v>
      </c>
      <c r="B5">
        <v>10</v>
      </c>
    </row>
    <row r="7" spans="1:2" x14ac:dyDescent="0.25">
      <c r="A7" s="4" t="s">
        <v>118</v>
      </c>
      <c r="B7" s="4">
        <f>SUM(B2:B5)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124</v>
      </c>
      <c r="B1" s="1" t="s">
        <v>134</v>
      </c>
    </row>
    <row r="2" spans="1:2" x14ac:dyDescent="0.25">
      <c r="A2" t="s">
        <v>125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2023-05-06T14:20:21Z</dcterms:modified>
</cp:coreProperties>
</file>