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V8\Documentation\Design\"/>
    </mc:Choice>
  </mc:AlternateContent>
  <xr:revisionPtr revIDLastSave="0" documentId="13_ncr:1_{B4E87900-C781-4600-BD37-2F6876828EF9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Burn Down" sheetId="6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0" i="1" l="1"/>
  <c r="G170" i="1" s="1"/>
  <c r="F170" i="1"/>
  <c r="D171" i="1"/>
  <c r="F171" i="1"/>
  <c r="G171" i="1"/>
  <c r="D172" i="1"/>
  <c r="G172" i="1" s="1"/>
  <c r="F172" i="1"/>
  <c r="D173" i="1"/>
  <c r="F173" i="1"/>
  <c r="G173" i="1"/>
  <c r="D174" i="1"/>
  <c r="F174" i="1"/>
  <c r="G174" i="1"/>
  <c r="D175" i="1"/>
  <c r="G175" i="1" s="1"/>
  <c r="F175" i="1"/>
  <c r="D176" i="1"/>
  <c r="G176" i="1" s="1"/>
  <c r="F176" i="1"/>
  <c r="D177" i="1"/>
  <c r="F177" i="1"/>
  <c r="G177" i="1"/>
  <c r="D178" i="1"/>
  <c r="F178" i="1"/>
  <c r="G178" i="1"/>
  <c r="D179" i="1"/>
  <c r="F179" i="1"/>
  <c r="G179" i="1"/>
  <c r="D180" i="1"/>
  <c r="F180" i="1"/>
  <c r="G180" i="1"/>
  <c r="D168" i="1"/>
  <c r="F168" i="1"/>
  <c r="G168" i="1"/>
  <c r="D169" i="1"/>
  <c r="F169" i="1"/>
  <c r="G169" i="1"/>
  <c r="D158" i="1"/>
  <c r="G158" i="1" s="1"/>
  <c r="F158" i="1"/>
  <c r="D159" i="1"/>
  <c r="F159" i="1"/>
  <c r="G159" i="1"/>
  <c r="D160" i="1"/>
  <c r="F160" i="1"/>
  <c r="G160" i="1"/>
  <c r="D161" i="1"/>
  <c r="F161" i="1"/>
  <c r="G161" i="1"/>
  <c r="D162" i="1"/>
  <c r="F162" i="1"/>
  <c r="G162" i="1"/>
  <c r="D163" i="1"/>
  <c r="F163" i="1"/>
  <c r="G163" i="1"/>
  <c r="D164" i="1"/>
  <c r="F164" i="1"/>
  <c r="G164" i="1"/>
  <c r="D165" i="1"/>
  <c r="F165" i="1"/>
  <c r="G165" i="1"/>
  <c r="D166" i="1"/>
  <c r="F166" i="1"/>
  <c r="G166" i="1"/>
  <c r="D167" i="1"/>
  <c r="F167" i="1"/>
  <c r="G167" i="1"/>
  <c r="D152" i="1"/>
  <c r="F152" i="1"/>
  <c r="G152" i="1"/>
  <c r="D153" i="1"/>
  <c r="F153" i="1"/>
  <c r="G153" i="1"/>
  <c r="D154" i="1"/>
  <c r="F154" i="1"/>
  <c r="G154" i="1"/>
  <c r="D155" i="1"/>
  <c r="F155" i="1"/>
  <c r="G155" i="1"/>
  <c r="D156" i="1"/>
  <c r="F156" i="1"/>
  <c r="G156" i="1"/>
  <c r="D157" i="1"/>
  <c r="F157" i="1"/>
  <c r="G157" i="1"/>
  <c r="D142" i="1"/>
  <c r="G142" i="1" s="1"/>
  <c r="F142" i="1"/>
  <c r="D143" i="1"/>
  <c r="G143" i="1" s="1"/>
  <c r="F143" i="1"/>
  <c r="D144" i="1"/>
  <c r="G144" i="1" s="1"/>
  <c r="F144" i="1"/>
  <c r="D145" i="1"/>
  <c r="G145" i="1" s="1"/>
  <c r="F145" i="1"/>
  <c r="D146" i="1"/>
  <c r="G146" i="1" s="1"/>
  <c r="F146" i="1"/>
  <c r="D147" i="1"/>
  <c r="G147" i="1" s="1"/>
  <c r="F147" i="1"/>
  <c r="D148" i="1"/>
  <c r="G148" i="1" s="1"/>
  <c r="F148" i="1"/>
  <c r="D149" i="1"/>
  <c r="G149" i="1" s="1"/>
  <c r="F149" i="1"/>
  <c r="D150" i="1"/>
  <c r="G150" i="1" s="1"/>
  <c r="F150" i="1"/>
  <c r="D151" i="1"/>
  <c r="G151" i="1" s="1"/>
  <c r="F151" i="1"/>
  <c r="D134" i="1"/>
  <c r="G134" i="1" s="1"/>
  <c r="F134" i="1"/>
  <c r="D135" i="1"/>
  <c r="G135" i="1" s="1"/>
  <c r="F135" i="1"/>
  <c r="D136" i="1"/>
  <c r="G136" i="1" s="1"/>
  <c r="F136" i="1"/>
  <c r="D137" i="1"/>
  <c r="G137" i="1" s="1"/>
  <c r="F137" i="1"/>
  <c r="D138" i="1"/>
  <c r="F138" i="1"/>
  <c r="G138" i="1"/>
  <c r="D139" i="1"/>
  <c r="F139" i="1"/>
  <c r="G139" i="1"/>
  <c r="D140" i="1"/>
  <c r="G140" i="1" s="1"/>
  <c r="F140" i="1"/>
  <c r="D141" i="1"/>
  <c r="G141" i="1" s="1"/>
  <c r="F141" i="1"/>
  <c r="D122" i="1"/>
  <c r="G122" i="1" s="1"/>
  <c r="F122" i="1"/>
  <c r="D123" i="1"/>
  <c r="G123" i="1" s="1"/>
  <c r="F123" i="1"/>
  <c r="D124" i="1"/>
  <c r="F124" i="1"/>
  <c r="G124" i="1"/>
  <c r="D125" i="1"/>
  <c r="F125" i="1"/>
  <c r="G125" i="1"/>
  <c r="D126" i="1"/>
  <c r="G126" i="1" s="1"/>
  <c r="F126" i="1"/>
  <c r="D127" i="1"/>
  <c r="F127" i="1"/>
  <c r="G127" i="1"/>
  <c r="D128" i="1"/>
  <c r="F128" i="1"/>
  <c r="G128" i="1"/>
  <c r="D129" i="1"/>
  <c r="G129" i="1" s="1"/>
  <c r="F129" i="1"/>
  <c r="D130" i="1"/>
  <c r="G130" i="1" s="1"/>
  <c r="F130" i="1"/>
  <c r="D131" i="1"/>
  <c r="F131" i="1"/>
  <c r="G131" i="1"/>
  <c r="D132" i="1"/>
  <c r="F132" i="1"/>
  <c r="G132" i="1"/>
  <c r="D133" i="1"/>
  <c r="G133" i="1" s="1"/>
  <c r="F133" i="1"/>
  <c r="D118" i="1"/>
  <c r="G118" i="1" s="1"/>
  <c r="F118" i="1"/>
  <c r="D119" i="1"/>
  <c r="G119" i="1" s="1"/>
  <c r="F119" i="1"/>
  <c r="D120" i="1"/>
  <c r="G120" i="1" s="1"/>
  <c r="F120" i="1"/>
  <c r="D121" i="1"/>
  <c r="G121" i="1" s="1"/>
  <c r="F121" i="1"/>
  <c r="G117" i="1"/>
  <c r="F117" i="1"/>
  <c r="D117" i="1"/>
  <c r="F116" i="1"/>
  <c r="D116" i="1"/>
  <c r="G116" i="1" s="1"/>
  <c r="F115" i="1"/>
  <c r="D115" i="1"/>
  <c r="G115" i="1" s="1"/>
  <c r="G114" i="1"/>
  <c r="F114" i="1"/>
  <c r="D114" i="1"/>
  <c r="G113" i="1"/>
  <c r="F113" i="1"/>
  <c r="D113" i="1"/>
  <c r="G112" i="1"/>
  <c r="F112" i="1"/>
  <c r="D112" i="1"/>
  <c r="G111" i="1"/>
  <c r="F111" i="1"/>
  <c r="D111" i="1"/>
  <c r="F110" i="1"/>
  <c r="D110" i="1"/>
  <c r="G110" i="1" s="1"/>
  <c r="F109" i="1"/>
  <c r="D109" i="1"/>
  <c r="G109" i="1" s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F96" i="1"/>
  <c r="D96" i="1"/>
  <c r="G96" i="1" s="1"/>
  <c r="F95" i="1"/>
  <c r="D95" i="1"/>
  <c r="G95" i="1" s="1"/>
  <c r="F94" i="1"/>
  <c r="D94" i="1"/>
  <c r="G94" i="1" s="1"/>
  <c r="F93" i="1"/>
  <c r="D93" i="1"/>
  <c r="G93" i="1" s="1"/>
  <c r="D55" i="1"/>
  <c r="F55" i="1"/>
  <c r="G55" i="1"/>
  <c r="D51" i="1"/>
  <c r="G51" i="1" s="1"/>
  <c r="F51" i="1"/>
  <c r="D50" i="1"/>
  <c r="G50" i="1" s="1"/>
  <c r="F50" i="1"/>
  <c r="D44" i="1"/>
  <c r="G44" i="1" s="1"/>
  <c r="F44" i="1"/>
  <c r="D43" i="1"/>
  <c r="G43" i="1" s="1"/>
  <c r="F43" i="1"/>
  <c r="D82" i="1"/>
  <c r="F82" i="1"/>
  <c r="G82" i="1"/>
  <c r="D89" i="1"/>
  <c r="F89" i="1"/>
  <c r="G89" i="1"/>
  <c r="D67" i="1"/>
  <c r="G67" i="1" s="1"/>
  <c r="F67" i="1"/>
  <c r="B6" i="3"/>
  <c r="D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8" i="1"/>
  <c r="G68" i="1" s="1"/>
  <c r="D69" i="1"/>
  <c r="G69" i="1" s="1"/>
  <c r="D70" i="1"/>
  <c r="G70" i="1" s="1"/>
  <c r="D71" i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86" i="1"/>
  <c r="G86" i="1" s="1"/>
  <c r="D87" i="1"/>
  <c r="D88" i="1"/>
  <c r="D90" i="1"/>
  <c r="D91" i="1"/>
  <c r="D92" i="1"/>
  <c r="D78" i="1"/>
  <c r="D79" i="1"/>
  <c r="D80" i="1"/>
  <c r="D81" i="1"/>
  <c r="D83" i="1"/>
  <c r="D84" i="1"/>
  <c r="D85" i="1"/>
  <c r="B191" i="1"/>
  <c r="B188" i="1"/>
  <c r="B190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86" i="1"/>
  <c r="F87" i="1"/>
  <c r="F88" i="1"/>
  <c r="F90" i="1"/>
  <c r="F91" i="1"/>
  <c r="F92" i="1"/>
  <c r="F78" i="1"/>
  <c r="F79" i="1"/>
  <c r="F80" i="1"/>
  <c r="F81" i="1"/>
  <c r="F83" i="1"/>
  <c r="F84" i="1"/>
  <c r="F85" i="1"/>
  <c r="G54" i="1"/>
  <c r="G56" i="1"/>
  <c r="G71" i="1"/>
  <c r="G87" i="1"/>
  <c r="G88" i="1"/>
  <c r="G90" i="1"/>
  <c r="G91" i="1"/>
  <c r="G92" i="1"/>
  <c r="G78" i="1"/>
  <c r="G79" i="1"/>
  <c r="G80" i="1"/>
  <c r="G81" i="1"/>
  <c r="G83" i="1"/>
  <c r="G84" i="1"/>
  <c r="G85" i="1"/>
  <c r="C184" i="1"/>
  <c r="G2" i="1" l="1"/>
  <c r="G184" i="1" s="1"/>
  <c r="F184" i="1"/>
  <c r="B193" i="1" s="1"/>
  <c r="D184" i="1"/>
  <c r="B195" i="1" l="1"/>
  <c r="B194" i="1"/>
  <c r="B187" i="1" s="1"/>
  <c r="B196" i="1"/>
  <c r="B192" i="1" l="1"/>
  <c r="B186" i="1"/>
</calcChain>
</file>

<file path=xl/sharedStrings.xml><?xml version="1.0" encoding="utf-8"?>
<sst xmlns="http://schemas.openxmlformats.org/spreadsheetml/2006/main" count="397" uniqueCount="227">
  <si>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</si>
  <si>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</si>
  <si>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</si>
  <si>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</si>
  <si>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</si>
  <si>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</si>
  <si>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</si>
  <si>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</si>
  <si>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</si>
  <si>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</si>
  <si>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</si>
  <si>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</si>
  <si>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</si>
  <si>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</si>
  <si>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</si>
  <si>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</si>
  <si>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</si>
  <si>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</si>
  <si>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</si>
  <si>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</si>
  <si>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</si>
  <si>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</si>
  <si>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</si>
  <si>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</si>
  <si>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</si>
  <si>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</si>
  <si>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</si>
  <si>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</si>
  <si>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</si>
  <si>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</si>
  <si>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</si>
  <si>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</si>
  <si>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</si>
  <si>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</si>
  <si>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</si>
  <si>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</si>
  <si>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</si>
  <si>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</si>
  <si>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</si>
  <si>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</si>
  <si>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</si>
  <si>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</si>
  <si>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</si>
  <si>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</si>
  <si>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</si>
  <si>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</si>
  <si>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</si>
  <si>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</si>
  <si>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</si>
  <si>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</si>
  <si>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</si>
  <si>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</si>
  <si>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</si>
  <si>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</si>
  <si>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</si>
  <si>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</si>
  <si>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</si>
  <si>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</si>
  <si>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</si>
  <si>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</si>
  <si>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</si>
  <si>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</si>
  <si>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</si>
  <si>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</si>
  <si>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</si>
  <si>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</si>
  <si>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</si>
  <si>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</si>
  <si>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</si>
  <si>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</si>
  <si>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</si>
  <si>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</si>
  <si>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</si>
  <si>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</si>
  <si>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</si>
  <si>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</si>
  <si>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</si>
  <si>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</si>
  <si>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</si>
  <si>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</si>
  <si>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</si>
  <si>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</si>
  <si>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</si>
  <si>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</si>
  <si>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</si>
  <si>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</si>
  <si>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</si>
  <si>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</si>
  <si>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</si>
  <si>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</si>
  <si>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</si>
  <si>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</si>
  <si>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</si>
  <si>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</si>
  <si>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</si>
  <si>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</si>
  <si>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</si>
  <si>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</si>
  <si>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</si>
  <si>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</si>
  <si>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</si>
  <si>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</si>
  <si>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</si>
  <si>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</si>
  <si>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</si>
  <si>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</si>
  <si>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</si>
  <si>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</si>
  <si>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</si>
  <si>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</si>
  <si>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</si>
  <si>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</si>
  <si>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</si>
  <si>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</si>
  <si>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</si>
  <si>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</si>
  <si>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</si>
  <si>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</si>
  <si>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</si>
  <si>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</si>
  <si>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</si>
  <si>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</si>
  <si>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</si>
  <si>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</si>
  <si>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</si>
  <si>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</si>
  <si>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</si>
  <si>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</si>
  <si>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</si>
  <si>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</si>
  <si>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</si>
  <si>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</si>
  <si>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</si>
  <si>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</si>
  <si>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</si>
  <si>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</si>
  <si>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</si>
  <si>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</si>
  <si>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</si>
  <si>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</si>
  <si>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</si>
  <si>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</si>
  <si>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</si>
  <si>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</si>
  <si>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</si>
  <si>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</si>
  <si>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</si>
  <si>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</si>
  <si>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</si>
  <si>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</si>
  <si>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</si>
  <si>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</si>
  <si>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</si>
  <si>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</si>
  <si>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</si>
  <si>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</si>
  <si>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</si>
  <si>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</si>
  <si>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</si>
  <si>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FM Dependent Functionality</t>
  </si>
  <si>
    <t>Verify security for all pages</t>
  </si>
  <si>
    <t>Global Error Handler</t>
  </si>
  <si>
    <t>Refresh Header and Footer</t>
  </si>
  <si>
    <t>Add Page Titles</t>
  </si>
  <si>
    <t>AppOffline for Development</t>
  </si>
  <si>
    <t>Syncfusion Spinner</t>
  </si>
  <si>
    <t>Rework Seeding</t>
  </si>
  <si>
    <t>Project Percent Complete</t>
  </si>
  <si>
    <t>Remaining Hours</t>
  </si>
  <si>
    <t>Re-add compilerconfig.json</t>
  </si>
  <si>
    <t>Add Notification Code to Sorry Page</t>
  </si>
  <si>
    <t>Metro Areas</t>
  </si>
  <si>
    <t>Polaris Donations Page</t>
  </si>
  <si>
    <t>New Stories</t>
  </si>
  <si>
    <t>Send confirmation email for Bed Request</t>
  </si>
  <si>
    <t>Make seeding environment specific</t>
  </si>
  <si>
    <t>Import Bed Requests</t>
  </si>
  <si>
    <t>Add Database Indexes</t>
  </si>
  <si>
    <t>Verify Mobile for all pages</t>
  </si>
  <si>
    <t>Refactor Grid Persistence</t>
  </si>
  <si>
    <t>Add try catch and alert</t>
  </si>
  <si>
    <t>National Donations Page</t>
  </si>
  <si>
    <t>Location Timezone</t>
  </si>
  <si>
    <t>Redo Manage Bed Request Form</t>
  </si>
  <si>
    <t>Delivery Sheet Sort By Team Then By Distance</t>
  </si>
  <si>
    <t>Add Delivery Checklist to the Delivery Sheet</t>
  </si>
  <si>
    <t>Download Delivery Sheet</t>
  </si>
  <si>
    <t>Manage Sign Ups</t>
  </si>
  <si>
    <t>Seed Only Grove City and Rock City</t>
  </si>
  <si>
    <t>Bed Request Added to List and Team #</t>
  </si>
  <si>
    <t>Week Number</t>
  </si>
  <si>
    <t>Date</t>
  </si>
  <si>
    <t>Use Animate.css and Wow.js</t>
  </si>
  <si>
    <t>Migration Deployment Setup Database and Preload</t>
  </si>
  <si>
    <t>Improve Performance</t>
  </si>
  <si>
    <t>Edit EmailTaxForm</t>
  </si>
  <si>
    <t>Create Custom Authentication</t>
  </si>
  <si>
    <t>Create Server Information Page</t>
  </si>
  <si>
    <t>Mobile Bed Brigade Near Me</t>
  </si>
  <si>
    <t>Mobile After Submit Bed Request</t>
  </si>
  <si>
    <t>Mobile after Contact Us</t>
  </si>
  <si>
    <t>Mobile after Submit Volunteer</t>
  </si>
  <si>
    <t>Admin Mobile Margin and Padding</t>
  </si>
  <si>
    <t>Manage Users Unusable in Mobile</t>
  </si>
  <si>
    <t>Design Spanish Translation</t>
  </si>
  <si>
    <t>Address Autocomplete Design</t>
  </si>
  <si>
    <t>Design Bulk Email Mailing List</t>
  </si>
  <si>
    <t>Donations Design</t>
  </si>
  <si>
    <t>SMS Design</t>
  </si>
  <si>
    <t>Calendar</t>
  </si>
  <si>
    <t>Upcoming Events</t>
  </si>
  <si>
    <t>Add new Schedule Fields</t>
  </si>
  <si>
    <t>New Manage Volunteer Fields</t>
  </si>
  <si>
    <t>Volunteer Sign Up New Fields</t>
  </si>
  <si>
    <t>New Manage Bed Request Fields</t>
  </si>
  <si>
    <t>New Bed Request Form Fields</t>
  </si>
  <si>
    <t>Bust Browser Cache for New Version</t>
  </si>
  <si>
    <t>Localizable String Parsing</t>
  </si>
  <si>
    <t>Localize Strings</t>
  </si>
  <si>
    <t>Test Non-Localized Strings</t>
  </si>
  <si>
    <t>Localize Validation Messages</t>
  </si>
  <si>
    <t>Localize Drop Downs</t>
  </si>
  <si>
    <t>Save Messages Localization</t>
  </si>
  <si>
    <t>Delivery Sheet Slow</t>
  </si>
  <si>
    <t>Update Documentation for Localization</t>
  </si>
  <si>
    <t>Send Confirmation Email for Volunteer Sign Up</t>
  </si>
  <si>
    <t>Localize Dynamic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</si>
</sst>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of Remaining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Down'!$C$1</c:f>
              <c:strCache>
                <c:ptCount val="1"/>
                <c:pt idx="0">
                  <c:v>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Down'!$B$2:$B$9</c:f>
              <c:numCache>
                <c:formatCode>General</c:formatCode>
                <c:ptCount val="8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</c:numCache>
            </c:numRef>
          </c:cat>
          <c:val>
            <c:numRef>
              <c:f>'Burn Down'!$C$2:$C$9</c:f>
              <c:numCache>
                <c:formatCode>General</c:formatCode>
                <c:ptCount val="8"/>
                <c:pt idx="0">
                  <c:v>568</c:v>
                </c:pt>
                <c:pt idx="1">
                  <c:v>704</c:v>
                </c:pt>
                <c:pt idx="2">
                  <c:v>732</c:v>
                </c:pt>
                <c:pt idx="3">
                  <c:v>728</c:v>
                </c:pt>
                <c:pt idx="4">
                  <c:v>664</c:v>
                </c:pt>
                <c:pt idx="5">
                  <c:v>472</c:v>
                </c:pt>
                <c:pt idx="6">
                  <c:v>472</c:v>
                </c:pt>
                <c:pt idx="7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D-4246-A5F6-E05A758B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07855"/>
        <c:axId val="1040909295"/>
      </c:lineChart>
      <c:catAx>
        <c:axId val="10409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9295"/>
        <c:crosses val="autoZero"/>
        <c:auto val="1"/>
        <c:lblAlgn val="ctr"/>
        <c:lblOffset val="100"/>
        <c:noMultiLvlLbl val="0"/>
      </c:catAx>
      <c:valAx>
        <c:axId val="1040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80961</xdr:rowOff>
    </xdr:from>
    <xdr:to>
      <xdr:col>15</xdr:col>
      <xdr:colOff>323850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64222-C01C-453A-E171-951DAAC1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180" totalsRowShown="0">
  <autoFilter ref="A1:G180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96"/>
  <sheetViews>
    <sheetView tabSelected="1" workbookViewId="0">
      <pane ySplit="1" topLeftCell="A168" activePane="bottomLeft" state="frozen"/>
      <selection pane="bottomLeft" activeCell="B159" sqref="B159:B169"/>
    </sheetView>
  </sheetViews>
  <sheetFormatPr defaultRowHeight="15" x14ac:dyDescent="0.25"/>
  <cols>
    <col min="1" max="1" width="40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105</v>
      </c>
      <c r="F1" t="s">
        <v>115</v>
      </c>
      <c r="G1" t="s">
        <v>106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113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118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111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112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132</v>
      </c>
      <c r="C43" s="3">
        <v>5</v>
      </c>
      <c r="D43" s="3">
        <f>VLOOKUP(C43,Points!$A$1:$C$6,3,FALSE)</f>
        <v>32</v>
      </c>
      <c r="E43" t="b">
        <v>1</v>
      </c>
      <c r="F43">
        <f>IF(Table1[[#This Row],[Completed]],Table1[[#This Row],[Points]],0)</f>
        <v>5</v>
      </c>
      <c r="G43">
        <f>IF(Table1[[#This Row],[Completed]],Table1[[#This Row],[Estimated Hours]],0)</f>
        <v>32</v>
      </c>
    </row>
    <row r="44" spans="1:7" x14ac:dyDescent="0.25">
      <c r="A44" t="s">
        <v>53</v>
      </c>
      <c r="B44" t="s">
        <v>133</v>
      </c>
      <c r="C44" s="3">
        <v>5</v>
      </c>
      <c r="D44" s="3">
        <f>VLOOKUP(C44,Points!$A$1:$C$6,3,FALSE)</f>
        <v>32</v>
      </c>
      <c r="E44" t="b">
        <v>1</v>
      </c>
      <c r="F44">
        <f>IF(Table1[[#This Row],[Completed]],Table1[[#This Row],[Points]],0)</f>
        <v>5</v>
      </c>
      <c r="G44">
        <f>IF(Table1[[#This Row],[Completed]],Table1[[#This Row],[Estimated Hours]],0)</f>
        <v>32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E45" t="b">
        <v>1</v>
      </c>
      <c r="F45">
        <f>IF(Table1[[#This Row],[Completed]],Table1[[#This Row],[Points]],0)</f>
        <v>2</v>
      </c>
      <c r="G45">
        <f>IF(Table1[[#This Row],[Completed]],Table1[[#This Row],[Estimated Hours]],0)</f>
        <v>8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134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135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56</v>
      </c>
      <c r="B55" t="s">
        <v>136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E60" t="b">
        <v>1</v>
      </c>
      <c r="F60">
        <f>IF(Table1[[#This Row],[Completed]],Table1[[#This Row],[Points]],0)</f>
        <v>5</v>
      </c>
      <c r="G60">
        <f>IF(Table1[[#This Row],[Completed]],Table1[[#This Row],[Estimated Hours]],0)</f>
        <v>32</v>
      </c>
    </row>
    <row r="61" spans="1:7" x14ac:dyDescent="0.2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69</v>
      </c>
      <c r="B63" t="s">
        <v>137</v>
      </c>
      <c r="C63" s="3">
        <v>5</v>
      </c>
      <c r="D63" s="3">
        <f>VLOOKUP(C63,Points!$A$1:$C$6,3,FALSE)</f>
        <v>32</v>
      </c>
      <c r="E63" t="b">
        <v>1</v>
      </c>
      <c r="F63">
        <f>IF(Table1[[#This Row],[Completed]],Table1[[#This Row],[Points]],0)</f>
        <v>5</v>
      </c>
      <c r="G63">
        <f>IF(Table1[[#This Row],[Completed]],Table1[[#This Row],[Estimated Hours]],0)</f>
        <v>32</v>
      </c>
    </row>
    <row r="64" spans="1:7" x14ac:dyDescent="0.25">
      <c r="A64" t="s">
        <v>72</v>
      </c>
      <c r="B64" t="s">
        <v>73</v>
      </c>
      <c r="C64" s="3">
        <v>5</v>
      </c>
      <c r="D64" s="3">
        <f>VLOOKUP(C64,Points!$A$1:$C$6,3,FALSE)</f>
        <v>32</v>
      </c>
      <c r="E64" t="b">
        <v>1</v>
      </c>
      <c r="F64">
        <f>IF(Table1[[#This Row],[Completed]],Table1[[#This Row],[Points]],0)</f>
        <v>5</v>
      </c>
      <c r="G64">
        <f>IF(Table1[[#This Row],[Completed]],Table1[[#This Row],[Estimated Hours]],0)</f>
        <v>32</v>
      </c>
    </row>
    <row r="65" spans="1:7" x14ac:dyDescent="0.25">
      <c r="A65" t="s">
        <v>72</v>
      </c>
      <c r="B65" t="s">
        <v>74</v>
      </c>
      <c r="C65" s="3">
        <v>5</v>
      </c>
      <c r="D65" s="3">
        <f>VLOOKUP(C65,Points!$A$1:$C$6,3,FALSE)</f>
        <v>32</v>
      </c>
      <c r="E65" t="b">
        <v>1</v>
      </c>
      <c r="F65">
        <f>IF(Table1[[#This Row],[Completed]],Table1[[#This Row],[Points]],0)</f>
        <v>5</v>
      </c>
      <c r="G65">
        <f>IF(Table1[[#This Row],[Completed]],Table1[[#This Row],[Estimated Hours]],0)</f>
        <v>32</v>
      </c>
    </row>
    <row r="66" spans="1:7" x14ac:dyDescent="0.25">
      <c r="A66" t="s">
        <v>72</v>
      </c>
      <c r="B66" t="s">
        <v>75</v>
      </c>
      <c r="C66" s="3">
        <v>3</v>
      </c>
      <c r="D66" s="3">
        <f>VLOOKUP(C66,Points!$A$1:$C$6,3,FALSE)</f>
        <v>16</v>
      </c>
      <c r="E66" t="b">
        <v>1</v>
      </c>
      <c r="F66">
        <f>IF(Table1[[#This Row],[Completed]],Table1[[#This Row],[Points]],0)</f>
        <v>3</v>
      </c>
      <c r="G66">
        <f>IF(Table1[[#This Row],[Completed]],Table1[[#This Row],[Estimated Hours]],0)</f>
        <v>16</v>
      </c>
    </row>
    <row r="67" spans="1:7" x14ac:dyDescent="0.25">
      <c r="A67" t="s">
        <v>72</v>
      </c>
      <c r="B67" t="s">
        <v>124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25">
      <c r="A68" t="s">
        <v>76</v>
      </c>
      <c r="B68" t="s">
        <v>77</v>
      </c>
      <c r="C68" s="3">
        <v>3</v>
      </c>
      <c r="D68" s="3">
        <f>VLOOKUP(C68,Points!$A$1:$C$6,3,FALSE)</f>
        <v>16</v>
      </c>
      <c r="E68" t="b">
        <v>1</v>
      </c>
      <c r="F68">
        <f>IF(Table1[[#This Row],[Completed]],Table1[[#This Row],[Points]],0)</f>
        <v>3</v>
      </c>
      <c r="G68">
        <f>IF(Table1[[#This Row],[Completed]],Table1[[#This Row],[Estimated Hours]],0)</f>
        <v>16</v>
      </c>
    </row>
    <row r="69" spans="1:7" x14ac:dyDescent="0.25">
      <c r="A69" t="s">
        <v>76</v>
      </c>
      <c r="B69" t="s">
        <v>78</v>
      </c>
      <c r="C69" s="3">
        <v>5</v>
      </c>
      <c r="D69" s="3">
        <f>VLOOKUP(C69,Points!$A$1:$C$6,3,FALSE)</f>
        <v>32</v>
      </c>
      <c r="E69" t="b">
        <v>1</v>
      </c>
      <c r="F69">
        <f>IF(Table1[[#This Row],[Completed]],Table1[[#This Row],[Points]],0)</f>
        <v>5</v>
      </c>
      <c r="G69">
        <f>IF(Table1[[#This Row],[Completed]],Table1[[#This Row],[Estimated Hours]],0)</f>
        <v>32</v>
      </c>
    </row>
    <row r="70" spans="1:7" x14ac:dyDescent="0.25">
      <c r="A70" t="s">
        <v>79</v>
      </c>
      <c r="B70" t="s">
        <v>80</v>
      </c>
      <c r="C70" s="3">
        <v>3</v>
      </c>
      <c r="D70" s="3">
        <f>VLOOKUP(C70,Points!$A$1:$C$6,3,FALSE)</f>
        <v>16</v>
      </c>
      <c r="E70" t="b">
        <v>1</v>
      </c>
      <c r="F70">
        <f>IF(Table1[[#This Row],[Completed]],Table1[[#This Row],[Points]],0)</f>
        <v>3</v>
      </c>
      <c r="G70">
        <f>IF(Table1[[#This Row],[Completed]],Table1[[#This Row],[Estimated Hours]],0)</f>
        <v>16</v>
      </c>
    </row>
    <row r="71" spans="1:7" x14ac:dyDescent="0.25">
      <c r="A71" t="s">
        <v>79</v>
      </c>
      <c r="B71" t="s">
        <v>81</v>
      </c>
      <c r="C71" s="3">
        <v>3</v>
      </c>
      <c r="D71" s="3">
        <f>VLOOKUP(C71,Points!$A$1:$C$6,3,FALSE)</f>
        <v>16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79</v>
      </c>
      <c r="B72" t="s">
        <v>82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25">
      <c r="A73" t="s">
        <v>79</v>
      </c>
      <c r="B73" t="s">
        <v>83</v>
      </c>
      <c r="C73" s="3">
        <v>5</v>
      </c>
      <c r="D73" s="3">
        <f>VLOOKUP(C73,Points!$A$1:$C$6,3,FALSE)</f>
        <v>32</v>
      </c>
      <c r="E73" t="b">
        <v>1</v>
      </c>
      <c r="F73">
        <f>IF(Table1[[#This Row],[Completed]],Table1[[#This Row],[Points]],0)</f>
        <v>5</v>
      </c>
      <c r="G73">
        <f>IF(Table1[[#This Row],[Completed]],Table1[[#This Row],[Estimated Hours]],0)</f>
        <v>32</v>
      </c>
    </row>
    <row r="74" spans="1:7" x14ac:dyDescent="0.25">
      <c r="A74" t="s">
        <v>84</v>
      </c>
      <c r="B74" t="s">
        <v>85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84</v>
      </c>
      <c r="B75" t="s">
        <v>86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84</v>
      </c>
      <c r="B76" t="s">
        <v>87</v>
      </c>
      <c r="C76" s="3">
        <v>3</v>
      </c>
      <c r="D76" s="3">
        <f>VLOOKUP(C76,Points!$A$1:$C$6,3,FALSE)</f>
        <v>16</v>
      </c>
      <c r="E76" t="b">
        <v>1</v>
      </c>
      <c r="F76">
        <f>IF(Table1[[#This Row],[Completed]],Table1[[#This Row],[Points]],0)</f>
        <v>3</v>
      </c>
      <c r="G76">
        <f>IF(Table1[[#This Row],[Completed]],Table1[[#This Row],[Estimated Hours]],0)</f>
        <v>16</v>
      </c>
    </row>
    <row r="77" spans="1:7" x14ac:dyDescent="0.25">
      <c r="A77" t="s">
        <v>84</v>
      </c>
      <c r="B77" t="s">
        <v>88</v>
      </c>
      <c r="C77" s="3">
        <v>3</v>
      </c>
      <c r="D77" s="3">
        <f>VLOOKUP(C77,Points!$A$1:$C$6,3,FALSE)</f>
        <v>16</v>
      </c>
      <c r="E77" t="b">
        <v>1</v>
      </c>
      <c r="F77">
        <f>IF(Table1[[#This Row],[Completed]],Table1[[#This Row],[Points]],0)</f>
        <v>3</v>
      </c>
      <c r="G77">
        <f>IF(Table1[[#This Row],[Completed]],Table1[[#This Row],[Estimated Hours]],0)</f>
        <v>16</v>
      </c>
    </row>
    <row r="78" spans="1:7" x14ac:dyDescent="0.25">
      <c r="A78" t="s">
        <v>127</v>
      </c>
      <c r="B78" t="s">
        <v>95</v>
      </c>
      <c r="C78" s="3">
        <v>2</v>
      </c>
      <c r="D78" s="3">
        <f>VLOOKUP(C78,Points!$A$1:$C$6,3,FALSE)</f>
        <v>8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127</v>
      </c>
      <c r="B79" t="s">
        <v>96</v>
      </c>
      <c r="C79" s="3">
        <v>2</v>
      </c>
      <c r="D79" s="3">
        <f>VLOOKUP(C79,Points!$A$1:$C$6,3,FALSE)</f>
        <v>8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127</v>
      </c>
      <c r="B80" t="s">
        <v>97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127</v>
      </c>
      <c r="B81" t="s">
        <v>98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127</v>
      </c>
      <c r="B82" t="s">
        <v>128</v>
      </c>
      <c r="C82" s="3">
        <v>3</v>
      </c>
      <c r="D82" s="3">
        <f>VLOOKUP(C82,Points!$A$1:$C$6,3,FALSE)</f>
        <v>16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127</v>
      </c>
      <c r="B83" t="s">
        <v>99</v>
      </c>
      <c r="C83" s="3">
        <v>3</v>
      </c>
      <c r="D83" s="3">
        <f>VLOOKUP(C83,Points!$A$1:$C$6,3,FALSE)</f>
        <v>16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127</v>
      </c>
      <c r="B84" t="s">
        <v>100</v>
      </c>
      <c r="C84" s="3">
        <v>1</v>
      </c>
      <c r="D84" s="3">
        <f>VLOOKUP(C84,Points!$A$1:$C$6,3,FALSE)</f>
        <v>4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127</v>
      </c>
      <c r="B85" t="s">
        <v>101</v>
      </c>
      <c r="C85" s="3">
        <v>1</v>
      </c>
      <c r="D85" s="3">
        <f>VLOOKUP(C85,Points!$A$1:$C$6,3,FALSE)</f>
        <v>4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125</v>
      </c>
      <c r="B86" t="s">
        <v>89</v>
      </c>
      <c r="C86" s="3">
        <v>3</v>
      </c>
      <c r="D86" s="3">
        <f>VLOOKUP(C86,Points!$A$1:$C$6,3,FALSE)</f>
        <v>16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125</v>
      </c>
      <c r="B87" t="s">
        <v>90</v>
      </c>
      <c r="C87" s="3">
        <v>3</v>
      </c>
      <c r="D87" s="3">
        <f>VLOOKUP(C87,Points!$A$1:$C$6,3,FALSE)</f>
        <v>16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125</v>
      </c>
      <c r="B88" t="s">
        <v>91</v>
      </c>
      <c r="C88" s="3">
        <v>3</v>
      </c>
      <c r="D88" s="3">
        <f>VLOOKUP(C88,Points!$A$1:$C$6,3,FALSE)</f>
        <v>16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125</v>
      </c>
      <c r="B89" t="s">
        <v>126</v>
      </c>
      <c r="C89" s="3">
        <v>3</v>
      </c>
      <c r="D89" s="3">
        <f>VLOOKUP(C89,Points!$A$1:$C$6,3,FALSE)</f>
        <v>16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125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125</v>
      </c>
      <c r="B91" t="s">
        <v>93</v>
      </c>
      <c r="C91" s="3">
        <v>1</v>
      </c>
      <c r="D91" s="3">
        <f>VLOOKUP(C91,Points!$A$1:$C$6,3,FALSE)</f>
        <v>4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125</v>
      </c>
      <c r="B92" t="s">
        <v>94</v>
      </c>
      <c r="C92" s="3">
        <v>1</v>
      </c>
      <c r="D92" s="3">
        <f>VLOOKUP(C92,Points!$A$1:$C$6,3,FALSE)</f>
        <v>4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138</v>
      </c>
      <c r="B93" t="s">
        <v>139</v>
      </c>
      <c r="C93" s="3">
        <v>5</v>
      </c>
      <c r="D93" s="3">
        <f>VLOOKUP(C93,Points!$A$1:$C$6,3,FALSE)</f>
        <v>32</v>
      </c>
      <c r="E93" t="b">
        <v>1</v>
      </c>
      <c r="F93">
        <f>IF(Table1[[#This Row],[Completed]],Table1[[#This Row],[Points]],0)</f>
        <v>5</v>
      </c>
      <c r="G93">
        <f>IF(Table1[[#This Row],[Completed]],Table1[[#This Row],[Estimated Hours]],0)</f>
        <v>32</v>
      </c>
    </row>
    <row r="94" spans="1:7" x14ac:dyDescent="0.25">
      <c r="A94" t="s">
        <v>138</v>
      </c>
      <c r="B94" t="s">
        <v>140</v>
      </c>
      <c r="C94" s="3">
        <v>1</v>
      </c>
      <c r="D94" s="3">
        <f>VLOOKUP(C94,Points!$A$1:$C$6,3,FALSE)</f>
        <v>4</v>
      </c>
      <c r="E94" t="b">
        <v>1</v>
      </c>
      <c r="F94">
        <f>IF(Table1[[#This Row],[Completed]],Table1[[#This Row],[Points]],0)</f>
        <v>1</v>
      </c>
      <c r="G94">
        <f>IF(Table1[[#This Row],[Completed]],Table1[[#This Row],[Estimated Hours]],0)</f>
        <v>4</v>
      </c>
    </row>
    <row r="95" spans="1:7" x14ac:dyDescent="0.25">
      <c r="A95" t="s">
        <v>138</v>
      </c>
      <c r="B95" t="s">
        <v>141</v>
      </c>
      <c r="C95" s="3">
        <v>1</v>
      </c>
      <c r="D95" s="3">
        <f>VLOOKUP(C95,Points!$A$1:$C$6,3,FALSE)</f>
        <v>4</v>
      </c>
      <c r="E95" t="b">
        <v>1</v>
      </c>
      <c r="F95">
        <f>IF(Table1[[#This Row],[Completed]],Table1[[#This Row],[Points]],0)</f>
        <v>1</v>
      </c>
      <c r="G95">
        <f>IF(Table1[[#This Row],[Completed]],Table1[[#This Row],[Estimated Hours]],0)</f>
        <v>4</v>
      </c>
    </row>
    <row r="96" spans="1:7" x14ac:dyDescent="0.25">
      <c r="A96" t="s">
        <v>138</v>
      </c>
      <c r="B96" t="s">
        <v>142</v>
      </c>
      <c r="C96" s="3">
        <v>1</v>
      </c>
      <c r="D96" s="3">
        <f>VLOOKUP(C96,Points!$A$1:$C$6,3,FALSE)</f>
        <v>4</v>
      </c>
      <c r="E96" t="b">
        <v>1</v>
      </c>
      <c r="F96">
        <f>IF(Table1[[#This Row],[Completed]],Table1[[#This Row],[Points]],0)</f>
        <v>1</v>
      </c>
      <c r="G96">
        <f>IF(Table1[[#This Row],[Completed]],Table1[[#This Row],[Estimated Hours]],0)</f>
        <v>4</v>
      </c>
    </row>
    <row r="97" spans="1:7" x14ac:dyDescent="0.25">
      <c r="A97" t="s">
        <v>138</v>
      </c>
      <c r="B97" t="s">
        <v>143</v>
      </c>
      <c r="C97" s="3">
        <v>1</v>
      </c>
      <c r="D97" s="3">
        <f>VLOOKUP(C97,Points!$A$1:$C$6,3,FALSE)</f>
        <v>4</v>
      </c>
      <c r="E97" t="b">
        <v>1</v>
      </c>
      <c r="F97">
        <f>IF(Table1[[#This Row],[Completed]],Table1[[#This Row],[Points]],0)</f>
        <v>1</v>
      </c>
      <c r="G97">
        <f>IF(Table1[[#This Row],[Completed]],Table1[[#This Row],[Estimated Hours]],0)</f>
        <v>4</v>
      </c>
    </row>
    <row r="98" spans="1:7" x14ac:dyDescent="0.25">
      <c r="A98" t="s">
        <v>138</v>
      </c>
      <c r="B98" t="s">
        <v>144</v>
      </c>
      <c r="C98" s="3">
        <v>3</v>
      </c>
      <c r="D98" s="3">
        <f>VLOOKUP(C98,Points!$A$1:$C$6,3,FALSE)</f>
        <v>16</v>
      </c>
      <c r="E98" t="b">
        <v>1</v>
      </c>
      <c r="F98">
        <f>IF(Table1[[#This Row],[Completed]],Table1[[#This Row],[Points]],0)</f>
        <v>3</v>
      </c>
      <c r="G98">
        <f>IF(Table1[[#This Row],[Completed]],Table1[[#This Row],[Estimated Hours]],0)</f>
        <v>16</v>
      </c>
    </row>
    <row r="99" spans="1:7" x14ac:dyDescent="0.25">
      <c r="A99" t="s">
        <v>138</v>
      </c>
      <c r="B99" t="s">
        <v>145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138</v>
      </c>
      <c r="B100" t="s">
        <v>146</v>
      </c>
      <c r="C100" s="3">
        <v>1</v>
      </c>
      <c r="D100" s="3">
        <f>VLOOKUP(C100,Points!$A$1:$C$6,3,FALSE)</f>
        <v>4</v>
      </c>
      <c r="E100" t="b">
        <v>1</v>
      </c>
      <c r="F100">
        <f>IF(Table1[[#This Row],[Completed]],Table1[[#This Row],[Points]],0)</f>
        <v>1</v>
      </c>
      <c r="G100">
        <f>IF(Table1[[#This Row],[Completed]],Table1[[#This Row],[Estimated Hours]],0)</f>
        <v>4</v>
      </c>
    </row>
    <row r="101" spans="1:7" x14ac:dyDescent="0.25">
      <c r="A101" t="s">
        <v>138</v>
      </c>
      <c r="B101" t="s">
        <v>147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138</v>
      </c>
      <c r="B102" t="s">
        <v>148</v>
      </c>
      <c r="C102" s="3">
        <v>1</v>
      </c>
      <c r="D102" s="3">
        <f>VLOOKUP(C102,Points!$A$1:$C$6,3,FALSE)</f>
        <v>4</v>
      </c>
      <c r="E102" t="b">
        <v>1</v>
      </c>
      <c r="F102">
        <f>IF(Table1[[#This Row],[Completed]],Table1[[#This Row],[Points]],0)</f>
        <v>1</v>
      </c>
      <c r="G102">
        <f>IF(Table1[[#This Row],[Completed]],Table1[[#This Row],[Estimated Hours]],0)</f>
        <v>4</v>
      </c>
    </row>
    <row r="103" spans="1:7" x14ac:dyDescent="0.25">
      <c r="A103" t="s">
        <v>138</v>
      </c>
      <c r="B103" t="s">
        <v>149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138</v>
      </c>
      <c r="B104" t="s">
        <v>150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138</v>
      </c>
      <c r="B105" t="s">
        <v>151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138</v>
      </c>
      <c r="B106" t="s">
        <v>152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138</v>
      </c>
      <c r="B107" t="s">
        <v>153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138</v>
      </c>
      <c r="B108" t="s">
        <v>154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138</v>
      </c>
      <c r="B109" t="s">
        <v>155</v>
      </c>
      <c r="C109" s="3">
        <v>2</v>
      </c>
      <c r="D109" s="3">
        <f>VLOOKUP(C109,Points!$A$1:$C$6,3,FALSE)</f>
        <v>8</v>
      </c>
      <c r="E109" t="b">
        <v>1</v>
      </c>
      <c r="F109">
        <f>IF(Table1[[#This Row],[Completed]],Table1[[#This Row],[Points]],0)</f>
        <v>2</v>
      </c>
      <c r="G109">
        <f>IF(Table1[[#This Row],[Completed]],Table1[[#This Row],[Estimated Hours]],0)</f>
        <v>8</v>
      </c>
    </row>
    <row r="110" spans="1:7" x14ac:dyDescent="0.25">
      <c r="A110" t="s">
        <v>138</v>
      </c>
      <c r="B110" t="s">
        <v>156</v>
      </c>
      <c r="C110" s="3">
        <v>1</v>
      </c>
      <c r="D110" s="3">
        <f>VLOOKUP(C110,Points!$A$1:$C$6,3,FALSE)</f>
        <v>4</v>
      </c>
      <c r="E110" t="b">
        <v>1</v>
      </c>
      <c r="F110">
        <f>IF(Table1[[#This Row],[Completed]],Table1[[#This Row],[Points]],0)</f>
        <v>1</v>
      </c>
      <c r="G110">
        <f>IF(Table1[[#This Row],[Completed]],Table1[[#This Row],[Estimated Hours]],0)</f>
        <v>4</v>
      </c>
    </row>
    <row r="111" spans="1:7" x14ac:dyDescent="0.25">
      <c r="A111" t="s">
        <v>138</v>
      </c>
      <c r="B111" t="s">
        <v>157</v>
      </c>
      <c r="C111" s="3">
        <v>1</v>
      </c>
      <c r="D111" s="3">
        <f>VLOOKUP(C111,Points!$A$1:$C$6,3,FALSE)</f>
        <v>4</v>
      </c>
      <c r="F111">
        <f>IF(Table1[[#This Row],[Completed]],Table1[[#This Row],[Points]],0)</f>
        <v>0</v>
      </c>
      <c r="G111">
        <f>IF(Table1[[#This Row],[Completed]],Table1[[#This Row],[Estimated Hours]],0)</f>
        <v>0</v>
      </c>
    </row>
    <row r="112" spans="1:7" x14ac:dyDescent="0.25">
      <c r="A112" t="s">
        <v>138</v>
      </c>
      <c r="B112" t="s">
        <v>158</v>
      </c>
      <c r="C112" s="3">
        <v>1</v>
      </c>
      <c r="D112" s="3">
        <f>VLOOKUP(C112,Points!$A$1:$C$6,3,FALSE)</f>
        <v>4</v>
      </c>
      <c r="F112">
        <f>IF(Table1[[#This Row],[Completed]],Table1[[#This Row],[Points]],0)</f>
        <v>0</v>
      </c>
      <c r="G112">
        <f>IF(Table1[[#This Row],[Completed]],Table1[[#This Row],[Estimated Hours]],0)</f>
        <v>0</v>
      </c>
    </row>
    <row r="113" spans="1:7" x14ac:dyDescent="0.25">
      <c r="A113" t="s">
        <v>138</v>
      </c>
      <c r="B113" t="s">
        <v>159</v>
      </c>
      <c r="C113" s="3">
        <v>5</v>
      </c>
      <c r="D113" s="3">
        <f>VLOOKUP(C113,Points!$A$1:$C$6,3,FALSE)</f>
        <v>32</v>
      </c>
      <c r="F113">
        <f>IF(Table1[[#This Row],[Completed]],Table1[[#This Row],[Points]],0)</f>
        <v>0</v>
      </c>
      <c r="G113">
        <f>IF(Table1[[#This Row],[Completed]],Table1[[#This Row],[Estimated Hours]],0)</f>
        <v>0</v>
      </c>
    </row>
    <row r="114" spans="1:7" x14ac:dyDescent="0.25">
      <c r="A114" t="s">
        <v>138</v>
      </c>
      <c r="B114" t="s">
        <v>160</v>
      </c>
      <c r="C114" s="3">
        <v>3</v>
      </c>
      <c r="D114" s="3">
        <f>VLOOKUP(C114,Points!$A$1:$C$6,3,FALSE)</f>
        <v>16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138</v>
      </c>
      <c r="B115" t="s">
        <v>161</v>
      </c>
      <c r="C115" s="3">
        <v>3</v>
      </c>
      <c r="D115" s="3">
        <f>VLOOKUP(C115,Points!$A$1:$C$6,3,FALSE)</f>
        <v>16</v>
      </c>
      <c r="E115" t="b">
        <v>1</v>
      </c>
      <c r="F115">
        <f>IF(Table1[[#This Row],[Completed]],Table1[[#This Row],[Points]],0)</f>
        <v>3</v>
      </c>
      <c r="G115">
        <f>IF(Table1[[#This Row],[Completed]],Table1[[#This Row],[Estimated Hours]],0)</f>
        <v>16</v>
      </c>
    </row>
    <row r="116" spans="1:7" x14ac:dyDescent="0.25">
      <c r="A116" t="s">
        <v>138</v>
      </c>
      <c r="B116" t="s">
        <v>162</v>
      </c>
      <c r="C116" s="3">
        <v>1</v>
      </c>
      <c r="D116" s="3">
        <f>VLOOKUP(C116,Points!$A$1:$C$6,3,FALSE)</f>
        <v>4</v>
      </c>
      <c r="E116" t="b">
        <v>1</v>
      </c>
      <c r="F116">
        <f>IF(Table1[[#This Row],[Completed]],Table1[[#This Row],[Points]],0)</f>
        <v>1</v>
      </c>
      <c r="G116">
        <f>IF(Table1[[#This Row],[Completed]],Table1[[#This Row],[Estimated Hours]],0)</f>
        <v>4</v>
      </c>
    </row>
    <row r="117" spans="1:7" x14ac:dyDescent="0.25">
      <c r="A117" t="s">
        <v>138</v>
      </c>
      <c r="B117" t="s">
        <v>163</v>
      </c>
      <c r="C117" s="3">
        <v>1</v>
      </c>
      <c r="D117" s="3">
        <f>VLOOKUP(C117,Points!$A$1:$C$6,3,FALSE)</f>
        <v>4</v>
      </c>
      <c r="F117">
        <f>IF(Table1[[#This Row],[Completed]],Table1[[#This Row],[Points]],0)</f>
        <v>0</v>
      </c>
      <c r="G117">
        <f>IF(Table1[[#This Row],[Completed]],Table1[[#This Row],[Estimated Hours]],0)</f>
        <v>0</v>
      </c>
    </row>
    <row r="118" spans="1:7" x14ac:dyDescent="0.25">
      <c r="A118" t="s">
        <v>138</v>
      </c>
      <c r="B118" t="s">
        <v>164</v>
      </c>
      <c r="C118" s="3">
        <v>2</v>
      </c>
      <c r="D118" s="3">
        <f>VLOOKUP(C118,Points!$A$1:$C$6,3,FALSE)</f>
        <v>8</v>
      </c>
      <c r="E118" t="b">
        <v>1</v>
      </c>
      <c r="F118">
        <f>IF(Table1[[#This Row],[Completed]],Table1[[#This Row],[Points]],0)</f>
        <v>2</v>
      </c>
      <c r="G118">
        <f>IF(Table1[[#This Row],[Completed]],Table1[[#This Row],[Estimated Hours]],0)</f>
        <v>8</v>
      </c>
    </row>
    <row r="119" spans="1:7" x14ac:dyDescent="0.25">
      <c r="A119" t="s">
        <v>138</v>
      </c>
      <c r="B119" t="s">
        <v>165</v>
      </c>
      <c r="C119" s="3">
        <v>2</v>
      </c>
      <c r="D119" s="3">
        <f>VLOOKUP(C119,Points!$A$1:$C$6,3,FALSE)</f>
        <v>8</v>
      </c>
      <c r="E119" t="b">
        <v>1</v>
      </c>
      <c r="F119">
        <f>IF(Table1[[#This Row],[Completed]],Table1[[#This Row],[Points]],0)</f>
        <v>2</v>
      </c>
      <c r="G119">
        <f>IF(Table1[[#This Row],[Completed]],Table1[[#This Row],[Estimated Hours]],0)</f>
        <v>8</v>
      </c>
    </row>
    <row r="120" spans="1:7" x14ac:dyDescent="0.25">
      <c r="A120" t="s">
        <v>138</v>
      </c>
      <c r="B120" t="s">
        <v>169</v>
      </c>
      <c r="C120" s="3">
        <v>1</v>
      </c>
      <c r="D120" s="3">
        <f>VLOOKUP(C120,Points!$A$1:$C$6,3,FALSE)</f>
        <v>4</v>
      </c>
      <c r="E120" t="b">
        <v>1</v>
      </c>
      <c r="F120">
        <f>IF(Table1[[#This Row],[Completed]],Table1[[#This Row],[Points]],0)</f>
        <v>1</v>
      </c>
      <c r="G120">
        <f>IF(Table1[[#This Row],[Completed]],Table1[[#This Row],[Estimated Hours]],0)</f>
        <v>4</v>
      </c>
    </row>
    <row r="121" spans="1:7" x14ac:dyDescent="0.25">
      <c r="A121" t="s">
        <v>138</v>
      </c>
      <c r="B121" t="s">
        <v>166</v>
      </c>
      <c r="C121" s="3">
        <v>2</v>
      </c>
      <c r="D121" s="3">
        <f>VLOOKUP(C121,Points!$A$1:$C$6,3,FALSE)</f>
        <v>8</v>
      </c>
      <c r="E121" t="b">
        <v>1</v>
      </c>
      <c r="F121">
        <f>IF(Table1[[#This Row],[Completed]],Table1[[#This Row],[Points]],0)</f>
        <v>2</v>
      </c>
      <c r="G121">
        <f>IF(Table1[[#This Row],[Completed]],Table1[[#This Row],[Estimated Hours]],0)</f>
        <v>8</v>
      </c>
    </row>
    <row r="122" spans="1:7" x14ac:dyDescent="0.25">
      <c r="A122" t="s">
        <v>138</v>
      </c>
      <c r="B122" t="s">
        <v>170</v>
      </c>
      <c r="C122" s="3">
        <v>1</v>
      </c>
      <c r="D122" s="3">
        <f>VLOOKUP(C122,Points!$A$1:$C$6,3,FALSE)</f>
        <v>4</v>
      </c>
      <c r="E122" t="b">
        <v>1</v>
      </c>
      <c r="F122">
        <f>IF(Table1[[#This Row],[Completed]],Table1[[#This Row],[Points]],0)</f>
        <v>1</v>
      </c>
      <c r="G122">
        <f>IF(Table1[[#This Row],[Completed]],Table1[[#This Row],[Estimated Hours]],0)</f>
        <v>4</v>
      </c>
    </row>
    <row r="123" spans="1:7" x14ac:dyDescent="0.25">
      <c r="A123" t="s">
        <v>64</v>
      </c>
      <c r="B123" t="s">
        <v>171</v>
      </c>
      <c r="C123" s="3">
        <v>1</v>
      </c>
      <c r="D123" s="3">
        <f>VLOOKUP(C123,Points!$A$1:$C$6,3,FALSE)</f>
        <v>4</v>
      </c>
      <c r="E123" t="b">
        <v>1</v>
      </c>
      <c r="F123">
        <f>IF(Table1[[#This Row],[Completed]],Table1[[#This Row],[Points]],0)</f>
        <v>1</v>
      </c>
      <c r="G123">
        <f>IF(Table1[[#This Row],[Completed]],Table1[[#This Row],[Estimated Hours]],0)</f>
        <v>4</v>
      </c>
    </row>
    <row r="124" spans="1:7" x14ac:dyDescent="0.25">
      <c r="A124" t="s">
        <v>56</v>
      </c>
      <c r="B124" t="s">
        <v>172</v>
      </c>
      <c r="C124" s="3">
        <v>3</v>
      </c>
      <c r="D124" s="3">
        <f>VLOOKUP(C124,Points!$A$1:$C$6,3,FALSE)</f>
        <v>16</v>
      </c>
      <c r="F124">
        <f>IF(Table1[[#This Row],[Completed]],Table1[[#This Row],[Points]],0)</f>
        <v>0</v>
      </c>
      <c r="G124">
        <f>IF(Table1[[#This Row],[Completed]],Table1[[#This Row],[Estimated Hours]],0)</f>
        <v>0</v>
      </c>
    </row>
    <row r="125" spans="1:7" x14ac:dyDescent="0.25">
      <c r="A125" t="s">
        <v>173</v>
      </c>
      <c r="B125" t="s">
        <v>174</v>
      </c>
      <c r="C125" s="3">
        <v>1</v>
      </c>
      <c r="D125" s="3">
        <f>VLOOKUP(C125,Points!$A$1:$C$6,3,FALSE)</f>
        <v>4</v>
      </c>
      <c r="F125">
        <f>IF(Table1[[#This Row],[Completed]],Table1[[#This Row],[Points]],0)</f>
        <v>0</v>
      </c>
      <c r="G125">
        <f>IF(Table1[[#This Row],[Completed]],Table1[[#This Row],[Estimated Hours]],0)</f>
        <v>0</v>
      </c>
    </row>
    <row r="126" spans="1:7" x14ac:dyDescent="0.25">
      <c r="A126" t="s">
        <v>138</v>
      </c>
      <c r="B126" t="s">
        <v>175</v>
      </c>
      <c r="C126" s="3">
        <v>1</v>
      </c>
      <c r="D126" s="3">
        <f>VLOOKUP(C126,Points!$A$1:$C$6,3,FALSE)</f>
        <v>4</v>
      </c>
      <c r="E126" t="b">
        <v>1</v>
      </c>
      <c r="F126">
        <f>IF(Table1[[#This Row],[Completed]],Table1[[#This Row],[Points]],0)</f>
        <v>1</v>
      </c>
      <c r="G126">
        <f>IF(Table1[[#This Row],[Completed]],Table1[[#This Row],[Estimated Hours]],0)</f>
        <v>4</v>
      </c>
    </row>
    <row r="127" spans="1:7" x14ac:dyDescent="0.25">
      <c r="A127" t="s">
        <v>138</v>
      </c>
      <c r="B127" t="s">
        <v>176</v>
      </c>
      <c r="C127" s="3">
        <v>3</v>
      </c>
      <c r="D127" s="3">
        <f>VLOOKUP(C127,Points!$A$1:$C$6,3,FALSE)</f>
        <v>16</v>
      </c>
      <c r="F127">
        <f>IF(Table1[[#This Row],[Completed]],Table1[[#This Row],[Points]],0)</f>
        <v>0</v>
      </c>
      <c r="G127">
        <f>IF(Table1[[#This Row],[Completed]],Table1[[#This Row],[Estimated Hours]],0)</f>
        <v>0</v>
      </c>
    </row>
    <row r="128" spans="1:7" x14ac:dyDescent="0.25">
      <c r="A128" t="s">
        <v>138</v>
      </c>
      <c r="B128" t="s">
        <v>177</v>
      </c>
      <c r="C128" s="3">
        <v>1</v>
      </c>
      <c r="D128" s="3">
        <f>VLOOKUP(C128,Points!$A$1:$C$6,3,FALSE)</f>
        <v>4</v>
      </c>
      <c r="F128">
        <f>IF(Table1[[#This Row],[Completed]],Table1[[#This Row],[Points]],0)</f>
        <v>0</v>
      </c>
      <c r="G128">
        <f>IF(Table1[[#This Row],[Completed]],Table1[[#This Row],[Estimated Hours]],0)</f>
        <v>0</v>
      </c>
    </row>
    <row r="129" spans="1:7" x14ac:dyDescent="0.25">
      <c r="A129" t="s">
        <v>138</v>
      </c>
      <c r="B129" t="s">
        <v>178</v>
      </c>
      <c r="C129" s="3">
        <v>1</v>
      </c>
      <c r="D129" s="3">
        <f>VLOOKUP(C129,Points!$A$1:$C$6,3,FALSE)</f>
        <v>4</v>
      </c>
      <c r="E129" t="b">
        <v>1</v>
      </c>
      <c r="F129">
        <f>IF(Table1[[#This Row],[Completed]],Table1[[#This Row],[Points]],0)</f>
        <v>1</v>
      </c>
      <c r="G129">
        <f>IF(Table1[[#This Row],[Completed]],Table1[[#This Row],[Estimated Hours]],0)</f>
        <v>4</v>
      </c>
    </row>
    <row r="130" spans="1:7" x14ac:dyDescent="0.25">
      <c r="A130" t="s">
        <v>138</v>
      </c>
      <c r="B130" t="s">
        <v>179</v>
      </c>
      <c r="C130" s="3">
        <v>2</v>
      </c>
      <c r="D130" s="3">
        <f>VLOOKUP(C130,Points!$A$1:$C$6,3,FALSE)</f>
        <v>8</v>
      </c>
      <c r="E130" t="b">
        <v>1</v>
      </c>
      <c r="F130">
        <f>IF(Table1[[#This Row],[Completed]],Table1[[#This Row],[Points]],0)</f>
        <v>2</v>
      </c>
      <c r="G130">
        <f>IF(Table1[[#This Row],[Completed]],Table1[[#This Row],[Estimated Hours]],0)</f>
        <v>8</v>
      </c>
    </row>
    <row r="131" spans="1:7" x14ac:dyDescent="0.25">
      <c r="A131" t="s">
        <v>138</v>
      </c>
      <c r="B131" t="s">
        <v>180</v>
      </c>
      <c r="C131" s="3">
        <v>3</v>
      </c>
      <c r="D131" s="3">
        <f>VLOOKUP(C131,Points!$A$1:$C$6,3,FALSE)</f>
        <v>16</v>
      </c>
      <c r="F131">
        <f>IF(Table1[[#This Row],[Completed]],Table1[[#This Row],[Points]],0)</f>
        <v>0</v>
      </c>
      <c r="G131">
        <f>IF(Table1[[#This Row],[Completed]],Table1[[#This Row],[Estimated Hours]],0)</f>
        <v>0</v>
      </c>
    </row>
    <row r="132" spans="1:7" x14ac:dyDescent="0.25">
      <c r="A132" t="s">
        <v>53</v>
      </c>
      <c r="B132" t="s">
        <v>55</v>
      </c>
      <c r="C132" s="3">
        <v>1</v>
      </c>
      <c r="D132" s="3">
        <f>VLOOKUP(C132,Points!$A$1:$C$6,3,FALSE)</f>
        <v>4</v>
      </c>
      <c r="F132">
        <f>IF(Table1[[#This Row],[Completed]],Table1[[#This Row],[Points]],0)</f>
        <v>0</v>
      </c>
      <c r="G132">
        <f>IF(Table1[[#This Row],[Completed]],Table1[[#This Row],[Estimated Hours]],0)</f>
        <v>0</v>
      </c>
    </row>
    <row r="133" spans="1:7" x14ac:dyDescent="0.25">
      <c r="A133" t="s">
        <v>53</v>
      </c>
      <c r="B133" t="s">
        <v>181</v>
      </c>
      <c r="C133" s="3">
        <v>1</v>
      </c>
      <c r="D133" s="3">
        <f>VLOOKUP(C133,Points!$A$1:$C$6,3,FALSE)</f>
        <v>4</v>
      </c>
      <c r="E133" t="b">
        <v>1</v>
      </c>
      <c r="F133">
        <f>IF(Table1[[#This Row],[Completed]],Table1[[#This Row],[Points]],0)</f>
        <v>1</v>
      </c>
      <c r="G133">
        <f>IF(Table1[[#This Row],[Completed]],Table1[[#This Row],[Estimated Hours]],0)</f>
        <v>4</v>
      </c>
    </row>
    <row r="134" spans="1:7" x14ac:dyDescent="0.25">
      <c r="A134" t="s">
        <v>69</v>
      </c>
      <c r="B134" t="s">
        <v>186</v>
      </c>
      <c r="C134" s="3">
        <v>5</v>
      </c>
      <c r="D134" s="3">
        <f>VLOOKUP(C134,Points!$A$1:$C$6,3,FALSE)</f>
        <v>32</v>
      </c>
      <c r="E134" t="b">
        <v>1</v>
      </c>
      <c r="F134">
        <f>IF(Table1[[#This Row],[Completed]],Table1[[#This Row],[Points]],0)</f>
        <v>5</v>
      </c>
      <c r="G134">
        <f>IF(Table1[[#This Row],[Completed]],Table1[[#This Row],[Estimated Hours]],0)</f>
        <v>32</v>
      </c>
    </row>
    <row r="135" spans="1:7" x14ac:dyDescent="0.25">
      <c r="A135" t="s">
        <v>72</v>
      </c>
      <c r="B135" t="s">
        <v>187</v>
      </c>
      <c r="C135" s="3">
        <v>5</v>
      </c>
      <c r="D135" s="3">
        <f>VLOOKUP(C135,Points!$A$1:$C$6,3,FALSE)</f>
        <v>32</v>
      </c>
      <c r="E135" t="b">
        <v>1</v>
      </c>
      <c r="F135">
        <f>IF(Table1[[#This Row],[Completed]],Table1[[#This Row],[Points]],0)</f>
        <v>5</v>
      </c>
      <c r="G135">
        <f>IF(Table1[[#This Row],[Completed]],Table1[[#This Row],[Estimated Hours]],0)</f>
        <v>32</v>
      </c>
    </row>
    <row r="136" spans="1:7" x14ac:dyDescent="0.25">
      <c r="A136" t="s">
        <v>138</v>
      </c>
      <c r="B136" t="s">
        <v>188</v>
      </c>
      <c r="C136" s="3">
        <v>1</v>
      </c>
      <c r="D136" s="3">
        <f>VLOOKUP(C136,Points!$A$1:$C$6,3,FALSE)</f>
        <v>4</v>
      </c>
      <c r="E136" t="b">
        <v>1</v>
      </c>
      <c r="F136">
        <f>IF(Table1[[#This Row],[Completed]],Table1[[#This Row],[Points]],0)</f>
        <v>1</v>
      </c>
      <c r="G136">
        <f>IF(Table1[[#This Row],[Completed]],Table1[[#This Row],[Estimated Hours]],0)</f>
        <v>4</v>
      </c>
    </row>
    <row r="137" spans="1:7" x14ac:dyDescent="0.25">
      <c r="A137" t="s">
        <v>138</v>
      </c>
      <c r="B137" t="s">
        <v>189</v>
      </c>
      <c r="C137" s="3">
        <v>1</v>
      </c>
      <c r="D137" s="3">
        <f>VLOOKUP(C137,Points!$A$1:$C$6,3,FALSE)</f>
        <v>4</v>
      </c>
      <c r="E137" t="b">
        <v>1</v>
      </c>
      <c r="F137">
        <f>IF(Table1[[#This Row],[Completed]],Table1[[#This Row],[Points]],0)</f>
        <v>1</v>
      </c>
      <c r="G137">
        <f>IF(Table1[[#This Row],[Completed]],Table1[[#This Row],[Estimated Hours]],0)</f>
        <v>4</v>
      </c>
    </row>
    <row r="138" spans="1:7" x14ac:dyDescent="0.25">
      <c r="A138" t="s">
        <v>138</v>
      </c>
      <c r="B138" t="s">
        <v>182</v>
      </c>
      <c r="C138" s="3">
        <v>3</v>
      </c>
      <c r="D138" s="3">
        <f>VLOOKUP(C138,Points!$A$1:$C$6,3,FALSE)</f>
        <v>16</v>
      </c>
      <c r="F138">
        <f>IF(Table1[[#This Row],[Completed]],Table1[[#This Row],[Points]],0)</f>
        <v>0</v>
      </c>
      <c r="G138">
        <f>IF(Table1[[#This Row],[Completed]],Table1[[#This Row],[Estimated Hours]],0)</f>
        <v>0</v>
      </c>
    </row>
    <row r="139" spans="1:7" x14ac:dyDescent="0.25">
      <c r="A139" t="s">
        <v>138</v>
      </c>
      <c r="B139" t="s">
        <v>183</v>
      </c>
      <c r="C139" s="3">
        <v>1</v>
      </c>
      <c r="D139" s="3">
        <f>VLOOKUP(C139,Points!$A$1:$C$6,3,FALSE)</f>
        <v>4</v>
      </c>
      <c r="F139">
        <f>IF(Table1[[#This Row],[Completed]],Table1[[#This Row],[Points]],0)</f>
        <v>0</v>
      </c>
      <c r="G139">
        <f>IF(Table1[[#This Row],[Completed]],Table1[[#This Row],[Estimated Hours]],0)</f>
        <v>0</v>
      </c>
    </row>
    <row r="140" spans="1:7" x14ac:dyDescent="0.25">
      <c r="A140" t="s">
        <v>138</v>
      </c>
      <c r="B140" t="s">
        <v>184</v>
      </c>
      <c r="C140" s="3">
        <v>1</v>
      </c>
      <c r="D140" s="3">
        <f>VLOOKUP(C140,Points!$A$1:$C$6,3,FALSE)</f>
        <v>4</v>
      </c>
      <c r="E140" t="b">
        <v>1</v>
      </c>
      <c r="F140">
        <f>IF(Table1[[#This Row],[Completed]],Table1[[#This Row],[Points]],0)</f>
        <v>1</v>
      </c>
      <c r="G140">
        <f>IF(Table1[[#This Row],[Completed]],Table1[[#This Row],[Estimated Hours]],0)</f>
        <v>4</v>
      </c>
    </row>
    <row r="141" spans="1:7" x14ac:dyDescent="0.25">
      <c r="A141" t="s">
        <v>138</v>
      </c>
      <c r="B141" t="s">
        <v>185</v>
      </c>
      <c r="C141" s="3">
        <v>1</v>
      </c>
      <c r="D141" s="3">
        <f>VLOOKUP(C141,Points!$A$1:$C$6,3,FALSE)</f>
        <v>4</v>
      </c>
      <c r="E141" t="b">
        <v>1</v>
      </c>
      <c r="F141">
        <f>IF(Table1[[#This Row],[Completed]],Table1[[#This Row],[Points]],0)</f>
        <v>1</v>
      </c>
      <c r="G141">
        <f>IF(Table1[[#This Row],[Completed]],Table1[[#This Row],[Estimated Hours]],0)</f>
        <v>4</v>
      </c>
    </row>
    <row r="142" spans="1:7" x14ac:dyDescent="0.25">
      <c r="A142" t="s">
        <v>138</v>
      </c>
      <c r="B142" t="s">
        <v>192</v>
      </c>
      <c r="C142" s="3">
        <v>1</v>
      </c>
      <c r="D142" s="3">
        <f>VLOOKUP(C142,Points!$A$1:$C$6,3,FALSE)</f>
        <v>4</v>
      </c>
      <c r="E142" t="b">
        <v>1</v>
      </c>
      <c r="F142">
        <f>IF(Table1[[#This Row],[Completed]],Table1[[#This Row],[Points]],0)</f>
        <v>1</v>
      </c>
      <c r="G142">
        <f>IF(Table1[[#This Row],[Completed]],Table1[[#This Row],[Estimated Hours]],0)</f>
        <v>4</v>
      </c>
    </row>
    <row r="143" spans="1:7" x14ac:dyDescent="0.25">
      <c r="A143" t="s">
        <v>138</v>
      </c>
      <c r="B143" t="s">
        <v>193</v>
      </c>
      <c r="C143" s="3">
        <v>1</v>
      </c>
      <c r="D143" s="3">
        <f>VLOOKUP(C143,Points!$A$1:$C$6,3,FALSE)</f>
        <v>4</v>
      </c>
      <c r="E143" t="b">
        <v>1</v>
      </c>
      <c r="F143">
        <f>IF(Table1[[#This Row],[Completed]],Table1[[#This Row],[Points]],0)</f>
        <v>1</v>
      </c>
      <c r="G143">
        <f>IF(Table1[[#This Row],[Completed]],Table1[[#This Row],[Estimated Hours]],0)</f>
        <v>4</v>
      </c>
    </row>
    <row r="144" spans="1:7" x14ac:dyDescent="0.25">
      <c r="A144" t="s">
        <v>138</v>
      </c>
      <c r="B144" t="s">
        <v>194</v>
      </c>
      <c r="C144" s="3">
        <v>3</v>
      </c>
      <c r="D144" s="3">
        <f>VLOOKUP(C144,Points!$A$1:$C$6,3,FALSE)</f>
        <v>16</v>
      </c>
      <c r="E144" t="b">
        <v>1</v>
      </c>
      <c r="F144">
        <f>IF(Table1[[#This Row],[Completed]],Table1[[#This Row],[Points]],0)</f>
        <v>3</v>
      </c>
      <c r="G144">
        <f>IF(Table1[[#This Row],[Completed]],Table1[[#This Row],[Estimated Hours]],0)</f>
        <v>16</v>
      </c>
    </row>
    <row r="145" spans="1:7" x14ac:dyDescent="0.25">
      <c r="A145" t="s">
        <v>138</v>
      </c>
      <c r="B145" t="s">
        <v>195</v>
      </c>
      <c r="C145" s="3">
        <v>1</v>
      </c>
      <c r="D145" s="3">
        <f>VLOOKUP(C145,Points!$A$1:$C$6,3,FALSE)</f>
        <v>4</v>
      </c>
      <c r="E145" t="b">
        <v>1</v>
      </c>
      <c r="F145">
        <f>IF(Table1[[#This Row],[Completed]],Table1[[#This Row],[Points]],0)</f>
        <v>1</v>
      </c>
      <c r="G145">
        <f>IF(Table1[[#This Row],[Completed]],Table1[[#This Row],[Estimated Hours]],0)</f>
        <v>4</v>
      </c>
    </row>
    <row r="146" spans="1:7" x14ac:dyDescent="0.25">
      <c r="A146" t="s">
        <v>138</v>
      </c>
      <c r="B146" t="s">
        <v>196</v>
      </c>
      <c r="C146" s="3">
        <v>1</v>
      </c>
      <c r="D146" s="3">
        <f>VLOOKUP(C146,Points!$A$1:$C$6,3,FALSE)</f>
        <v>4</v>
      </c>
      <c r="E146" t="b">
        <v>1</v>
      </c>
      <c r="F146">
        <f>IF(Table1[[#This Row],[Completed]],Table1[[#This Row],[Points]],0)</f>
        <v>1</v>
      </c>
      <c r="G146">
        <f>IF(Table1[[#This Row],[Completed]],Table1[[#This Row],[Estimated Hours]],0)</f>
        <v>4</v>
      </c>
    </row>
    <row r="147" spans="1:7" x14ac:dyDescent="0.25">
      <c r="A147" t="s">
        <v>138</v>
      </c>
      <c r="B147" t="s">
        <v>197</v>
      </c>
      <c r="C147" s="3">
        <v>1</v>
      </c>
      <c r="D147" s="3">
        <f>VLOOKUP(C147,Points!$A$1:$C$6,3,FALSE)</f>
        <v>4</v>
      </c>
      <c r="E147" t="b">
        <v>1</v>
      </c>
      <c r="F147">
        <f>IF(Table1[[#This Row],[Completed]],Table1[[#This Row],[Points]],0)</f>
        <v>1</v>
      </c>
      <c r="G147">
        <f>IF(Table1[[#This Row],[Completed]],Table1[[#This Row],[Estimated Hours]],0)</f>
        <v>4</v>
      </c>
    </row>
    <row r="148" spans="1:7" x14ac:dyDescent="0.25">
      <c r="A148" t="s">
        <v>138</v>
      </c>
      <c r="B148" t="s">
        <v>162</v>
      </c>
      <c r="C148" s="3">
        <v>1</v>
      </c>
      <c r="D148" s="3">
        <f>VLOOKUP(C148,Points!$A$1:$C$6,3,FALSE)</f>
        <v>4</v>
      </c>
      <c r="E148" t="b">
        <v>1</v>
      </c>
      <c r="F148">
        <f>IF(Table1[[#This Row],[Completed]],Table1[[#This Row],[Points]],0)</f>
        <v>1</v>
      </c>
      <c r="G148">
        <f>IF(Table1[[#This Row],[Completed]],Table1[[#This Row],[Estimated Hours]],0)</f>
        <v>4</v>
      </c>
    </row>
    <row r="149" spans="1:7" x14ac:dyDescent="0.25">
      <c r="A149" t="s">
        <v>138</v>
      </c>
      <c r="B149" t="s">
        <v>179</v>
      </c>
      <c r="C149" s="3">
        <v>2</v>
      </c>
      <c r="D149" s="3">
        <f>VLOOKUP(C149,Points!$A$1:$C$6,3,FALSE)</f>
        <v>8</v>
      </c>
      <c r="E149" t="b">
        <v>1</v>
      </c>
      <c r="F149">
        <f>IF(Table1[[#This Row],[Completed]],Table1[[#This Row],[Points]],0)</f>
        <v>2</v>
      </c>
      <c r="G149">
        <f>IF(Table1[[#This Row],[Completed]],Table1[[#This Row],[Estimated Hours]],0)</f>
        <v>8</v>
      </c>
    </row>
    <row r="150" spans="1:7" x14ac:dyDescent="0.25">
      <c r="A150" t="s">
        <v>138</v>
      </c>
      <c r="B150" t="s">
        <v>188</v>
      </c>
      <c r="C150" s="3">
        <v>1</v>
      </c>
      <c r="D150" s="3">
        <f>VLOOKUP(C150,Points!$A$1:$C$6,3,FALSE)</f>
        <v>4</v>
      </c>
      <c r="E150" t="b">
        <v>1</v>
      </c>
      <c r="F150">
        <f>IF(Table1[[#This Row],[Completed]],Table1[[#This Row],[Points]],0)</f>
        <v>1</v>
      </c>
      <c r="G150">
        <f>IF(Table1[[#This Row],[Completed]],Table1[[#This Row],[Estimated Hours]],0)</f>
        <v>4</v>
      </c>
    </row>
    <row r="151" spans="1:7" x14ac:dyDescent="0.25">
      <c r="A151" t="s">
        <v>138</v>
      </c>
      <c r="B151" t="s">
        <v>186</v>
      </c>
      <c r="C151" s="3">
        <v>5</v>
      </c>
      <c r="D151" s="3">
        <f>VLOOKUP(C151,Points!$A$1:$C$6,3,FALSE)</f>
        <v>32</v>
      </c>
      <c r="E151" t="b">
        <v>1</v>
      </c>
      <c r="F151">
        <f>IF(Table1[[#This Row],[Completed]],Table1[[#This Row],[Points]],0)</f>
        <v>5</v>
      </c>
      <c r="G151">
        <f>IF(Table1[[#This Row],[Completed]],Table1[[#This Row],[Estimated Hours]],0)</f>
        <v>32</v>
      </c>
    </row>
    <row r="152" spans="1:7" x14ac:dyDescent="0.25">
      <c r="A152" t="s">
        <v>138</v>
      </c>
      <c r="B152" t="s">
        <v>198</v>
      </c>
      <c r="C152" s="3">
        <v>1</v>
      </c>
      <c r="D152" s="3">
        <f>VLOOKUP(C152,Points!$A$1:$C$6,3,FALSE)</f>
        <v>4</v>
      </c>
      <c r="F152">
        <f>IF(Table1[[#This Row],[Completed]],Table1[[#This Row],[Points]],0)</f>
        <v>0</v>
      </c>
      <c r="G152">
        <f>IF(Table1[[#This Row],[Completed]],Table1[[#This Row],[Estimated Hours]],0)</f>
        <v>0</v>
      </c>
    </row>
    <row r="153" spans="1:7" x14ac:dyDescent="0.25">
      <c r="A153" t="s">
        <v>138</v>
      </c>
      <c r="B153" t="s">
        <v>199</v>
      </c>
      <c r="C153" s="3">
        <v>1</v>
      </c>
      <c r="D153" s="3">
        <f>VLOOKUP(C153,Points!$A$1:$C$6,3,FALSE)</f>
        <v>4</v>
      </c>
      <c r="F153">
        <f>IF(Table1[[#This Row],[Completed]],Table1[[#This Row],[Points]],0)</f>
        <v>0</v>
      </c>
      <c r="G153">
        <f>IF(Table1[[#This Row],[Completed]],Table1[[#This Row],[Estimated Hours]],0)</f>
        <v>0</v>
      </c>
    </row>
    <row r="154" spans="1:7" x14ac:dyDescent="0.25">
      <c r="A154" t="s">
        <v>138</v>
      </c>
      <c r="B154" t="s">
        <v>200</v>
      </c>
      <c r="C154" s="3">
        <v>1</v>
      </c>
      <c r="D154" s="3">
        <f>VLOOKUP(C154,Points!$A$1:$C$6,3,FALSE)</f>
        <v>4</v>
      </c>
      <c r="F154">
        <f>IF(Table1[[#This Row],[Completed]],Table1[[#This Row],[Points]],0)</f>
        <v>0</v>
      </c>
      <c r="G154">
        <f>IF(Table1[[#This Row],[Completed]],Table1[[#This Row],[Estimated Hours]],0)</f>
        <v>0</v>
      </c>
    </row>
    <row r="155" spans="1:7" x14ac:dyDescent="0.25">
      <c r="A155" t="s">
        <v>138</v>
      </c>
      <c r="B155" t="s">
        <v>201</v>
      </c>
      <c r="C155" s="3">
        <v>1</v>
      </c>
      <c r="D155" s="3">
        <f>VLOOKUP(C155,Points!$A$1:$C$6,3,FALSE)</f>
        <v>4</v>
      </c>
      <c r="F155">
        <f>IF(Table1[[#This Row],[Completed]],Table1[[#This Row],[Points]],0)</f>
        <v>0</v>
      </c>
      <c r="G155">
        <f>IF(Table1[[#This Row],[Completed]],Table1[[#This Row],[Estimated Hours]],0)</f>
        <v>0</v>
      </c>
    </row>
    <row r="156" spans="1:7" x14ac:dyDescent="0.25">
      <c r="A156" t="s">
        <v>138</v>
      </c>
      <c r="B156" t="s">
        <v>202</v>
      </c>
      <c r="C156" s="3">
        <v>1</v>
      </c>
      <c r="D156" s="3">
        <f>VLOOKUP(C156,Points!$A$1:$C$6,3,FALSE)</f>
        <v>4</v>
      </c>
      <c r="F156">
        <f>IF(Table1[[#This Row],[Completed]],Table1[[#This Row],[Points]],0)</f>
        <v>0</v>
      </c>
      <c r="G156">
        <f>IF(Table1[[#This Row],[Completed]],Table1[[#This Row],[Estimated Hours]],0)</f>
        <v>0</v>
      </c>
    </row>
    <row r="157" spans="1:7" x14ac:dyDescent="0.25">
      <c r="A157" t="s">
        <v>138</v>
      </c>
      <c r="B157" t="s">
        <v>203</v>
      </c>
      <c r="C157" s="3">
        <v>1</v>
      </c>
      <c r="D157" s="3">
        <f>VLOOKUP(C157,Points!$A$1:$C$6,3,FALSE)</f>
        <v>4</v>
      </c>
      <c r="F157">
        <f>IF(Table1[[#This Row],[Completed]],Table1[[#This Row],[Points]],0)</f>
        <v>0</v>
      </c>
      <c r="G157">
        <f>IF(Table1[[#This Row],[Completed]],Table1[[#This Row],[Estimated Hours]],0)</f>
        <v>0</v>
      </c>
    </row>
    <row r="158" spans="1:7" x14ac:dyDescent="0.25">
      <c r="A158" t="s">
        <v>138</v>
      </c>
      <c r="B158" t="s">
        <v>204</v>
      </c>
      <c r="C158" s="3">
        <v>2</v>
      </c>
      <c r="D158" s="3">
        <f>VLOOKUP(C158,Points!$A$1:$C$6,3,FALSE)</f>
        <v>8</v>
      </c>
      <c r="E158" t="b">
        <v>1</v>
      </c>
      <c r="F158">
        <f>IF(Table1[[#This Row],[Completed]],Table1[[#This Row],[Points]],0)</f>
        <v>2</v>
      </c>
      <c r="G158">
        <f>IF(Table1[[#This Row],[Completed]],Table1[[#This Row],[Estimated Hours]],0)</f>
        <v>8</v>
      </c>
    </row>
    <row r="159" spans="1:7" x14ac:dyDescent="0.25">
      <c r="A159" t="s">
        <v>138</v>
      </c>
      <c r="B159" t="s">
        <v>205</v>
      </c>
      <c r="C159" s="3">
        <v>1</v>
      </c>
      <c r="D159" s="3">
        <f>VLOOKUP(C159,Points!$A$1:$C$6,3,FALSE)</f>
        <v>4</v>
      </c>
      <c r="F159">
        <f>IF(Table1[[#This Row],[Completed]],Table1[[#This Row],[Points]],0)</f>
        <v>0</v>
      </c>
      <c r="G159">
        <f>IF(Table1[[#This Row],[Completed]],Table1[[#This Row],[Estimated Hours]],0)</f>
        <v>0</v>
      </c>
    </row>
    <row r="160" spans="1:7" x14ac:dyDescent="0.25">
      <c r="A160" t="s">
        <v>138</v>
      </c>
      <c r="B160" t="s">
        <v>206</v>
      </c>
      <c r="C160" s="3">
        <v>1</v>
      </c>
      <c r="D160" s="3">
        <f>VLOOKUP(C160,Points!$A$1:$C$6,3,FALSE)</f>
        <v>4</v>
      </c>
      <c r="F160">
        <f>IF(Table1[[#This Row],[Completed]],Table1[[#This Row],[Points]],0)</f>
        <v>0</v>
      </c>
      <c r="G160">
        <f>IF(Table1[[#This Row],[Completed]],Table1[[#This Row],[Estimated Hours]],0)</f>
        <v>0</v>
      </c>
    </row>
    <row r="161" spans="1:7" x14ac:dyDescent="0.25">
      <c r="A161" t="s">
        <v>138</v>
      </c>
      <c r="B161" t="s">
        <v>207</v>
      </c>
      <c r="C161" s="3">
        <v>1</v>
      </c>
      <c r="D161" s="3">
        <f>VLOOKUP(C161,Points!$A$1:$C$6,3,FALSE)</f>
        <v>4</v>
      </c>
      <c r="F161">
        <f>IF(Table1[[#This Row],[Completed]],Table1[[#This Row],[Points]],0)</f>
        <v>0</v>
      </c>
      <c r="G161">
        <f>IF(Table1[[#This Row],[Completed]],Table1[[#This Row],[Estimated Hours]],0)</f>
        <v>0</v>
      </c>
    </row>
    <row r="162" spans="1:7" x14ac:dyDescent="0.25">
      <c r="A162" t="s">
        <v>138</v>
      </c>
      <c r="B162" t="s">
        <v>208</v>
      </c>
      <c r="C162" s="3">
        <v>2</v>
      </c>
      <c r="D162" s="3">
        <f>VLOOKUP(C162,Points!$A$1:$C$6,3,FALSE)</f>
        <v>8</v>
      </c>
      <c r="F162">
        <f>IF(Table1[[#This Row],[Completed]],Table1[[#This Row],[Points]],0)</f>
        <v>0</v>
      </c>
      <c r="G162">
        <f>IF(Table1[[#This Row],[Completed]],Table1[[#This Row],[Estimated Hours]],0)</f>
        <v>0</v>
      </c>
    </row>
    <row r="163" spans="1:7" x14ac:dyDescent="0.25">
      <c r="A163" t="s">
        <v>173</v>
      </c>
      <c r="B163" t="s">
        <v>209</v>
      </c>
      <c r="C163" s="3">
        <v>2</v>
      </c>
      <c r="D163" s="3">
        <f>VLOOKUP(C163,Points!$A$1:$C$6,3,FALSE)</f>
        <v>8</v>
      </c>
      <c r="F163">
        <f>IF(Table1[[#This Row],[Completed]],Table1[[#This Row],[Points]],0)</f>
        <v>0</v>
      </c>
      <c r="G163">
        <f>IF(Table1[[#This Row],[Completed]],Table1[[#This Row],[Estimated Hours]],0)</f>
        <v>0</v>
      </c>
    </row>
    <row r="164" spans="1:7" x14ac:dyDescent="0.25">
      <c r="A164" t="s">
        <v>173</v>
      </c>
      <c r="B164" t="s">
        <v>210</v>
      </c>
      <c r="C164" s="3">
        <v>5</v>
      </c>
      <c r="D164" s="3">
        <f>VLOOKUP(C164,Points!$A$1:$C$6,3,FALSE)</f>
        <v>32</v>
      </c>
      <c r="F164">
        <f>IF(Table1[[#This Row],[Completed]],Table1[[#This Row],[Points]],0)</f>
        <v>0</v>
      </c>
      <c r="G164">
        <f>IF(Table1[[#This Row],[Completed]],Table1[[#This Row],[Estimated Hours]],0)</f>
        <v>0</v>
      </c>
    </row>
    <row r="165" spans="1:7" x14ac:dyDescent="0.25">
      <c r="A165" t="s">
        <v>173</v>
      </c>
      <c r="B165" t="s">
        <v>211</v>
      </c>
      <c r="C165" s="3">
        <v>2</v>
      </c>
      <c r="D165" s="3">
        <f>VLOOKUP(C165,Points!$A$1:$C$6,3,FALSE)</f>
        <v>8</v>
      </c>
      <c r="F165">
        <f>IF(Table1[[#This Row],[Completed]],Table1[[#This Row],[Points]],0)</f>
        <v>0</v>
      </c>
      <c r="G165">
        <f>IF(Table1[[#This Row],[Completed]],Table1[[#This Row],[Estimated Hours]],0)</f>
        <v>0</v>
      </c>
    </row>
    <row r="166" spans="1:7" x14ac:dyDescent="0.25">
      <c r="A166" t="s">
        <v>173</v>
      </c>
      <c r="B166" t="s">
        <v>212</v>
      </c>
      <c r="C166" s="3">
        <v>2</v>
      </c>
      <c r="D166" s="3">
        <f>VLOOKUP(C166,Points!$A$1:$C$6,3,FALSE)</f>
        <v>8</v>
      </c>
      <c r="F166">
        <f>IF(Table1[[#This Row],[Completed]],Table1[[#This Row],[Points]],0)</f>
        <v>0</v>
      </c>
      <c r="G166">
        <f>IF(Table1[[#This Row],[Completed]],Table1[[#This Row],[Estimated Hours]],0)</f>
        <v>0</v>
      </c>
    </row>
    <row r="167" spans="1:7" x14ac:dyDescent="0.25">
      <c r="A167" t="s">
        <v>173</v>
      </c>
      <c r="B167" t="s">
        <v>213</v>
      </c>
      <c r="C167" s="3">
        <v>2</v>
      </c>
      <c r="D167" s="3">
        <f>VLOOKUP(C167,Points!$A$1:$C$6,3,FALSE)</f>
        <v>8</v>
      </c>
      <c r="F167">
        <f>IF(Table1[[#This Row],[Completed]],Table1[[#This Row],[Points]],0)</f>
        <v>0</v>
      </c>
      <c r="G167">
        <f>IF(Table1[[#This Row],[Completed]],Table1[[#This Row],[Estimated Hours]],0)</f>
        <v>0</v>
      </c>
    </row>
    <row r="168" spans="1:7" ht="14.25" customHeight="1" x14ac:dyDescent="0.25">
      <c r="A168" t="s">
        <v>173</v>
      </c>
      <c r="B168" t="s">
        <v>214</v>
      </c>
      <c r="C168" s="3">
        <v>2</v>
      </c>
      <c r="D168" s="3">
        <f>VLOOKUP(C168,Points!$A$1:$C$6,3,FALSE)</f>
        <v>8</v>
      </c>
      <c r="F168">
        <f>IF(Table1[[#This Row],[Completed]],Table1[[#This Row],[Points]],0)</f>
        <v>0</v>
      </c>
      <c r="G168">
        <f>IF(Table1[[#This Row],[Completed]],Table1[[#This Row],[Estimated Hours]],0)</f>
        <v>0</v>
      </c>
    </row>
    <row r="169" spans="1:7" x14ac:dyDescent="0.25">
      <c r="A169" t="s">
        <v>173</v>
      </c>
      <c r="B169" t="s">
        <v>215</v>
      </c>
      <c r="C169" s="3">
        <v>2</v>
      </c>
      <c r="D169" s="3">
        <f>VLOOKUP(C169,Points!$A$1:$C$6,3,FALSE)</f>
        <v>8</v>
      </c>
      <c r="F169">
        <f>IF(Table1[[#This Row],[Completed]],Table1[[#This Row],[Points]],0)</f>
        <v>0</v>
      </c>
      <c r="G169">
        <f>IF(Table1[[#This Row],[Completed]],Table1[[#This Row],[Estimated Hours]],0)</f>
        <v>0</v>
      </c>
    </row>
    <row r="170" spans="1:7" x14ac:dyDescent="0.25">
      <c r="A170" t="s">
        <v>138</v>
      </c>
      <c r="B170" t="s">
        <v>216</v>
      </c>
      <c r="C170" s="3">
        <v>1</v>
      </c>
      <c r="D170" s="3">
        <f>VLOOKUP(C170,Points!$A$1:$C$6,3,FALSE)</f>
        <v>4</v>
      </c>
      <c r="E170" t="b">
        <v>1</v>
      </c>
      <c r="F170">
        <f>IF(Table1[[#This Row],[Completed]],Table1[[#This Row],[Points]],0)</f>
        <v>1</v>
      </c>
      <c r="G170">
        <f>IF(Table1[[#This Row],[Completed]],Table1[[#This Row],[Estimated Hours]],0)</f>
        <v>4</v>
      </c>
    </row>
    <row r="171" spans="1:7" x14ac:dyDescent="0.25">
      <c r="A171" t="s">
        <v>173</v>
      </c>
      <c r="B171" t="s">
        <v>217</v>
      </c>
      <c r="C171" s="3">
        <v>3</v>
      </c>
      <c r="D171" s="3">
        <f>VLOOKUP(C171,Points!$A$1:$C$6,3,FALSE)</f>
        <v>16</v>
      </c>
      <c r="E171" t="b">
        <v>1</v>
      </c>
      <c r="F171">
        <f>IF(Table1[[#This Row],[Completed]],Table1[[#This Row],[Points]],0)</f>
        <v>3</v>
      </c>
      <c r="G171">
        <f>IF(Table1[[#This Row],[Completed]],Table1[[#This Row],[Estimated Hours]],0)</f>
        <v>16</v>
      </c>
    </row>
    <row r="172" spans="1:7" x14ac:dyDescent="0.25">
      <c r="A172" t="s">
        <v>173</v>
      </c>
      <c r="B172" t="s">
        <v>218</v>
      </c>
      <c r="C172" s="3">
        <v>2</v>
      </c>
      <c r="D172" s="3">
        <f>VLOOKUP(C172,Points!$A$1:$C$6,3,FALSE)</f>
        <v>8</v>
      </c>
      <c r="E172" t="b">
        <v>1</v>
      </c>
      <c r="F172">
        <f>IF(Table1[[#This Row],[Completed]],Table1[[#This Row],[Points]],0)</f>
        <v>2</v>
      </c>
      <c r="G172">
        <f>IF(Table1[[#This Row],[Completed]],Table1[[#This Row],[Estimated Hours]],0)</f>
        <v>8</v>
      </c>
    </row>
    <row r="173" spans="1:7" x14ac:dyDescent="0.25">
      <c r="A173" t="s">
        <v>173</v>
      </c>
      <c r="B173" t="s">
        <v>219</v>
      </c>
      <c r="C173" s="3">
        <v>1</v>
      </c>
      <c r="D173" s="3">
        <f>VLOOKUP(C173,Points!$A$1:$C$6,3,FALSE)</f>
        <v>4</v>
      </c>
      <c r="E173" t="b">
        <v>1</v>
      </c>
      <c r="F173">
        <f>IF(Table1[[#This Row],[Completed]],Table1[[#This Row],[Points]],0)</f>
        <v>1</v>
      </c>
      <c r="G173">
        <f>IF(Table1[[#This Row],[Completed]],Table1[[#This Row],[Estimated Hours]],0)</f>
        <v>4</v>
      </c>
    </row>
    <row r="174" spans="1:7" x14ac:dyDescent="0.25">
      <c r="A174" t="s">
        <v>173</v>
      </c>
      <c r="B174" t="s">
        <v>220</v>
      </c>
      <c r="C174" s="3">
        <v>3</v>
      </c>
      <c r="D174" s="3">
        <f>VLOOKUP(C174,Points!$A$1:$C$6,3,FALSE)</f>
        <v>16</v>
      </c>
      <c r="E174" t="b">
        <v>1</v>
      </c>
      <c r="F174">
        <f>IF(Table1[[#This Row],[Completed]],Table1[[#This Row],[Points]],0)</f>
        <v>3</v>
      </c>
      <c r="G174">
        <f>IF(Table1[[#This Row],[Completed]],Table1[[#This Row],[Estimated Hours]],0)</f>
        <v>16</v>
      </c>
    </row>
    <row r="175" spans="1:7" x14ac:dyDescent="0.25">
      <c r="A175" t="s">
        <v>173</v>
      </c>
      <c r="B175" t="s">
        <v>221</v>
      </c>
      <c r="C175" s="3">
        <v>3</v>
      </c>
      <c r="D175" s="3">
        <f>VLOOKUP(C175,Points!$A$1:$C$6,3,FALSE)</f>
        <v>16</v>
      </c>
      <c r="E175" t="b">
        <v>1</v>
      </c>
      <c r="F175">
        <f>IF(Table1[[#This Row],[Completed]],Table1[[#This Row],[Points]],0)</f>
        <v>3</v>
      </c>
      <c r="G175">
        <f>IF(Table1[[#This Row],[Completed]],Table1[[#This Row],[Estimated Hours]],0)</f>
        <v>16</v>
      </c>
    </row>
    <row r="176" spans="1:7" x14ac:dyDescent="0.25">
      <c r="A176" t="s">
        <v>173</v>
      </c>
      <c r="B176" t="s">
        <v>222</v>
      </c>
      <c r="C176" s="3">
        <v>2</v>
      </c>
      <c r="D176" s="3">
        <f>VLOOKUP(C176,Points!$A$1:$C$6,3,FALSE)</f>
        <v>8</v>
      </c>
      <c r="E176" t="b">
        <v>1</v>
      </c>
      <c r="F176">
        <f>IF(Table1[[#This Row],[Completed]],Table1[[#This Row],[Points]],0)</f>
        <v>2</v>
      </c>
      <c r="G176">
        <f>IF(Table1[[#This Row],[Completed]],Table1[[#This Row],[Estimated Hours]],0)</f>
        <v>8</v>
      </c>
    </row>
    <row r="177" spans="1:7" x14ac:dyDescent="0.25">
      <c r="A177" t="s">
        <v>138</v>
      </c>
      <c r="B177" t="s">
        <v>223</v>
      </c>
      <c r="C177" s="3">
        <v>2</v>
      </c>
      <c r="D177" s="3">
        <f>VLOOKUP(C177,Points!$A$1:$C$6,3,FALSE)</f>
        <v>8</v>
      </c>
      <c r="F177">
        <f>IF(Table1[[#This Row],[Completed]],Table1[[#This Row],[Points]],0)</f>
        <v>0</v>
      </c>
      <c r="G177">
        <f>IF(Table1[[#This Row],[Completed]],Table1[[#This Row],[Estimated Hours]],0)</f>
        <v>0</v>
      </c>
    </row>
    <row r="178" spans="1:7" x14ac:dyDescent="0.25">
      <c r="A178" t="s">
        <v>138</v>
      </c>
      <c r="B178" t="s">
        <v>224</v>
      </c>
      <c r="C178" s="3">
        <v>1</v>
      </c>
      <c r="D178" s="3">
        <f>VLOOKUP(C178,Points!$A$1:$C$6,3,FALSE)</f>
        <v>4</v>
      </c>
      <c r="F178">
        <f>IF(Table1[[#This Row],[Completed]],Table1[[#This Row],[Points]],0)</f>
        <v>0</v>
      </c>
      <c r="G178">
        <f>IF(Table1[[#This Row],[Completed]],Table1[[#This Row],[Estimated Hours]],0)</f>
        <v>0</v>
      </c>
    </row>
    <row r="179" spans="1:7" x14ac:dyDescent="0.25">
      <c r="A179" t="s">
        <v>173</v>
      </c>
      <c r="B179" t="s">
        <v>225</v>
      </c>
      <c r="C179" s="3">
        <v>2</v>
      </c>
      <c r="D179" s="3">
        <f>VLOOKUP(C179,Points!$A$1:$C$6,3,FALSE)</f>
        <v>8</v>
      </c>
      <c r="F179">
        <f>IF(Table1[[#This Row],[Completed]],Table1[[#This Row],[Points]],0)</f>
        <v>0</v>
      </c>
      <c r="G179">
        <f>IF(Table1[[#This Row],[Completed]],Table1[[#This Row],[Estimated Hours]],0)</f>
        <v>0</v>
      </c>
    </row>
    <row r="180" spans="1:7" x14ac:dyDescent="0.25">
      <c r="A180" t="s">
        <v>173</v>
      </c>
      <c r="B180" t="s">
        <v>226</v>
      </c>
      <c r="C180" s="3">
        <v>3</v>
      </c>
      <c r="D180" s="3">
        <f>VLOOKUP(C180,Points!$A$1:$C$6,3,FALSE)</f>
        <v>16</v>
      </c>
      <c r="F180">
        <f>IF(Table1[[#This Row],[Completed]],Table1[[#This Row],[Points]],0)</f>
        <v>0</v>
      </c>
      <c r="G180">
        <f>IF(Table1[[#This Row],[Completed]],Table1[[#This Row],[Estimated Hours]],0)</f>
        <v>0</v>
      </c>
    </row>
    <row r="184" spans="1:7" x14ac:dyDescent="0.25">
      <c r="A184" s="6" t="s">
        <v>102</v>
      </c>
      <c r="B184" s="4"/>
      <c r="C184" s="5">
        <f>SUM(C2:C183)</f>
        <v>411</v>
      </c>
      <c r="D184" s="5">
        <f>SUM(D2:D183)</f>
        <v>2132</v>
      </c>
      <c r="F184" s="4">
        <f>SUM(F2:F183)</f>
        <v>299</v>
      </c>
      <c r="G184" s="4">
        <f>SUM(G2:G183)</f>
        <v>1584</v>
      </c>
    </row>
    <row r="185" spans="1:7" x14ac:dyDescent="0.25">
      <c r="A185" s="6"/>
      <c r="B185" s="4"/>
      <c r="C185" s="5"/>
      <c r="D185" s="5"/>
      <c r="G185" s="4"/>
    </row>
    <row r="186" spans="1:7" x14ac:dyDescent="0.25">
      <c r="A186" s="6" t="s">
        <v>107</v>
      </c>
      <c r="B186" s="11">
        <f ca="1">B188+B187</f>
        <v>119.14141414141415</v>
      </c>
      <c r="D186" s="7"/>
    </row>
    <row r="187" spans="1:7" x14ac:dyDescent="0.25">
      <c r="A187" s="6" t="s">
        <v>119</v>
      </c>
      <c r="B187" s="11">
        <f ca="1">(D184-G184)/B194</f>
        <v>22.141414141414142</v>
      </c>
      <c r="D187" s="7"/>
    </row>
    <row r="188" spans="1:7" x14ac:dyDescent="0.25">
      <c r="A188" s="6" t="s">
        <v>129</v>
      </c>
      <c r="B188" s="4">
        <f ca="1">FLOOR(((TODAY()-Variables!B2)/7),1)</f>
        <v>97</v>
      </c>
      <c r="D188" s="7"/>
    </row>
    <row r="189" spans="1:7" x14ac:dyDescent="0.25">
      <c r="A189" s="6" t="s">
        <v>130</v>
      </c>
      <c r="B189" s="4">
        <v>33</v>
      </c>
      <c r="D189" s="7"/>
    </row>
    <row r="190" spans="1:7" x14ac:dyDescent="0.25">
      <c r="A190" s="6" t="s">
        <v>131</v>
      </c>
      <c r="B190" s="4">
        <f ca="1">B188-B189</f>
        <v>64</v>
      </c>
      <c r="D190" s="7"/>
    </row>
    <row r="191" spans="1:7" x14ac:dyDescent="0.25">
      <c r="A191" s="6" t="s">
        <v>120</v>
      </c>
      <c r="B191" s="12">
        <f>Variables!B2</f>
        <v>44892</v>
      </c>
      <c r="D191" s="7"/>
    </row>
    <row r="192" spans="1:7" x14ac:dyDescent="0.25">
      <c r="A192" s="6" t="s">
        <v>110</v>
      </c>
      <c r="B192" s="12">
        <f ca="1">TODAY()+ (B187*7)</f>
        <v>45726.989898989901</v>
      </c>
      <c r="D192" s="9"/>
    </row>
    <row r="193" spans="1:6" x14ac:dyDescent="0.25">
      <c r="A193" s="6" t="s">
        <v>116</v>
      </c>
      <c r="B193" s="11">
        <f ca="1">F184/B190</f>
        <v>4.671875</v>
      </c>
      <c r="F193" s="10"/>
    </row>
    <row r="194" spans="1:6" x14ac:dyDescent="0.25">
      <c r="A194" s="6" t="s">
        <v>114</v>
      </c>
      <c r="B194" s="13">
        <f ca="1">G184/B190</f>
        <v>24.75</v>
      </c>
    </row>
    <row r="195" spans="1:6" x14ac:dyDescent="0.25">
      <c r="A195" s="6" t="s">
        <v>168</v>
      </c>
      <c r="B195" s="11">
        <f>D184-G184</f>
        <v>548</v>
      </c>
    </row>
    <row r="196" spans="1:6" x14ac:dyDescent="0.25">
      <c r="A196" s="6" t="s">
        <v>167</v>
      </c>
      <c r="B196" s="14">
        <f>G184/D184</f>
        <v>0.74296435272045025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4E7E-2154-4807-A446-0B02AF797AAE}">
  <dimension ref="A1:C9"/>
  <sheetViews>
    <sheetView workbookViewId="0">
      <selection activeCell="C21" sqref="C21"/>
    </sheetView>
  </sheetViews>
  <sheetFormatPr defaultRowHeight="15" x14ac:dyDescent="0.25"/>
  <cols>
    <col min="1" max="1" width="9.7109375" bestFit="1" customWidth="1"/>
    <col min="2" max="2" width="14" bestFit="1" customWidth="1"/>
    <col min="3" max="3" width="16.140625" bestFit="1" customWidth="1"/>
  </cols>
  <sheetData>
    <row r="1" spans="1:3" x14ac:dyDescent="0.25">
      <c r="A1" t="s">
        <v>191</v>
      </c>
      <c r="B1" t="s">
        <v>190</v>
      </c>
      <c r="C1" t="s">
        <v>168</v>
      </c>
    </row>
    <row r="2" spans="1:3" x14ac:dyDescent="0.25">
      <c r="A2" s="8">
        <v>45516</v>
      </c>
      <c r="B2">
        <v>56</v>
      </c>
      <c r="C2">
        <v>568</v>
      </c>
    </row>
    <row r="3" spans="1:3" x14ac:dyDescent="0.25">
      <c r="A3" s="8">
        <v>45523</v>
      </c>
      <c r="B3">
        <v>57</v>
      </c>
      <c r="C3">
        <v>704</v>
      </c>
    </row>
    <row r="4" spans="1:3" x14ac:dyDescent="0.25">
      <c r="A4" s="8">
        <v>45530</v>
      </c>
      <c r="B4">
        <v>58</v>
      </c>
      <c r="C4">
        <v>732</v>
      </c>
    </row>
    <row r="5" spans="1:3" x14ac:dyDescent="0.25">
      <c r="A5" s="8">
        <v>45537</v>
      </c>
      <c r="B5">
        <v>59</v>
      </c>
      <c r="C5">
        <v>728</v>
      </c>
    </row>
    <row r="6" spans="1:3" x14ac:dyDescent="0.25">
      <c r="A6" s="8">
        <v>45544</v>
      </c>
      <c r="B6">
        <v>60</v>
      </c>
      <c r="C6">
        <v>664</v>
      </c>
    </row>
    <row r="7" spans="1:3" x14ac:dyDescent="0.25">
      <c r="A7" s="8">
        <v>45558</v>
      </c>
      <c r="B7">
        <v>62</v>
      </c>
      <c r="C7">
        <v>472</v>
      </c>
    </row>
    <row r="8" spans="1:3" x14ac:dyDescent="0.25">
      <c r="A8" s="8">
        <v>45565</v>
      </c>
      <c r="B8">
        <v>63</v>
      </c>
      <c r="C8">
        <v>472</v>
      </c>
    </row>
    <row r="9" spans="1:3" x14ac:dyDescent="0.25">
      <c r="A9" s="8">
        <v>45572</v>
      </c>
      <c r="B9">
        <v>64</v>
      </c>
      <c r="C9">
        <v>548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103</v>
      </c>
      <c r="B1" s="1" t="s">
        <v>104</v>
      </c>
    </row>
    <row r="2" spans="1:2" x14ac:dyDescent="0.25">
      <c r="A2" t="s">
        <v>121</v>
      </c>
      <c r="B2">
        <v>8</v>
      </c>
    </row>
    <row r="3" spans="1:2" x14ac:dyDescent="0.25">
      <c r="A3" t="s">
        <v>122</v>
      </c>
      <c r="B3">
        <v>0</v>
      </c>
    </row>
    <row r="4" spans="1:2" x14ac:dyDescent="0.25">
      <c r="A4" t="s">
        <v>123</v>
      </c>
      <c r="B4">
        <v>10</v>
      </c>
    </row>
    <row r="6" spans="1:2" x14ac:dyDescent="0.25">
      <c r="A6" s="4" t="s">
        <v>102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108</v>
      </c>
      <c r="B1" s="1" t="s">
        <v>117</v>
      </c>
    </row>
    <row r="2" spans="1:2" x14ac:dyDescent="0.25">
      <c r="A2" t="s">
        <v>109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Burn Down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2024-10-07T13:00:02Z</dcterms:modified>
</cp:coreProperties>
</file>