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5A9171BC-3501-4C0C-99E9-CF894D9F5CDE}" xr6:coauthVersionLast="47" xr6:coauthVersionMax="47" xr10:uidLastSave="{00000000-0000-0000-0000-000000000000}"/>
  <bookViews>
    <workbookView xWindow="-24098" yWindow="-98" windowWidth="24196" windowHeight="14476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1" l="1"/>
  <c r="F125" i="1"/>
  <c r="D125" i="1"/>
  <c r="G124" i="1"/>
  <c r="F124" i="1"/>
  <c r="D124" i="1"/>
  <c r="G123" i="1"/>
  <c r="F123" i="1"/>
  <c r="D123" i="1"/>
  <c r="G122" i="1"/>
  <c r="F122" i="1"/>
  <c r="D122" i="1"/>
  <c r="G121" i="1"/>
  <c r="F121" i="1"/>
  <c r="D121" i="1"/>
  <c r="G120" i="1"/>
  <c r="F120" i="1"/>
  <c r="D120" i="1"/>
  <c r="G119" i="1"/>
  <c r="F119" i="1"/>
  <c r="D119" i="1"/>
  <c r="G118" i="1"/>
  <c r="F118" i="1"/>
  <c r="D118" i="1"/>
  <c r="G117" i="1"/>
  <c r="F117" i="1"/>
  <c r="D117" i="1"/>
  <c r="G116" i="1"/>
  <c r="F116" i="1"/>
  <c r="D116" i="1"/>
  <c r="G115" i="1"/>
  <c r="F115" i="1"/>
  <c r="D115" i="1"/>
  <c r="G114" i="1"/>
  <c r="F114" i="1"/>
  <c r="D114" i="1"/>
  <c r="G113" i="1"/>
  <c r="F113" i="1"/>
  <c r="D113" i="1"/>
  <c r="G112" i="1"/>
  <c r="F112" i="1"/>
  <c r="D112" i="1"/>
  <c r="G111" i="1"/>
  <c r="F111" i="1"/>
  <c r="D111" i="1"/>
  <c r="G110" i="1"/>
  <c r="F110" i="1"/>
  <c r="D110" i="1"/>
  <c r="G109" i="1"/>
  <c r="F109" i="1"/>
  <c r="D109" i="1"/>
  <c r="G108" i="1"/>
  <c r="F108" i="1"/>
  <c r="D108" i="1"/>
  <c r="F107" i="1"/>
  <c r="D107" i="1"/>
  <c r="G107" i="1" s="1"/>
  <c r="F106" i="1"/>
  <c r="D106" i="1"/>
  <c r="G106" i="1" s="1"/>
  <c r="G105" i="1"/>
  <c r="F105" i="1"/>
  <c r="D105" i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D66" i="1"/>
  <c r="F66" i="1"/>
  <c r="G66" i="1"/>
  <c r="D55" i="1"/>
  <c r="F55" i="1"/>
  <c r="G55" i="1"/>
  <c r="D51" i="1"/>
  <c r="F51" i="1"/>
  <c r="G51" i="1"/>
  <c r="D50" i="1"/>
  <c r="G50" i="1" s="1"/>
  <c r="F50" i="1"/>
  <c r="D44" i="1"/>
  <c r="F44" i="1"/>
  <c r="G44" i="1"/>
  <c r="D43" i="1"/>
  <c r="F43" i="1"/>
  <c r="G43" i="1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D86" i="1"/>
  <c r="F86" i="1"/>
  <c r="G86" i="1"/>
  <c r="D93" i="1"/>
  <c r="F93" i="1"/>
  <c r="G93" i="1"/>
  <c r="D70" i="1"/>
  <c r="G70" i="1" s="1"/>
  <c r="F70" i="1"/>
  <c r="B6" i="3"/>
  <c r="D2" i="1"/>
  <c r="G2" i="5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D48" i="1"/>
  <c r="G48" i="1" s="1"/>
  <c r="D53" i="1"/>
  <c r="G53" i="1" s="1"/>
  <c r="D56" i="1"/>
  <c r="D52" i="1"/>
  <c r="G52" i="1" s="1"/>
  <c r="D57" i="1"/>
  <c r="G57" i="1" s="1"/>
  <c r="D58" i="1"/>
  <c r="G58" i="1" s="1"/>
  <c r="D59" i="1"/>
  <c r="G59" i="1" s="1"/>
  <c r="D60" i="1"/>
  <c r="D61" i="1"/>
  <c r="G61" i="1" s="1"/>
  <c r="D62" i="1"/>
  <c r="G62" i="1" s="1"/>
  <c r="D63" i="1"/>
  <c r="D64" i="1"/>
  <c r="D65" i="1"/>
  <c r="D67" i="1"/>
  <c r="G67" i="1" s="1"/>
  <c r="D68" i="1"/>
  <c r="G68" i="1" s="1"/>
  <c r="D69" i="1"/>
  <c r="D71" i="1"/>
  <c r="G71" i="1" s="1"/>
  <c r="D72" i="1"/>
  <c r="G72" i="1" s="1"/>
  <c r="D73" i="1"/>
  <c r="D74" i="1"/>
  <c r="D75" i="1"/>
  <c r="D76" i="1"/>
  <c r="G76" i="1" s="1"/>
  <c r="D77" i="1"/>
  <c r="D78" i="1"/>
  <c r="G78" i="1" s="1"/>
  <c r="D79" i="1"/>
  <c r="G79" i="1" s="1"/>
  <c r="D80" i="1"/>
  <c r="G80" i="1" s="1"/>
  <c r="D81" i="1"/>
  <c r="G81" i="1" s="1"/>
  <c r="D90" i="1"/>
  <c r="G90" i="1" s="1"/>
  <c r="D91" i="1"/>
  <c r="D92" i="1"/>
  <c r="D94" i="1"/>
  <c r="D95" i="1"/>
  <c r="D96" i="1"/>
  <c r="D82" i="1"/>
  <c r="D83" i="1"/>
  <c r="D84" i="1"/>
  <c r="D85" i="1"/>
  <c r="D87" i="1"/>
  <c r="D88" i="1"/>
  <c r="D89" i="1"/>
  <c r="B134" i="1"/>
  <c r="C11" i="5"/>
  <c r="B131" i="1"/>
  <c r="B133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90" i="1"/>
  <c r="F91" i="1"/>
  <c r="F92" i="1"/>
  <c r="F94" i="1"/>
  <c r="F95" i="1"/>
  <c r="F96" i="1"/>
  <c r="F82" i="1"/>
  <c r="F83" i="1"/>
  <c r="F84" i="1"/>
  <c r="F85" i="1"/>
  <c r="F87" i="1"/>
  <c r="F88" i="1"/>
  <c r="F89" i="1"/>
  <c r="G54" i="1"/>
  <c r="G56" i="1"/>
  <c r="G60" i="1"/>
  <c r="G63" i="1"/>
  <c r="G64" i="1"/>
  <c r="G65" i="1"/>
  <c r="G69" i="1"/>
  <c r="G73" i="1"/>
  <c r="G74" i="1"/>
  <c r="G75" i="1"/>
  <c r="G77" i="1"/>
  <c r="G91" i="1"/>
  <c r="G92" i="1"/>
  <c r="G94" i="1"/>
  <c r="G95" i="1"/>
  <c r="G96" i="1"/>
  <c r="G82" i="1"/>
  <c r="G83" i="1"/>
  <c r="G84" i="1"/>
  <c r="G85" i="1"/>
  <c r="G87" i="1"/>
  <c r="G88" i="1"/>
  <c r="G89" i="1"/>
  <c r="C127" i="1"/>
  <c r="D11" i="5" l="1"/>
  <c r="G2" i="1"/>
  <c r="G127" i="1" s="1"/>
  <c r="B137" i="1" s="1"/>
  <c r="G4" i="5"/>
  <c r="G5" i="5"/>
  <c r="G6" i="5"/>
  <c r="G7" i="5"/>
  <c r="G8" i="5"/>
  <c r="G3" i="5"/>
  <c r="G9" i="5"/>
  <c r="F127" i="1"/>
  <c r="B136" i="1" s="1"/>
  <c r="D127" i="1"/>
  <c r="B130" i="1" l="1"/>
  <c r="B135" i="1" l="1"/>
  <c r="B129" i="1"/>
</calcChain>
</file>

<file path=xl/sharedStrings.xml><?xml version="1.0" encoding="utf-8"?>
<sst xmlns="http://schemas.openxmlformats.org/spreadsheetml/2006/main" count="306" uniqueCount="183">
  <si>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</si>
  <si>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</si>
  <si>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</si>
  <si>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</si>
  <si>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</si>
  <si>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</si>
  <si>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</si>
  <si>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</si>
  <si>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</si>
  <si>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</si>
  <si>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</si>
  <si>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</si>
  <si>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</si>
  <si>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</si>
  <si>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</si>
  <si>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</si>
  <si>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</si>
  <si>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</si>
  <si>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</si>
  <si>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</si>
  <si>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</si>
  <si>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</si>
  <si>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</si>
  <si>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</si>
  <si>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</si>
  <si>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</si>
  <si>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</si>
  <si>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</si>
  <si>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</si>
  <si>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</si>
  <si>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</si>
  <si>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</si>
  <si>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</si>
  <si>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</si>
  <si>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</si>
  <si>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</si>
  <si>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</si>
  <si>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</si>
  <si>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</si>
  <si>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</si>
  <si>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</si>
  <si>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</si>
  <si>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</si>
  <si>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</si>
  <si>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</si>
  <si>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</si>
  <si>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</si>
  <si>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</si>
  <si>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</si>
  <si>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</si>
  <si>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</si>
  <si>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</si>
  <si>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</si>
  <si>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</si>
  <si>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</si>
  <si>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</si>
  <si>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</si>
  <si>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</si>
  <si>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</si>
  <si>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</si>
  <si>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</si>
  <si>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</si>
  <si>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</si>
  <si>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</si>
  <si>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</si>
  <si>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</si>
  <si>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</si>
  <si>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</si>
  <si>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</si>
  <si>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</si>
  <si>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</si>
  <si>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</si>
  <si>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</si>
  <si>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</si>
  <si>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</si>
  <si>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</si>
  <si>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</si>
  <si>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</si>
  <si>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</si>
  <si>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</si>
  <si>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</si>
  <si>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</si>
  <si>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</si>
  <si>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</si>
  <si>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</si>
  <si>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</si>
  <si>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</si>
  <si>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</si>
  <si>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</si>
  <si>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</si>
  <si>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</si>
  <si>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</si>
  <si>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</si>
  <si>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</si>
  <si>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</si>
  <si>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</si>
  <si>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</si>
  <si>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</si>
  <si>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</si>
  <si>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</si>
  <si>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</si>
  <si>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</si>
  <si>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</si>
  <si>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</si>
  <si>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</si>
  <si>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</si>
  <si>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</si>
  <si>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</si>
  <si>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</si>
  <si>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</si>
  <si>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</si>
  <si>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</si>
  <si>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</si>
  <si>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</si>
  <si>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</si>
  <si>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</si>
  <si>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</si>
  <si>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</si>
  <si>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</si>
  <si>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</si>
  <si>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</si>
  <si>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</si>
  <si>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</si>
  <si>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</si>
  <si>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</si>
  <si>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</si>
  <si>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</si>
  <si>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</si>
  <si>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</si>
  <si>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</si>
  <si>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</si>
  <si>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</si>
  <si>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Total De-prioritized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</si>
  <si>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</si>
  <si>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</si>
  <si>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</si>
  <si>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</si>
  <si>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</si>
  <si>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</si>
  <si>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</si>
  <si>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</si>
  <si>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</si>
  <si>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</si>
  <si>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</si>
  <si>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</si>
  <si>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</si>
  <si>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</si>
  <si>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</si>
  <si>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</si>
  <si>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</si>
  <si>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</si>
  <si>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</si>
  <si>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Scheduled Deliveries Email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</si>
  <si>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</si>
  <si>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</si>
  <si>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</si>
  <si>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</si>
  <si>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</si>
  <si>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</si>
  <si>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</si>
  <si>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</si>
  <si>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</si>
  <si>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</si>
  <si>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</si>
  <si>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</si>
  <si>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</si>
  <si>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</si>
  <si>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</si>
  <si>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</si>
  <si>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</si>
  <si>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</si>
  <si>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</si>
  <si>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</si>
  <si>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</si>
  <si>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Location Latitude &amp; Longitude</t>
  </si>
  <si>
    <t>FM Dependent Functionality</t>
  </si>
  <si>
    <t>Verify security for all pages</t>
  </si>
  <si>
    <t>Global Error Handler</t>
  </si>
  <si>
    <t>Refresh Header and Footer</t>
  </si>
  <si>
    <t>Minify CSS and JS</t>
  </si>
  <si>
    <t>Add Page Titles</t>
  </si>
  <si>
    <t>Custom Icons in Grid Toolbar</t>
  </si>
  <si>
    <t>Review All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</si>
</sst>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125" totalsRowShown="0">
  <autoFilter ref="A1:G125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5"/>
    <tableColumn id="5" xr3:uid="{AD6AC57F-E07B-42DB-850E-DEA524AE6E46}" name="Estimated Hours" dataDxfId="4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>
      <calculatedColumnFormula>IF(Table1[[#This Row],[Completed]],Table1[[#This Row],[Points]],0)</calculatedColumnFormula>
    </tableColumn>
    <tableColumn id="8" xr3:uid="{C13FCCDE-FC9C-48C6-AE8F-48A44BF6C3D4}" name="Completed Hours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137"/>
  <sheetViews>
    <sheetView tabSelected="1" workbookViewId="0">
      <pane ySplit="1" topLeftCell="A108" activePane="bottomLeft" state="frozen"/>
      <selection pane="bottomLeft" activeCell="B128" sqref="B128"/>
    </sheetView>
  </sheetViews>
  <sheetFormatPr defaultRowHeight="14.25" x14ac:dyDescent="0.45"/>
  <cols>
    <col min="1" max="1" width="36.46484375" bestFit="1" customWidth="1"/>
    <col min="2" max="2" width="51.73046875" bestFit="1" customWidth="1"/>
    <col min="3" max="3" width="11.1328125" style="3" bestFit="1" customWidth="1"/>
    <col min="4" max="4" width="20.1328125" style="3" bestFit="1" customWidth="1"/>
    <col min="5" max="5" width="13.1328125" bestFit="1" customWidth="1"/>
    <col min="6" max="6" width="19.265625" bestFit="1" customWidth="1"/>
    <col min="7" max="7" width="18.86328125" bestFit="1" customWidth="1"/>
  </cols>
  <sheetData>
    <row r="1" spans="1:7" x14ac:dyDescent="0.45">
      <c r="A1" t="s">
        <v>0</v>
      </c>
      <c r="B1" t="s">
        <v>1</v>
      </c>
      <c r="C1" s="3" t="s">
        <v>2</v>
      </c>
      <c r="D1" s="3" t="s">
        <v>3</v>
      </c>
      <c r="E1" t="s">
        <v>118</v>
      </c>
      <c r="F1" t="s">
        <v>128</v>
      </c>
      <c r="G1" t="s">
        <v>119</v>
      </c>
    </row>
    <row r="2" spans="1:7" x14ac:dyDescent="0.4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4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4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4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4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4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4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4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4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4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4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4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4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45">
      <c r="A15" t="s">
        <v>4</v>
      </c>
      <c r="B15" t="s">
        <v>126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4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45">
      <c r="A17" t="s">
        <v>4</v>
      </c>
      <c r="B17" t="s">
        <v>131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45">
      <c r="A18" t="s">
        <v>4</v>
      </c>
      <c r="B18" t="s">
        <v>124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45">
      <c r="A19" t="s">
        <v>4</v>
      </c>
      <c r="B19" t="s">
        <v>125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4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4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4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4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4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4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4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4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4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4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4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4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4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4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4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4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4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4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4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4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4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4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4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45">
      <c r="A43" t="s">
        <v>53</v>
      </c>
      <c r="B43" t="s">
        <v>146</v>
      </c>
      <c r="C43" s="3">
        <v>5</v>
      </c>
      <c r="D43" s="13">
        <f>VLOOKUP(C43,Points!$A$1:$C$6,3,FALSE)</f>
        <v>32</v>
      </c>
      <c r="F43" s="14">
        <f>IF(Table1[[#This Row],[Completed]],Table1[[#This Row],[Points]],0)</f>
        <v>0</v>
      </c>
      <c r="G43" s="14">
        <f>IF(Table1[[#This Row],[Completed]],Table1[[#This Row],[Estimated Hours]],0)</f>
        <v>0</v>
      </c>
    </row>
    <row r="44" spans="1:7" x14ac:dyDescent="0.45">
      <c r="A44" t="s">
        <v>53</v>
      </c>
      <c r="B44" t="s">
        <v>147</v>
      </c>
      <c r="C44" s="3">
        <v>5</v>
      </c>
      <c r="D44" s="13">
        <f>VLOOKUP(C44,Points!$A$1:$C$6,3,FALSE)</f>
        <v>32</v>
      </c>
      <c r="F44" s="14">
        <f>IF(Table1[[#This Row],[Completed]],Table1[[#This Row],[Points]],0)</f>
        <v>0</v>
      </c>
      <c r="G44" s="14">
        <f>IF(Table1[[#This Row],[Completed]],Table1[[#This Row],[Estimated Hours]],0)</f>
        <v>0</v>
      </c>
    </row>
    <row r="45" spans="1:7" x14ac:dyDescent="0.45">
      <c r="A45" t="s">
        <v>53</v>
      </c>
      <c r="B45" t="s">
        <v>54</v>
      </c>
      <c r="C45" s="3">
        <v>2</v>
      </c>
      <c r="D45" s="3">
        <f>VLOOKUP(C45,Points!$A$1:$C$6,3,FALSE)</f>
        <v>8</v>
      </c>
      <c r="F45">
        <f>IF(Table1[[#This Row],[Completed]],Table1[[#This Row],[Points]],0)</f>
        <v>0</v>
      </c>
      <c r="G45">
        <f>IF(Table1[[#This Row],[Completed]],Table1[[#This Row],[Estimated Hours]],0)</f>
        <v>0</v>
      </c>
    </row>
    <row r="46" spans="1:7" x14ac:dyDescent="0.4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4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4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4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45">
      <c r="A50" t="s">
        <v>56</v>
      </c>
      <c r="B50" t="s">
        <v>148</v>
      </c>
      <c r="C50" s="3">
        <v>2</v>
      </c>
      <c r="D50" s="13">
        <f>VLOOKUP(C50,Points!$A$1:$C$6,3,FALSE)</f>
        <v>8</v>
      </c>
      <c r="E50" t="b">
        <v>1</v>
      </c>
      <c r="F50" s="14">
        <f>IF(Table1[[#This Row],[Completed]],Table1[[#This Row],[Points]],0)</f>
        <v>2</v>
      </c>
      <c r="G50" s="14">
        <f>IF(Table1[[#This Row],[Completed]],Table1[[#This Row],[Estimated Hours]],0)</f>
        <v>8</v>
      </c>
    </row>
    <row r="51" spans="1:7" x14ac:dyDescent="0.45">
      <c r="A51" t="s">
        <v>56</v>
      </c>
      <c r="B51" t="s">
        <v>149</v>
      </c>
      <c r="C51" s="3">
        <v>2</v>
      </c>
      <c r="D51" s="13">
        <f>VLOOKUP(C51,Points!$A$1:$C$6,3,FALSE)</f>
        <v>8</v>
      </c>
      <c r="E51" t="b">
        <v>1</v>
      </c>
      <c r="F51" s="14">
        <f>IF(Table1[[#This Row],[Completed]],Table1[[#This Row],[Points]],0)</f>
        <v>2</v>
      </c>
      <c r="G51" s="14">
        <f>IF(Table1[[#This Row],[Completed]],Table1[[#This Row],[Estimated Hours]],0)</f>
        <v>8</v>
      </c>
    </row>
    <row r="52" spans="1:7" x14ac:dyDescent="0.45">
      <c r="A52" t="s">
        <v>56</v>
      </c>
      <c r="B52" t="s">
        <v>63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4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4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45">
      <c r="A55" t="s">
        <v>56</v>
      </c>
      <c r="B55" t="s">
        <v>150</v>
      </c>
      <c r="C55" s="3">
        <v>2</v>
      </c>
      <c r="D55" s="13">
        <f>VLOOKUP(C55,Points!$A$1:$C$6,3,FALSE)</f>
        <v>8</v>
      </c>
      <c r="F55" s="14">
        <f>IF(Table1[[#This Row],[Completed]],Table1[[#This Row],[Points]],0)</f>
        <v>0</v>
      </c>
      <c r="G55" s="14">
        <f>IF(Table1[[#This Row],[Completed]],Table1[[#This Row],[Estimated Hours]],0)</f>
        <v>0</v>
      </c>
    </row>
    <row r="56" spans="1:7" x14ac:dyDescent="0.45">
      <c r="A56" t="s">
        <v>56</v>
      </c>
      <c r="B56" t="s">
        <v>62</v>
      </c>
      <c r="C56" s="3">
        <v>2</v>
      </c>
      <c r="D56" s="3">
        <f>VLOOKUP(C56,Points!$A$1:$C$6,3,FALSE)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45">
      <c r="A57" t="s">
        <v>64</v>
      </c>
      <c r="B57" t="s">
        <v>65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45">
      <c r="A58" t="s">
        <v>64</v>
      </c>
      <c r="B58" t="s">
        <v>66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45">
      <c r="A59" t="s">
        <v>64</v>
      </c>
      <c r="B59" t="s">
        <v>67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45">
      <c r="A60" t="s">
        <v>64</v>
      </c>
      <c r="B60" t="s">
        <v>68</v>
      </c>
      <c r="C60" s="3">
        <v>5</v>
      </c>
      <c r="D60" s="3">
        <f>VLOOKUP(C60,Points!$A$1:$C$6,3,FALSE)</f>
        <v>32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45">
      <c r="A61" t="s">
        <v>69</v>
      </c>
      <c r="B61" t="s">
        <v>70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45">
      <c r="A62" t="s">
        <v>69</v>
      </c>
      <c r="B62" t="s">
        <v>71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45">
      <c r="A63" t="s">
        <v>69</v>
      </c>
      <c r="B63" t="s">
        <v>72</v>
      </c>
      <c r="C63" s="3">
        <v>5</v>
      </c>
      <c r="D63" s="3">
        <f>VLOOKUP(C63,Points!$A$1:$C$6,3,FALSE)</f>
        <v>32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45">
      <c r="A64" t="s">
        <v>69</v>
      </c>
      <c r="B64" t="s">
        <v>151</v>
      </c>
      <c r="C64" s="3">
        <v>5</v>
      </c>
      <c r="D64" s="3">
        <f>VLOOKUP(C64,Points!$A$1:$C$6,3,FALSE)</f>
        <v>32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45">
      <c r="A65" t="s">
        <v>69</v>
      </c>
      <c r="B65" t="s">
        <v>73</v>
      </c>
      <c r="C65" s="3">
        <v>5</v>
      </c>
      <c r="D65" s="3">
        <f>VLOOKUP(C65,Points!$A$1:$C$6,3,FALSE)</f>
        <v>32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45">
      <c r="A66" t="s">
        <v>69</v>
      </c>
      <c r="B66" t="s">
        <v>152</v>
      </c>
      <c r="C66" s="3">
        <v>5</v>
      </c>
      <c r="D66" s="13">
        <f>VLOOKUP(C66,Points!$A$1:$C$6,3,FALSE)</f>
        <v>32</v>
      </c>
      <c r="F66" s="14">
        <f>IF(Table1[[#This Row],[Completed]],Table1[[#This Row],[Points]],0)</f>
        <v>0</v>
      </c>
      <c r="G66" s="14">
        <f>IF(Table1[[#This Row],[Completed]],Table1[[#This Row],[Estimated Hours]],0)</f>
        <v>0</v>
      </c>
    </row>
    <row r="67" spans="1:7" x14ac:dyDescent="0.45">
      <c r="A67" t="s">
        <v>74</v>
      </c>
      <c r="B67" t="s">
        <v>75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45">
      <c r="A68" t="s">
        <v>74</v>
      </c>
      <c r="B68" t="s">
        <v>76</v>
      </c>
      <c r="C68" s="3">
        <v>5</v>
      </c>
      <c r="D68" s="3">
        <f>VLOOKUP(C68,Points!$A$1:$C$6,3,FALSE)</f>
        <v>32</v>
      </c>
      <c r="E68" t="b">
        <v>1</v>
      </c>
      <c r="F68">
        <f>IF(Table1[[#This Row],[Completed]],Table1[[#This Row],[Points]],0)</f>
        <v>5</v>
      </c>
      <c r="G68">
        <f>IF(Table1[[#This Row],[Completed]],Table1[[#This Row],[Estimated Hours]],0)</f>
        <v>32</v>
      </c>
    </row>
    <row r="69" spans="1:7" x14ac:dyDescent="0.45">
      <c r="A69" t="s">
        <v>74</v>
      </c>
      <c r="B69" t="s">
        <v>77</v>
      </c>
      <c r="C69" s="3">
        <v>3</v>
      </c>
      <c r="D69" s="3">
        <f>VLOOKUP(C69,Points!$A$1:$C$6,3,FALSE)</f>
        <v>16</v>
      </c>
      <c r="E69" t="b">
        <v>1</v>
      </c>
      <c r="F69">
        <f>IF(Table1[[#This Row],[Completed]],Table1[[#This Row],[Points]],0)</f>
        <v>3</v>
      </c>
      <c r="G69">
        <f>IF(Table1[[#This Row],[Completed]],Table1[[#This Row],[Estimated Hours]],0)</f>
        <v>16</v>
      </c>
    </row>
    <row r="70" spans="1:7" x14ac:dyDescent="0.45">
      <c r="A70" t="s">
        <v>74</v>
      </c>
      <c r="B70" t="s">
        <v>138</v>
      </c>
      <c r="C70" s="3">
        <v>5</v>
      </c>
      <c r="D70" s="3">
        <f>VLOOKUP(C70,Points!$A$1:$C$6,3,FALSE)</f>
        <v>32</v>
      </c>
      <c r="E70" t="b">
        <v>1</v>
      </c>
      <c r="F70">
        <f>IF(Table1[[#This Row],[Completed]],Table1[[#This Row],[Points]],0)</f>
        <v>5</v>
      </c>
      <c r="G70">
        <f>IF(Table1[[#This Row],[Completed]],Table1[[#This Row],[Estimated Hours]],0)</f>
        <v>32</v>
      </c>
    </row>
    <row r="71" spans="1:7" x14ac:dyDescent="0.45">
      <c r="A71" t="s">
        <v>78</v>
      </c>
      <c r="B71" t="s">
        <v>79</v>
      </c>
      <c r="C71" s="3">
        <v>3</v>
      </c>
      <c r="D71" s="3">
        <f>VLOOKUP(C71,Points!$A$1:$C$6,3,FALSE)</f>
        <v>16</v>
      </c>
      <c r="E71" t="b">
        <v>1</v>
      </c>
      <c r="F71">
        <f>IF(Table1[[#This Row],[Completed]],Table1[[#This Row],[Points]],0)</f>
        <v>3</v>
      </c>
      <c r="G71">
        <f>IF(Table1[[#This Row],[Completed]],Table1[[#This Row],[Estimated Hours]],0)</f>
        <v>16</v>
      </c>
    </row>
    <row r="72" spans="1:7" x14ac:dyDescent="0.45">
      <c r="A72" t="s">
        <v>78</v>
      </c>
      <c r="B72" t="s">
        <v>80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45">
      <c r="A73" t="s">
        <v>81</v>
      </c>
      <c r="B73" t="s">
        <v>83</v>
      </c>
      <c r="C73" s="3">
        <v>5</v>
      </c>
      <c r="D73" s="3">
        <f>VLOOKUP(C73,Points!$A$1:$C$6,3,FALSE)</f>
        <v>32</v>
      </c>
      <c r="F73">
        <f>IF(Table1[[#This Row],[Completed]],Table1[[#This Row],[Points]],0)</f>
        <v>0</v>
      </c>
      <c r="G73">
        <f>IF(Table1[[#This Row],[Completed]],Table1[[#This Row],[Estimated Hours]],0)</f>
        <v>0</v>
      </c>
    </row>
    <row r="74" spans="1:7" x14ac:dyDescent="0.45">
      <c r="A74" t="s">
        <v>81</v>
      </c>
      <c r="B74" t="s">
        <v>82</v>
      </c>
      <c r="C74" s="3">
        <v>3</v>
      </c>
      <c r="D74" s="3">
        <f>VLOOKUP(C74,Points!$A$1:$C$6,3,FALSE)</f>
        <v>16</v>
      </c>
      <c r="F74">
        <f>IF(Table1[[#This Row],[Completed]],Table1[[#This Row],[Points]],0)</f>
        <v>0</v>
      </c>
      <c r="G74">
        <f>IF(Table1[[#This Row],[Completed]],Table1[[#This Row],[Estimated Hours]],0)</f>
        <v>0</v>
      </c>
    </row>
    <row r="75" spans="1:7" x14ac:dyDescent="0.45">
      <c r="A75" t="s">
        <v>81</v>
      </c>
      <c r="B75" t="s">
        <v>84</v>
      </c>
      <c r="C75" s="3">
        <v>3</v>
      </c>
      <c r="D75" s="3">
        <f>VLOOKUP(C75,Points!$A$1:$C$6,3,FALSE)</f>
        <v>16</v>
      </c>
      <c r="F75">
        <f>IF(Table1[[#This Row],[Completed]],Table1[[#This Row],[Points]],0)</f>
        <v>0</v>
      </c>
      <c r="G75">
        <f>IF(Table1[[#This Row],[Completed]],Table1[[#This Row],[Estimated Hours]],0)</f>
        <v>0</v>
      </c>
    </row>
    <row r="76" spans="1:7" x14ac:dyDescent="0.45">
      <c r="A76" t="s">
        <v>81</v>
      </c>
      <c r="B76" t="s">
        <v>85</v>
      </c>
      <c r="C76" s="3">
        <v>5</v>
      </c>
      <c r="D76" s="3">
        <f>VLOOKUP(C76,Points!$A$1:$C$6,3,FALSE)</f>
        <v>32</v>
      </c>
      <c r="E76" t="b">
        <v>1</v>
      </c>
      <c r="F76">
        <f>IF(Table1[[#This Row],[Completed]],Table1[[#This Row],[Points]],0)</f>
        <v>5</v>
      </c>
      <c r="G76">
        <f>IF(Table1[[#This Row],[Completed]],Table1[[#This Row],[Estimated Hours]],0)</f>
        <v>32</v>
      </c>
    </row>
    <row r="77" spans="1:7" x14ac:dyDescent="0.45">
      <c r="A77" t="s">
        <v>81</v>
      </c>
      <c r="B77" t="s">
        <v>86</v>
      </c>
      <c r="C77" s="3">
        <v>5</v>
      </c>
      <c r="D77" s="3">
        <f>VLOOKUP(C77,Points!$A$1:$C$6,3,FALSE)</f>
        <v>32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45">
      <c r="A78" t="s">
        <v>87</v>
      </c>
      <c r="B78" t="s">
        <v>88</v>
      </c>
      <c r="C78" s="3">
        <v>3</v>
      </c>
      <c r="D78" s="3">
        <f>VLOOKUP(C78,Points!$A$1:$C$6,3,FALSE)</f>
        <v>16</v>
      </c>
      <c r="E78" t="b">
        <v>1</v>
      </c>
      <c r="F78">
        <f>IF(Table1[[#This Row],[Completed]],Table1[[#This Row],[Points]],0)</f>
        <v>3</v>
      </c>
      <c r="G78">
        <f>IF(Table1[[#This Row],[Completed]],Table1[[#This Row],[Estimated Hours]],0)</f>
        <v>16</v>
      </c>
    </row>
    <row r="79" spans="1:7" x14ac:dyDescent="0.45">
      <c r="A79" t="s">
        <v>87</v>
      </c>
      <c r="B79" t="s">
        <v>89</v>
      </c>
      <c r="C79" s="3">
        <v>3</v>
      </c>
      <c r="D79" s="3">
        <f>VLOOKUP(C79,Points!$A$1:$C$6,3,FALSE)</f>
        <v>16</v>
      </c>
      <c r="E79" t="b">
        <v>1</v>
      </c>
      <c r="F79">
        <f>IF(Table1[[#This Row],[Completed]],Table1[[#This Row],[Points]],0)</f>
        <v>3</v>
      </c>
      <c r="G79">
        <f>IF(Table1[[#This Row],[Completed]],Table1[[#This Row],[Estimated Hours]],0)</f>
        <v>16</v>
      </c>
    </row>
    <row r="80" spans="1:7" x14ac:dyDescent="0.45">
      <c r="A80" t="s">
        <v>87</v>
      </c>
      <c r="B80" t="s">
        <v>90</v>
      </c>
      <c r="C80" s="3">
        <v>3</v>
      </c>
      <c r="D80" s="3">
        <f>VLOOKUP(C80,Points!$A$1:$C$6,3,FALSE)</f>
        <v>16</v>
      </c>
      <c r="E80" t="b">
        <v>1</v>
      </c>
      <c r="F80">
        <f>IF(Table1[[#This Row],[Completed]],Table1[[#This Row],[Points]],0)</f>
        <v>3</v>
      </c>
      <c r="G80">
        <f>IF(Table1[[#This Row],[Completed]],Table1[[#This Row],[Estimated Hours]],0)</f>
        <v>16</v>
      </c>
    </row>
    <row r="81" spans="1:7" x14ac:dyDescent="0.45">
      <c r="A81" t="s">
        <v>87</v>
      </c>
      <c r="B81" t="s">
        <v>91</v>
      </c>
      <c r="C81" s="3">
        <v>3</v>
      </c>
      <c r="D81" s="3">
        <f>VLOOKUP(C81,Points!$A$1:$C$6,3,FALSE)</f>
        <v>16</v>
      </c>
      <c r="E81" t="b">
        <v>1</v>
      </c>
      <c r="F81">
        <f>IF(Table1[[#This Row],[Completed]],Table1[[#This Row],[Points]],0)</f>
        <v>3</v>
      </c>
      <c r="G81">
        <f>IF(Table1[[#This Row],[Completed]],Table1[[#This Row],[Estimated Hours]],0)</f>
        <v>16</v>
      </c>
    </row>
    <row r="82" spans="1:7" x14ac:dyDescent="0.45">
      <c r="A82" t="s">
        <v>141</v>
      </c>
      <c r="B82" t="s">
        <v>98</v>
      </c>
      <c r="C82" s="3">
        <v>2</v>
      </c>
      <c r="D82" s="3">
        <f>VLOOKUP(C82,Points!$A$1:$C$6,3,FALSE)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45">
      <c r="A83" t="s">
        <v>141</v>
      </c>
      <c r="B83" t="s">
        <v>99</v>
      </c>
      <c r="C83" s="3">
        <v>2</v>
      </c>
      <c r="D83" s="3">
        <f>VLOOKUP(C83,Points!$A$1:$C$6,3,FALSE)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45">
      <c r="A84" t="s">
        <v>141</v>
      </c>
      <c r="B84" t="s">
        <v>100</v>
      </c>
      <c r="C84" s="3">
        <v>3</v>
      </c>
      <c r="D84" s="3">
        <f>VLOOKUP(C84,Points!$A$1:$C$6,3,FALSE)</f>
        <v>16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45">
      <c r="A85" t="s">
        <v>141</v>
      </c>
      <c r="B85" t="s">
        <v>101</v>
      </c>
      <c r="C85" s="3">
        <v>3</v>
      </c>
      <c r="D85" s="3">
        <f>VLOOKUP(C85,Points!$A$1:$C$6,3,FALSE)</f>
        <v>16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45">
      <c r="A86" t="s">
        <v>141</v>
      </c>
      <c r="B86" t="s">
        <v>142</v>
      </c>
      <c r="C86" s="3">
        <v>3</v>
      </c>
      <c r="D86" s="3">
        <f>VLOOKUP(C86,Points!$A$1:$C$6,3,FALSE)</f>
        <v>16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45">
      <c r="A87" t="s">
        <v>141</v>
      </c>
      <c r="B87" t="s">
        <v>102</v>
      </c>
      <c r="C87" s="3">
        <v>3</v>
      </c>
      <c r="D87" s="3">
        <f>VLOOKUP(C87,Points!$A$1:$C$6,3,FALSE)</f>
        <v>16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45">
      <c r="A88" t="s">
        <v>141</v>
      </c>
      <c r="B88" t="s">
        <v>103</v>
      </c>
      <c r="C88" s="3">
        <v>1</v>
      </c>
      <c r="D88" s="3">
        <f>VLOOKUP(C88,Points!$A$1:$C$6,3,FALSE)</f>
        <v>4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45">
      <c r="A89" t="s">
        <v>141</v>
      </c>
      <c r="B89" t="s">
        <v>104</v>
      </c>
      <c r="C89" s="3">
        <v>1</v>
      </c>
      <c r="D89" s="3">
        <f>VLOOKUP(C89,Points!$A$1:$C$6,3,FALSE)</f>
        <v>4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0" spans="1:7" x14ac:dyDescent="0.45">
      <c r="A90" t="s">
        <v>139</v>
      </c>
      <c r="B90" t="s">
        <v>92</v>
      </c>
      <c r="C90" s="3">
        <v>3</v>
      </c>
      <c r="D90" s="3">
        <f>VLOOKUP(C90,Points!$A$1:$C$6,3,FALSE)</f>
        <v>16</v>
      </c>
      <c r="F90">
        <f>IF(Table1[[#This Row],[Completed]],Table1[[#This Row],[Points]],0)</f>
        <v>0</v>
      </c>
      <c r="G90">
        <f>IF(Table1[[#This Row],[Completed]],Table1[[#This Row],[Estimated Hours]],0)</f>
        <v>0</v>
      </c>
    </row>
    <row r="91" spans="1:7" x14ac:dyDescent="0.45">
      <c r="A91" t="s">
        <v>139</v>
      </c>
      <c r="B91" t="s">
        <v>93</v>
      </c>
      <c r="C91" s="3">
        <v>3</v>
      </c>
      <c r="D91" s="3">
        <f>VLOOKUP(C91,Points!$A$1:$C$6,3,FALSE)</f>
        <v>16</v>
      </c>
      <c r="F91">
        <f>IF(Table1[[#This Row],[Completed]],Table1[[#This Row],[Points]],0)</f>
        <v>0</v>
      </c>
      <c r="G91">
        <f>IF(Table1[[#This Row],[Completed]],Table1[[#This Row],[Estimated Hours]],0)</f>
        <v>0</v>
      </c>
    </row>
    <row r="92" spans="1:7" x14ac:dyDescent="0.45">
      <c r="A92" t="s">
        <v>139</v>
      </c>
      <c r="B92" t="s">
        <v>94</v>
      </c>
      <c r="C92" s="3">
        <v>3</v>
      </c>
      <c r="D92" s="3">
        <f>VLOOKUP(C92,Points!$A$1:$C$6,3,FALSE)</f>
        <v>16</v>
      </c>
      <c r="F92">
        <f>IF(Table1[[#This Row],[Completed]],Table1[[#This Row],[Points]],0)</f>
        <v>0</v>
      </c>
      <c r="G92">
        <f>IF(Table1[[#This Row],[Completed]],Table1[[#This Row],[Estimated Hours]],0)</f>
        <v>0</v>
      </c>
    </row>
    <row r="93" spans="1:7" x14ac:dyDescent="0.45">
      <c r="A93" t="s">
        <v>139</v>
      </c>
      <c r="B93" t="s">
        <v>140</v>
      </c>
      <c r="C93" s="3">
        <v>3</v>
      </c>
      <c r="D93" s="3">
        <f>VLOOKUP(C93,Points!$A$1:$C$6,3,FALSE)</f>
        <v>16</v>
      </c>
      <c r="F93">
        <f>IF(Table1[[#This Row],[Completed]],Table1[[#This Row],[Points]],0)</f>
        <v>0</v>
      </c>
      <c r="G93">
        <f>IF(Table1[[#This Row],[Completed]],Table1[[#This Row],[Estimated Hours]],0)</f>
        <v>0</v>
      </c>
    </row>
    <row r="94" spans="1:7" x14ac:dyDescent="0.45">
      <c r="A94" t="s">
        <v>139</v>
      </c>
      <c r="B94" t="s">
        <v>95</v>
      </c>
      <c r="C94" s="3">
        <v>3</v>
      </c>
      <c r="D94" s="3">
        <f>VLOOKUP(C94,Points!$A$1:$C$6,3,FALSE)</f>
        <v>16</v>
      </c>
      <c r="F94">
        <f>IF(Table1[[#This Row],[Completed]],Table1[[#This Row],[Points]],0)</f>
        <v>0</v>
      </c>
      <c r="G94">
        <f>IF(Table1[[#This Row],[Completed]],Table1[[#This Row],[Estimated Hours]],0)</f>
        <v>0</v>
      </c>
    </row>
    <row r="95" spans="1:7" x14ac:dyDescent="0.45">
      <c r="A95" t="s">
        <v>139</v>
      </c>
      <c r="B95" t="s">
        <v>96</v>
      </c>
      <c r="C95" s="3">
        <v>1</v>
      </c>
      <c r="D95" s="3">
        <f>VLOOKUP(C95,Points!$A$1:$C$6,3,FALSE)</f>
        <v>4</v>
      </c>
      <c r="F95">
        <f>IF(Table1[[#This Row],[Completed]],Table1[[#This Row],[Points]],0)</f>
        <v>0</v>
      </c>
      <c r="G95">
        <f>IF(Table1[[#This Row],[Completed]],Table1[[#This Row],[Estimated Hours]],0)</f>
        <v>0</v>
      </c>
    </row>
    <row r="96" spans="1:7" x14ac:dyDescent="0.45">
      <c r="A96" t="s">
        <v>139</v>
      </c>
      <c r="B96" t="s">
        <v>97</v>
      </c>
      <c r="C96" s="3">
        <v>1</v>
      </c>
      <c r="D96" s="3">
        <f>VLOOKUP(C96,Points!$A$1:$C$6,3,FALSE)</f>
        <v>4</v>
      </c>
      <c r="F96">
        <f>IF(Table1[[#This Row],[Completed]],Table1[[#This Row],[Points]],0)</f>
        <v>0</v>
      </c>
      <c r="G96">
        <f>IF(Table1[[#This Row],[Completed]],Table1[[#This Row],[Estimated Hours]],0)</f>
        <v>0</v>
      </c>
    </row>
    <row r="97" spans="1:7" x14ac:dyDescent="0.45">
      <c r="A97" t="s">
        <v>153</v>
      </c>
      <c r="B97" t="s">
        <v>154</v>
      </c>
      <c r="C97" s="3">
        <v>5</v>
      </c>
      <c r="D97" s="13">
        <f>VLOOKUP(C97,Points!$A$1:$C$6,3,FALSE)</f>
        <v>32</v>
      </c>
      <c r="E97" t="b">
        <v>1</v>
      </c>
      <c r="F97" s="14">
        <f>IF(Table1[[#This Row],[Completed]],Table1[[#This Row],[Points]],0)</f>
        <v>5</v>
      </c>
      <c r="G97" s="14">
        <f>IF(Table1[[#This Row],[Completed]],Table1[[#This Row],[Estimated Hours]],0)</f>
        <v>32</v>
      </c>
    </row>
    <row r="98" spans="1:7" x14ac:dyDescent="0.45">
      <c r="A98" t="s">
        <v>153</v>
      </c>
      <c r="B98" t="s">
        <v>155</v>
      </c>
      <c r="C98" s="3">
        <v>1</v>
      </c>
      <c r="D98" s="13">
        <f>VLOOKUP(C98,Points!$A$1:$C$6,3,FALSE)</f>
        <v>4</v>
      </c>
      <c r="E98" t="b">
        <v>1</v>
      </c>
      <c r="F98" s="14">
        <f>IF(Table1[[#This Row],[Completed]],Table1[[#This Row],[Points]],0)</f>
        <v>1</v>
      </c>
      <c r="G98" s="14">
        <f>IF(Table1[[#This Row],[Completed]],Table1[[#This Row],[Estimated Hours]],0)</f>
        <v>4</v>
      </c>
    </row>
    <row r="99" spans="1:7" x14ac:dyDescent="0.45">
      <c r="A99" t="s">
        <v>153</v>
      </c>
      <c r="B99" t="s">
        <v>156</v>
      </c>
      <c r="C99" s="3">
        <v>1</v>
      </c>
      <c r="D99" s="13">
        <f>VLOOKUP(C99,Points!$A$1:$C$6,3,FALSE)</f>
        <v>4</v>
      </c>
      <c r="E99" t="b">
        <v>1</v>
      </c>
      <c r="F99" s="14">
        <f>IF(Table1[[#This Row],[Completed]],Table1[[#This Row],[Points]],0)</f>
        <v>1</v>
      </c>
      <c r="G99" s="14">
        <f>IF(Table1[[#This Row],[Completed]],Table1[[#This Row],[Estimated Hours]],0)</f>
        <v>4</v>
      </c>
    </row>
    <row r="100" spans="1:7" x14ac:dyDescent="0.45">
      <c r="A100" t="s">
        <v>153</v>
      </c>
      <c r="B100" t="s">
        <v>157</v>
      </c>
      <c r="C100" s="3">
        <v>1</v>
      </c>
      <c r="D100" s="13">
        <f>VLOOKUP(C100,Points!$A$1:$C$6,3,FALSE)</f>
        <v>4</v>
      </c>
      <c r="E100" t="b">
        <v>1</v>
      </c>
      <c r="F100" s="14">
        <f>IF(Table1[[#This Row],[Completed]],Table1[[#This Row],[Points]],0)</f>
        <v>1</v>
      </c>
      <c r="G100" s="14">
        <f>IF(Table1[[#This Row],[Completed]],Table1[[#This Row],[Estimated Hours]],0)</f>
        <v>4</v>
      </c>
    </row>
    <row r="101" spans="1:7" x14ac:dyDescent="0.45">
      <c r="A101" t="s">
        <v>153</v>
      </c>
      <c r="B101" t="s">
        <v>158</v>
      </c>
      <c r="C101" s="3">
        <v>1</v>
      </c>
      <c r="D101" s="13">
        <f>VLOOKUP(C101,Points!$A$1:$C$6,3,FALSE)</f>
        <v>4</v>
      </c>
      <c r="E101" t="b">
        <v>1</v>
      </c>
      <c r="F101" s="14">
        <f>IF(Table1[[#This Row],[Completed]],Table1[[#This Row],[Points]],0)</f>
        <v>1</v>
      </c>
      <c r="G101" s="14">
        <f>IF(Table1[[#This Row],[Completed]],Table1[[#This Row],[Estimated Hours]],0)</f>
        <v>4</v>
      </c>
    </row>
    <row r="102" spans="1:7" x14ac:dyDescent="0.45">
      <c r="A102" t="s">
        <v>153</v>
      </c>
      <c r="B102" t="s">
        <v>159</v>
      </c>
      <c r="C102" s="3">
        <v>3</v>
      </c>
      <c r="D102" s="13">
        <f>VLOOKUP(C102,Points!$A$1:$C$6,3,FALSE)</f>
        <v>16</v>
      </c>
      <c r="E102" t="b">
        <v>1</v>
      </c>
      <c r="F102" s="14">
        <f>IF(Table1[[#This Row],[Completed]],Table1[[#This Row],[Points]],0)</f>
        <v>3</v>
      </c>
      <c r="G102" s="14">
        <f>IF(Table1[[#This Row],[Completed]],Table1[[#This Row],[Estimated Hours]],0)</f>
        <v>16</v>
      </c>
    </row>
    <row r="103" spans="1:7" x14ac:dyDescent="0.45">
      <c r="A103" t="s">
        <v>153</v>
      </c>
      <c r="B103" t="s">
        <v>160</v>
      </c>
      <c r="C103" s="3">
        <v>1</v>
      </c>
      <c r="D103" s="13">
        <f>VLOOKUP(C103,Points!$A$1:$C$6,3,FALSE)</f>
        <v>4</v>
      </c>
      <c r="E103" t="b">
        <v>1</v>
      </c>
      <c r="F103" s="14">
        <f>IF(Table1[[#This Row],[Completed]],Table1[[#This Row],[Points]],0)</f>
        <v>1</v>
      </c>
      <c r="G103" s="14">
        <f>IF(Table1[[#This Row],[Completed]],Table1[[#This Row],[Estimated Hours]],0)</f>
        <v>4</v>
      </c>
    </row>
    <row r="104" spans="1:7" x14ac:dyDescent="0.45">
      <c r="A104" t="s">
        <v>153</v>
      </c>
      <c r="B104" t="s">
        <v>161</v>
      </c>
      <c r="C104" s="3">
        <v>1</v>
      </c>
      <c r="D104" s="13">
        <f>VLOOKUP(C104,Points!$A$1:$C$6,3,FALSE)</f>
        <v>4</v>
      </c>
      <c r="E104" t="b">
        <v>1</v>
      </c>
      <c r="F104" s="14">
        <f>IF(Table1[[#This Row],[Completed]],Table1[[#This Row],[Points]],0)</f>
        <v>1</v>
      </c>
      <c r="G104" s="14">
        <f>IF(Table1[[#This Row],[Completed]],Table1[[#This Row],[Estimated Hours]],0)</f>
        <v>4</v>
      </c>
    </row>
    <row r="105" spans="1:7" x14ac:dyDescent="0.45">
      <c r="A105" t="s">
        <v>153</v>
      </c>
      <c r="B105" t="s">
        <v>162</v>
      </c>
      <c r="C105" s="3">
        <v>1</v>
      </c>
      <c r="D105" s="13">
        <f>VLOOKUP(C105,Points!$A$1:$C$6,3,FALSE)</f>
        <v>4</v>
      </c>
      <c r="E105" t="b">
        <v>1</v>
      </c>
      <c r="F105" s="14">
        <f>IF(Table1[[#This Row],[Completed]],Table1[[#This Row],[Points]],0)</f>
        <v>1</v>
      </c>
      <c r="G105" s="14">
        <f>IF(Table1[[#This Row],[Completed]],Table1[[#This Row],[Estimated Hours]],0)</f>
        <v>4</v>
      </c>
    </row>
    <row r="106" spans="1:7" x14ac:dyDescent="0.45">
      <c r="A106" t="s">
        <v>153</v>
      </c>
      <c r="B106" t="s">
        <v>163</v>
      </c>
      <c r="C106" s="3">
        <v>1</v>
      </c>
      <c r="D106" s="13">
        <f>VLOOKUP(C106,Points!$A$1:$C$6,3,FALSE)</f>
        <v>4</v>
      </c>
      <c r="E106" t="b">
        <v>1</v>
      </c>
      <c r="F106" s="14">
        <f>IF(Table1[[#This Row],[Completed]],Table1[[#This Row],[Points]],0)</f>
        <v>1</v>
      </c>
      <c r="G106" s="14">
        <f>IF(Table1[[#This Row],[Completed]],Table1[[#This Row],[Estimated Hours]],0)</f>
        <v>4</v>
      </c>
    </row>
    <row r="107" spans="1:7" x14ac:dyDescent="0.45">
      <c r="A107" t="s">
        <v>153</v>
      </c>
      <c r="B107" t="s">
        <v>164</v>
      </c>
      <c r="C107" s="3">
        <v>1</v>
      </c>
      <c r="D107" s="13">
        <f>VLOOKUP(C107,Points!$A$1:$C$6,3,FALSE)</f>
        <v>4</v>
      </c>
      <c r="E107" t="b">
        <v>1</v>
      </c>
      <c r="F107" s="14">
        <f>IF(Table1[[#This Row],[Completed]],Table1[[#This Row],[Points]],0)</f>
        <v>1</v>
      </c>
      <c r="G107" s="14">
        <f>IF(Table1[[#This Row],[Completed]],Table1[[#This Row],[Estimated Hours]],0)</f>
        <v>4</v>
      </c>
    </row>
    <row r="108" spans="1:7" x14ac:dyDescent="0.45">
      <c r="A108" t="s">
        <v>153</v>
      </c>
      <c r="B108" t="s">
        <v>165</v>
      </c>
      <c r="C108" s="3">
        <v>1</v>
      </c>
      <c r="D108" s="13">
        <f>VLOOKUP(C108,Points!$A$1:$C$6,3,FALSE)</f>
        <v>4</v>
      </c>
      <c r="F108" s="14">
        <f>IF(Table1[[#This Row],[Completed]],Table1[[#This Row],[Points]],0)</f>
        <v>0</v>
      </c>
      <c r="G108" s="14">
        <f>IF(Table1[[#This Row],[Completed]],Table1[[#This Row],[Estimated Hours]],0)</f>
        <v>0</v>
      </c>
    </row>
    <row r="109" spans="1:7" x14ac:dyDescent="0.45">
      <c r="A109" t="s">
        <v>153</v>
      </c>
      <c r="B109" t="s">
        <v>166</v>
      </c>
      <c r="C109" s="3">
        <v>1</v>
      </c>
      <c r="D109" s="13">
        <f>VLOOKUP(C109,Points!$A$1:$C$6,3,FALSE)</f>
        <v>4</v>
      </c>
      <c r="F109" s="14">
        <f>IF(Table1[[#This Row],[Completed]],Table1[[#This Row],[Points]],0)</f>
        <v>0</v>
      </c>
      <c r="G109" s="14">
        <f>IF(Table1[[#This Row],[Completed]],Table1[[#This Row],[Estimated Hours]],0)</f>
        <v>0</v>
      </c>
    </row>
    <row r="110" spans="1:7" x14ac:dyDescent="0.45">
      <c r="A110" t="s">
        <v>153</v>
      </c>
      <c r="B110" t="s">
        <v>167</v>
      </c>
      <c r="C110" s="3">
        <v>1</v>
      </c>
      <c r="D110" s="13">
        <f>VLOOKUP(C110,Points!$A$1:$C$6,3,FALSE)</f>
        <v>4</v>
      </c>
      <c r="F110" s="14">
        <f>IF(Table1[[#This Row],[Completed]],Table1[[#This Row],[Points]],0)</f>
        <v>0</v>
      </c>
      <c r="G110" s="14">
        <f>IF(Table1[[#This Row],[Completed]],Table1[[#This Row],[Estimated Hours]],0)</f>
        <v>0</v>
      </c>
    </row>
    <row r="111" spans="1:7" x14ac:dyDescent="0.45">
      <c r="A111" t="s">
        <v>153</v>
      </c>
      <c r="B111" t="s">
        <v>168</v>
      </c>
      <c r="C111" s="3">
        <v>1</v>
      </c>
      <c r="D111" s="13">
        <f>VLOOKUP(C111,Points!$A$1:$C$6,3,FALSE)</f>
        <v>4</v>
      </c>
      <c r="F111" s="14">
        <f>IF(Table1[[#This Row],[Completed]],Table1[[#This Row],[Points]],0)</f>
        <v>0</v>
      </c>
      <c r="G111" s="14">
        <f>IF(Table1[[#This Row],[Completed]],Table1[[#This Row],[Estimated Hours]],0)</f>
        <v>0</v>
      </c>
    </row>
    <row r="112" spans="1:7" x14ac:dyDescent="0.45">
      <c r="A112" t="s">
        <v>153</v>
      </c>
      <c r="B112" t="s">
        <v>169</v>
      </c>
      <c r="C112" s="3">
        <v>1</v>
      </c>
      <c r="D112" s="13">
        <f>VLOOKUP(C112,Points!$A$1:$C$6,3,FALSE)</f>
        <v>4</v>
      </c>
      <c r="F112" s="14">
        <f>IF(Table1[[#This Row],[Completed]],Table1[[#This Row],[Points]],0)</f>
        <v>0</v>
      </c>
      <c r="G112" s="14">
        <f>IF(Table1[[#This Row],[Completed]],Table1[[#This Row],[Estimated Hours]],0)</f>
        <v>0</v>
      </c>
    </row>
    <row r="113" spans="1:7" x14ac:dyDescent="0.45">
      <c r="A113" t="s">
        <v>153</v>
      </c>
      <c r="B113" t="s">
        <v>170</v>
      </c>
      <c r="C113" s="3">
        <v>2</v>
      </c>
      <c r="D113" s="13">
        <f>VLOOKUP(C113,Points!$A$1:$C$6,3,FALSE)</f>
        <v>8</v>
      </c>
      <c r="F113" s="14">
        <f>IF(Table1[[#This Row],[Completed]],Table1[[#This Row],[Points]],0)</f>
        <v>0</v>
      </c>
      <c r="G113" s="14">
        <f>IF(Table1[[#This Row],[Completed]],Table1[[#This Row],[Estimated Hours]],0)</f>
        <v>0</v>
      </c>
    </row>
    <row r="114" spans="1:7" x14ac:dyDescent="0.45">
      <c r="A114" t="s">
        <v>153</v>
      </c>
      <c r="B114" t="s">
        <v>171</v>
      </c>
      <c r="C114" s="3">
        <v>1</v>
      </c>
      <c r="D114" s="13">
        <f>VLOOKUP(C114,Points!$A$1:$C$6,3,FALSE)</f>
        <v>4</v>
      </c>
      <c r="F114" s="14">
        <f>IF(Table1[[#This Row],[Completed]],Table1[[#This Row],[Points]],0)</f>
        <v>0</v>
      </c>
      <c r="G114" s="14">
        <f>IF(Table1[[#This Row],[Completed]],Table1[[#This Row],[Estimated Hours]],0)</f>
        <v>0</v>
      </c>
    </row>
    <row r="115" spans="1:7" x14ac:dyDescent="0.45">
      <c r="A115" t="s">
        <v>153</v>
      </c>
      <c r="B115" t="s">
        <v>172</v>
      </c>
      <c r="C115" s="3">
        <v>1</v>
      </c>
      <c r="D115" s="13">
        <f>VLOOKUP(C115,Points!$A$1:$C$6,3,FALSE)</f>
        <v>4</v>
      </c>
      <c r="F115" s="14">
        <f>IF(Table1[[#This Row],[Completed]],Table1[[#This Row],[Points]],0)</f>
        <v>0</v>
      </c>
      <c r="G115" s="14">
        <f>IF(Table1[[#This Row],[Completed]],Table1[[#This Row],[Estimated Hours]],0)</f>
        <v>0</v>
      </c>
    </row>
    <row r="116" spans="1:7" x14ac:dyDescent="0.45">
      <c r="A116" t="s">
        <v>153</v>
      </c>
      <c r="B116" t="s">
        <v>173</v>
      </c>
      <c r="C116" s="3">
        <v>1</v>
      </c>
      <c r="D116" s="13">
        <f>VLOOKUP(C116,Points!$A$1:$C$6,3,FALSE)</f>
        <v>4</v>
      </c>
      <c r="F116" s="14">
        <f>IF(Table1[[#This Row],[Completed]],Table1[[#This Row],[Points]],0)</f>
        <v>0</v>
      </c>
      <c r="G116" s="14">
        <f>IF(Table1[[#This Row],[Completed]],Table1[[#This Row],[Estimated Hours]],0)</f>
        <v>0</v>
      </c>
    </row>
    <row r="117" spans="1:7" x14ac:dyDescent="0.45">
      <c r="A117" t="s">
        <v>153</v>
      </c>
      <c r="B117" t="s">
        <v>174</v>
      </c>
      <c r="C117" s="3">
        <v>1</v>
      </c>
      <c r="D117" s="13">
        <f>VLOOKUP(C117,Points!$A$1:$C$6,3,FALSE)</f>
        <v>4</v>
      </c>
      <c r="F117" s="14">
        <f>IF(Table1[[#This Row],[Completed]],Table1[[#This Row],[Points]],0)</f>
        <v>0</v>
      </c>
      <c r="G117" s="14">
        <f>IF(Table1[[#This Row],[Completed]],Table1[[#This Row],[Estimated Hours]],0)</f>
        <v>0</v>
      </c>
    </row>
    <row r="118" spans="1:7" x14ac:dyDescent="0.45">
      <c r="A118" t="s">
        <v>153</v>
      </c>
      <c r="B118" t="s">
        <v>175</v>
      </c>
      <c r="C118" s="3">
        <v>5</v>
      </c>
      <c r="D118" s="13">
        <f>VLOOKUP(C118,Points!$A$1:$C$6,3,FALSE)</f>
        <v>32</v>
      </c>
      <c r="F118" s="14">
        <f>IF(Table1[[#This Row],[Completed]],Table1[[#This Row],[Points]],0)</f>
        <v>0</v>
      </c>
      <c r="G118" s="14">
        <f>IF(Table1[[#This Row],[Completed]],Table1[[#This Row],[Estimated Hours]],0)</f>
        <v>0</v>
      </c>
    </row>
    <row r="119" spans="1:7" x14ac:dyDescent="0.45">
      <c r="A119" t="s">
        <v>153</v>
      </c>
      <c r="B119" t="s">
        <v>176</v>
      </c>
      <c r="C119" s="3">
        <v>3</v>
      </c>
      <c r="D119" s="13">
        <f>VLOOKUP(C119,Points!$A$1:$C$6,3,FALSE)</f>
        <v>16</v>
      </c>
      <c r="F119" s="14">
        <f>IF(Table1[[#This Row],[Completed]],Table1[[#This Row],[Points]],0)</f>
        <v>0</v>
      </c>
      <c r="G119" s="14">
        <f>IF(Table1[[#This Row],[Completed]],Table1[[#This Row],[Estimated Hours]],0)</f>
        <v>0</v>
      </c>
    </row>
    <row r="120" spans="1:7" x14ac:dyDescent="0.45">
      <c r="A120" t="s">
        <v>153</v>
      </c>
      <c r="B120" t="s">
        <v>177</v>
      </c>
      <c r="C120" s="3">
        <v>3</v>
      </c>
      <c r="D120" s="13">
        <f>VLOOKUP(C120,Points!$A$1:$C$6,3,FALSE)</f>
        <v>16</v>
      </c>
      <c r="F120" s="14">
        <f>IF(Table1[[#This Row],[Completed]],Table1[[#This Row],[Points]],0)</f>
        <v>0</v>
      </c>
      <c r="G120" s="14">
        <f>IF(Table1[[#This Row],[Completed]],Table1[[#This Row],[Estimated Hours]],0)</f>
        <v>0</v>
      </c>
    </row>
    <row r="121" spans="1:7" x14ac:dyDescent="0.45">
      <c r="A121" t="s">
        <v>153</v>
      </c>
      <c r="B121" t="s">
        <v>178</v>
      </c>
      <c r="C121" s="3">
        <v>1</v>
      </c>
      <c r="D121" s="13">
        <f>VLOOKUP(C121,Points!$A$1:$C$6,3,FALSE)</f>
        <v>4</v>
      </c>
      <c r="F121" s="14">
        <f>IF(Table1[[#This Row],[Completed]],Table1[[#This Row],[Points]],0)</f>
        <v>0</v>
      </c>
      <c r="G121" s="14">
        <f>IF(Table1[[#This Row],[Completed]],Table1[[#This Row],[Estimated Hours]],0)</f>
        <v>0</v>
      </c>
    </row>
    <row r="122" spans="1:7" x14ac:dyDescent="0.45">
      <c r="A122" t="s">
        <v>153</v>
      </c>
      <c r="B122" t="s">
        <v>179</v>
      </c>
      <c r="C122" s="3">
        <v>2</v>
      </c>
      <c r="D122" s="13">
        <f>VLOOKUP(C122,Points!$A$1:$C$6,3,FALSE)</f>
        <v>8</v>
      </c>
      <c r="F122" s="14">
        <f>IF(Table1[[#This Row],[Completed]],Table1[[#This Row],[Points]],0)</f>
        <v>0</v>
      </c>
      <c r="G122" s="14">
        <f>IF(Table1[[#This Row],[Completed]],Table1[[#This Row],[Estimated Hours]],0)</f>
        <v>0</v>
      </c>
    </row>
    <row r="123" spans="1:7" x14ac:dyDescent="0.45">
      <c r="A123" t="s">
        <v>153</v>
      </c>
      <c r="B123" t="s">
        <v>180</v>
      </c>
      <c r="C123" s="3">
        <v>1</v>
      </c>
      <c r="D123" s="13">
        <f>VLOOKUP(C123,Points!$A$1:$C$6,3,FALSE)</f>
        <v>4</v>
      </c>
      <c r="F123" s="14">
        <f>IF(Table1[[#This Row],[Completed]],Table1[[#This Row],[Points]],0)</f>
        <v>0</v>
      </c>
      <c r="G123" s="14">
        <f>IF(Table1[[#This Row],[Completed]],Table1[[#This Row],[Estimated Hours]],0)</f>
        <v>0</v>
      </c>
    </row>
    <row r="124" spans="1:7" x14ac:dyDescent="0.45">
      <c r="A124" t="s">
        <v>153</v>
      </c>
      <c r="B124" t="s">
        <v>181</v>
      </c>
      <c r="C124" s="3">
        <v>1</v>
      </c>
      <c r="D124" s="13">
        <f>VLOOKUP(C124,Points!$A$1:$C$6,3,FALSE)</f>
        <v>4</v>
      </c>
      <c r="F124" s="14">
        <f>IF(Table1[[#This Row],[Completed]],Table1[[#This Row],[Points]],0)</f>
        <v>0</v>
      </c>
      <c r="G124" s="14">
        <f>IF(Table1[[#This Row],[Completed]],Table1[[#This Row],[Estimated Hours]],0)</f>
        <v>0</v>
      </c>
    </row>
    <row r="125" spans="1:7" x14ac:dyDescent="0.45">
      <c r="A125" t="s">
        <v>153</v>
      </c>
      <c r="B125" t="s">
        <v>182</v>
      </c>
      <c r="C125" s="3">
        <v>3</v>
      </c>
      <c r="D125" s="13">
        <f>VLOOKUP(C125,Points!$A$1:$C$6,3,FALSE)</f>
        <v>16</v>
      </c>
      <c r="F125" s="14">
        <f>IF(Table1[[#This Row],[Completed]],Table1[[#This Row],[Points]],0)</f>
        <v>0</v>
      </c>
      <c r="G125" s="14">
        <f>IF(Table1[[#This Row],[Completed]],Table1[[#This Row],[Estimated Hours]],0)</f>
        <v>0</v>
      </c>
    </row>
    <row r="127" spans="1:7" x14ac:dyDescent="0.45">
      <c r="A127" s="6" t="s">
        <v>115</v>
      </c>
      <c r="B127" s="4"/>
      <c r="C127" s="5">
        <f>SUM(C2:C126)</f>
        <v>324</v>
      </c>
      <c r="D127" s="5">
        <f>SUM(D2:D126)</f>
        <v>1752</v>
      </c>
      <c r="F127" s="4">
        <f>SUM(F2:F126)</f>
        <v>195</v>
      </c>
      <c r="G127" s="4">
        <f>SUM(G2:G126)</f>
        <v>1048</v>
      </c>
    </row>
    <row r="128" spans="1:7" x14ac:dyDescent="0.45">
      <c r="A128" s="6"/>
      <c r="B128" s="4"/>
      <c r="C128" s="5"/>
      <c r="D128" s="5"/>
      <c r="G128" s="4"/>
    </row>
    <row r="129" spans="1:6" x14ac:dyDescent="0.45">
      <c r="A129" s="6" t="s">
        <v>120</v>
      </c>
      <c r="B129" s="11">
        <f ca="1">B131+B130</f>
        <v>128.29007633587787</v>
      </c>
      <c r="D129" s="7"/>
    </row>
    <row r="130" spans="1:6" x14ac:dyDescent="0.45">
      <c r="A130" s="6" t="s">
        <v>133</v>
      </c>
      <c r="B130" s="11">
        <f ca="1">(D127-G127)/B137</f>
        <v>38.290076335877863</v>
      </c>
      <c r="D130" s="7"/>
    </row>
    <row r="131" spans="1:6" x14ac:dyDescent="0.45">
      <c r="A131" s="6" t="s">
        <v>143</v>
      </c>
      <c r="B131" s="4">
        <f ca="1">FLOOR(((TODAY()-Variables!B2)/7),1)</f>
        <v>90</v>
      </c>
      <c r="D131" s="7"/>
    </row>
    <row r="132" spans="1:6" x14ac:dyDescent="0.45">
      <c r="A132" s="6" t="s">
        <v>144</v>
      </c>
      <c r="B132" s="4">
        <v>33</v>
      </c>
      <c r="D132" s="7"/>
    </row>
    <row r="133" spans="1:6" x14ac:dyDescent="0.45">
      <c r="A133" s="6" t="s">
        <v>145</v>
      </c>
      <c r="B133" s="4">
        <f ca="1">B131-B132</f>
        <v>57</v>
      </c>
      <c r="D133" s="7"/>
    </row>
    <row r="134" spans="1:6" x14ac:dyDescent="0.45">
      <c r="A134" s="6" t="s">
        <v>134</v>
      </c>
      <c r="B134" s="12">
        <f>Variables!B2</f>
        <v>44892</v>
      </c>
      <c r="D134" s="7"/>
    </row>
    <row r="135" spans="1:6" x14ac:dyDescent="0.45">
      <c r="A135" s="6" t="s">
        <v>123</v>
      </c>
      <c r="B135" s="12">
        <f ca="1">TODAY()+ (B130*7)</f>
        <v>45793.030534351143</v>
      </c>
      <c r="D135" s="9"/>
    </row>
    <row r="136" spans="1:6" x14ac:dyDescent="0.45">
      <c r="A136" s="6" t="s">
        <v>129</v>
      </c>
      <c r="B136" s="11">
        <f ca="1">F127/B133</f>
        <v>3.4210526315789473</v>
      </c>
      <c r="F136" s="10"/>
    </row>
    <row r="137" spans="1:6" x14ac:dyDescent="0.45">
      <c r="A137" s="6" t="s">
        <v>127</v>
      </c>
      <c r="B137" s="15">
        <f ca="1">G127/B133</f>
        <v>18.385964912280702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B19" sqref="B19"/>
    </sheetView>
  </sheetViews>
  <sheetFormatPr defaultRowHeight="14.25" x14ac:dyDescent="0.45"/>
  <cols>
    <col min="1" max="1" width="18.59765625" bestFit="1" customWidth="1"/>
    <col min="2" max="2" width="25.86328125" bestFit="1" customWidth="1"/>
    <col min="3" max="3" width="11.1328125" bestFit="1" customWidth="1"/>
    <col min="4" max="4" width="20.1328125" bestFit="1" customWidth="1"/>
    <col min="5" max="5" width="13.1328125" bestFit="1" customWidth="1"/>
    <col min="6" max="6" width="19.265625" bestFit="1" customWidth="1"/>
    <col min="7" max="7" width="18.86328125" bestFit="1" customWidth="1"/>
  </cols>
  <sheetData>
    <row r="1" spans="1:7" x14ac:dyDescent="0.45">
      <c r="A1" t="s">
        <v>0</v>
      </c>
      <c r="B1" t="s">
        <v>1</v>
      </c>
      <c r="C1" s="3" t="s">
        <v>2</v>
      </c>
      <c r="D1" s="3" t="s">
        <v>3</v>
      </c>
      <c r="E1" t="s">
        <v>118</v>
      </c>
      <c r="F1" t="s">
        <v>128</v>
      </c>
      <c r="G1" t="s">
        <v>119</v>
      </c>
    </row>
    <row r="2" spans="1:7" x14ac:dyDescent="0.45">
      <c r="A2" t="s">
        <v>106</v>
      </c>
      <c r="B2" t="s">
        <v>105</v>
      </c>
      <c r="C2" s="3">
        <v>5</v>
      </c>
      <c r="D2" s="3">
        <f>VLOOKUP(C2,Points!$A$1:$C$6,3,FALSE)</f>
        <v>32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45">
      <c r="A3" t="s">
        <v>106</v>
      </c>
      <c r="B3" t="s">
        <v>107</v>
      </c>
      <c r="C3" s="3">
        <v>3</v>
      </c>
      <c r="D3" s="3">
        <f>VLOOKUP(C3,Points!$A$1:$C$6,3,FALSE)</f>
        <v>16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45">
      <c r="A4" t="s">
        <v>106</v>
      </c>
      <c r="B4" t="s">
        <v>108</v>
      </c>
      <c r="C4" s="3">
        <v>5</v>
      </c>
      <c r="D4" s="3">
        <f>VLOOKUP(C4,Points!$A$1:$C$6,3,FALSE)</f>
        <v>32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45">
      <c r="A5" t="s">
        <v>109</v>
      </c>
      <c r="B5" t="s">
        <v>110</v>
      </c>
      <c r="C5" s="3">
        <v>2</v>
      </c>
      <c r="D5" s="3">
        <f>VLOOKUP(C5,Points!$A$1:$C$6,3,FALSE)</f>
        <v>8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45">
      <c r="A6" t="s">
        <v>109</v>
      </c>
      <c r="B6" t="s">
        <v>111</v>
      </c>
      <c r="C6" s="3">
        <v>2</v>
      </c>
      <c r="D6" s="3">
        <f>VLOOKUP(C6,Points!$A$1:$C$6,3,FALSE)</f>
        <v>8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45">
      <c r="A7" t="s">
        <v>109</v>
      </c>
      <c r="B7" t="s">
        <v>112</v>
      </c>
      <c r="C7" s="3">
        <v>5</v>
      </c>
      <c r="D7" s="3">
        <f>VLOOKUP(C7,Points!$A$1:$C$6,3,FALSE)</f>
        <v>32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45">
      <c r="A8" t="s">
        <v>109</v>
      </c>
      <c r="B8" t="s">
        <v>113</v>
      </c>
      <c r="C8" s="3">
        <v>5</v>
      </c>
      <c r="D8" s="3">
        <f>VLOOKUP(C8,Points!$A$1:$C$6,3,FALSE)</f>
        <v>32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45">
      <c r="A9" t="s">
        <v>109</v>
      </c>
      <c r="B9" t="s">
        <v>114</v>
      </c>
      <c r="C9" s="3">
        <v>5</v>
      </c>
      <c r="D9" s="3">
        <f>VLOOKUP(C9,Points!$A$1:$C$6,3,FALSE)</f>
        <v>32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1" spans="1:7" x14ac:dyDescent="0.45">
      <c r="A11" t="s">
        <v>132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4.25" x14ac:dyDescent="0.45"/>
  <cols>
    <col min="1" max="1" width="6.59765625" bestFit="1" customWidth="1"/>
    <col min="2" max="2" width="21.86328125" bestFit="1" customWidth="1"/>
    <col min="3" max="3" width="9.1328125" style="3"/>
  </cols>
  <sheetData>
    <row r="1" spans="1:3" x14ac:dyDescent="0.45">
      <c r="A1" s="1" t="s">
        <v>2</v>
      </c>
      <c r="B1" s="1" t="s">
        <v>20</v>
      </c>
      <c r="C1" s="2" t="s">
        <v>22</v>
      </c>
    </row>
    <row r="2" spans="1:3" x14ac:dyDescent="0.45">
      <c r="A2">
        <v>1</v>
      </c>
      <c r="B2" t="s">
        <v>23</v>
      </c>
      <c r="C2" s="3">
        <v>4</v>
      </c>
    </row>
    <row r="3" spans="1:3" x14ac:dyDescent="0.45">
      <c r="A3">
        <v>2</v>
      </c>
      <c r="B3" t="s">
        <v>21</v>
      </c>
      <c r="C3" s="3">
        <v>8</v>
      </c>
    </row>
    <row r="4" spans="1:3" x14ac:dyDescent="0.45">
      <c r="A4">
        <v>3</v>
      </c>
      <c r="B4" t="s">
        <v>24</v>
      </c>
      <c r="C4" s="3">
        <v>16</v>
      </c>
    </row>
    <row r="5" spans="1:3" x14ac:dyDescent="0.45">
      <c r="A5">
        <v>5</v>
      </c>
      <c r="B5" t="s">
        <v>25</v>
      </c>
      <c r="C5" s="3">
        <v>32</v>
      </c>
    </row>
    <row r="6" spans="1:3" x14ac:dyDescent="0.4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4.25" x14ac:dyDescent="0.45"/>
  <cols>
    <col min="1" max="1" width="14" bestFit="1" customWidth="1"/>
    <col min="2" max="2" width="38.1328125" bestFit="1" customWidth="1"/>
  </cols>
  <sheetData>
    <row r="1" spans="1:2" x14ac:dyDescent="0.45">
      <c r="A1" s="1" t="s">
        <v>116</v>
      </c>
      <c r="B1" s="1" t="s">
        <v>117</v>
      </c>
    </row>
    <row r="2" spans="1:2" x14ac:dyDescent="0.45">
      <c r="A2" t="s">
        <v>135</v>
      </c>
      <c r="B2">
        <v>8</v>
      </c>
    </row>
    <row r="3" spans="1:2" x14ac:dyDescent="0.45">
      <c r="A3" t="s">
        <v>136</v>
      </c>
      <c r="B3">
        <v>0</v>
      </c>
    </row>
    <row r="4" spans="1:2" x14ac:dyDescent="0.45">
      <c r="A4" t="s">
        <v>137</v>
      </c>
      <c r="B4">
        <v>10</v>
      </c>
    </row>
    <row r="6" spans="1:2" x14ac:dyDescent="0.45">
      <c r="A6" s="4" t="s">
        <v>115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4.25" x14ac:dyDescent="0.45"/>
  <cols>
    <col min="2" max="2" width="10.73046875" bestFit="1" customWidth="1"/>
  </cols>
  <sheetData>
    <row r="1" spans="1:2" x14ac:dyDescent="0.45">
      <c r="A1" s="1" t="s">
        <v>121</v>
      </c>
      <c r="B1" s="1" t="s">
        <v>130</v>
      </c>
    </row>
    <row r="2" spans="1:2" x14ac:dyDescent="0.45">
      <c r="A2" t="s">
        <v>122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2024-08-21T17:16:30Z</dcterms:modified>
</cp:coreProperties>
</file>