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ekyritsakas/Documents/PhD/PhD Work/RFC - Boosting/2012-2021/Cl check/"/>
    </mc:Choice>
  </mc:AlternateContent>
  <xr:revisionPtr revIDLastSave="0" documentId="13_ncr:1_{F7BEFD79-3002-784D-8405-D730C1F432C4}" xr6:coauthVersionLast="47" xr6:coauthVersionMax="47" xr10:uidLastSave="{00000000-0000-0000-0000-000000000000}"/>
  <bookViews>
    <workbookView xWindow="580" yWindow="500" windowWidth="24220" windowHeight="13780" activeTab="1" xr2:uid="{C3644A49-723D-9746-A96E-28F8B8178DB8}"/>
  </bookViews>
  <sheets>
    <sheet name="Samples - fails ratio" sheetId="1" r:id="rId1"/>
    <sheet name="Month - chlorine" sheetId="2" r:id="rId2"/>
    <sheet name="Month - chloramine" sheetId="3" r:id="rId3"/>
    <sheet name="Parameters importance" sheetId="7" r:id="rId4"/>
    <sheet name="Combined models" sheetId="6" r:id="rId5"/>
    <sheet name="Events count" sheetId="5" r:id="rId6"/>
  </sheets>
  <definedNames>
    <definedName name="_xlnm._FilterDatabase" localSheetId="2" hidden="1">'Month - chloramine'!$B$102:$M$120</definedName>
    <definedName name="_xlnm._FilterDatabase" localSheetId="1" hidden="1">'Month - chlorine'!$G$156:$G$172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8" i="3" l="1"/>
  <c r="N107" i="3"/>
  <c r="N105" i="3"/>
  <c r="M111" i="2"/>
  <c r="M110" i="2"/>
  <c r="M108" i="2"/>
  <c r="M109" i="2"/>
  <c r="N106" i="3"/>
  <c r="M60" i="6"/>
  <c r="M61" i="6"/>
  <c r="M62" i="6"/>
  <c r="M63" i="6"/>
  <c r="M64" i="6"/>
  <c r="M65" i="6"/>
  <c r="M66" i="6"/>
  <c r="M59" i="6"/>
  <c r="M55" i="6"/>
  <c r="M54" i="6"/>
  <c r="M53" i="6"/>
  <c r="M52" i="6"/>
  <c r="M51" i="6"/>
  <c r="M50" i="6"/>
  <c r="M49" i="6"/>
  <c r="M48" i="6"/>
  <c r="M47" i="6"/>
  <c r="M46" i="6"/>
  <c r="M45" i="6"/>
  <c r="M44" i="6"/>
  <c r="M29" i="6"/>
  <c r="M31" i="6"/>
  <c r="M30" i="6"/>
  <c r="M28" i="6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7" i="7"/>
  <c r="L145" i="2"/>
  <c r="L144" i="2"/>
  <c r="L143" i="2"/>
  <c r="L142" i="2"/>
  <c r="D42" i="7"/>
  <c r="D41" i="7"/>
  <c r="D40" i="7"/>
  <c r="D39" i="7"/>
  <c r="D38" i="7"/>
  <c r="D37" i="7"/>
  <c r="D36" i="7"/>
  <c r="D54" i="7"/>
  <c r="D53" i="7"/>
  <c r="D52" i="7"/>
  <c r="D51" i="7"/>
  <c r="D50" i="7"/>
  <c r="D49" i="7"/>
  <c r="D48" i="7"/>
  <c r="D47" i="7"/>
  <c r="D46" i="7"/>
  <c r="D45" i="7"/>
  <c r="D44" i="7"/>
  <c r="D43" i="7"/>
  <c r="D35" i="7"/>
  <c r="D55" i="7"/>
  <c r="I157" i="2"/>
  <c r="I158" i="2" s="1"/>
  <c r="G157" i="2"/>
  <c r="G158" i="2" s="1"/>
  <c r="L129" i="3"/>
  <c r="L130" i="3"/>
  <c r="L141" i="2"/>
  <c r="L22" i="5"/>
  <c r="M43" i="6"/>
  <c r="M42" i="6"/>
  <c r="M41" i="6"/>
  <c r="M40" i="6"/>
  <c r="M39" i="6"/>
  <c r="M38" i="6"/>
  <c r="M37" i="6"/>
  <c r="M36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5" i="6"/>
  <c r="M6" i="6"/>
  <c r="M7" i="6"/>
  <c r="M4" i="6"/>
  <c r="L12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08" i="2"/>
  <c r="L128" i="3"/>
  <c r="L127" i="3"/>
  <c r="L126" i="3"/>
  <c r="L12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05" i="3"/>
  <c r="N80" i="3"/>
  <c r="L136" i="2"/>
  <c r="L129" i="2"/>
  <c r="L130" i="2"/>
  <c r="L131" i="2"/>
  <c r="L132" i="2"/>
  <c r="L133" i="2"/>
  <c r="L134" i="2"/>
  <c r="L135" i="2"/>
  <c r="M15" i="1"/>
  <c r="M16" i="1" s="1"/>
  <c r="M17" i="1" s="1"/>
  <c r="J15" i="1"/>
  <c r="G20" i="1"/>
  <c r="N86" i="3"/>
  <c r="N91" i="3"/>
  <c r="N93" i="3"/>
  <c r="N92" i="3"/>
  <c r="N90" i="3"/>
  <c r="N89" i="3"/>
  <c r="N88" i="3"/>
  <c r="N87" i="3"/>
  <c r="N85" i="3"/>
  <c r="N84" i="3"/>
  <c r="N83" i="3"/>
  <c r="N82" i="3"/>
  <c r="N81" i="3"/>
  <c r="N79" i="3"/>
  <c r="N78" i="3"/>
  <c r="N77" i="3"/>
  <c r="N76" i="3"/>
  <c r="N95" i="2"/>
  <c r="N94" i="2"/>
  <c r="N93" i="2"/>
  <c r="N92" i="2"/>
  <c r="N91" i="2"/>
  <c r="N90" i="2"/>
  <c r="N89" i="2"/>
  <c r="N85" i="2"/>
  <c r="N84" i="2"/>
  <c r="N83" i="2"/>
  <c r="N88" i="2"/>
  <c r="N87" i="2"/>
  <c r="N86" i="2"/>
  <c r="N82" i="2"/>
  <c r="N81" i="2"/>
  <c r="N80" i="2"/>
  <c r="N79" i="2"/>
  <c r="N78" i="2"/>
  <c r="N77" i="2"/>
  <c r="I35" i="3"/>
  <c r="I34" i="3"/>
  <c r="I33" i="3"/>
  <c r="I27" i="3"/>
  <c r="I26" i="3"/>
  <c r="I25" i="3"/>
  <c r="I19" i="3"/>
  <c r="I18" i="3"/>
  <c r="I17" i="3"/>
  <c r="I11" i="3"/>
  <c r="I10" i="3"/>
  <c r="I9" i="3"/>
  <c r="K46" i="3"/>
  <c r="K53" i="3"/>
  <c r="K52" i="3"/>
  <c r="K59" i="3"/>
  <c r="K60" i="3"/>
  <c r="K66" i="3"/>
  <c r="L65" i="2"/>
  <c r="L64" i="2"/>
  <c r="L58" i="2"/>
  <c r="L52" i="2"/>
  <c r="L51" i="2"/>
  <c r="L45" i="2"/>
  <c r="L44" i="2"/>
  <c r="O33" i="2"/>
  <c r="O32" i="2"/>
  <c r="O31" i="2"/>
  <c r="O25" i="2"/>
  <c r="O24" i="2"/>
  <c r="O23" i="2"/>
  <c r="O18" i="2"/>
  <c r="O17" i="2"/>
  <c r="O16" i="2"/>
  <c r="O10" i="2"/>
  <c r="O9" i="2"/>
  <c r="O8" i="2"/>
  <c r="H11" i="1"/>
  <c r="N15" i="1" l="1"/>
  <c r="J16" i="1"/>
  <c r="J17" i="1" s="1"/>
  <c r="K15" i="1" s="1"/>
</calcChain>
</file>

<file path=xl/sharedStrings.xml><?xml version="1.0" encoding="utf-8"?>
<sst xmlns="http://schemas.openxmlformats.org/spreadsheetml/2006/main" count="997" uniqueCount="228">
  <si>
    <t xml:space="preserve">Samples - ratios - failures </t>
  </si>
  <si>
    <t>Temporal period</t>
  </si>
  <si>
    <t>No of samples</t>
  </si>
  <si>
    <t>No of failures</t>
  </si>
  <si>
    <t>Ratio</t>
  </si>
  <si>
    <t>0.3 mg/l</t>
  </si>
  <si>
    <t>0.25μg/l</t>
  </si>
  <si>
    <t>Cln/Cle</t>
  </si>
  <si>
    <t>1 month</t>
  </si>
  <si>
    <t>Measured parameter</t>
  </si>
  <si>
    <t>Cl</t>
  </si>
  <si>
    <t>SET</t>
  </si>
  <si>
    <t>Temp_Scale:</t>
  </si>
  <si>
    <t>ML Model</t>
  </si>
  <si>
    <t>TPR</t>
  </si>
  <si>
    <t>TNR</t>
  </si>
  <si>
    <t>MCC</t>
  </si>
  <si>
    <t>Precision</t>
  </si>
  <si>
    <t>F1Score</t>
  </si>
  <si>
    <t>RUSBoost</t>
  </si>
  <si>
    <t>CRF</t>
  </si>
  <si>
    <t>ADABoost</t>
  </si>
  <si>
    <t>Month</t>
  </si>
  <si>
    <t>0.25 mg/l</t>
  </si>
  <si>
    <t>No augmentation</t>
  </si>
  <si>
    <t>SMOTE</t>
  </si>
  <si>
    <t>UNDER</t>
  </si>
  <si>
    <t>ADASYN</t>
  </si>
  <si>
    <t>Top parameters</t>
  </si>
  <si>
    <t>Number of parameters</t>
  </si>
  <si>
    <t>Parameters</t>
  </si>
  <si>
    <t>Age/Cl/Clstd/TempWTW</t>
  </si>
  <si>
    <t>Cl/Cl_1/Turb_raw/Age</t>
  </si>
  <si>
    <t>Cl/Temp_WTW/Cl_1/TOC_WTW/FC_TCC</t>
  </si>
  <si>
    <t>Cl/Cl_1//Temp_WTW/Turb_Raw/Age</t>
  </si>
  <si>
    <t>Cl/Cl_1/Temp_WTW/Turb_raw/Age</t>
  </si>
  <si>
    <t>Cl/TotClstd/Clstd/TotCl/Cl_1/Cl_WTW/TotCl_WTW/TOC_WTW/Age/Temp</t>
  </si>
  <si>
    <t>Clm</t>
  </si>
  <si>
    <t>0.7 mg/l</t>
  </si>
  <si>
    <t>Clmn/Clme</t>
  </si>
  <si>
    <t>Top-parameters</t>
  </si>
  <si>
    <t>TotCl/TotCl_1/Temp/Temp_WTW/Turb_Raw</t>
  </si>
  <si>
    <t>TotCl/TotClstd/Temp/HPC22</t>
  </si>
  <si>
    <t>TotCl/TotClWTW/TOCWTW/TotCl_1/WTWprec/TCC_WTW</t>
  </si>
  <si>
    <t>TotCl/TotCl_1/Age/SRprec/TotCl_WTW</t>
  </si>
  <si>
    <t>TotCl/TotCl_1/Temperature/Turb_Raw</t>
  </si>
  <si>
    <t>Average</t>
  </si>
  <si>
    <t>Best Average</t>
  </si>
  <si>
    <t>Best MCC</t>
  </si>
  <si>
    <t>Best TPR with MCC&gt;0.7</t>
  </si>
  <si>
    <t>Best Precision with MCC&gt;0.7</t>
  </si>
  <si>
    <t>All 21 parameters</t>
  </si>
  <si>
    <t>Augmentation method</t>
  </si>
  <si>
    <t>Performance Metrics</t>
  </si>
  <si>
    <t>Test</t>
  </si>
  <si>
    <t>Νο</t>
  </si>
  <si>
    <t>All</t>
  </si>
  <si>
    <t>High risk class percentage</t>
  </si>
  <si>
    <t>Total number of training samples</t>
  </si>
  <si>
    <t>TotCl/TotCl_1/ Temp/Temp_WTW /Turb_Raw</t>
  </si>
  <si>
    <t>Clm.1</t>
  </si>
  <si>
    <t>Clm.2</t>
  </si>
  <si>
    <t>Clm.3</t>
  </si>
  <si>
    <t>Clm.4</t>
  </si>
  <si>
    <t>Clm.5</t>
  </si>
  <si>
    <t>Clm.6</t>
  </si>
  <si>
    <t>Clm.7</t>
  </si>
  <si>
    <t>Clm.8</t>
  </si>
  <si>
    <t>Clm.9</t>
  </si>
  <si>
    <t>Clm.10</t>
  </si>
  <si>
    <t>Clm.11</t>
  </si>
  <si>
    <t>Clm.12</t>
  </si>
  <si>
    <t>Clm.13</t>
  </si>
  <si>
    <t>Clm.14</t>
  </si>
  <si>
    <t>Clm.15</t>
  </si>
  <si>
    <t>Clm.16</t>
  </si>
  <si>
    <t>Clm.17</t>
  </si>
  <si>
    <t>Clm.18</t>
  </si>
  <si>
    <t>Cl/ TotClstd/ Clstd/ TotCl/ Cl_1/ Cl_WTW/ TotCl_WTW/ TOC_WTW/ Age/ Temp</t>
  </si>
  <si>
    <t>Cl/ Cl_1/ Temp_WTW/ Turb_Raw/ Age</t>
  </si>
  <si>
    <t>Cl/ Cl_1/ Turb_raw/ Age</t>
  </si>
  <si>
    <t>Cl/ Temp_WTW/ Cl_1/ TOC_WTW/ FC_TCC</t>
  </si>
  <si>
    <t>Age/ Cl/ Clstd/ TempWTW</t>
  </si>
  <si>
    <t>TotCl/ TotClstd/ Temp/ HPC22</t>
  </si>
  <si>
    <t>TotCl/ TotClWTW/ TOC_WTW/ TotCl_1/ WTWprec/ TCC_WTW</t>
  </si>
  <si>
    <t>TotCl/ TotCl_WTW/ TOC_WTW/ TotCl_1/ WTWprec/  TCC_WTW</t>
  </si>
  <si>
    <t>TotCl/ TotCl_1/ Age/ SRprec/ TotCl_WTW</t>
  </si>
  <si>
    <t>TotCl/ TotCl_1/ Temperature/ Turb_Raw</t>
  </si>
  <si>
    <t>Correctly predicted high-risk SRs</t>
  </si>
  <si>
    <t>Correctly predicted low-risk SRs</t>
  </si>
  <si>
    <t>Chlorinated systems</t>
  </si>
  <si>
    <t>CHLORINATED SYSTEMS</t>
  </si>
  <si>
    <t>CHLORAMINATED SYSTEMS</t>
  </si>
  <si>
    <t>Correctly predicted high-risk predictions for 2021</t>
  </si>
  <si>
    <t>Correctly predicted low-risk predictions for 2021</t>
  </si>
  <si>
    <t>High-risk</t>
  </si>
  <si>
    <t>Low-risk</t>
  </si>
  <si>
    <t>Combined Ensemble Model</t>
  </si>
  <si>
    <t>No of models combined</t>
  </si>
  <si>
    <t>Models combined</t>
  </si>
  <si>
    <t>SACEM</t>
  </si>
  <si>
    <t>TPR WACEM</t>
  </si>
  <si>
    <t>MCC WACEM</t>
  </si>
  <si>
    <t>Chloraminated systems</t>
  </si>
  <si>
    <t>Cl.3</t>
  </si>
  <si>
    <t>Cl.1</t>
  </si>
  <si>
    <t>Cl.2</t>
  </si>
  <si>
    <t>Cl.4</t>
  </si>
  <si>
    <t>Cl.5</t>
  </si>
  <si>
    <t>Cl.6</t>
  </si>
  <si>
    <t>Cl.7</t>
  </si>
  <si>
    <t>Cl.8</t>
  </si>
  <si>
    <t>Cl.9</t>
  </si>
  <si>
    <t>Cl.10</t>
  </si>
  <si>
    <t>Cl.11</t>
  </si>
  <si>
    <t>Cl.12</t>
  </si>
  <si>
    <t>Cl.13</t>
  </si>
  <si>
    <t>Cl.14</t>
  </si>
  <si>
    <t>Cl.15</t>
  </si>
  <si>
    <t>Cl.16</t>
  </si>
  <si>
    <t>Cl.17</t>
  </si>
  <si>
    <t>Cl.18</t>
  </si>
  <si>
    <t>Cl.19</t>
  </si>
  <si>
    <t>Disinfection type</t>
  </si>
  <si>
    <t>Chlorination</t>
  </si>
  <si>
    <t>Chloramination</t>
  </si>
  <si>
    <t>Percentage of failures</t>
  </si>
  <si>
    <t>Low-Risk/ High-Risk</t>
  </si>
  <si>
    <t>LogitBoost</t>
  </si>
  <si>
    <t>Cl.20</t>
  </si>
  <si>
    <t>Cl.21</t>
  </si>
  <si>
    <t>Cl.22</t>
  </si>
  <si>
    <t>Cl.23</t>
  </si>
  <si>
    <t>Cl.24</t>
  </si>
  <si>
    <t xml:space="preserve">Turbidity_Raw/ TOC_WTW/ SRdailyprecipitation/ FreeCl_WTW/ TotalCl_WTW </t>
  </si>
  <si>
    <t xml:space="preserve">TOC_WTW/Turbidity_Raw/ SRdailyprecipitation / FreeCl_WTW </t>
  </si>
  <si>
    <t>Clm.19</t>
  </si>
  <si>
    <t>Clm.20</t>
  </si>
  <si>
    <t>TotCl/ TotCl_WTW/ TOC_WTW/ TotCl_1/ WTWdailyprecipitation/ TCC_WTW/ Water age</t>
  </si>
  <si>
    <t xml:space="preserve">TotCl/ TotCl_WTW/ TCC_WTW/ TotCl_1/ WTWdailyprecipitation/ TOC_WTW/ Water age   </t>
  </si>
  <si>
    <t>SET 1</t>
  </si>
  <si>
    <t xml:space="preserve">Best Precision </t>
  </si>
  <si>
    <t>SET 2</t>
  </si>
  <si>
    <t>Best TPR</t>
  </si>
  <si>
    <t>Pre WACEM</t>
  </si>
  <si>
    <t xml:space="preserve">Cl.3 / Cl.6/ Cl.19 </t>
  </si>
  <si>
    <t>Precission</t>
  </si>
  <si>
    <t xml:space="preserve">Cl.4 / Cl.6/ Cl.15 </t>
  </si>
  <si>
    <t xml:space="preserve">Cl.3/ Cl.4/ Cl.6/ Cl.15/ Cl.19 </t>
  </si>
  <si>
    <t>Cl.3/ Cl.6/ Cl.10/ Cl.18</t>
  </si>
  <si>
    <t>Cl.3/ Cl.6/ Cl.18</t>
  </si>
  <si>
    <t>Cl.3/ Cl.6</t>
  </si>
  <si>
    <t>Clm.6/ Clm.10/ Clm.14/ Clm.18</t>
  </si>
  <si>
    <t>Clm.6/ Clm.10/ Clm.18</t>
  </si>
  <si>
    <t>Chlorinated sytems</t>
  </si>
  <si>
    <t xml:space="preserve">MCC decrease </t>
  </si>
  <si>
    <t>Water age</t>
  </si>
  <si>
    <t>FreeCl</t>
  </si>
  <si>
    <t>FreeClstd</t>
  </si>
  <si>
    <t>TotalCl</t>
  </si>
  <si>
    <t>TotalClstd</t>
  </si>
  <si>
    <t>Temperature</t>
  </si>
  <si>
    <t>FreeCl_1</t>
  </si>
  <si>
    <t>TotalCl_1</t>
  </si>
  <si>
    <t>FreeCl_WTW</t>
  </si>
  <si>
    <t>TotalCl_WTW</t>
  </si>
  <si>
    <t>SRdailyprecipitation</t>
  </si>
  <si>
    <t>WTWdailyprecipitation</t>
  </si>
  <si>
    <t>HPC22</t>
  </si>
  <si>
    <t>HPC37</t>
  </si>
  <si>
    <t>FC_ICCs</t>
  </si>
  <si>
    <t>FC_TCC</t>
  </si>
  <si>
    <t>ICCs_WTW</t>
  </si>
  <si>
    <t>Temperature_WTW</t>
  </si>
  <si>
    <t>TCCs_WTW</t>
  </si>
  <si>
    <t>Turbidity_Raw</t>
  </si>
  <si>
    <t>TOC_WTW</t>
  </si>
  <si>
    <t>Chloraminated sytems</t>
  </si>
  <si>
    <t>-</t>
  </si>
  <si>
    <t>Cl.26</t>
  </si>
  <si>
    <t>AdaBoost</t>
  </si>
  <si>
    <t>All except Turbidity_Raw</t>
  </si>
  <si>
    <t>Clm.21</t>
  </si>
  <si>
    <t>TotCl/TotClstd/Temperature</t>
  </si>
  <si>
    <t>Clm.22</t>
  </si>
  <si>
    <t>TotCl/ TotalCl_1/ Turbidity_Raw/ Temperature_WTW/ Temperature/ Water Age</t>
  </si>
  <si>
    <t>Cl.25</t>
  </si>
  <si>
    <t>Cl/ TotClstd/ Clstd/ TotCl_WTW/  TOC_WTW/TotCl/  Cl_1/ WTWdailyprecipittion</t>
  </si>
  <si>
    <t>Number of variables</t>
  </si>
  <si>
    <t>Vaiables</t>
  </si>
  <si>
    <t>cl.19</t>
  </si>
  <si>
    <t>x</t>
  </si>
  <si>
    <t>cl.20</t>
  </si>
  <si>
    <t>clm.5</t>
  </si>
  <si>
    <t>clm.21</t>
  </si>
  <si>
    <t>clm.22</t>
  </si>
  <si>
    <t>clm.13</t>
  </si>
  <si>
    <t>cl.18</t>
  </si>
  <si>
    <t>cl.21</t>
  </si>
  <si>
    <t>cl.22</t>
  </si>
  <si>
    <t>Variables</t>
  </si>
  <si>
    <t>Cl/ Clstd/ Temperature_WTW/ Water age</t>
  </si>
  <si>
    <t>Cl/ Temperature_WTW/ Cl_1/ TOC_WTW/ FC_TCC</t>
  </si>
  <si>
    <t>Cl/ Cl_1/ Turbidity_raw/Water Age</t>
  </si>
  <si>
    <t>Cl/ Clstd/ TotCl_std/ SRdailyprecipitation/ TotCl_WTW</t>
  </si>
  <si>
    <t>Cl/ Cl_1/ Turbidity_raw/ Water Age</t>
  </si>
  <si>
    <t>Cl/ Clstd/ TotClstd/ SRdailyprecipitation/ TotCl_WTW</t>
  </si>
  <si>
    <t>TotCl/ TotCl_1/ Temperature/ Temperature_WTW / Turbidity_Raw</t>
  </si>
  <si>
    <t>TotCl/ TotCl_1/ TotClstd/  WTWdailyprecipitation/ Water Age/ TOC_WTW/ Srdailyprecipitation</t>
  </si>
  <si>
    <t>Cl.27</t>
  </si>
  <si>
    <t>Cl.28</t>
  </si>
  <si>
    <t>All except ICCs_WTW</t>
  </si>
  <si>
    <t>All except FreeCl_WTW</t>
  </si>
  <si>
    <t>Cl.29</t>
  </si>
  <si>
    <t>All except Turbidity_Raw, ICCs_WTW, FreeCl_WTW</t>
  </si>
  <si>
    <t>Cl.30</t>
  </si>
  <si>
    <t>All except Turbidity_Raw, ICCs_WTW</t>
  </si>
  <si>
    <t>Cl.5/ Cl.6/ Cl.8/ Cl.26</t>
  </si>
  <si>
    <t>Clm.1/ Clm.3/ Clm.4/Clm.10</t>
  </si>
  <si>
    <t>Clm.1/ Clm.10</t>
  </si>
  <si>
    <t>Clm.1/ Clm.4/ Clm.10/Clm.14</t>
  </si>
  <si>
    <t>Disinfection</t>
  </si>
  <si>
    <t>No of tests combined</t>
  </si>
  <si>
    <t>Tests combined</t>
  </si>
  <si>
    <t>SRs classification in 2021</t>
  </si>
  <si>
    <t>% of top-20 high risk SRs that failed</t>
  </si>
  <si>
    <t>60%*</t>
  </si>
  <si>
    <t>85%**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</si>
</sst>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2">
    <xf numFmtId="0" fontId="0" fillId="0" borderId="0" xfId="0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0" xfId="0" applyNumberFormat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1" xfId="0" applyBorder="1"/>
    <xf numFmtId="0" fontId="0" fillId="0" borderId="14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3" xfId="0" applyBorder="1"/>
    <xf numFmtId="0" fontId="0" fillId="0" borderId="11" xfId="0" applyBorder="1" applyAlignment="1">
      <alignment horizontal="center"/>
    </xf>
    <xf numFmtId="0" fontId="0" fillId="2" borderId="14" xfId="0" applyFill="1" applyBorder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10" xfId="0" applyBorder="1" applyAlignment="1">
      <alignment vertical="center"/>
    </xf>
    <xf numFmtId="0" fontId="0" fillId="5" borderId="0" xfId="0" applyFill="1"/>
    <xf numFmtId="0" fontId="0" fillId="5" borderId="1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1" xfId="0" applyFill="1" applyBorder="1"/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24" xfId="0" applyBorder="1"/>
    <xf numFmtId="0" fontId="0" fillId="0" borderId="33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 wrapText="1"/>
    </xf>
    <xf numFmtId="164" fontId="0" fillId="2" borderId="1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9" fontId="0" fillId="2" borderId="13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left" wrapText="1"/>
    </xf>
    <xf numFmtId="0" fontId="1" fillId="0" borderId="0" xfId="0" applyFont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2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9" fontId="0" fillId="0" borderId="19" xfId="0" applyNumberFormat="1" applyBorder="1" applyAlignment="1">
      <alignment horizontal="center"/>
    </xf>
    <xf numFmtId="9" fontId="0" fillId="0" borderId="1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0" fillId="7" borderId="32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9" borderId="34" xfId="0" applyFill="1" applyBorder="1"/>
    <xf numFmtId="0" fontId="0" fillId="0" borderId="27" xfId="0" applyBorder="1"/>
    <xf numFmtId="0" fontId="0" fillId="0" borderId="41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10" borderId="32" xfId="0" applyFill="1" applyBorder="1"/>
    <xf numFmtId="0" fontId="0" fillId="4" borderId="34" xfId="0" applyFill="1" applyBorder="1"/>
    <xf numFmtId="0" fontId="1" fillId="0" borderId="30" xfId="0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13" xfId="0" applyNumberFormat="1" applyBorder="1" applyAlignment="1">
      <alignment horizontal="center"/>
    </xf>
    <xf numFmtId="2" fontId="0" fillId="0" borderId="43" xfId="0" applyNumberForma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0" xfId="0" applyNumberFormat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/>
    </xf>
    <xf numFmtId="9" fontId="0" fillId="0" borderId="44" xfId="0" applyNumberFormat="1" applyBorder="1" applyAlignment="1">
      <alignment horizontal="center" vertical="center"/>
    </xf>
    <xf numFmtId="9" fontId="0" fillId="0" borderId="45" xfId="0" applyNumberFormat="1" applyBorder="1" applyAlignment="1">
      <alignment horizontal="center" vertical="center"/>
    </xf>
    <xf numFmtId="9" fontId="0" fillId="0" borderId="31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48" xfId="0" applyNumberForma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66" fontId="0" fillId="0" borderId="11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0" xfId="0" applyNumberFormat="1"/>
    <xf numFmtId="164" fontId="0" fillId="0" borderId="48" xfId="0" applyNumberFormat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8" xfId="0" applyBorder="1"/>
    <xf numFmtId="0" fontId="0" fillId="5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42" xfId="0" applyNumberForma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2" fontId="1" fillId="5" borderId="11" xfId="0" applyNumberFormat="1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5" borderId="8" xfId="0" applyFill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3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0" borderId="30" xfId="0" applyNumberForma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7283-22E6-7643-9A9D-BD44B086F9C6}">
  <dimension ref="C2:N20"/>
  <sheetViews>
    <sheetView workbookViewId="0">
      <selection activeCell="M14" sqref="M14"/>
    </sheetView>
  </sheetViews>
  <sheetFormatPr baseColWidth="10" defaultRowHeight="16" x14ac:dyDescent="0.2"/>
  <cols>
    <col min="3" max="3" width="14.6640625" bestFit="1" customWidth="1"/>
    <col min="4" max="4" width="14.6640625" customWidth="1"/>
  </cols>
  <sheetData>
    <row r="2" spans="3:14" x14ac:dyDescent="0.2">
      <c r="C2" s="192" t="s">
        <v>0</v>
      </c>
      <c r="D2" s="192"/>
      <c r="E2" s="192"/>
      <c r="F2" s="192"/>
      <c r="G2" s="192"/>
      <c r="H2" s="192"/>
      <c r="I2" s="192"/>
      <c r="J2" s="192"/>
      <c r="K2" s="192"/>
    </row>
    <row r="3" spans="3:14" x14ac:dyDescent="0.2">
      <c r="C3" s="193" t="s">
        <v>1</v>
      </c>
      <c r="D3" s="184" t="s">
        <v>9</v>
      </c>
      <c r="E3" s="184" t="s">
        <v>2</v>
      </c>
      <c r="F3" s="194" t="s">
        <v>5</v>
      </c>
      <c r="G3" s="195"/>
      <c r="H3" s="196"/>
      <c r="I3" s="194" t="s">
        <v>6</v>
      </c>
      <c r="J3" s="195"/>
      <c r="K3" s="196"/>
    </row>
    <row r="4" spans="3:14" ht="34" x14ac:dyDescent="0.2">
      <c r="C4" s="187"/>
      <c r="D4" s="185"/>
      <c r="E4" s="185"/>
      <c r="F4" s="20" t="s">
        <v>3</v>
      </c>
      <c r="G4" s="20" t="s">
        <v>4</v>
      </c>
      <c r="H4" s="20" t="s">
        <v>7</v>
      </c>
      <c r="I4" s="20" t="s">
        <v>3</v>
      </c>
      <c r="J4" s="20" t="s">
        <v>4</v>
      </c>
      <c r="K4" s="20" t="s">
        <v>7</v>
      </c>
    </row>
    <row r="5" spans="3:14" x14ac:dyDescent="0.2">
      <c r="C5" s="1" t="s">
        <v>8</v>
      </c>
      <c r="D5" s="1" t="s">
        <v>10</v>
      </c>
      <c r="E5" s="1">
        <v>68357</v>
      </c>
      <c r="F5" s="1">
        <v>15410</v>
      </c>
      <c r="G5" s="2">
        <v>0.23769999999999999</v>
      </c>
      <c r="H5" s="3">
        <v>3.4358857884490592</v>
      </c>
      <c r="I5" s="1">
        <v>9824</v>
      </c>
      <c r="J5" s="2">
        <v>0.1515</v>
      </c>
      <c r="K5" s="3">
        <v>5.9581636807817588</v>
      </c>
    </row>
    <row r="8" spans="3:14" x14ac:dyDescent="0.2">
      <c r="C8" s="192" t="s">
        <v>0</v>
      </c>
      <c r="D8" s="192"/>
      <c r="E8" s="192"/>
      <c r="F8" s="192"/>
      <c r="G8" s="192"/>
      <c r="H8" s="192"/>
      <c r="I8" s="4"/>
      <c r="J8" s="4"/>
      <c r="K8" s="4"/>
    </row>
    <row r="9" spans="3:14" x14ac:dyDescent="0.2">
      <c r="C9" s="186" t="s">
        <v>1</v>
      </c>
      <c r="D9" s="188" t="s">
        <v>9</v>
      </c>
      <c r="E9" s="188" t="s">
        <v>2</v>
      </c>
      <c r="F9" s="189" t="s">
        <v>38</v>
      </c>
      <c r="G9" s="190"/>
      <c r="H9" s="191"/>
    </row>
    <row r="10" spans="3:14" ht="34" x14ac:dyDescent="0.2">
      <c r="C10" s="187"/>
      <c r="D10" s="185"/>
      <c r="E10" s="185"/>
      <c r="F10" s="20" t="s">
        <v>3</v>
      </c>
      <c r="G10" s="20" t="s">
        <v>4</v>
      </c>
      <c r="H10" s="20" t="s">
        <v>39</v>
      </c>
    </row>
    <row r="11" spans="3:14" x14ac:dyDescent="0.2">
      <c r="C11" s="1" t="s">
        <v>8</v>
      </c>
      <c r="D11" s="1" t="s">
        <v>37</v>
      </c>
      <c r="E11" s="1">
        <v>41106</v>
      </c>
      <c r="F11" s="1">
        <v>8430</v>
      </c>
      <c r="G11" s="2">
        <v>0.20499999999999999</v>
      </c>
      <c r="H11" s="3">
        <f>(E11-F11)/F11</f>
        <v>3.8761565836298932</v>
      </c>
    </row>
    <row r="14" spans="3:14" x14ac:dyDescent="0.2">
      <c r="J14">
        <v>4</v>
      </c>
      <c r="M14">
        <v>6</v>
      </c>
    </row>
    <row r="15" spans="3:14" x14ac:dyDescent="0.2">
      <c r="J15">
        <f>F11*J14</f>
        <v>33720</v>
      </c>
      <c r="K15">
        <f>J15/J17</f>
        <v>0.50786191939273451</v>
      </c>
      <c r="M15">
        <f>E19*M14</f>
        <v>58944</v>
      </c>
      <c r="N15">
        <f>M15/M17</f>
        <v>0.50174927858219054</v>
      </c>
    </row>
    <row r="16" spans="3:14" x14ac:dyDescent="0.2">
      <c r="C16" s="4"/>
      <c r="D16" s="4"/>
      <c r="E16" s="4"/>
      <c r="F16" s="4"/>
      <c r="G16" s="4"/>
      <c r="H16" s="4"/>
      <c r="I16" s="4"/>
      <c r="J16">
        <f>J15-F11</f>
        <v>25290</v>
      </c>
      <c r="K16" s="4"/>
      <c r="M16">
        <f>M15-E19</f>
        <v>49120</v>
      </c>
      <c r="N16" s="4"/>
    </row>
    <row r="17" spans="3:13" ht="34" customHeight="1" x14ac:dyDescent="0.2">
      <c r="C17" s="183" t="s">
        <v>123</v>
      </c>
      <c r="D17" s="183" t="s">
        <v>2</v>
      </c>
      <c r="E17" s="184" t="s">
        <v>3</v>
      </c>
      <c r="F17" s="184" t="s">
        <v>126</v>
      </c>
      <c r="G17" s="184" t="s">
        <v>127</v>
      </c>
      <c r="J17">
        <f>E11+J16</f>
        <v>66396</v>
      </c>
      <c r="M17">
        <f>D19+M16</f>
        <v>117477</v>
      </c>
    </row>
    <row r="18" spans="3:13" ht="11" customHeight="1" x14ac:dyDescent="0.2">
      <c r="C18" s="183"/>
      <c r="D18" s="183"/>
      <c r="E18" s="185"/>
      <c r="F18" s="185"/>
      <c r="G18" s="185"/>
    </row>
    <row r="19" spans="3:13" x14ac:dyDescent="0.2">
      <c r="C19" s="1" t="s">
        <v>124</v>
      </c>
      <c r="D19" s="1">
        <v>68357</v>
      </c>
      <c r="E19" s="1">
        <v>9824</v>
      </c>
      <c r="F19" s="40">
        <v>0.1515</v>
      </c>
      <c r="G19" s="63">
        <v>5.9581636807817588</v>
      </c>
    </row>
    <row r="20" spans="3:13" x14ac:dyDescent="0.2">
      <c r="C20" s="1" t="s">
        <v>125</v>
      </c>
      <c r="D20" s="1">
        <v>41106</v>
      </c>
      <c r="E20" s="1">
        <v>8430</v>
      </c>
      <c r="F20" s="40">
        <v>0.20499999999999999</v>
      </c>
      <c r="G20" s="63">
        <f>(D20-E20)/E20</f>
        <v>3.8761565836298932</v>
      </c>
    </row>
  </sheetData>
  <mergeCells count="16">
    <mergeCell ref="C2:K2"/>
    <mergeCell ref="C3:C4"/>
    <mergeCell ref="E3:E4"/>
    <mergeCell ref="F3:H3"/>
    <mergeCell ref="I3:K3"/>
    <mergeCell ref="D3:D4"/>
    <mergeCell ref="C9:C10"/>
    <mergeCell ref="D9:D10"/>
    <mergeCell ref="E9:E10"/>
    <mergeCell ref="F9:H9"/>
    <mergeCell ref="C8:H8"/>
    <mergeCell ref="C17:C18"/>
    <mergeCell ref="D17:D18"/>
    <mergeCell ref="E17:E18"/>
    <mergeCell ref="G17:G18"/>
    <mergeCell ref="F17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9908-F5B7-7440-9C60-650E098E2420}">
  <dimension ref="B2:R172"/>
  <sheetViews>
    <sheetView tabSelected="1" topLeftCell="A127" workbookViewId="0">
      <selection activeCell="K110" sqref="K110"/>
    </sheetView>
  </sheetViews>
  <sheetFormatPr baseColWidth="10" defaultRowHeight="16" x14ac:dyDescent="0.2"/>
  <cols>
    <col min="4" max="4" width="14.33203125" customWidth="1"/>
    <col min="5" max="5" width="15.5" customWidth="1"/>
    <col min="6" max="6" width="13" customWidth="1"/>
    <col min="8" max="8" width="45.83203125" customWidth="1"/>
    <col min="11" max="11" width="12.83203125" customWidth="1"/>
    <col min="12" max="12" width="11.6640625" bestFit="1" customWidth="1"/>
  </cols>
  <sheetData>
    <row r="2" spans="2:18" x14ac:dyDescent="0.2">
      <c r="C2" s="228" t="s">
        <v>11</v>
      </c>
      <c r="D2" s="229"/>
      <c r="E2" s="229"/>
      <c r="F2" s="229"/>
      <c r="G2" s="229"/>
      <c r="H2" s="229"/>
      <c r="I2" s="229"/>
      <c r="J2" s="229"/>
      <c r="K2" s="229"/>
      <c r="L2" s="229"/>
      <c r="M2" s="230"/>
      <c r="Q2" s="4" t="s">
        <v>12</v>
      </c>
      <c r="R2" t="s">
        <v>22</v>
      </c>
    </row>
    <row r="3" spans="2:18" x14ac:dyDescent="0.2">
      <c r="C3" s="5" t="s">
        <v>51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2:18" ht="17" thickBot="1" x14ac:dyDescent="0.25"/>
    <row r="5" spans="2:18" x14ac:dyDescent="0.2">
      <c r="C5" s="225" t="s">
        <v>24</v>
      </c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5"/>
    </row>
    <row r="6" spans="2:18" x14ac:dyDescent="0.2">
      <c r="C6" s="227" t="s">
        <v>13</v>
      </c>
      <c r="D6" s="192" t="s">
        <v>5</v>
      </c>
      <c r="E6" s="192"/>
      <c r="F6" s="192"/>
      <c r="G6" s="192"/>
      <c r="H6" s="192"/>
      <c r="I6" s="192"/>
      <c r="J6" s="194" t="s">
        <v>23</v>
      </c>
      <c r="K6" s="195"/>
      <c r="L6" s="195"/>
      <c r="M6" s="195"/>
      <c r="N6" s="195"/>
      <c r="O6" s="226"/>
    </row>
    <row r="7" spans="2:18" x14ac:dyDescent="0.2">
      <c r="C7" s="227"/>
      <c r="D7" s="6" t="s">
        <v>14</v>
      </c>
      <c r="E7" s="6"/>
      <c r="F7" s="6" t="s">
        <v>15</v>
      </c>
      <c r="G7" s="6" t="s">
        <v>16</v>
      </c>
      <c r="H7" s="6" t="s">
        <v>17</v>
      </c>
      <c r="I7" s="6" t="s">
        <v>18</v>
      </c>
      <c r="J7" s="6" t="s">
        <v>14</v>
      </c>
      <c r="K7" s="6" t="s">
        <v>15</v>
      </c>
      <c r="L7" s="6" t="s">
        <v>16</v>
      </c>
      <c r="M7" s="6" t="s">
        <v>17</v>
      </c>
      <c r="N7" s="6" t="s">
        <v>18</v>
      </c>
      <c r="O7" s="22" t="s">
        <v>46</v>
      </c>
      <c r="P7" s="7"/>
    </row>
    <row r="8" spans="2:18" x14ac:dyDescent="0.2">
      <c r="C8" s="14" t="s">
        <v>19</v>
      </c>
      <c r="D8" s="1">
        <v>0.71</v>
      </c>
      <c r="E8" s="1"/>
      <c r="F8" s="1">
        <v>0.96</v>
      </c>
      <c r="G8" s="1">
        <v>0.66</v>
      </c>
      <c r="H8" s="1">
        <v>0.69</v>
      </c>
      <c r="I8" s="1">
        <v>0.7</v>
      </c>
      <c r="J8" s="1">
        <v>0.76</v>
      </c>
      <c r="K8" s="1">
        <v>0.98</v>
      </c>
      <c r="L8" s="1">
        <v>0.74</v>
      </c>
      <c r="M8" s="1">
        <v>0.77</v>
      </c>
      <c r="N8" s="1">
        <v>0.76</v>
      </c>
      <c r="O8" s="17">
        <f>AVERAGE(J8:N8)</f>
        <v>0.80199999999999994</v>
      </c>
    </row>
    <row r="9" spans="2:18" x14ac:dyDescent="0.2">
      <c r="C9" s="14" t="s">
        <v>20</v>
      </c>
      <c r="D9" s="1">
        <v>0.45</v>
      </c>
      <c r="E9" s="1"/>
      <c r="F9" s="1">
        <v>0.99</v>
      </c>
      <c r="G9" s="1">
        <v>0.57999999999999996</v>
      </c>
      <c r="H9" s="1">
        <v>0.84</v>
      </c>
      <c r="I9" s="1">
        <v>0.59</v>
      </c>
      <c r="J9" s="1">
        <v>0.46</v>
      </c>
      <c r="K9" s="1">
        <v>0.99</v>
      </c>
      <c r="L9" s="1">
        <v>0.62</v>
      </c>
      <c r="M9" s="1">
        <v>0.89</v>
      </c>
      <c r="N9" s="1">
        <v>0.61</v>
      </c>
      <c r="O9" s="17">
        <f>AVERAGE(J9:N9)</f>
        <v>0.71399999999999997</v>
      </c>
    </row>
    <row r="10" spans="2:18" ht="17" thickBot="1" x14ac:dyDescent="0.25">
      <c r="B10">
        <v>1</v>
      </c>
      <c r="C10" s="8" t="s">
        <v>21</v>
      </c>
      <c r="D10" s="9">
        <v>0.7</v>
      </c>
      <c r="E10" s="9"/>
      <c r="F10" s="9">
        <v>0.98</v>
      </c>
      <c r="G10" s="9">
        <v>0.71</v>
      </c>
      <c r="H10" s="9">
        <v>0.79</v>
      </c>
      <c r="I10" s="9">
        <v>0.74</v>
      </c>
      <c r="J10" s="9">
        <v>0.77</v>
      </c>
      <c r="K10" s="9">
        <v>0.99</v>
      </c>
      <c r="L10" s="26">
        <v>0.79</v>
      </c>
      <c r="M10" s="9">
        <v>0.85</v>
      </c>
      <c r="N10" s="9">
        <v>0.81</v>
      </c>
      <c r="O10" s="23">
        <f>AVERAGE(J10:N10)</f>
        <v>0.84199999999999997</v>
      </c>
    </row>
    <row r="12" spans="2:18" ht="17" thickBot="1" x14ac:dyDescent="0.25"/>
    <row r="13" spans="2:18" x14ac:dyDescent="0.2">
      <c r="C13" s="225" t="s">
        <v>25</v>
      </c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5"/>
    </row>
    <row r="14" spans="2:18" x14ac:dyDescent="0.2">
      <c r="C14" s="227" t="s">
        <v>13</v>
      </c>
      <c r="D14" s="192" t="s">
        <v>5</v>
      </c>
      <c r="E14" s="192"/>
      <c r="F14" s="192"/>
      <c r="G14" s="192"/>
      <c r="H14" s="192"/>
      <c r="I14" s="192"/>
      <c r="J14" s="194" t="s">
        <v>23</v>
      </c>
      <c r="K14" s="195"/>
      <c r="L14" s="195"/>
      <c r="M14" s="195"/>
      <c r="N14" s="195"/>
      <c r="O14" s="226"/>
    </row>
    <row r="15" spans="2:18" x14ac:dyDescent="0.2">
      <c r="C15" s="227"/>
      <c r="D15" s="6" t="s">
        <v>14</v>
      </c>
      <c r="E15" s="6"/>
      <c r="F15" s="6" t="s">
        <v>15</v>
      </c>
      <c r="G15" s="6" t="s">
        <v>16</v>
      </c>
      <c r="H15" s="6" t="s">
        <v>17</v>
      </c>
      <c r="I15" s="6" t="s">
        <v>18</v>
      </c>
      <c r="J15" s="6" t="s">
        <v>14</v>
      </c>
      <c r="K15" s="6" t="s">
        <v>15</v>
      </c>
      <c r="L15" s="6" t="s">
        <v>16</v>
      </c>
      <c r="M15" s="6" t="s">
        <v>17</v>
      </c>
      <c r="N15" s="6" t="s">
        <v>18</v>
      </c>
      <c r="O15" s="22" t="s">
        <v>46</v>
      </c>
    </row>
    <row r="16" spans="2:18" x14ac:dyDescent="0.2">
      <c r="B16">
        <v>3</v>
      </c>
      <c r="C16" s="14" t="s">
        <v>19</v>
      </c>
      <c r="D16" s="1">
        <v>0.68</v>
      </c>
      <c r="E16" s="1"/>
      <c r="F16" s="1">
        <v>0.97</v>
      </c>
      <c r="G16" s="1">
        <v>0.68</v>
      </c>
      <c r="H16" s="1">
        <v>0.77</v>
      </c>
      <c r="I16" s="1">
        <v>0.71</v>
      </c>
      <c r="J16" s="1">
        <v>0.76</v>
      </c>
      <c r="K16" s="1">
        <v>0.98</v>
      </c>
      <c r="L16" s="1">
        <v>0.75</v>
      </c>
      <c r="M16" s="34">
        <v>0.79</v>
      </c>
      <c r="N16" s="1">
        <v>0.77</v>
      </c>
      <c r="O16" s="17">
        <f>AVERAGE(J16:N16)</f>
        <v>0.81000000000000016</v>
      </c>
    </row>
    <row r="17" spans="2:15" x14ac:dyDescent="0.2">
      <c r="C17" s="14" t="s">
        <v>20</v>
      </c>
      <c r="D17" s="1">
        <v>0.51</v>
      </c>
      <c r="E17" s="1"/>
      <c r="F17" s="1">
        <v>0.99</v>
      </c>
      <c r="G17" s="1">
        <v>0.62</v>
      </c>
      <c r="H17" s="1">
        <v>0.84</v>
      </c>
      <c r="I17" s="1">
        <v>0.63</v>
      </c>
      <c r="J17" s="1">
        <v>0.53</v>
      </c>
      <c r="K17" s="1">
        <v>0.99</v>
      </c>
      <c r="L17" s="1">
        <v>0.66</v>
      </c>
      <c r="M17" s="1">
        <v>0.9</v>
      </c>
      <c r="N17" s="1">
        <v>0.66</v>
      </c>
      <c r="O17" s="17">
        <f>AVERAGE(J17:N17)</f>
        <v>0.748</v>
      </c>
    </row>
    <row r="18" spans="2:15" ht="17" thickBot="1" x14ac:dyDescent="0.25">
      <c r="C18" s="8" t="s">
        <v>21</v>
      </c>
      <c r="D18" s="9">
        <v>0.78</v>
      </c>
      <c r="E18" s="9"/>
      <c r="F18" s="9">
        <v>0.84</v>
      </c>
      <c r="G18" s="9">
        <v>0.47</v>
      </c>
      <c r="H18" s="9">
        <v>0.39</v>
      </c>
      <c r="I18" s="9">
        <v>0.52</v>
      </c>
      <c r="J18" s="9">
        <v>0.85</v>
      </c>
      <c r="K18" s="9">
        <v>0.86</v>
      </c>
      <c r="L18" s="9">
        <v>0.52</v>
      </c>
      <c r="M18" s="9">
        <v>0.39</v>
      </c>
      <c r="N18" s="9">
        <v>0.54</v>
      </c>
      <c r="O18" s="18">
        <f>AVERAGE(J18:N18)</f>
        <v>0.63200000000000001</v>
      </c>
    </row>
    <row r="19" spans="2:15" ht="17" thickBot="1" x14ac:dyDescent="0.25"/>
    <row r="20" spans="2:15" x14ac:dyDescent="0.2">
      <c r="C20" s="225" t="s">
        <v>26</v>
      </c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15"/>
    </row>
    <row r="21" spans="2:15" x14ac:dyDescent="0.2">
      <c r="C21" s="227" t="s">
        <v>13</v>
      </c>
      <c r="D21" s="192" t="s">
        <v>5</v>
      </c>
      <c r="E21" s="192"/>
      <c r="F21" s="192"/>
      <c r="G21" s="192"/>
      <c r="H21" s="192"/>
      <c r="I21" s="192"/>
      <c r="J21" s="194" t="s">
        <v>23</v>
      </c>
      <c r="K21" s="195"/>
      <c r="L21" s="195"/>
      <c r="M21" s="195"/>
      <c r="N21" s="195"/>
      <c r="O21" s="226"/>
    </row>
    <row r="22" spans="2:15" x14ac:dyDescent="0.2">
      <c r="C22" s="227"/>
      <c r="D22" s="6" t="s">
        <v>14</v>
      </c>
      <c r="E22" s="6"/>
      <c r="F22" s="6" t="s">
        <v>15</v>
      </c>
      <c r="G22" s="6" t="s">
        <v>16</v>
      </c>
      <c r="H22" s="6" t="s">
        <v>17</v>
      </c>
      <c r="I22" s="6" t="s">
        <v>18</v>
      </c>
      <c r="J22" s="6" t="s">
        <v>14</v>
      </c>
      <c r="K22" s="6" t="s">
        <v>15</v>
      </c>
      <c r="L22" s="6" t="s">
        <v>16</v>
      </c>
      <c r="M22" s="6" t="s">
        <v>17</v>
      </c>
      <c r="N22" s="6" t="s">
        <v>18</v>
      </c>
      <c r="O22" s="22" t="s">
        <v>46</v>
      </c>
    </row>
    <row r="23" spans="2:15" x14ac:dyDescent="0.2">
      <c r="C23" s="14" t="s">
        <v>19</v>
      </c>
      <c r="D23" s="1">
        <v>0.73</v>
      </c>
      <c r="E23" s="1"/>
      <c r="F23" s="1">
        <v>0.94</v>
      </c>
      <c r="G23" s="1">
        <v>0.63</v>
      </c>
      <c r="H23" s="1">
        <v>0.63</v>
      </c>
      <c r="I23" s="1">
        <v>0.67</v>
      </c>
      <c r="J23" s="1">
        <v>0.78</v>
      </c>
      <c r="K23" s="1">
        <v>0.9</v>
      </c>
      <c r="L23" s="1">
        <v>0.54</v>
      </c>
      <c r="M23" s="1">
        <v>0.46</v>
      </c>
      <c r="N23" s="1">
        <v>0.57999999999999996</v>
      </c>
      <c r="O23" s="17">
        <f>AVERAGE(J23:N23)</f>
        <v>0.65200000000000002</v>
      </c>
    </row>
    <row r="24" spans="2:15" x14ac:dyDescent="0.2">
      <c r="B24">
        <v>2</v>
      </c>
      <c r="C24" s="14" t="s">
        <v>20</v>
      </c>
      <c r="D24" s="1">
        <v>0.79</v>
      </c>
      <c r="E24" s="1"/>
      <c r="F24" s="1">
        <v>0.94</v>
      </c>
      <c r="G24" s="1">
        <v>0.66</v>
      </c>
      <c r="H24" s="1">
        <v>0.62</v>
      </c>
      <c r="I24" s="1">
        <v>0.7</v>
      </c>
      <c r="J24" s="29">
        <v>0.82</v>
      </c>
      <c r="K24" s="1">
        <v>0.97</v>
      </c>
      <c r="L24" s="1">
        <v>0.74</v>
      </c>
      <c r="M24" s="1">
        <v>0.72</v>
      </c>
      <c r="N24" s="1">
        <v>0.76</v>
      </c>
      <c r="O24" s="17">
        <f>AVERAGE(J24:N24)</f>
        <v>0.80199999999999994</v>
      </c>
    </row>
    <row r="25" spans="2:15" ht="17" thickBot="1" x14ac:dyDescent="0.25">
      <c r="C25" s="8" t="s">
        <v>21</v>
      </c>
      <c r="D25" s="9">
        <v>0.89</v>
      </c>
      <c r="E25" s="9"/>
      <c r="F25" s="9">
        <v>0.74</v>
      </c>
      <c r="G25" s="9">
        <v>0.43</v>
      </c>
      <c r="H25" s="9">
        <v>0.31</v>
      </c>
      <c r="I25" s="9">
        <v>0.46</v>
      </c>
      <c r="J25" s="9">
        <v>0.91</v>
      </c>
      <c r="K25" s="9">
        <v>0.79</v>
      </c>
      <c r="L25" s="9">
        <v>0.46</v>
      </c>
      <c r="M25" s="9">
        <v>0.32</v>
      </c>
      <c r="N25" s="9">
        <v>0.47</v>
      </c>
      <c r="O25" s="18">
        <f>AVERAGE(J25:N25)</f>
        <v>0.59000000000000008</v>
      </c>
    </row>
    <row r="27" spans="2:15" ht="17" thickBot="1" x14ac:dyDescent="0.25"/>
    <row r="28" spans="2:15" x14ac:dyDescent="0.2">
      <c r="C28" s="225" t="s">
        <v>27</v>
      </c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5"/>
    </row>
    <row r="29" spans="2:15" x14ac:dyDescent="0.2">
      <c r="C29" s="227" t="s">
        <v>13</v>
      </c>
      <c r="D29" s="192" t="s">
        <v>5</v>
      </c>
      <c r="E29" s="192"/>
      <c r="F29" s="192"/>
      <c r="G29" s="192"/>
      <c r="H29" s="192"/>
      <c r="I29" s="192"/>
      <c r="J29" s="194" t="s">
        <v>23</v>
      </c>
      <c r="K29" s="195"/>
      <c r="L29" s="195"/>
      <c r="M29" s="195"/>
      <c r="N29" s="195"/>
      <c r="O29" s="226"/>
    </row>
    <row r="30" spans="2:15" x14ac:dyDescent="0.2">
      <c r="C30" s="227"/>
      <c r="D30" s="6" t="s">
        <v>14</v>
      </c>
      <c r="E30" s="6"/>
      <c r="F30" s="6" t="s">
        <v>15</v>
      </c>
      <c r="G30" s="6" t="s">
        <v>16</v>
      </c>
      <c r="H30" s="6" t="s">
        <v>17</v>
      </c>
      <c r="I30" s="6" t="s">
        <v>18</v>
      </c>
      <c r="J30" s="6" t="s">
        <v>14</v>
      </c>
      <c r="K30" s="6" t="s">
        <v>15</v>
      </c>
      <c r="L30" s="6" t="s">
        <v>16</v>
      </c>
      <c r="M30" s="6" t="s">
        <v>17</v>
      </c>
      <c r="N30" s="6" t="s">
        <v>18</v>
      </c>
      <c r="O30" s="22" t="s">
        <v>46</v>
      </c>
    </row>
    <row r="31" spans="2:15" x14ac:dyDescent="0.2">
      <c r="C31" s="14" t="s">
        <v>19</v>
      </c>
      <c r="D31" s="1">
        <v>0.66</v>
      </c>
      <c r="E31" s="1"/>
      <c r="F31" s="1">
        <v>0.98</v>
      </c>
      <c r="G31" s="1">
        <v>0.68</v>
      </c>
      <c r="H31" s="1">
        <v>0.78</v>
      </c>
      <c r="I31" s="1">
        <v>0.71</v>
      </c>
      <c r="J31" s="1">
        <v>0.76</v>
      </c>
      <c r="K31" s="1">
        <v>0.98</v>
      </c>
      <c r="L31" s="1">
        <v>0.73</v>
      </c>
      <c r="M31" s="37">
        <v>0.75</v>
      </c>
      <c r="N31" s="1">
        <v>0.76</v>
      </c>
      <c r="O31" s="17">
        <f>AVERAGE(J31:N31)</f>
        <v>0.79599999999999993</v>
      </c>
    </row>
    <row r="32" spans="2:15" x14ac:dyDescent="0.2">
      <c r="C32" s="14" t="s">
        <v>20</v>
      </c>
      <c r="D32" s="1">
        <v>0.51</v>
      </c>
      <c r="E32" s="1"/>
      <c r="F32" s="1">
        <v>0.99</v>
      </c>
      <c r="G32" s="1">
        <v>0.62</v>
      </c>
      <c r="H32" s="1">
        <v>0.85</v>
      </c>
      <c r="I32" s="1">
        <v>0.63</v>
      </c>
      <c r="J32" s="1">
        <v>0.53</v>
      </c>
      <c r="K32" s="1">
        <v>0.99</v>
      </c>
      <c r="L32" s="1">
        <v>0.66</v>
      </c>
      <c r="M32" s="1">
        <v>0.89</v>
      </c>
      <c r="N32" s="1">
        <v>0.66</v>
      </c>
      <c r="O32" s="17">
        <f>AVERAGE(J32:N32)</f>
        <v>0.74600000000000011</v>
      </c>
    </row>
    <row r="33" spans="2:18" ht="17" thickBot="1" x14ac:dyDescent="0.25">
      <c r="C33" s="8" t="s">
        <v>21</v>
      </c>
      <c r="D33" s="9">
        <v>0.78</v>
      </c>
      <c r="E33" s="9"/>
      <c r="F33" s="9">
        <v>0.84</v>
      </c>
      <c r="G33" s="9">
        <v>0.46</v>
      </c>
      <c r="H33" s="9">
        <v>0.38</v>
      </c>
      <c r="I33" s="9">
        <v>0.51</v>
      </c>
      <c r="J33" s="9">
        <v>0.85</v>
      </c>
      <c r="K33" s="9">
        <v>0.87</v>
      </c>
      <c r="L33" s="9">
        <v>0.54</v>
      </c>
      <c r="M33" s="9">
        <v>0.42</v>
      </c>
      <c r="N33" s="9">
        <v>0.56000000000000005</v>
      </c>
      <c r="O33" s="18">
        <f>AVERAGE(J33:N33)</f>
        <v>0.64799999999999991</v>
      </c>
    </row>
    <row r="37" spans="2:18" x14ac:dyDescent="0.2">
      <c r="C37" s="228" t="s">
        <v>11</v>
      </c>
      <c r="D37" s="229"/>
      <c r="E37" s="229"/>
      <c r="F37" s="229"/>
      <c r="G37" s="229"/>
      <c r="H37" s="229"/>
      <c r="I37" s="229"/>
      <c r="J37" s="229"/>
      <c r="K37" s="229"/>
      <c r="L37" s="229"/>
      <c r="M37" s="230"/>
      <c r="Q37" s="4" t="s">
        <v>12</v>
      </c>
      <c r="R37" t="s">
        <v>22</v>
      </c>
    </row>
    <row r="38" spans="2:18" x14ac:dyDescent="0.2">
      <c r="C38" s="5" t="s">
        <v>28</v>
      </c>
      <c r="D38" s="5"/>
      <c r="E38" s="5"/>
      <c r="F38" s="5"/>
      <c r="G38" s="5"/>
      <c r="H38" s="5"/>
      <c r="I38" s="5"/>
      <c r="J38" s="5"/>
      <c r="K38" s="5"/>
      <c r="L38" s="5"/>
      <c r="M38" s="5"/>
    </row>
    <row r="40" spans="2:18" ht="17" thickBot="1" x14ac:dyDescent="0.25"/>
    <row r="41" spans="2:18" x14ac:dyDescent="0.2">
      <c r="C41" s="223" t="s">
        <v>24</v>
      </c>
      <c r="D41" s="208"/>
      <c r="E41" s="208"/>
      <c r="F41" s="208"/>
      <c r="G41" s="208"/>
      <c r="H41" s="208"/>
      <c r="I41" s="208"/>
      <c r="J41" s="208"/>
      <c r="K41" s="208"/>
      <c r="L41" s="209"/>
      <c r="M41" s="4"/>
      <c r="N41" s="4"/>
    </row>
    <row r="42" spans="2:18" x14ac:dyDescent="0.2">
      <c r="C42" s="227" t="s">
        <v>13</v>
      </c>
      <c r="D42" s="192" t="s">
        <v>23</v>
      </c>
      <c r="E42" s="192"/>
      <c r="F42" s="192"/>
      <c r="G42" s="192"/>
      <c r="H42" s="192"/>
      <c r="I42" s="192"/>
      <c r="J42" s="192"/>
      <c r="K42" s="192"/>
      <c r="L42" s="224"/>
    </row>
    <row r="43" spans="2:18" ht="34" x14ac:dyDescent="0.2">
      <c r="C43" s="227"/>
      <c r="D43" s="1" t="s">
        <v>14</v>
      </c>
      <c r="E43" s="1"/>
      <c r="F43" s="1" t="s">
        <v>15</v>
      </c>
      <c r="G43" s="1" t="s">
        <v>16</v>
      </c>
      <c r="H43" s="1" t="s">
        <v>17</v>
      </c>
      <c r="I43" s="1" t="s">
        <v>18</v>
      </c>
      <c r="J43" s="13" t="s">
        <v>29</v>
      </c>
      <c r="K43" s="1" t="s">
        <v>30</v>
      </c>
      <c r="L43" s="15" t="s">
        <v>46</v>
      </c>
    </row>
    <row r="44" spans="2:18" x14ac:dyDescent="0.2">
      <c r="C44" s="14" t="s">
        <v>19</v>
      </c>
      <c r="D44" s="1">
        <v>0.78</v>
      </c>
      <c r="E44" s="1"/>
      <c r="F44" s="1">
        <v>0.95</v>
      </c>
      <c r="G44" s="1">
        <v>0.67</v>
      </c>
      <c r="H44" s="1">
        <v>0.64</v>
      </c>
      <c r="I44" s="1">
        <v>0.7</v>
      </c>
      <c r="J44" s="6">
        <v>4</v>
      </c>
      <c r="K44" s="5" t="s">
        <v>31</v>
      </c>
      <c r="L44" s="17">
        <f>AVERAGE(D44:I44)</f>
        <v>0.748</v>
      </c>
    </row>
    <row r="45" spans="2:18" ht="17" thickBot="1" x14ac:dyDescent="0.25">
      <c r="B45">
        <v>4</v>
      </c>
      <c r="C45" s="8" t="s">
        <v>21</v>
      </c>
      <c r="D45" s="9">
        <v>0.76</v>
      </c>
      <c r="E45" s="9"/>
      <c r="F45" s="9">
        <v>0.98</v>
      </c>
      <c r="G45" s="26">
        <v>0.78</v>
      </c>
      <c r="H45" s="33">
        <v>0.84</v>
      </c>
      <c r="I45" s="9">
        <v>0.8</v>
      </c>
      <c r="J45" s="16">
        <v>5</v>
      </c>
      <c r="K45" s="21" t="s">
        <v>33</v>
      </c>
      <c r="L45" s="23">
        <f>AVERAGE(D45:I45)</f>
        <v>0.83200000000000007</v>
      </c>
    </row>
    <row r="47" spans="2:18" ht="17" thickBot="1" x14ac:dyDescent="0.25"/>
    <row r="48" spans="2:18" x14ac:dyDescent="0.2">
      <c r="C48" s="223" t="s">
        <v>25</v>
      </c>
      <c r="D48" s="208"/>
      <c r="E48" s="208"/>
      <c r="F48" s="208"/>
      <c r="G48" s="208"/>
      <c r="H48" s="208"/>
      <c r="I48" s="208"/>
      <c r="J48" s="208"/>
      <c r="K48" s="208"/>
      <c r="L48" s="209"/>
      <c r="M48" s="4"/>
      <c r="N48" s="4"/>
    </row>
    <row r="49" spans="2:14" x14ac:dyDescent="0.2">
      <c r="C49" s="227" t="s">
        <v>13</v>
      </c>
      <c r="D49" s="192" t="s">
        <v>23</v>
      </c>
      <c r="E49" s="192"/>
      <c r="F49" s="192"/>
      <c r="G49" s="192"/>
      <c r="H49" s="192"/>
      <c r="I49" s="192"/>
      <c r="J49" s="192"/>
      <c r="K49" s="192"/>
      <c r="L49" s="224"/>
      <c r="M49" s="4"/>
      <c r="N49" s="4"/>
    </row>
    <row r="50" spans="2:14" ht="34" x14ac:dyDescent="0.2">
      <c r="C50" s="227"/>
      <c r="D50" s="1" t="s">
        <v>14</v>
      </c>
      <c r="E50" s="1"/>
      <c r="F50" s="1" t="s">
        <v>15</v>
      </c>
      <c r="G50" s="1" t="s">
        <v>16</v>
      </c>
      <c r="H50" s="1" t="s">
        <v>17</v>
      </c>
      <c r="I50" s="1" t="s">
        <v>18</v>
      </c>
      <c r="J50" s="13" t="s">
        <v>29</v>
      </c>
      <c r="K50" s="1" t="s">
        <v>30</v>
      </c>
      <c r="L50" s="15" t="s">
        <v>46</v>
      </c>
      <c r="M50" s="11"/>
      <c r="N50" s="11"/>
    </row>
    <row r="51" spans="2:14" x14ac:dyDescent="0.2">
      <c r="C51" s="14" t="s">
        <v>19</v>
      </c>
      <c r="D51" s="1">
        <v>0.74</v>
      </c>
      <c r="E51" s="1"/>
      <c r="F51" s="1">
        <v>0.96</v>
      </c>
      <c r="G51" s="1">
        <v>0.67</v>
      </c>
      <c r="H51" s="1">
        <v>0.67</v>
      </c>
      <c r="I51" s="1">
        <v>0.7</v>
      </c>
      <c r="J51" s="6">
        <v>4</v>
      </c>
      <c r="K51" s="5" t="s">
        <v>32</v>
      </c>
      <c r="L51" s="17">
        <f>AVERAGE(D51:I51)</f>
        <v>0.748</v>
      </c>
      <c r="M51" s="12"/>
      <c r="N51" s="12"/>
    </row>
    <row r="52" spans="2:14" ht="17" thickBot="1" x14ac:dyDescent="0.25">
      <c r="C52" s="8" t="s">
        <v>21</v>
      </c>
      <c r="D52" s="9">
        <v>0.75</v>
      </c>
      <c r="E52" s="9"/>
      <c r="F52" s="9">
        <v>0.98</v>
      </c>
      <c r="G52" s="9">
        <v>0.75</v>
      </c>
      <c r="H52" s="9">
        <v>0.79</v>
      </c>
      <c r="I52" s="9">
        <v>0.77</v>
      </c>
      <c r="J52" s="16">
        <v>5</v>
      </c>
      <c r="K52" s="21" t="s">
        <v>34</v>
      </c>
      <c r="L52" s="18">
        <f>AVERAGE(D52:I52)</f>
        <v>0.80800000000000005</v>
      </c>
      <c r="M52" s="12"/>
      <c r="N52" s="12"/>
    </row>
    <row r="53" spans="2:14" x14ac:dyDescent="0.2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2:14" ht="17" thickBot="1" x14ac:dyDescent="0.25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2:14" x14ac:dyDescent="0.2">
      <c r="C55" s="225" t="s">
        <v>26</v>
      </c>
      <c r="D55" s="214"/>
      <c r="E55" s="214"/>
      <c r="F55" s="214"/>
      <c r="G55" s="214"/>
      <c r="H55" s="214"/>
      <c r="I55" s="214"/>
      <c r="J55" s="214"/>
      <c r="K55" s="214"/>
      <c r="L55" s="215"/>
    </row>
    <row r="56" spans="2:14" x14ac:dyDescent="0.2">
      <c r="C56" s="227" t="s">
        <v>13</v>
      </c>
      <c r="D56" s="194" t="s">
        <v>23</v>
      </c>
      <c r="E56" s="195"/>
      <c r="F56" s="195"/>
      <c r="G56" s="195"/>
      <c r="H56" s="195"/>
      <c r="I56" s="195"/>
      <c r="J56" s="195"/>
      <c r="K56" s="195"/>
      <c r="L56" s="226"/>
      <c r="M56" s="4"/>
      <c r="N56" s="4"/>
    </row>
    <row r="57" spans="2:14" ht="34" x14ac:dyDescent="0.2">
      <c r="C57" s="227"/>
      <c r="D57" s="1" t="s">
        <v>14</v>
      </c>
      <c r="E57" s="1"/>
      <c r="F57" s="1" t="s">
        <v>15</v>
      </c>
      <c r="G57" s="1" t="s">
        <v>16</v>
      </c>
      <c r="H57" s="1" t="s">
        <v>17</v>
      </c>
      <c r="I57" s="1" t="s">
        <v>18</v>
      </c>
      <c r="J57" s="13" t="s">
        <v>29</v>
      </c>
      <c r="K57" s="1" t="s">
        <v>30</v>
      </c>
      <c r="L57" s="15" t="s">
        <v>46</v>
      </c>
      <c r="M57" s="4"/>
      <c r="N57" s="4"/>
    </row>
    <row r="58" spans="2:14" ht="17" thickBot="1" x14ac:dyDescent="0.25">
      <c r="B58">
        <v>5</v>
      </c>
      <c r="C58" s="8" t="s">
        <v>20</v>
      </c>
      <c r="D58" s="27">
        <v>0.83</v>
      </c>
      <c r="E58" s="27"/>
      <c r="F58" s="9">
        <v>0.96</v>
      </c>
      <c r="G58" s="9">
        <v>0.72</v>
      </c>
      <c r="H58" s="9">
        <v>0.68</v>
      </c>
      <c r="I58" s="9">
        <v>0.74</v>
      </c>
      <c r="J58" s="16">
        <v>10</v>
      </c>
      <c r="K58" s="30" t="s">
        <v>36</v>
      </c>
      <c r="L58" s="18">
        <f>AVERAGE(D58:I58)</f>
        <v>0.78599999999999992</v>
      </c>
      <c r="M58" s="11"/>
      <c r="N58" s="11"/>
    </row>
    <row r="59" spans="2:14" x14ac:dyDescent="0.2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2:14" ht="17" thickBot="1" x14ac:dyDescent="0.25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2:14" x14ac:dyDescent="0.2">
      <c r="C61" s="225" t="s">
        <v>27</v>
      </c>
      <c r="D61" s="214"/>
      <c r="E61" s="214"/>
      <c r="F61" s="214"/>
      <c r="G61" s="214"/>
      <c r="H61" s="214"/>
      <c r="I61" s="214"/>
      <c r="J61" s="214"/>
      <c r="K61" s="214"/>
      <c r="L61" s="215"/>
      <c r="M61" s="12"/>
      <c r="N61" s="12"/>
    </row>
    <row r="62" spans="2:14" x14ac:dyDescent="0.2">
      <c r="C62" s="31" t="s">
        <v>13</v>
      </c>
      <c r="D62" s="194" t="s">
        <v>23</v>
      </c>
      <c r="E62" s="195"/>
      <c r="F62" s="195"/>
      <c r="G62" s="195"/>
      <c r="H62" s="195"/>
      <c r="I62" s="195"/>
      <c r="J62" s="195"/>
      <c r="K62" s="195"/>
      <c r="L62" s="226"/>
    </row>
    <row r="63" spans="2:14" ht="34" x14ac:dyDescent="0.2">
      <c r="C63" s="31"/>
      <c r="D63" s="1" t="s">
        <v>14</v>
      </c>
      <c r="E63" s="1"/>
      <c r="F63" s="1" t="s">
        <v>15</v>
      </c>
      <c r="G63" s="1" t="s">
        <v>16</v>
      </c>
      <c r="H63" s="1" t="s">
        <v>17</v>
      </c>
      <c r="I63" s="1" t="s">
        <v>18</v>
      </c>
      <c r="J63" s="13" t="s">
        <v>29</v>
      </c>
      <c r="K63" s="1" t="s">
        <v>30</v>
      </c>
      <c r="L63" s="15" t="s">
        <v>46</v>
      </c>
    </row>
    <row r="64" spans="2:14" x14ac:dyDescent="0.2">
      <c r="C64" s="14" t="s">
        <v>19</v>
      </c>
      <c r="D64" s="1">
        <v>0.74</v>
      </c>
      <c r="E64" s="1"/>
      <c r="F64" s="1">
        <v>0.95</v>
      </c>
      <c r="G64" s="1">
        <v>0.65</v>
      </c>
      <c r="H64" s="1">
        <v>0.63</v>
      </c>
      <c r="I64" s="1">
        <v>0.68</v>
      </c>
      <c r="J64" s="6">
        <v>4</v>
      </c>
      <c r="K64" s="5" t="s">
        <v>32</v>
      </c>
      <c r="L64" s="17">
        <f>AVERAGE(D64:I64)</f>
        <v>0.73</v>
      </c>
      <c r="M64" s="4"/>
      <c r="N64" s="4"/>
    </row>
    <row r="65" spans="2:14" ht="17" thickBot="1" x14ac:dyDescent="0.25">
      <c r="C65" s="8" t="s">
        <v>21</v>
      </c>
      <c r="D65" s="9">
        <v>0.79</v>
      </c>
      <c r="E65" s="9"/>
      <c r="F65" s="9">
        <v>0.97</v>
      </c>
      <c r="G65" s="9">
        <v>0.73</v>
      </c>
      <c r="H65" s="9">
        <v>0.72</v>
      </c>
      <c r="I65" s="9">
        <v>0.75</v>
      </c>
      <c r="J65" s="16">
        <v>5</v>
      </c>
      <c r="K65" s="21" t="s">
        <v>35</v>
      </c>
      <c r="L65" s="18">
        <f>AVERAGE(D65:I65)</f>
        <v>0.79200000000000004</v>
      </c>
      <c r="M65" s="4"/>
      <c r="N65" s="4"/>
    </row>
    <row r="66" spans="2:14" x14ac:dyDescent="0.2"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2:14" x14ac:dyDescent="0.2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2:14" x14ac:dyDescent="0.2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2:14" x14ac:dyDescent="0.2">
      <c r="C69" s="24"/>
      <c r="D69" t="s">
        <v>47</v>
      </c>
      <c r="F69" s="12"/>
      <c r="G69" s="12"/>
      <c r="H69" s="12"/>
      <c r="I69" s="12"/>
      <c r="J69" s="12"/>
      <c r="K69" s="12"/>
      <c r="L69" s="12"/>
      <c r="M69" s="12"/>
      <c r="N69" s="12"/>
    </row>
    <row r="70" spans="2:14" x14ac:dyDescent="0.2">
      <c r="C70" s="25"/>
      <c r="D70" t="s">
        <v>48</v>
      </c>
      <c r="F70" s="12"/>
      <c r="G70" s="12"/>
      <c r="H70" s="12"/>
      <c r="I70" s="12"/>
      <c r="J70" s="12"/>
      <c r="K70" s="12"/>
      <c r="L70" s="12"/>
      <c r="M70" s="12"/>
      <c r="N70" s="12"/>
    </row>
    <row r="71" spans="2:14" x14ac:dyDescent="0.2">
      <c r="C71" s="28"/>
      <c r="D71" t="s">
        <v>49</v>
      </c>
    </row>
    <row r="72" spans="2:14" x14ac:dyDescent="0.2">
      <c r="C72" s="32"/>
      <c r="D72" t="s">
        <v>50</v>
      </c>
    </row>
    <row r="73" spans="2:14" ht="17" thickBot="1" x14ac:dyDescent="0.25"/>
    <row r="74" spans="2:14" ht="17" thickBot="1" x14ac:dyDescent="0.25">
      <c r="B74" s="231" t="s">
        <v>90</v>
      </c>
      <c r="C74" s="232"/>
      <c r="D74" s="232"/>
      <c r="E74" s="232"/>
      <c r="F74" s="232"/>
      <c r="G74" s="232"/>
      <c r="H74" s="232"/>
      <c r="I74" s="232"/>
      <c r="J74" s="232"/>
      <c r="K74" s="232"/>
      <c r="L74" s="232"/>
      <c r="M74" s="232"/>
      <c r="N74" s="233"/>
    </row>
    <row r="75" spans="2:14" ht="18" customHeight="1" x14ac:dyDescent="0.2">
      <c r="B75" s="200" t="s">
        <v>54</v>
      </c>
      <c r="C75" s="202" t="s">
        <v>13</v>
      </c>
      <c r="D75" s="204" t="s">
        <v>52</v>
      </c>
      <c r="E75" s="204" t="s">
        <v>58</v>
      </c>
      <c r="F75" s="204" t="s">
        <v>57</v>
      </c>
      <c r="G75" s="206" t="s">
        <v>29</v>
      </c>
      <c r="H75" s="202" t="s">
        <v>30</v>
      </c>
      <c r="I75" s="208" t="s">
        <v>53</v>
      </c>
      <c r="J75" s="208"/>
      <c r="K75" s="208"/>
      <c r="L75" s="208"/>
      <c r="M75" s="208"/>
      <c r="N75" s="209"/>
    </row>
    <row r="76" spans="2:14" ht="17" thickBot="1" x14ac:dyDescent="0.25">
      <c r="B76" s="219"/>
      <c r="C76" s="220"/>
      <c r="D76" s="221"/>
      <c r="E76" s="221"/>
      <c r="F76" s="221"/>
      <c r="G76" s="222"/>
      <c r="H76" s="220"/>
      <c r="I76" s="43" t="s">
        <v>14</v>
      </c>
      <c r="J76" s="43" t="s">
        <v>15</v>
      </c>
      <c r="K76" s="43" t="s">
        <v>16</v>
      </c>
      <c r="L76" s="43" t="s">
        <v>17</v>
      </c>
      <c r="M76" s="43" t="s">
        <v>18</v>
      </c>
      <c r="N76" s="44" t="s">
        <v>46</v>
      </c>
    </row>
    <row r="77" spans="2:14" x14ac:dyDescent="0.2">
      <c r="B77" s="75" t="s">
        <v>105</v>
      </c>
      <c r="C77" s="45" t="s">
        <v>19</v>
      </c>
      <c r="D77" s="45" t="s">
        <v>55</v>
      </c>
      <c r="E77" s="45">
        <v>57947</v>
      </c>
      <c r="F77" s="46">
        <v>0.157</v>
      </c>
      <c r="G77" s="47">
        <v>21</v>
      </c>
      <c r="H77" s="47" t="s">
        <v>56</v>
      </c>
      <c r="I77" s="45">
        <v>0.76</v>
      </c>
      <c r="J77" s="45">
        <v>0.98</v>
      </c>
      <c r="K77" s="45">
        <v>0.74</v>
      </c>
      <c r="L77" s="45">
        <v>0.77</v>
      </c>
      <c r="M77" s="45">
        <v>0.76</v>
      </c>
      <c r="N77" s="48">
        <f t="shared" ref="N77:N88" si="0">AVERAGE(I77:M77)</f>
        <v>0.80199999999999994</v>
      </c>
    </row>
    <row r="78" spans="2:14" x14ac:dyDescent="0.2">
      <c r="B78" s="14" t="s">
        <v>106</v>
      </c>
      <c r="C78" s="1" t="s">
        <v>20</v>
      </c>
      <c r="D78" s="1" t="s">
        <v>55</v>
      </c>
      <c r="E78" s="1">
        <v>57947</v>
      </c>
      <c r="F78" s="40">
        <v>0.157</v>
      </c>
      <c r="G78" s="6">
        <v>21</v>
      </c>
      <c r="H78" s="6" t="s">
        <v>56</v>
      </c>
      <c r="I78" s="1">
        <v>0.46</v>
      </c>
      <c r="J78" s="1">
        <v>0.99</v>
      </c>
      <c r="K78" s="1">
        <v>0.62</v>
      </c>
      <c r="L78" s="1">
        <v>0.89</v>
      </c>
      <c r="M78" s="1">
        <v>0.61</v>
      </c>
      <c r="N78" s="38">
        <f t="shared" si="0"/>
        <v>0.71399999999999997</v>
      </c>
    </row>
    <row r="79" spans="2:14" x14ac:dyDescent="0.2">
      <c r="B79" s="14" t="s">
        <v>104</v>
      </c>
      <c r="C79" s="1" t="s">
        <v>21</v>
      </c>
      <c r="D79" s="1" t="s">
        <v>55</v>
      </c>
      <c r="E79" s="1">
        <v>57947</v>
      </c>
      <c r="F79" s="40">
        <v>0.157</v>
      </c>
      <c r="G79" s="6">
        <v>21</v>
      </c>
      <c r="H79" s="6" t="s">
        <v>56</v>
      </c>
      <c r="I79" s="1">
        <v>0.77</v>
      </c>
      <c r="J79" s="1">
        <v>0.99</v>
      </c>
      <c r="K79" s="1">
        <v>0.79</v>
      </c>
      <c r="L79" s="1">
        <v>0.85</v>
      </c>
      <c r="M79" s="1">
        <v>0.81</v>
      </c>
      <c r="N79" s="38">
        <f t="shared" si="0"/>
        <v>0.84199999999999997</v>
      </c>
    </row>
    <row r="80" spans="2:14" x14ac:dyDescent="0.2">
      <c r="B80" s="14" t="s">
        <v>107</v>
      </c>
      <c r="C80" s="1" t="s">
        <v>19</v>
      </c>
      <c r="D80" s="6" t="s">
        <v>25</v>
      </c>
      <c r="E80" s="6">
        <v>76193</v>
      </c>
      <c r="F80" s="42">
        <v>0.35899999999999999</v>
      </c>
      <c r="G80" s="6">
        <v>21</v>
      </c>
      <c r="H80" s="6" t="s">
        <v>56</v>
      </c>
      <c r="I80" s="1">
        <v>0.76</v>
      </c>
      <c r="J80" s="1">
        <v>0.98</v>
      </c>
      <c r="K80" s="1">
        <v>0.75</v>
      </c>
      <c r="L80" s="1">
        <v>0.79</v>
      </c>
      <c r="M80" s="1">
        <v>0.77</v>
      </c>
      <c r="N80" s="38">
        <f t="shared" si="0"/>
        <v>0.81000000000000016</v>
      </c>
    </row>
    <row r="81" spans="2:14" x14ac:dyDescent="0.2">
      <c r="B81" s="14" t="s">
        <v>108</v>
      </c>
      <c r="C81" s="1" t="s">
        <v>20</v>
      </c>
      <c r="D81" s="6" t="s">
        <v>25</v>
      </c>
      <c r="E81" s="6">
        <v>94439</v>
      </c>
      <c r="F81" s="42">
        <v>0.48299999999999998</v>
      </c>
      <c r="G81" s="6">
        <v>21</v>
      </c>
      <c r="H81" s="6" t="s">
        <v>56</v>
      </c>
      <c r="I81" s="1">
        <v>0.79</v>
      </c>
      <c r="J81" s="1">
        <v>0.98</v>
      </c>
      <c r="K81" s="1">
        <v>0.79</v>
      </c>
      <c r="L81" s="1">
        <v>0.83</v>
      </c>
      <c r="M81" s="1">
        <v>0.81</v>
      </c>
      <c r="N81" s="38">
        <f t="shared" si="0"/>
        <v>0.84000000000000008</v>
      </c>
    </row>
    <row r="82" spans="2:14" x14ac:dyDescent="0.2">
      <c r="B82" s="14" t="s">
        <v>109</v>
      </c>
      <c r="C82" s="1" t="s">
        <v>21</v>
      </c>
      <c r="D82" s="6" t="s">
        <v>25</v>
      </c>
      <c r="E82" s="6">
        <v>94439</v>
      </c>
      <c r="F82" s="42">
        <v>0.48299999999999998</v>
      </c>
      <c r="G82" s="6">
        <v>21</v>
      </c>
      <c r="H82" s="6" t="s">
        <v>56</v>
      </c>
      <c r="I82" s="1">
        <v>0.87</v>
      </c>
      <c r="J82" s="1">
        <v>0.84</v>
      </c>
      <c r="K82" s="1">
        <v>0.51</v>
      </c>
      <c r="L82" s="1">
        <v>0.39</v>
      </c>
      <c r="M82" s="1">
        <v>0.52</v>
      </c>
      <c r="N82" s="38">
        <f t="shared" si="0"/>
        <v>0.626</v>
      </c>
    </row>
    <row r="83" spans="2:14" x14ac:dyDescent="0.2">
      <c r="B83" s="14" t="s">
        <v>110</v>
      </c>
      <c r="C83" s="1" t="s">
        <v>19</v>
      </c>
      <c r="D83" s="6" t="s">
        <v>27</v>
      </c>
      <c r="E83" s="6">
        <v>76193</v>
      </c>
      <c r="F83" s="42">
        <v>0.35899999999999999</v>
      </c>
      <c r="G83" s="6">
        <v>21</v>
      </c>
      <c r="H83" s="6" t="s">
        <v>56</v>
      </c>
      <c r="I83" s="1">
        <v>0.76</v>
      </c>
      <c r="J83" s="1">
        <v>0.98</v>
      </c>
      <c r="K83" s="1">
        <v>0.73</v>
      </c>
      <c r="L83" s="1">
        <v>0.75</v>
      </c>
      <c r="M83" s="1">
        <v>0.76</v>
      </c>
      <c r="N83" s="38">
        <f t="shared" si="0"/>
        <v>0.79599999999999993</v>
      </c>
    </row>
    <row r="84" spans="2:14" x14ac:dyDescent="0.2">
      <c r="B84" s="14" t="s">
        <v>111</v>
      </c>
      <c r="C84" s="1" t="s">
        <v>20</v>
      </c>
      <c r="D84" s="6" t="s">
        <v>27</v>
      </c>
      <c r="E84" s="6">
        <v>94439</v>
      </c>
      <c r="F84" s="42">
        <v>0.48299999999999998</v>
      </c>
      <c r="G84" s="6">
        <v>21</v>
      </c>
      <c r="H84" s="6" t="s">
        <v>56</v>
      </c>
      <c r="I84" s="1">
        <v>0.79</v>
      </c>
      <c r="J84" s="1">
        <v>0.98</v>
      </c>
      <c r="K84" s="1">
        <v>0.77</v>
      </c>
      <c r="L84" s="1">
        <v>0.79</v>
      </c>
      <c r="M84" s="1">
        <v>0.79</v>
      </c>
      <c r="N84" s="38">
        <f t="shared" si="0"/>
        <v>0.82400000000000007</v>
      </c>
    </row>
    <row r="85" spans="2:14" x14ac:dyDescent="0.2">
      <c r="B85" s="14" t="s">
        <v>112</v>
      </c>
      <c r="C85" s="1" t="s">
        <v>21</v>
      </c>
      <c r="D85" s="6" t="s">
        <v>27</v>
      </c>
      <c r="E85" s="6">
        <v>94439</v>
      </c>
      <c r="F85" s="42">
        <v>0.48299999999999998</v>
      </c>
      <c r="G85" s="6">
        <v>21</v>
      </c>
      <c r="H85" s="6" t="s">
        <v>56</v>
      </c>
      <c r="I85" s="1">
        <v>0.87</v>
      </c>
      <c r="J85" s="1">
        <v>0.92</v>
      </c>
      <c r="K85" s="1">
        <v>0.65</v>
      </c>
      <c r="L85" s="1">
        <v>0.55000000000000004</v>
      </c>
      <c r="M85" s="1">
        <v>0.67</v>
      </c>
      <c r="N85" s="38">
        <f t="shared" si="0"/>
        <v>0.73199999999999998</v>
      </c>
    </row>
    <row r="86" spans="2:14" x14ac:dyDescent="0.2">
      <c r="B86" s="14" t="s">
        <v>113</v>
      </c>
      <c r="C86" s="1" t="s">
        <v>19</v>
      </c>
      <c r="D86" s="6" t="s">
        <v>26</v>
      </c>
      <c r="E86" s="6">
        <v>27369</v>
      </c>
      <c r="F86" s="41">
        <v>0.33300000000000002</v>
      </c>
      <c r="G86" s="6">
        <v>21</v>
      </c>
      <c r="H86" s="6" t="s">
        <v>56</v>
      </c>
      <c r="I86" s="1">
        <v>0.77</v>
      </c>
      <c r="J86" s="1">
        <v>0.96</v>
      </c>
      <c r="K86" s="1">
        <v>0.71</v>
      </c>
      <c r="L86" s="1">
        <v>0.7</v>
      </c>
      <c r="M86" s="1">
        <v>0.74</v>
      </c>
      <c r="N86" s="38">
        <f t="shared" si="0"/>
        <v>0.77600000000000002</v>
      </c>
    </row>
    <row r="87" spans="2:14" x14ac:dyDescent="0.2">
      <c r="B87" s="14" t="s">
        <v>114</v>
      </c>
      <c r="C87" s="1" t="s">
        <v>20</v>
      </c>
      <c r="D87" s="6" t="s">
        <v>26</v>
      </c>
      <c r="E87" s="6">
        <v>18246</v>
      </c>
      <c r="F87" s="41">
        <v>0.5</v>
      </c>
      <c r="G87" s="6">
        <v>21</v>
      </c>
      <c r="H87" s="6" t="s">
        <v>56</v>
      </c>
      <c r="I87" s="1">
        <v>0.82</v>
      </c>
      <c r="J87" s="1">
        <v>0.95</v>
      </c>
      <c r="K87" s="1">
        <v>0.72</v>
      </c>
      <c r="L87" s="1">
        <v>0.68</v>
      </c>
      <c r="M87" s="1">
        <v>0.75</v>
      </c>
      <c r="N87" s="38">
        <f t="shared" si="0"/>
        <v>0.78400000000000003</v>
      </c>
    </row>
    <row r="88" spans="2:14" x14ac:dyDescent="0.2">
      <c r="B88" s="14" t="s">
        <v>115</v>
      </c>
      <c r="C88" s="1" t="s">
        <v>21</v>
      </c>
      <c r="D88" s="6" t="s">
        <v>26</v>
      </c>
      <c r="E88" s="6">
        <v>18246</v>
      </c>
      <c r="F88" s="41">
        <v>0.5</v>
      </c>
      <c r="G88" s="6">
        <v>21</v>
      </c>
      <c r="H88" s="6" t="s">
        <v>56</v>
      </c>
      <c r="I88" s="1">
        <v>0.91</v>
      </c>
      <c r="J88" s="1">
        <v>0.79</v>
      </c>
      <c r="K88" s="1">
        <v>0.46</v>
      </c>
      <c r="L88" s="1">
        <v>0.32</v>
      </c>
      <c r="M88" s="1">
        <v>0.47</v>
      </c>
      <c r="N88" s="38">
        <f t="shared" si="0"/>
        <v>0.59000000000000008</v>
      </c>
    </row>
    <row r="89" spans="2:14" x14ac:dyDescent="0.2">
      <c r="B89" s="49" t="s">
        <v>116</v>
      </c>
      <c r="C89" s="64" t="s">
        <v>19</v>
      </c>
      <c r="D89" s="64" t="s">
        <v>55</v>
      </c>
      <c r="E89" s="64">
        <v>57947</v>
      </c>
      <c r="F89" s="65">
        <v>0.157</v>
      </c>
      <c r="G89" s="66">
        <v>4</v>
      </c>
      <c r="H89" s="67" t="s">
        <v>82</v>
      </c>
      <c r="I89" s="64">
        <v>0.78</v>
      </c>
      <c r="J89" s="64">
        <v>0.95</v>
      </c>
      <c r="K89" s="64">
        <v>0.67</v>
      </c>
      <c r="L89" s="64">
        <v>0.64</v>
      </c>
      <c r="M89" s="64">
        <v>0.7</v>
      </c>
      <c r="N89" s="83">
        <f t="shared" ref="N89:N95" si="1">AVERAGE(I89:M89)</f>
        <v>0.748</v>
      </c>
    </row>
    <row r="90" spans="2:14" ht="17" x14ac:dyDescent="0.2">
      <c r="B90" s="49" t="s">
        <v>117</v>
      </c>
      <c r="C90" s="64" t="s">
        <v>21</v>
      </c>
      <c r="D90" s="64" t="s">
        <v>55</v>
      </c>
      <c r="E90" s="64">
        <v>57947</v>
      </c>
      <c r="F90" s="65">
        <v>0.157</v>
      </c>
      <c r="G90" s="64">
        <v>5</v>
      </c>
      <c r="H90" s="68" t="s">
        <v>81</v>
      </c>
      <c r="I90" s="64">
        <v>0.76</v>
      </c>
      <c r="J90" s="64">
        <v>0.98</v>
      </c>
      <c r="K90" s="64">
        <v>0.78</v>
      </c>
      <c r="L90" s="64">
        <v>0.84</v>
      </c>
      <c r="M90" s="64">
        <v>0.8</v>
      </c>
      <c r="N90" s="83">
        <f t="shared" si="1"/>
        <v>0.83200000000000007</v>
      </c>
    </row>
    <row r="91" spans="2:14" x14ac:dyDescent="0.2">
      <c r="B91" s="49" t="s">
        <v>118</v>
      </c>
      <c r="C91" s="64" t="s">
        <v>19</v>
      </c>
      <c r="D91" s="66" t="s">
        <v>25</v>
      </c>
      <c r="E91" s="66">
        <v>76193</v>
      </c>
      <c r="F91" s="69">
        <v>0.35899999999999999</v>
      </c>
      <c r="G91" s="66">
        <v>4</v>
      </c>
      <c r="H91" s="67" t="s">
        <v>80</v>
      </c>
      <c r="I91" s="64">
        <v>0.74</v>
      </c>
      <c r="J91" s="64">
        <v>0.96</v>
      </c>
      <c r="K91" s="64">
        <v>0.67</v>
      </c>
      <c r="L91" s="64">
        <v>0.67</v>
      </c>
      <c r="M91" s="64">
        <v>0.7</v>
      </c>
      <c r="N91" s="83">
        <f t="shared" si="1"/>
        <v>0.748</v>
      </c>
    </row>
    <row r="92" spans="2:14" x14ac:dyDescent="0.2">
      <c r="B92" s="49" t="s">
        <v>119</v>
      </c>
      <c r="C92" s="64" t="s">
        <v>21</v>
      </c>
      <c r="D92" s="66" t="s">
        <v>25</v>
      </c>
      <c r="E92" s="66">
        <v>76193</v>
      </c>
      <c r="F92" s="69">
        <v>0.35899999999999999</v>
      </c>
      <c r="G92" s="66">
        <v>5</v>
      </c>
      <c r="H92" s="67" t="s">
        <v>79</v>
      </c>
      <c r="I92" s="64">
        <v>0.75</v>
      </c>
      <c r="J92" s="64">
        <v>0.98</v>
      </c>
      <c r="K92" s="64">
        <v>0.75</v>
      </c>
      <c r="L92" s="64">
        <v>0.79</v>
      </c>
      <c r="M92" s="64">
        <v>0.77</v>
      </c>
      <c r="N92" s="83">
        <f t="shared" si="1"/>
        <v>0.80800000000000005</v>
      </c>
    </row>
    <row r="93" spans="2:14" x14ac:dyDescent="0.2">
      <c r="B93" s="49" t="s">
        <v>120</v>
      </c>
      <c r="C93" s="64" t="s">
        <v>19</v>
      </c>
      <c r="D93" s="66" t="s">
        <v>27</v>
      </c>
      <c r="E93" s="66">
        <v>76193</v>
      </c>
      <c r="F93" s="69">
        <v>0.35899999999999999</v>
      </c>
      <c r="G93" s="66">
        <v>4</v>
      </c>
      <c r="H93" s="67" t="s">
        <v>80</v>
      </c>
      <c r="I93" s="64">
        <v>0.74</v>
      </c>
      <c r="J93" s="64">
        <v>0.95</v>
      </c>
      <c r="K93" s="64">
        <v>0.65</v>
      </c>
      <c r="L93" s="64">
        <v>0.63</v>
      </c>
      <c r="M93" s="64">
        <v>0.68</v>
      </c>
      <c r="N93" s="83">
        <f t="shared" si="1"/>
        <v>0.73</v>
      </c>
    </row>
    <row r="94" spans="2:14" x14ac:dyDescent="0.2">
      <c r="B94" s="49" t="s">
        <v>121</v>
      </c>
      <c r="C94" s="64" t="s">
        <v>21</v>
      </c>
      <c r="D94" s="66" t="s">
        <v>27</v>
      </c>
      <c r="E94" s="66">
        <v>76193</v>
      </c>
      <c r="F94" s="69">
        <v>0.35899999999999999</v>
      </c>
      <c r="G94" s="66">
        <v>5</v>
      </c>
      <c r="H94" s="67" t="s">
        <v>79</v>
      </c>
      <c r="I94" s="64">
        <v>0.79</v>
      </c>
      <c r="J94" s="64">
        <v>0.97</v>
      </c>
      <c r="K94" s="64">
        <v>0.73</v>
      </c>
      <c r="L94" s="64">
        <v>0.72</v>
      </c>
      <c r="M94" s="64">
        <v>0.75</v>
      </c>
      <c r="N94" s="83">
        <f t="shared" si="1"/>
        <v>0.79200000000000004</v>
      </c>
    </row>
    <row r="95" spans="2:14" ht="36" customHeight="1" thickBot="1" x14ac:dyDescent="0.25">
      <c r="B95" s="70" t="s">
        <v>122</v>
      </c>
      <c r="C95" s="71" t="s">
        <v>20</v>
      </c>
      <c r="D95" s="71" t="s">
        <v>26</v>
      </c>
      <c r="E95" s="71">
        <v>18246</v>
      </c>
      <c r="F95" s="72">
        <v>0.5</v>
      </c>
      <c r="G95" s="71">
        <v>10</v>
      </c>
      <c r="H95" s="73" t="s">
        <v>78</v>
      </c>
      <c r="I95" s="71">
        <v>0.83</v>
      </c>
      <c r="J95" s="71">
        <v>0.96</v>
      </c>
      <c r="K95" s="71">
        <v>0.72</v>
      </c>
      <c r="L95" s="71">
        <v>0.68</v>
      </c>
      <c r="M95" s="71">
        <v>0.74</v>
      </c>
      <c r="N95" s="84">
        <f t="shared" si="1"/>
        <v>0.78599999999999992</v>
      </c>
    </row>
    <row r="98" spans="2:14" x14ac:dyDescent="0.2">
      <c r="J98" s="12"/>
      <c r="K98" s="12"/>
    </row>
    <row r="99" spans="2:14" x14ac:dyDescent="0.2">
      <c r="J99" s="12"/>
    </row>
    <row r="100" spans="2:14" x14ac:dyDescent="0.2">
      <c r="J100" s="12"/>
    </row>
    <row r="101" spans="2:14" x14ac:dyDescent="0.2">
      <c r="I101" t="s">
        <v>14</v>
      </c>
      <c r="J101" s="12"/>
    </row>
    <row r="102" spans="2:14" x14ac:dyDescent="0.2">
      <c r="J102" s="12"/>
    </row>
    <row r="104" spans="2:14" ht="17" thickBot="1" x14ac:dyDescent="0.25"/>
    <row r="105" spans="2:14" ht="17" thickBot="1" x14ac:dyDescent="0.25">
      <c r="B105" s="216" t="s">
        <v>90</v>
      </c>
      <c r="C105" s="217"/>
      <c r="D105" s="217"/>
      <c r="E105" s="217"/>
      <c r="F105" s="217"/>
      <c r="G105" s="217"/>
      <c r="H105" s="217"/>
      <c r="I105" s="217"/>
      <c r="J105" s="217"/>
      <c r="K105" s="217"/>
      <c r="L105" s="218"/>
      <c r="M105" s="4"/>
      <c r="N105" s="4"/>
    </row>
    <row r="106" spans="2:14" ht="16" customHeight="1" x14ac:dyDescent="0.2">
      <c r="B106" s="200" t="s">
        <v>54</v>
      </c>
      <c r="C106" s="202" t="s">
        <v>13</v>
      </c>
      <c r="D106" s="204" t="s">
        <v>52</v>
      </c>
      <c r="E106" s="204" t="s">
        <v>58</v>
      </c>
      <c r="F106" s="204" t="s">
        <v>57</v>
      </c>
      <c r="G106" s="206" t="s">
        <v>188</v>
      </c>
      <c r="H106" s="202" t="s">
        <v>189</v>
      </c>
      <c r="I106" s="213" t="s">
        <v>53</v>
      </c>
      <c r="J106" s="214"/>
      <c r="K106" s="214"/>
      <c r="L106" s="215"/>
      <c r="M106" s="4"/>
      <c r="N106" s="4"/>
    </row>
    <row r="107" spans="2:14" ht="17" thickBot="1" x14ac:dyDescent="0.25">
      <c r="B107" s="219"/>
      <c r="C107" s="220"/>
      <c r="D107" s="221"/>
      <c r="E107" s="221"/>
      <c r="F107" s="221"/>
      <c r="G107" s="222"/>
      <c r="H107" s="220"/>
      <c r="I107" s="43" t="s">
        <v>14</v>
      </c>
      <c r="J107" s="43" t="s">
        <v>16</v>
      </c>
      <c r="K107" s="43" t="s">
        <v>17</v>
      </c>
      <c r="L107" s="44" t="s">
        <v>46</v>
      </c>
    </row>
    <row r="108" spans="2:14" x14ac:dyDescent="0.2">
      <c r="B108" s="75" t="s">
        <v>105</v>
      </c>
      <c r="C108" s="45" t="s">
        <v>19</v>
      </c>
      <c r="D108" s="45" t="s">
        <v>55</v>
      </c>
      <c r="E108" s="45">
        <v>57947</v>
      </c>
      <c r="F108" s="46">
        <v>0.157</v>
      </c>
      <c r="G108" s="47">
        <v>21</v>
      </c>
      <c r="H108" s="47" t="s">
        <v>56</v>
      </c>
      <c r="I108" s="45">
        <v>0.76</v>
      </c>
      <c r="J108" s="45">
        <v>0.74</v>
      </c>
      <c r="K108" s="45">
        <v>0.77</v>
      </c>
      <c r="L108" s="48">
        <f>AVERAGE(I108:K108)</f>
        <v>0.75666666666666671</v>
      </c>
      <c r="M108" s="79">
        <f>AVERAGE(L108,L116,L112,L120)</f>
        <v>0.71583333333333332</v>
      </c>
      <c r="N108" s="12">
        <v>6</v>
      </c>
    </row>
    <row r="109" spans="2:14" x14ac:dyDescent="0.2">
      <c r="B109" s="14" t="s">
        <v>106</v>
      </c>
      <c r="C109" s="1" t="s">
        <v>20</v>
      </c>
      <c r="D109" s="1" t="s">
        <v>55</v>
      </c>
      <c r="E109" s="1">
        <v>57947</v>
      </c>
      <c r="F109" s="40">
        <v>0.157</v>
      </c>
      <c r="G109" s="6">
        <v>21</v>
      </c>
      <c r="H109" s="6" t="s">
        <v>56</v>
      </c>
      <c r="I109" s="1">
        <v>0.54</v>
      </c>
      <c r="J109" s="1">
        <v>0.67</v>
      </c>
      <c r="K109" s="1">
        <v>0.89</v>
      </c>
      <c r="L109" s="100">
        <f t="shared" ref="L109:L123" si="2">AVERAGE(I109:K109)</f>
        <v>0.70000000000000007</v>
      </c>
      <c r="M109" s="79">
        <f>AVERAGE(L109,L117,L113,L121)</f>
        <v>0.75749999999999995</v>
      </c>
    </row>
    <row r="110" spans="2:14" x14ac:dyDescent="0.2">
      <c r="B110" s="14" t="s">
        <v>104</v>
      </c>
      <c r="C110" s="1" t="s">
        <v>21</v>
      </c>
      <c r="D110" s="1" t="s">
        <v>55</v>
      </c>
      <c r="E110" s="1">
        <v>57947</v>
      </c>
      <c r="F110" s="40">
        <v>0.157</v>
      </c>
      <c r="G110" s="6">
        <v>21</v>
      </c>
      <c r="H110" s="6" t="s">
        <v>56</v>
      </c>
      <c r="I110" s="1">
        <v>0.77</v>
      </c>
      <c r="J110" s="1">
        <v>0.79</v>
      </c>
      <c r="K110" s="1">
        <v>0.85</v>
      </c>
      <c r="L110" s="100">
        <f t="shared" si="2"/>
        <v>0.80333333333333334</v>
      </c>
      <c r="M110" s="79">
        <f>AVERAGE(L110,L118,L114,L122)</f>
        <v>0.66083333333333338</v>
      </c>
      <c r="N110" s="12">
        <v>2</v>
      </c>
    </row>
    <row r="111" spans="2:14" x14ac:dyDescent="0.2">
      <c r="B111" s="14" t="s">
        <v>107</v>
      </c>
      <c r="C111" s="1" t="s">
        <v>128</v>
      </c>
      <c r="D111" s="1" t="s">
        <v>55</v>
      </c>
      <c r="E111" s="1">
        <v>57947</v>
      </c>
      <c r="F111" s="40">
        <v>0.157</v>
      </c>
      <c r="G111" s="6">
        <v>21</v>
      </c>
      <c r="H111" s="6" t="s">
        <v>56</v>
      </c>
      <c r="I111" s="1">
        <v>0.55000000000000004</v>
      </c>
      <c r="J111" s="1">
        <v>0.67</v>
      </c>
      <c r="K111" s="1">
        <v>0.89</v>
      </c>
      <c r="L111" s="100">
        <f t="shared" si="2"/>
        <v>0.70333333333333348</v>
      </c>
      <c r="M111" s="79">
        <f>AVERAGE(L111,L119,L115,L123)</f>
        <v>0.73250000000000004</v>
      </c>
    </row>
    <row r="112" spans="2:14" x14ac:dyDescent="0.2">
      <c r="B112" s="165" t="s">
        <v>108</v>
      </c>
      <c r="C112" s="34" t="s">
        <v>19</v>
      </c>
      <c r="D112" s="166" t="s">
        <v>25</v>
      </c>
      <c r="E112" s="166">
        <v>76193</v>
      </c>
      <c r="F112" s="167">
        <v>0.35899999999999999</v>
      </c>
      <c r="G112" s="166">
        <v>21</v>
      </c>
      <c r="H112" s="166" t="s">
        <v>56</v>
      </c>
      <c r="I112" s="34">
        <v>0.76</v>
      </c>
      <c r="J112" s="34">
        <v>0.75</v>
      </c>
      <c r="K112" s="34">
        <v>0.79</v>
      </c>
      <c r="L112" s="168">
        <f t="shared" si="2"/>
        <v>0.76666666666666661</v>
      </c>
      <c r="M112" s="79"/>
      <c r="N112" s="80">
        <v>4</v>
      </c>
    </row>
    <row r="113" spans="2:14" x14ac:dyDescent="0.2">
      <c r="B113" s="165" t="s">
        <v>109</v>
      </c>
      <c r="C113" s="34" t="s">
        <v>20</v>
      </c>
      <c r="D113" s="166" t="s">
        <v>25</v>
      </c>
      <c r="E113" s="166">
        <v>94439</v>
      </c>
      <c r="F113" s="167">
        <v>0.48299999999999998</v>
      </c>
      <c r="G113" s="166">
        <v>21</v>
      </c>
      <c r="H113" s="166" t="s">
        <v>56</v>
      </c>
      <c r="I113" s="34">
        <v>0.79</v>
      </c>
      <c r="J113" s="34">
        <v>0.79</v>
      </c>
      <c r="K113" s="34">
        <v>0.83</v>
      </c>
      <c r="L113" s="168">
        <f t="shared" si="2"/>
        <v>0.80333333333333334</v>
      </c>
      <c r="M113" s="79"/>
      <c r="N113" s="12">
        <v>1</v>
      </c>
    </row>
    <row r="114" spans="2:14" x14ac:dyDescent="0.2">
      <c r="B114" s="14" t="s">
        <v>110</v>
      </c>
      <c r="C114" s="1" t="s">
        <v>21</v>
      </c>
      <c r="D114" s="6" t="s">
        <v>25</v>
      </c>
      <c r="E114" s="6">
        <v>94439</v>
      </c>
      <c r="F114" s="42">
        <v>0.48299999999999998</v>
      </c>
      <c r="G114" s="6">
        <v>21</v>
      </c>
      <c r="H114" s="6" t="s">
        <v>56</v>
      </c>
      <c r="I114" s="1">
        <v>0.85</v>
      </c>
      <c r="J114" s="1">
        <v>0.52</v>
      </c>
      <c r="K114" s="1">
        <v>0.39</v>
      </c>
      <c r="L114" s="100">
        <f t="shared" si="2"/>
        <v>0.58666666666666678</v>
      </c>
      <c r="M114" s="79"/>
    </row>
    <row r="115" spans="2:14" x14ac:dyDescent="0.2">
      <c r="B115" s="165" t="s">
        <v>111</v>
      </c>
      <c r="C115" s="34" t="s">
        <v>128</v>
      </c>
      <c r="D115" s="166" t="s">
        <v>25</v>
      </c>
      <c r="E115" s="166">
        <v>94439</v>
      </c>
      <c r="F115" s="167">
        <v>0.48299999999999998</v>
      </c>
      <c r="G115" s="166">
        <v>21</v>
      </c>
      <c r="H115" s="166" t="s">
        <v>56</v>
      </c>
      <c r="I115" s="34">
        <v>0.8</v>
      </c>
      <c r="J115" s="34">
        <v>0.75</v>
      </c>
      <c r="K115" s="34">
        <v>0.76</v>
      </c>
      <c r="L115" s="168">
        <f t="shared" si="2"/>
        <v>0.77</v>
      </c>
      <c r="M115" s="79"/>
      <c r="N115" s="12">
        <v>3</v>
      </c>
    </row>
    <row r="116" spans="2:14" x14ac:dyDescent="0.2">
      <c r="B116" s="14" t="s">
        <v>112</v>
      </c>
      <c r="C116" s="1" t="s">
        <v>19</v>
      </c>
      <c r="D116" s="6" t="s">
        <v>27</v>
      </c>
      <c r="E116" s="6">
        <v>76193</v>
      </c>
      <c r="F116" s="42">
        <v>0.35899999999999999</v>
      </c>
      <c r="G116" s="6">
        <v>21</v>
      </c>
      <c r="H116" s="6" t="s">
        <v>56</v>
      </c>
      <c r="I116" s="1">
        <v>0.76</v>
      </c>
      <c r="J116" s="1">
        <v>0.73</v>
      </c>
      <c r="K116" s="1">
        <v>0.75</v>
      </c>
      <c r="L116" s="100">
        <f t="shared" si="2"/>
        <v>0.7466666666666667</v>
      </c>
      <c r="M116" s="79"/>
      <c r="N116" s="12">
        <v>7</v>
      </c>
    </row>
    <row r="117" spans="2:14" x14ac:dyDescent="0.2">
      <c r="B117" s="14" t="s">
        <v>113</v>
      </c>
      <c r="C117" s="1" t="s">
        <v>20</v>
      </c>
      <c r="D117" s="6" t="s">
        <v>27</v>
      </c>
      <c r="E117" s="6">
        <v>94439</v>
      </c>
      <c r="F117" s="42">
        <v>0.48299999999999998</v>
      </c>
      <c r="G117" s="6">
        <v>21</v>
      </c>
      <c r="H117" s="6" t="s">
        <v>56</v>
      </c>
      <c r="I117" s="1">
        <v>0.79</v>
      </c>
      <c r="J117" s="1">
        <v>0.77</v>
      </c>
      <c r="K117" s="1">
        <v>0.79</v>
      </c>
      <c r="L117" s="100">
        <f t="shared" si="2"/>
        <v>0.78333333333333333</v>
      </c>
      <c r="M117" s="79"/>
      <c r="N117" s="12">
        <v>2</v>
      </c>
    </row>
    <row r="118" spans="2:14" x14ac:dyDescent="0.2">
      <c r="B118" s="14" t="s">
        <v>114</v>
      </c>
      <c r="C118" s="1" t="s">
        <v>21</v>
      </c>
      <c r="D118" s="6" t="s">
        <v>27</v>
      </c>
      <c r="E118" s="6">
        <v>94439</v>
      </c>
      <c r="F118" s="42">
        <v>0.48299999999999998</v>
      </c>
      <c r="G118" s="6">
        <v>21</v>
      </c>
      <c r="H118" s="6" t="s">
        <v>56</v>
      </c>
      <c r="I118" s="1">
        <v>0.87</v>
      </c>
      <c r="J118" s="1">
        <v>0.65</v>
      </c>
      <c r="K118" s="1">
        <v>0.55000000000000004</v>
      </c>
      <c r="L118" s="100">
        <f t="shared" si="2"/>
        <v>0.69000000000000006</v>
      </c>
      <c r="M118" s="79"/>
    </row>
    <row r="119" spans="2:14" x14ac:dyDescent="0.2">
      <c r="B119" s="14" t="s">
        <v>115</v>
      </c>
      <c r="C119" s="1" t="s">
        <v>128</v>
      </c>
      <c r="D119" s="6" t="s">
        <v>27</v>
      </c>
      <c r="E119" s="6">
        <v>94439</v>
      </c>
      <c r="F119" s="42">
        <v>0.48299999999999998</v>
      </c>
      <c r="G119" s="6">
        <v>21</v>
      </c>
      <c r="H119" s="6" t="s">
        <v>56</v>
      </c>
      <c r="I119" s="1">
        <v>0.78</v>
      </c>
      <c r="J119" s="1">
        <v>0.75</v>
      </c>
      <c r="K119" s="1">
        <v>0.76</v>
      </c>
      <c r="L119" s="100">
        <f t="shared" si="2"/>
        <v>0.76333333333333331</v>
      </c>
      <c r="M119" s="79"/>
      <c r="N119" s="12">
        <v>5</v>
      </c>
    </row>
    <row r="120" spans="2:14" x14ac:dyDescent="0.2">
      <c r="B120" s="14" t="s">
        <v>116</v>
      </c>
      <c r="C120" s="1" t="s">
        <v>19</v>
      </c>
      <c r="D120" s="6" t="s">
        <v>26</v>
      </c>
      <c r="E120" s="6">
        <v>27369</v>
      </c>
      <c r="F120" s="41">
        <v>0.33300000000000002</v>
      </c>
      <c r="G120" s="6">
        <v>21</v>
      </c>
      <c r="H120" s="6" t="s">
        <v>56</v>
      </c>
      <c r="I120" s="1">
        <v>0.78</v>
      </c>
      <c r="J120" s="1">
        <v>0.54</v>
      </c>
      <c r="K120" s="1">
        <v>0.46</v>
      </c>
      <c r="L120" s="100">
        <f t="shared" si="2"/>
        <v>0.59333333333333338</v>
      </c>
      <c r="M120" s="79"/>
    </row>
    <row r="121" spans="2:14" x14ac:dyDescent="0.2">
      <c r="B121" s="14" t="s">
        <v>117</v>
      </c>
      <c r="C121" s="1" t="s">
        <v>20</v>
      </c>
      <c r="D121" s="6" t="s">
        <v>26</v>
      </c>
      <c r="E121" s="6">
        <v>18246</v>
      </c>
      <c r="F121" s="41">
        <v>0.5</v>
      </c>
      <c r="G121" s="6">
        <v>21</v>
      </c>
      <c r="H121" s="6" t="s">
        <v>56</v>
      </c>
      <c r="I121" s="1">
        <v>0.83</v>
      </c>
      <c r="J121" s="1">
        <v>0.72</v>
      </c>
      <c r="K121" s="1">
        <v>0.68</v>
      </c>
      <c r="L121" s="100">
        <f t="shared" si="2"/>
        <v>0.74333333333333329</v>
      </c>
      <c r="M121" s="79"/>
      <c r="N121" s="12">
        <v>8</v>
      </c>
    </row>
    <row r="122" spans="2:14" x14ac:dyDescent="0.2">
      <c r="B122" s="14" t="s">
        <v>118</v>
      </c>
      <c r="C122" s="1" t="s">
        <v>21</v>
      </c>
      <c r="D122" s="6" t="s">
        <v>26</v>
      </c>
      <c r="E122" s="6">
        <v>18246</v>
      </c>
      <c r="F122" s="41">
        <v>0.5</v>
      </c>
      <c r="G122" s="6">
        <v>21</v>
      </c>
      <c r="H122" s="6" t="s">
        <v>56</v>
      </c>
      <c r="I122" s="1">
        <v>0.91</v>
      </c>
      <c r="J122" s="1">
        <v>0.46</v>
      </c>
      <c r="K122" s="1">
        <v>0.32</v>
      </c>
      <c r="L122" s="100">
        <f t="shared" si="2"/>
        <v>0.56333333333333335</v>
      </c>
      <c r="M122" s="79"/>
    </row>
    <row r="123" spans="2:14" ht="17" thickBot="1" x14ac:dyDescent="0.25">
      <c r="B123" s="8" t="s">
        <v>119</v>
      </c>
      <c r="C123" s="9" t="s">
        <v>128</v>
      </c>
      <c r="D123" s="16" t="s">
        <v>26</v>
      </c>
      <c r="E123" s="16">
        <v>18246</v>
      </c>
      <c r="F123" s="107">
        <v>0.5</v>
      </c>
      <c r="G123" s="16">
        <v>21</v>
      </c>
      <c r="H123" s="16" t="s">
        <v>56</v>
      </c>
      <c r="I123" s="9">
        <v>0.83</v>
      </c>
      <c r="J123" s="9">
        <v>0.66</v>
      </c>
      <c r="K123" s="9">
        <v>0.59</v>
      </c>
      <c r="L123" s="108">
        <f t="shared" si="2"/>
        <v>0.69333333333333336</v>
      </c>
      <c r="M123" s="79"/>
    </row>
    <row r="124" spans="2:14" ht="17" thickBot="1" x14ac:dyDescent="0.25">
      <c r="B124" s="87"/>
      <c r="C124" s="57"/>
      <c r="D124" s="88"/>
      <c r="E124" s="88"/>
      <c r="F124" s="89"/>
      <c r="G124" s="88"/>
      <c r="H124" s="88"/>
      <c r="I124" s="57"/>
      <c r="J124" s="57"/>
      <c r="K124" s="85"/>
      <c r="L124" s="101"/>
      <c r="M124" s="79"/>
    </row>
    <row r="125" spans="2:14" ht="17" thickBot="1" x14ac:dyDescent="0.25">
      <c r="B125" s="197" t="s">
        <v>90</v>
      </c>
      <c r="C125" s="198"/>
      <c r="D125" s="198"/>
      <c r="E125" s="198"/>
      <c r="F125" s="198"/>
      <c r="G125" s="198"/>
      <c r="H125" s="198"/>
      <c r="I125" s="198"/>
      <c r="J125" s="198"/>
      <c r="K125" s="198"/>
      <c r="L125" s="199"/>
      <c r="M125" s="79"/>
    </row>
    <row r="126" spans="2:14" x14ac:dyDescent="0.2">
      <c r="B126" s="200" t="s">
        <v>54</v>
      </c>
      <c r="C126" s="202" t="s">
        <v>13</v>
      </c>
      <c r="D126" s="204" t="s">
        <v>52</v>
      </c>
      <c r="E126" s="204" t="s">
        <v>58</v>
      </c>
      <c r="F126" s="204" t="s">
        <v>57</v>
      </c>
      <c r="G126" s="206" t="s">
        <v>188</v>
      </c>
      <c r="H126" s="202" t="s">
        <v>189</v>
      </c>
      <c r="I126" s="208" t="s">
        <v>53</v>
      </c>
      <c r="J126" s="208"/>
      <c r="K126" s="208"/>
      <c r="L126" s="209"/>
      <c r="M126" s="79"/>
    </row>
    <row r="127" spans="2:14" ht="16" customHeight="1" thickBot="1" x14ac:dyDescent="0.25">
      <c r="B127" s="219"/>
      <c r="C127" s="220"/>
      <c r="D127" s="221"/>
      <c r="E127" s="221"/>
      <c r="F127" s="221"/>
      <c r="G127" s="222"/>
      <c r="H127" s="220"/>
      <c r="I127" s="43" t="s">
        <v>14</v>
      </c>
      <c r="J127" s="43" t="s">
        <v>16</v>
      </c>
      <c r="K127" s="43" t="s">
        <v>17</v>
      </c>
      <c r="L127" s="44" t="s">
        <v>46</v>
      </c>
      <c r="M127" s="79"/>
    </row>
    <row r="128" spans="2:14" ht="35" customHeight="1" x14ac:dyDescent="0.2">
      <c r="B128" s="98" t="s">
        <v>120</v>
      </c>
      <c r="C128" s="19" t="s">
        <v>19</v>
      </c>
      <c r="D128" s="19" t="s">
        <v>55</v>
      </c>
      <c r="E128" s="19">
        <v>57947</v>
      </c>
      <c r="F128" s="99">
        <v>0.157</v>
      </c>
      <c r="G128" s="19">
        <v>4</v>
      </c>
      <c r="H128" s="19" t="s">
        <v>201</v>
      </c>
      <c r="I128" s="19">
        <v>0.78</v>
      </c>
      <c r="J128" s="19">
        <v>0.67</v>
      </c>
      <c r="K128" s="19">
        <v>0.64</v>
      </c>
      <c r="L128" s="100">
        <f>AVERAGE(I128:K128)</f>
        <v>0.69666666666666677</v>
      </c>
    </row>
    <row r="129" spans="2:14" ht="35" customHeight="1" x14ac:dyDescent="0.2">
      <c r="B129" s="14" t="s">
        <v>121</v>
      </c>
      <c r="C129" s="1" t="s">
        <v>21</v>
      </c>
      <c r="D129" s="1" t="s">
        <v>55</v>
      </c>
      <c r="E129" s="1">
        <v>57947</v>
      </c>
      <c r="F129" s="40">
        <v>0.157</v>
      </c>
      <c r="G129" s="1">
        <v>5</v>
      </c>
      <c r="H129" s="20" t="s">
        <v>202</v>
      </c>
      <c r="I129" s="1">
        <v>0.76</v>
      </c>
      <c r="J129" s="1">
        <v>0.78</v>
      </c>
      <c r="K129" s="1">
        <v>0.84</v>
      </c>
      <c r="L129" s="38">
        <f t="shared" ref="L129:L136" si="3">AVERAGE(I129:K129)</f>
        <v>0.79333333333333333</v>
      </c>
    </row>
    <row r="130" spans="2:14" ht="35" customHeight="1" x14ac:dyDescent="0.2">
      <c r="B130" s="14" t="s">
        <v>122</v>
      </c>
      <c r="C130" s="1" t="s">
        <v>19</v>
      </c>
      <c r="D130" s="1" t="s">
        <v>25</v>
      </c>
      <c r="E130" s="1">
        <v>76193</v>
      </c>
      <c r="F130" s="40">
        <v>0.35899999999999999</v>
      </c>
      <c r="G130" s="1">
        <v>4</v>
      </c>
      <c r="H130" s="1" t="s">
        <v>203</v>
      </c>
      <c r="I130" s="1">
        <v>0.74</v>
      </c>
      <c r="J130" s="1">
        <v>0.67</v>
      </c>
      <c r="K130" s="1">
        <v>0.67</v>
      </c>
      <c r="L130" s="38">
        <f t="shared" si="3"/>
        <v>0.69333333333333336</v>
      </c>
    </row>
    <row r="131" spans="2:14" ht="35" customHeight="1" x14ac:dyDescent="0.2">
      <c r="B131" s="14" t="s">
        <v>129</v>
      </c>
      <c r="C131" s="1" t="s">
        <v>20</v>
      </c>
      <c r="D131" s="1" t="s">
        <v>25</v>
      </c>
      <c r="E131" s="1">
        <v>94439</v>
      </c>
      <c r="F131" s="40">
        <v>0.48299999999999998</v>
      </c>
      <c r="G131" s="1">
        <v>5</v>
      </c>
      <c r="H131" s="20" t="s">
        <v>204</v>
      </c>
      <c r="I131" s="1">
        <v>0.79</v>
      </c>
      <c r="J131" s="1">
        <v>0.72</v>
      </c>
      <c r="K131" s="1">
        <v>0.72</v>
      </c>
      <c r="L131" s="38">
        <f t="shared" si="3"/>
        <v>0.74333333333333329</v>
      </c>
      <c r="M131" s="12">
        <v>0.96</v>
      </c>
      <c r="N131" s="12">
        <v>0.75</v>
      </c>
    </row>
    <row r="132" spans="2:14" ht="35" customHeight="1" x14ac:dyDescent="0.2">
      <c r="B132" s="14" t="s">
        <v>130</v>
      </c>
      <c r="C132" s="1" t="s">
        <v>128</v>
      </c>
      <c r="D132" s="1" t="s">
        <v>25</v>
      </c>
      <c r="E132" s="1">
        <v>94439</v>
      </c>
      <c r="F132" s="40">
        <v>0.48299999999999998</v>
      </c>
      <c r="G132" s="1">
        <v>4</v>
      </c>
      <c r="H132" s="20" t="s">
        <v>135</v>
      </c>
      <c r="I132" s="1">
        <v>0.76</v>
      </c>
      <c r="J132" s="1">
        <v>0.28999999999999998</v>
      </c>
      <c r="K132" s="1">
        <v>0.22</v>
      </c>
      <c r="L132" s="38">
        <f t="shared" si="3"/>
        <v>0.42333333333333334</v>
      </c>
      <c r="M132" s="12">
        <v>0.71</v>
      </c>
      <c r="N132" s="12">
        <v>0.34</v>
      </c>
    </row>
    <row r="133" spans="2:14" ht="35" customHeight="1" x14ac:dyDescent="0.2">
      <c r="B133" s="14" t="s">
        <v>131</v>
      </c>
      <c r="C133" s="1" t="s">
        <v>19</v>
      </c>
      <c r="D133" s="1" t="s">
        <v>27</v>
      </c>
      <c r="E133" s="1">
        <v>76193</v>
      </c>
      <c r="F133" s="40">
        <v>0.35899999999999999</v>
      </c>
      <c r="G133" s="1">
        <v>4</v>
      </c>
      <c r="H133" s="1" t="s">
        <v>205</v>
      </c>
      <c r="I133" s="1">
        <v>0.74</v>
      </c>
      <c r="J133" s="1">
        <v>0.65</v>
      </c>
      <c r="K133" s="1">
        <v>0.63</v>
      </c>
      <c r="L133" s="38">
        <f t="shared" si="3"/>
        <v>0.67333333333333334</v>
      </c>
    </row>
    <row r="134" spans="2:14" ht="35" customHeight="1" x14ac:dyDescent="0.2">
      <c r="B134" s="14" t="s">
        <v>132</v>
      </c>
      <c r="C134" s="1" t="s">
        <v>20</v>
      </c>
      <c r="D134" s="1" t="s">
        <v>27</v>
      </c>
      <c r="E134" s="1">
        <v>94439</v>
      </c>
      <c r="F134" s="40">
        <v>0.48299999999999998</v>
      </c>
      <c r="G134" s="1">
        <v>5</v>
      </c>
      <c r="H134" s="20" t="s">
        <v>206</v>
      </c>
      <c r="I134" s="1">
        <v>0.8</v>
      </c>
      <c r="J134" s="1">
        <v>0.64</v>
      </c>
      <c r="K134" s="1">
        <v>0.59</v>
      </c>
      <c r="L134" s="38">
        <f t="shared" si="3"/>
        <v>0.67666666666666664</v>
      </c>
      <c r="M134" s="12">
        <v>0.94</v>
      </c>
      <c r="N134" s="12">
        <v>0.68</v>
      </c>
    </row>
    <row r="135" spans="2:14" ht="35" customHeight="1" x14ac:dyDescent="0.2">
      <c r="B135" s="14" t="s">
        <v>133</v>
      </c>
      <c r="C135" s="1" t="s">
        <v>128</v>
      </c>
      <c r="D135" s="1" t="s">
        <v>27</v>
      </c>
      <c r="E135" s="1">
        <v>94439</v>
      </c>
      <c r="F135" s="40">
        <v>0.48299999999999998</v>
      </c>
      <c r="G135" s="1">
        <v>5</v>
      </c>
      <c r="H135" s="20" t="s">
        <v>134</v>
      </c>
      <c r="I135" s="1">
        <v>0.76</v>
      </c>
      <c r="J135" s="1">
        <v>0.27</v>
      </c>
      <c r="K135" s="1">
        <v>0.2</v>
      </c>
      <c r="L135" s="38">
        <f t="shared" si="3"/>
        <v>0.41</v>
      </c>
      <c r="M135" s="12">
        <v>0.68</v>
      </c>
      <c r="N135" s="12">
        <v>0.32</v>
      </c>
    </row>
    <row r="136" spans="2:14" ht="35" customHeight="1" thickBot="1" x14ac:dyDescent="0.25">
      <c r="B136" s="8" t="s">
        <v>186</v>
      </c>
      <c r="C136" s="9" t="s">
        <v>20</v>
      </c>
      <c r="D136" s="9" t="s">
        <v>26</v>
      </c>
      <c r="E136" s="9">
        <v>18246</v>
      </c>
      <c r="F136" s="52">
        <v>0.5</v>
      </c>
      <c r="G136" s="9">
        <v>8</v>
      </c>
      <c r="H136" s="92" t="s">
        <v>187</v>
      </c>
      <c r="I136" s="9">
        <v>0.82</v>
      </c>
      <c r="J136" s="9">
        <v>0.75</v>
      </c>
      <c r="K136" s="9">
        <v>0.73</v>
      </c>
      <c r="L136" s="102">
        <f t="shared" si="3"/>
        <v>0.76666666666666661</v>
      </c>
      <c r="M136" s="12">
        <v>0.97</v>
      </c>
      <c r="N136" s="12">
        <v>0.77</v>
      </c>
    </row>
    <row r="137" spans="2:14" ht="17" thickBot="1" x14ac:dyDescent="0.25">
      <c r="B137" s="12"/>
      <c r="C137" s="12"/>
      <c r="D137" s="12"/>
      <c r="E137" s="12"/>
      <c r="F137" s="106"/>
      <c r="G137" s="12"/>
      <c r="H137" s="148"/>
      <c r="I137" s="12"/>
      <c r="J137" s="12"/>
      <c r="K137" s="12"/>
      <c r="L137" s="101"/>
      <c r="M137" s="12"/>
      <c r="N137" s="12"/>
    </row>
    <row r="138" spans="2:14" ht="17" thickBot="1" x14ac:dyDescent="0.25">
      <c r="B138" s="197" t="s">
        <v>90</v>
      </c>
      <c r="C138" s="198"/>
      <c r="D138" s="198"/>
      <c r="E138" s="198"/>
      <c r="F138" s="198"/>
      <c r="G138" s="198"/>
      <c r="H138" s="198"/>
      <c r="I138" s="198"/>
      <c r="J138" s="198"/>
      <c r="K138" s="198"/>
      <c r="L138" s="199"/>
      <c r="M138" s="79"/>
    </row>
    <row r="139" spans="2:14" x14ac:dyDescent="0.2">
      <c r="B139" s="200" t="s">
        <v>54</v>
      </c>
      <c r="C139" s="202" t="s">
        <v>13</v>
      </c>
      <c r="D139" s="204" t="s">
        <v>52</v>
      </c>
      <c r="E139" s="204" t="s">
        <v>58</v>
      </c>
      <c r="F139" s="204" t="s">
        <v>57</v>
      </c>
      <c r="G139" s="206" t="s">
        <v>29</v>
      </c>
      <c r="H139" s="202" t="s">
        <v>30</v>
      </c>
      <c r="I139" s="208" t="s">
        <v>53</v>
      </c>
      <c r="J139" s="208"/>
      <c r="K139" s="208"/>
      <c r="L139" s="209"/>
      <c r="M139" s="79"/>
    </row>
    <row r="140" spans="2:14" ht="16" customHeight="1" thickBot="1" x14ac:dyDescent="0.25">
      <c r="B140" s="201"/>
      <c r="C140" s="203"/>
      <c r="D140" s="205"/>
      <c r="E140" s="205"/>
      <c r="F140" s="205"/>
      <c r="G140" s="207"/>
      <c r="H140" s="203"/>
      <c r="I140" s="86" t="s">
        <v>14</v>
      </c>
      <c r="J140" s="86" t="s">
        <v>16</v>
      </c>
      <c r="K140" s="86" t="s">
        <v>17</v>
      </c>
      <c r="L140" s="105" t="s">
        <v>46</v>
      </c>
      <c r="M140" s="79"/>
    </row>
    <row r="141" spans="2:14" x14ac:dyDescent="0.2">
      <c r="B141" s="53" t="s">
        <v>179</v>
      </c>
      <c r="C141" s="174" t="s">
        <v>180</v>
      </c>
      <c r="D141" s="174" t="s">
        <v>55</v>
      </c>
      <c r="E141" s="174">
        <v>57947</v>
      </c>
      <c r="F141" s="175">
        <v>0.157</v>
      </c>
      <c r="G141" s="181">
        <v>20</v>
      </c>
      <c r="H141" s="182" t="s">
        <v>181</v>
      </c>
      <c r="I141" s="174">
        <v>0.78</v>
      </c>
      <c r="J141" s="174">
        <v>0.81</v>
      </c>
      <c r="K141" s="174">
        <v>0.87</v>
      </c>
      <c r="L141" s="177">
        <f>AVERAGE(I141:K141)</f>
        <v>0.82</v>
      </c>
      <c r="M141" s="12">
        <v>0.99</v>
      </c>
      <c r="N141" s="12">
        <v>0.82</v>
      </c>
    </row>
    <row r="142" spans="2:14" x14ac:dyDescent="0.2">
      <c r="B142" s="14" t="s">
        <v>209</v>
      </c>
      <c r="C142" s="1" t="s">
        <v>180</v>
      </c>
      <c r="D142" s="1" t="s">
        <v>55</v>
      </c>
      <c r="E142" s="1">
        <v>57947</v>
      </c>
      <c r="F142" s="40">
        <v>0.157</v>
      </c>
      <c r="G142" s="6">
        <v>20</v>
      </c>
      <c r="H142" s="5" t="s">
        <v>211</v>
      </c>
      <c r="I142" s="1">
        <v>0.78</v>
      </c>
      <c r="J142" s="1">
        <v>0.8</v>
      </c>
      <c r="K142" s="1">
        <v>0.86</v>
      </c>
      <c r="L142" s="38">
        <f>AVERAGE(I142:K142)</f>
        <v>0.81333333333333335</v>
      </c>
    </row>
    <row r="143" spans="2:14" x14ac:dyDescent="0.2">
      <c r="B143" s="14" t="s">
        <v>210</v>
      </c>
      <c r="C143" s="1" t="s">
        <v>180</v>
      </c>
      <c r="D143" s="1" t="s">
        <v>55</v>
      </c>
      <c r="E143" s="1">
        <v>57947</v>
      </c>
      <c r="F143" s="40">
        <v>0.157</v>
      </c>
      <c r="G143" s="6">
        <v>20</v>
      </c>
      <c r="H143" s="5" t="s">
        <v>212</v>
      </c>
      <c r="I143" s="1">
        <v>0.78</v>
      </c>
      <c r="J143" s="1">
        <v>0.8</v>
      </c>
      <c r="K143" s="1">
        <v>0.86</v>
      </c>
      <c r="L143" s="38">
        <f>AVERAGE(I143:K143)</f>
        <v>0.81333333333333335</v>
      </c>
    </row>
    <row r="144" spans="2:14" ht="17" thickBot="1" x14ac:dyDescent="0.25">
      <c r="B144" s="8" t="s">
        <v>213</v>
      </c>
      <c r="C144" s="9" t="s">
        <v>180</v>
      </c>
      <c r="D144" s="9" t="s">
        <v>55</v>
      </c>
      <c r="E144" s="9">
        <v>57947</v>
      </c>
      <c r="F144" s="154">
        <v>0.157</v>
      </c>
      <c r="G144" s="16">
        <v>18</v>
      </c>
      <c r="H144" s="21" t="s">
        <v>214</v>
      </c>
      <c r="I144" s="9">
        <v>0.77</v>
      </c>
      <c r="J144" s="9">
        <v>0.79</v>
      </c>
      <c r="K144" s="9">
        <v>0.84</v>
      </c>
      <c r="L144" s="102">
        <f>AVERAGE(I144:K144)</f>
        <v>0.79999999999999993</v>
      </c>
    </row>
    <row r="145" spans="2:13" ht="17" thickBot="1" x14ac:dyDescent="0.25">
      <c r="B145" s="143" t="s">
        <v>215</v>
      </c>
      <c r="C145" s="142" t="s">
        <v>180</v>
      </c>
      <c r="D145" s="142" t="s">
        <v>55</v>
      </c>
      <c r="E145" s="142">
        <v>57947</v>
      </c>
      <c r="F145" s="162">
        <v>0.157</v>
      </c>
      <c r="G145" s="163">
        <v>19</v>
      </c>
      <c r="H145" s="164" t="s">
        <v>216</v>
      </c>
      <c r="I145" s="142">
        <v>0.78</v>
      </c>
      <c r="J145" s="142">
        <v>0.79</v>
      </c>
      <c r="K145" s="142">
        <v>0.84</v>
      </c>
      <c r="L145" s="108">
        <f>AVERAGE(I145:K145)</f>
        <v>0.80333333333333334</v>
      </c>
    </row>
    <row r="146" spans="2:13" ht="17" thickBot="1" x14ac:dyDescent="0.25">
      <c r="B146" s="12"/>
      <c r="C146" s="12"/>
      <c r="D146" s="12"/>
      <c r="E146" s="12"/>
      <c r="F146" s="153"/>
      <c r="G146" s="11"/>
      <c r="I146" s="12"/>
      <c r="J146" s="12"/>
      <c r="K146" s="12"/>
      <c r="L146" s="101"/>
    </row>
    <row r="147" spans="2:13" x14ac:dyDescent="0.2">
      <c r="B147" s="94"/>
      <c r="C147" s="54" t="s">
        <v>50</v>
      </c>
      <c r="D147" s="54"/>
      <c r="E147" s="210" t="s">
        <v>140</v>
      </c>
      <c r="J147" t="s">
        <v>105</v>
      </c>
      <c r="K147" t="s">
        <v>120</v>
      </c>
      <c r="L147">
        <v>1</v>
      </c>
      <c r="M147">
        <v>2</v>
      </c>
    </row>
    <row r="148" spans="2:13" x14ac:dyDescent="0.2">
      <c r="B148" s="95"/>
      <c r="C148" t="s">
        <v>48</v>
      </c>
      <c r="E148" s="211"/>
      <c r="J148" t="s">
        <v>104</v>
      </c>
      <c r="K148" t="s">
        <v>197</v>
      </c>
      <c r="L148">
        <v>1</v>
      </c>
      <c r="M148">
        <v>1</v>
      </c>
    </row>
    <row r="149" spans="2:13" ht="17" thickBot="1" x14ac:dyDescent="0.25">
      <c r="B149" s="96"/>
      <c r="C149" s="97" t="s">
        <v>49</v>
      </c>
      <c r="D149" s="97"/>
      <c r="E149" s="212"/>
      <c r="J149" t="s">
        <v>108</v>
      </c>
      <c r="K149" t="s">
        <v>122</v>
      </c>
      <c r="L149">
        <v>1</v>
      </c>
    </row>
    <row r="150" spans="2:13" x14ac:dyDescent="0.2">
      <c r="J150" t="s">
        <v>109</v>
      </c>
      <c r="K150" t="s">
        <v>192</v>
      </c>
      <c r="L150">
        <v>1</v>
      </c>
    </row>
    <row r="151" spans="2:13" ht="17" thickBot="1" x14ac:dyDescent="0.25">
      <c r="J151" t="s">
        <v>110</v>
      </c>
      <c r="K151" t="s">
        <v>198</v>
      </c>
      <c r="L151">
        <v>1</v>
      </c>
    </row>
    <row r="152" spans="2:13" x14ac:dyDescent="0.2">
      <c r="B152" s="103"/>
      <c r="C152" s="54" t="s">
        <v>141</v>
      </c>
      <c r="D152" s="54"/>
      <c r="E152" s="210" t="s">
        <v>142</v>
      </c>
      <c r="J152" t="s">
        <v>112</v>
      </c>
      <c r="K152" t="s">
        <v>199</v>
      </c>
      <c r="L152">
        <v>1</v>
      </c>
    </row>
    <row r="153" spans="2:13" x14ac:dyDescent="0.2">
      <c r="B153" s="95"/>
      <c r="C153" t="s">
        <v>48</v>
      </c>
      <c r="E153" s="211"/>
      <c r="J153" t="s">
        <v>113</v>
      </c>
      <c r="K153" t="s">
        <v>132</v>
      </c>
      <c r="L153">
        <v>1</v>
      </c>
    </row>
    <row r="154" spans="2:13" ht="17" thickBot="1" x14ac:dyDescent="0.25">
      <c r="B154" s="104"/>
      <c r="C154" s="97" t="s">
        <v>143</v>
      </c>
      <c r="D154" s="97"/>
      <c r="E154" s="212"/>
      <c r="J154" t="s">
        <v>115</v>
      </c>
      <c r="K154" t="s">
        <v>133</v>
      </c>
      <c r="L154">
        <v>1</v>
      </c>
    </row>
    <row r="155" spans="2:13" x14ac:dyDescent="0.2">
      <c r="J155" t="s">
        <v>117</v>
      </c>
      <c r="K155" t="s">
        <v>186</v>
      </c>
      <c r="L155">
        <v>2</v>
      </c>
    </row>
    <row r="157" spans="2:13" x14ac:dyDescent="0.2">
      <c r="G157" s="79">
        <f>85+78+75+74+74+63</f>
        <v>449</v>
      </c>
      <c r="I157">
        <f>76+66+78+81+76+78</f>
        <v>455</v>
      </c>
    </row>
    <row r="158" spans="2:13" x14ac:dyDescent="0.2">
      <c r="G158" s="79">
        <f>G157/6</f>
        <v>74.833333333333329</v>
      </c>
      <c r="I158">
        <f>I157/6</f>
        <v>75.833333333333329</v>
      </c>
    </row>
    <row r="159" spans="2:13" x14ac:dyDescent="0.2">
      <c r="G159" s="79"/>
    </row>
    <row r="160" spans="2:13" x14ac:dyDescent="0.2">
      <c r="G160" s="79"/>
    </row>
    <row r="161" spans="7:7" x14ac:dyDescent="0.2">
      <c r="G161" s="79"/>
    </row>
    <row r="162" spans="7:7" x14ac:dyDescent="0.2">
      <c r="G162" s="79"/>
    </row>
    <row r="163" spans="7:7" x14ac:dyDescent="0.2">
      <c r="G163" s="79"/>
    </row>
    <row r="164" spans="7:7" x14ac:dyDescent="0.2">
      <c r="G164" s="79"/>
    </row>
    <row r="165" spans="7:7" x14ac:dyDescent="0.2">
      <c r="G165" s="79"/>
    </row>
    <row r="166" spans="7:7" x14ac:dyDescent="0.2">
      <c r="G166" s="79"/>
    </row>
    <row r="167" spans="7:7" x14ac:dyDescent="0.2">
      <c r="G167" s="79"/>
    </row>
    <row r="168" spans="7:7" x14ac:dyDescent="0.2">
      <c r="G168" s="79"/>
    </row>
    <row r="169" spans="7:7" x14ac:dyDescent="0.2">
      <c r="G169" s="79"/>
    </row>
    <row r="170" spans="7:7" x14ac:dyDescent="0.2">
      <c r="G170" s="79"/>
    </row>
    <row r="171" spans="7:7" x14ac:dyDescent="0.2">
      <c r="G171" s="79"/>
    </row>
    <row r="172" spans="7:7" x14ac:dyDescent="0.2">
      <c r="G172" s="79"/>
    </row>
  </sheetData>
  <mergeCells count="67">
    <mergeCell ref="C106:C107"/>
    <mergeCell ref="D106:D107"/>
    <mergeCell ref="E106:E107"/>
    <mergeCell ref="F106:F107"/>
    <mergeCell ref="B74:N74"/>
    <mergeCell ref="B75:B76"/>
    <mergeCell ref="F75:F76"/>
    <mergeCell ref="E75:E76"/>
    <mergeCell ref="C75:C76"/>
    <mergeCell ref="D75:D76"/>
    <mergeCell ref="G75:G76"/>
    <mergeCell ref="H75:H76"/>
    <mergeCell ref="I75:N75"/>
    <mergeCell ref="C56:C57"/>
    <mergeCell ref="C55:L55"/>
    <mergeCell ref="D56:L56"/>
    <mergeCell ref="C61:L61"/>
    <mergeCell ref="D62:L62"/>
    <mergeCell ref="C2:M2"/>
    <mergeCell ref="C6:C7"/>
    <mergeCell ref="D6:I6"/>
    <mergeCell ref="C14:C15"/>
    <mergeCell ref="D14:I14"/>
    <mergeCell ref="C5:O5"/>
    <mergeCell ref="J6:O6"/>
    <mergeCell ref="C13:O13"/>
    <mergeCell ref="J14:O14"/>
    <mergeCell ref="C41:L41"/>
    <mergeCell ref="D42:L42"/>
    <mergeCell ref="C48:L48"/>
    <mergeCell ref="D49:L49"/>
    <mergeCell ref="C20:O20"/>
    <mergeCell ref="J21:O21"/>
    <mergeCell ref="C28:O28"/>
    <mergeCell ref="J29:O29"/>
    <mergeCell ref="C21:C22"/>
    <mergeCell ref="D21:I21"/>
    <mergeCell ref="C29:C30"/>
    <mergeCell ref="D29:I29"/>
    <mergeCell ref="C37:M37"/>
    <mergeCell ref="C49:C50"/>
    <mergeCell ref="C42:C43"/>
    <mergeCell ref="E152:E154"/>
    <mergeCell ref="E147:E149"/>
    <mergeCell ref="I106:L106"/>
    <mergeCell ref="B105:L105"/>
    <mergeCell ref="B125:L125"/>
    <mergeCell ref="B126:B127"/>
    <mergeCell ref="C126:C127"/>
    <mergeCell ref="D126:D127"/>
    <mergeCell ref="E126:E127"/>
    <mergeCell ref="F126:F127"/>
    <mergeCell ref="G126:G127"/>
    <mergeCell ref="H126:H127"/>
    <mergeCell ref="I126:L126"/>
    <mergeCell ref="G106:G107"/>
    <mergeCell ref="H106:H107"/>
    <mergeCell ref="B106:B107"/>
    <mergeCell ref="B138:L138"/>
    <mergeCell ref="B139:B140"/>
    <mergeCell ref="C139:C140"/>
    <mergeCell ref="D139:D140"/>
    <mergeCell ref="E139:E140"/>
    <mergeCell ref="F139:F140"/>
    <mergeCell ref="G139:G140"/>
    <mergeCell ref="H139:H140"/>
    <mergeCell ref="I139:L13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AE1F-1D43-3241-9CFC-662AAF3B3FB6}">
  <dimension ref="B2:Q140"/>
  <sheetViews>
    <sheetView topLeftCell="A99" zoomScaleNormal="100" workbookViewId="0">
      <selection activeCell="N105" sqref="N105"/>
    </sheetView>
  </sheetViews>
  <sheetFormatPr baseColWidth="10" defaultRowHeight="16" x14ac:dyDescent="0.2"/>
  <cols>
    <col min="4" max="4" width="12.6640625" customWidth="1"/>
    <col min="5" max="5" width="16.33203125" customWidth="1"/>
    <col min="6" max="6" width="14.83203125" customWidth="1"/>
    <col min="8" max="8" width="40" customWidth="1"/>
  </cols>
  <sheetData>
    <row r="2" spans="2:17" x14ac:dyDescent="0.2">
      <c r="C2" s="228" t="s">
        <v>11</v>
      </c>
      <c r="D2" s="229"/>
      <c r="E2" s="229"/>
      <c r="F2" s="229"/>
      <c r="G2" s="229"/>
      <c r="H2" s="229"/>
      <c r="I2" s="229"/>
      <c r="J2" s="229"/>
      <c r="K2" s="229"/>
      <c r="L2" s="230"/>
      <c r="P2" s="4" t="s">
        <v>12</v>
      </c>
      <c r="Q2" t="s">
        <v>22</v>
      </c>
    </row>
    <row r="3" spans="2:17" x14ac:dyDescent="0.2">
      <c r="C3" s="5" t="s">
        <v>51</v>
      </c>
      <c r="D3" s="5"/>
      <c r="E3" s="5"/>
      <c r="F3" s="5"/>
      <c r="G3" s="5"/>
      <c r="H3" s="5"/>
      <c r="I3" s="5"/>
      <c r="J3" s="5"/>
      <c r="K3" s="5"/>
      <c r="L3" s="5"/>
    </row>
    <row r="5" spans="2:17" ht="17" thickBot="1" x14ac:dyDescent="0.25"/>
    <row r="6" spans="2:17" x14ac:dyDescent="0.2">
      <c r="C6" s="225" t="s">
        <v>24</v>
      </c>
      <c r="D6" s="214"/>
      <c r="E6" s="214"/>
      <c r="F6" s="214"/>
      <c r="G6" s="214"/>
      <c r="H6" s="214"/>
      <c r="I6" s="215"/>
    </row>
    <row r="7" spans="2:17" x14ac:dyDescent="0.2">
      <c r="C7" s="227" t="s">
        <v>13</v>
      </c>
      <c r="D7" s="194" t="s">
        <v>38</v>
      </c>
      <c r="E7" s="195"/>
      <c r="F7" s="195"/>
      <c r="G7" s="195"/>
      <c r="H7" s="195"/>
      <c r="I7" s="226"/>
    </row>
    <row r="8" spans="2:17" x14ac:dyDescent="0.2">
      <c r="C8" s="227"/>
      <c r="D8" s="1" t="s">
        <v>14</v>
      </c>
      <c r="E8" s="1" t="s">
        <v>15</v>
      </c>
      <c r="F8" s="1" t="s">
        <v>16</v>
      </c>
      <c r="G8" s="1" t="s">
        <v>17</v>
      </c>
      <c r="H8" s="1" t="s">
        <v>18</v>
      </c>
      <c r="I8" s="15" t="s">
        <v>46</v>
      </c>
    </row>
    <row r="9" spans="2:17" x14ac:dyDescent="0.2">
      <c r="B9">
        <v>5</v>
      </c>
      <c r="C9" s="14" t="s">
        <v>19</v>
      </c>
      <c r="D9" s="1">
        <v>0.73</v>
      </c>
      <c r="E9" s="1">
        <v>0.97</v>
      </c>
      <c r="F9" s="1">
        <v>0.69</v>
      </c>
      <c r="G9" s="34">
        <v>0.73</v>
      </c>
      <c r="H9" s="1">
        <v>0.73</v>
      </c>
      <c r="I9" s="17">
        <f>AVERAGE(D9:H9)</f>
        <v>0.76999999999999991</v>
      </c>
    </row>
    <row r="10" spans="2:17" x14ac:dyDescent="0.2">
      <c r="C10" s="14" t="s">
        <v>20</v>
      </c>
      <c r="D10" s="1">
        <v>0.57999999999999996</v>
      </c>
      <c r="E10" s="1">
        <v>0.99</v>
      </c>
      <c r="F10" s="1">
        <v>0.68</v>
      </c>
      <c r="G10" s="1">
        <v>0.85</v>
      </c>
      <c r="H10" s="1">
        <v>0.69</v>
      </c>
      <c r="I10" s="17">
        <f>AVERAGE(D10:H10)</f>
        <v>0.75800000000000001</v>
      </c>
    </row>
    <row r="11" spans="2:17" ht="17" thickBot="1" x14ac:dyDescent="0.25">
      <c r="C11" s="8" t="s">
        <v>21</v>
      </c>
      <c r="D11" s="9">
        <v>0.64</v>
      </c>
      <c r="E11" s="9">
        <v>0.97</v>
      </c>
      <c r="F11" s="9">
        <v>0.67</v>
      </c>
      <c r="G11" s="9">
        <v>0.77</v>
      </c>
      <c r="H11" s="9">
        <v>0.7</v>
      </c>
      <c r="I11" s="18">
        <f>AVERAGE(D11:H11)</f>
        <v>0.75</v>
      </c>
    </row>
    <row r="13" spans="2:17" ht="17" thickBot="1" x14ac:dyDescent="0.25"/>
    <row r="14" spans="2:17" x14ac:dyDescent="0.2">
      <c r="C14" s="225" t="s">
        <v>25</v>
      </c>
      <c r="D14" s="214"/>
      <c r="E14" s="214"/>
      <c r="F14" s="214"/>
      <c r="G14" s="214"/>
      <c r="H14" s="214"/>
      <c r="I14" s="215"/>
    </row>
    <row r="15" spans="2:17" x14ac:dyDescent="0.2">
      <c r="C15" s="227" t="s">
        <v>13</v>
      </c>
      <c r="D15" s="194" t="s">
        <v>38</v>
      </c>
      <c r="E15" s="195"/>
      <c r="F15" s="195"/>
      <c r="G15" s="195"/>
      <c r="H15" s="195"/>
      <c r="I15" s="226"/>
    </row>
    <row r="16" spans="2:17" x14ac:dyDescent="0.2">
      <c r="C16" s="227"/>
      <c r="D16" s="1" t="s">
        <v>14</v>
      </c>
      <c r="E16" s="1" t="s">
        <v>15</v>
      </c>
      <c r="F16" s="1" t="s">
        <v>16</v>
      </c>
      <c r="G16" s="1" t="s">
        <v>17</v>
      </c>
      <c r="H16" s="1" t="s">
        <v>18</v>
      </c>
      <c r="I16" s="15" t="s">
        <v>46</v>
      </c>
    </row>
    <row r="17" spans="2:9" x14ac:dyDescent="0.2">
      <c r="C17" s="14" t="s">
        <v>19</v>
      </c>
      <c r="D17" s="1">
        <v>0.73</v>
      </c>
      <c r="E17" s="1">
        <v>0.96</v>
      </c>
      <c r="F17" s="1">
        <v>0.69</v>
      </c>
      <c r="G17" s="1">
        <v>0.71</v>
      </c>
      <c r="H17" s="1">
        <v>0.72</v>
      </c>
      <c r="I17" s="17">
        <f>AVERAGE(D17:H17)</f>
        <v>0.7619999999999999</v>
      </c>
    </row>
    <row r="18" spans="2:9" x14ac:dyDescent="0.2">
      <c r="B18">
        <v>1</v>
      </c>
      <c r="C18" s="14" t="s">
        <v>20</v>
      </c>
      <c r="D18" s="1">
        <v>0.72</v>
      </c>
      <c r="E18" s="1">
        <v>0.97</v>
      </c>
      <c r="F18" s="36">
        <v>0.7</v>
      </c>
      <c r="G18" s="1">
        <v>0.76</v>
      </c>
      <c r="H18" s="1">
        <v>0.73</v>
      </c>
      <c r="I18" s="35">
        <f>AVERAGE(D18:H18)</f>
        <v>0.77599999999999991</v>
      </c>
    </row>
    <row r="19" spans="2:9" ht="17" thickBot="1" x14ac:dyDescent="0.25">
      <c r="C19" s="8" t="s">
        <v>21</v>
      </c>
      <c r="D19" s="9">
        <v>0.81</v>
      </c>
      <c r="E19" s="9">
        <v>0.84</v>
      </c>
      <c r="F19" s="9">
        <v>0.48</v>
      </c>
      <c r="G19" s="9">
        <v>0.38</v>
      </c>
      <c r="H19" s="9">
        <v>0.52</v>
      </c>
      <c r="I19" s="18">
        <f>AVERAGE(D19:H19)</f>
        <v>0.60599999999999998</v>
      </c>
    </row>
    <row r="20" spans="2:9" x14ac:dyDescent="0.2">
      <c r="C20" s="12"/>
      <c r="D20" s="12"/>
      <c r="E20" s="12"/>
      <c r="F20" s="12"/>
      <c r="G20" s="12"/>
      <c r="H20" s="12"/>
    </row>
    <row r="21" spans="2:9" ht="17" thickBot="1" x14ac:dyDescent="0.25">
      <c r="C21" s="12"/>
      <c r="D21" s="12"/>
      <c r="E21" s="12"/>
      <c r="F21" s="12"/>
      <c r="G21" s="12"/>
      <c r="H21" s="12"/>
    </row>
    <row r="22" spans="2:9" x14ac:dyDescent="0.2">
      <c r="C22" s="225" t="s">
        <v>26</v>
      </c>
      <c r="D22" s="214"/>
      <c r="E22" s="214"/>
      <c r="F22" s="214"/>
      <c r="G22" s="214"/>
      <c r="H22" s="214"/>
      <c r="I22" s="215"/>
    </row>
    <row r="23" spans="2:9" x14ac:dyDescent="0.2">
      <c r="C23" s="227" t="s">
        <v>13</v>
      </c>
      <c r="D23" s="194" t="s">
        <v>38</v>
      </c>
      <c r="E23" s="195"/>
      <c r="F23" s="195"/>
      <c r="G23" s="195"/>
      <c r="H23" s="195"/>
      <c r="I23" s="226"/>
    </row>
    <row r="24" spans="2:9" x14ac:dyDescent="0.2">
      <c r="C24" s="227"/>
      <c r="D24" s="1" t="s">
        <v>14</v>
      </c>
      <c r="E24" s="1" t="s">
        <v>15</v>
      </c>
      <c r="F24" s="1" t="s">
        <v>16</v>
      </c>
      <c r="G24" s="1" t="s">
        <v>17</v>
      </c>
      <c r="H24" s="1" t="s">
        <v>18</v>
      </c>
      <c r="I24" s="15" t="s">
        <v>46</v>
      </c>
    </row>
    <row r="25" spans="2:9" x14ac:dyDescent="0.2">
      <c r="C25" s="14" t="s">
        <v>19</v>
      </c>
      <c r="D25" s="1">
        <v>0.76</v>
      </c>
      <c r="E25" s="1">
        <v>0.93</v>
      </c>
      <c r="F25" s="1">
        <v>0.62</v>
      </c>
      <c r="G25" s="1">
        <v>0.57999999999999996</v>
      </c>
      <c r="H25" s="1">
        <v>0.66</v>
      </c>
      <c r="I25" s="17">
        <f>AVERAGE(D25:H25)</f>
        <v>0.71000000000000008</v>
      </c>
    </row>
    <row r="26" spans="2:9" x14ac:dyDescent="0.2">
      <c r="B26">
        <v>3</v>
      </c>
      <c r="C26" s="14" t="s">
        <v>20</v>
      </c>
      <c r="D26" s="29">
        <v>0.83</v>
      </c>
      <c r="E26" s="1">
        <v>0.95</v>
      </c>
      <c r="F26" s="1">
        <v>0.71</v>
      </c>
      <c r="G26" s="1">
        <v>0.66</v>
      </c>
      <c r="H26" s="1">
        <v>0.74</v>
      </c>
      <c r="I26" s="17">
        <f>AVERAGE(D26:H26)</f>
        <v>0.77799999999999991</v>
      </c>
    </row>
    <row r="27" spans="2:9" ht="17" thickBot="1" x14ac:dyDescent="0.25">
      <c r="C27" s="8" t="s">
        <v>21</v>
      </c>
      <c r="D27" s="9">
        <v>0.83</v>
      </c>
      <c r="E27" s="9">
        <v>0.93</v>
      </c>
      <c r="F27" s="9">
        <v>0.66</v>
      </c>
      <c r="G27" s="9">
        <v>0.6</v>
      </c>
      <c r="H27" s="9">
        <v>0.7</v>
      </c>
      <c r="I27" s="18">
        <f>AVERAGE(D27:H27)</f>
        <v>0.74399999999999999</v>
      </c>
    </row>
    <row r="28" spans="2:9" x14ac:dyDescent="0.2">
      <c r="C28" s="12"/>
      <c r="D28" s="12"/>
      <c r="E28" s="12"/>
      <c r="F28" s="12"/>
      <c r="G28" s="12"/>
      <c r="H28" s="12"/>
    </row>
    <row r="29" spans="2:9" ht="17" thickBot="1" x14ac:dyDescent="0.25">
      <c r="C29" s="12"/>
      <c r="D29" s="12"/>
      <c r="E29" s="12"/>
      <c r="F29" s="12"/>
      <c r="G29" s="12"/>
      <c r="H29" s="12"/>
    </row>
    <row r="30" spans="2:9" x14ac:dyDescent="0.2">
      <c r="C30" s="225" t="s">
        <v>27</v>
      </c>
      <c r="D30" s="214"/>
      <c r="E30" s="214"/>
      <c r="F30" s="214"/>
      <c r="G30" s="214"/>
      <c r="H30" s="214"/>
      <c r="I30" s="215"/>
    </row>
    <row r="31" spans="2:9" x14ac:dyDescent="0.2">
      <c r="C31" s="227" t="s">
        <v>13</v>
      </c>
      <c r="D31" s="194" t="s">
        <v>38</v>
      </c>
      <c r="E31" s="195"/>
      <c r="F31" s="195"/>
      <c r="G31" s="195"/>
      <c r="H31" s="195"/>
      <c r="I31" s="226"/>
    </row>
    <row r="32" spans="2:9" x14ac:dyDescent="0.2">
      <c r="C32" s="227"/>
      <c r="D32" s="1" t="s">
        <v>14</v>
      </c>
      <c r="E32" s="1" t="s">
        <v>15</v>
      </c>
      <c r="F32" s="1" t="s">
        <v>16</v>
      </c>
      <c r="G32" s="1" t="s">
        <v>17</v>
      </c>
      <c r="H32" s="1" t="s">
        <v>18</v>
      </c>
      <c r="I32" s="15" t="s">
        <v>46</v>
      </c>
    </row>
    <row r="33" spans="2:17" x14ac:dyDescent="0.2">
      <c r="C33" s="14" t="s">
        <v>19</v>
      </c>
      <c r="D33" s="1">
        <v>0.7</v>
      </c>
      <c r="E33" s="1">
        <v>0.97</v>
      </c>
      <c r="F33" s="1">
        <v>0.68</v>
      </c>
      <c r="G33" s="1">
        <v>0.73</v>
      </c>
      <c r="H33" s="1">
        <v>0.71</v>
      </c>
      <c r="I33" s="17">
        <f>AVERAGE(D33:H33)</f>
        <v>0.75800000000000001</v>
      </c>
    </row>
    <row r="34" spans="2:17" x14ac:dyDescent="0.2">
      <c r="B34">
        <v>2</v>
      </c>
      <c r="C34" s="14" t="s">
        <v>20</v>
      </c>
      <c r="D34" s="1">
        <v>0.74</v>
      </c>
      <c r="E34" s="1">
        <v>0.97</v>
      </c>
      <c r="F34" s="36">
        <v>0.72</v>
      </c>
      <c r="G34" s="1">
        <v>0.76</v>
      </c>
      <c r="H34" s="1">
        <v>0.75</v>
      </c>
      <c r="I34" s="35">
        <f>AVERAGE(D34:H34)</f>
        <v>0.78799999999999992</v>
      </c>
    </row>
    <row r="35" spans="2:17" ht="17" thickBot="1" x14ac:dyDescent="0.25">
      <c r="C35" s="8" t="s">
        <v>21</v>
      </c>
      <c r="D35" s="9">
        <v>0.84</v>
      </c>
      <c r="E35" s="9">
        <v>0.84</v>
      </c>
      <c r="F35" s="9">
        <v>0.49</v>
      </c>
      <c r="G35" s="9">
        <v>0.39</v>
      </c>
      <c r="H35" s="9">
        <v>0.53</v>
      </c>
      <c r="I35" s="18">
        <f>AVERAGE(D35:H35)</f>
        <v>0.61799999999999999</v>
      </c>
    </row>
    <row r="39" spans="2:17" x14ac:dyDescent="0.2">
      <c r="C39" s="228" t="s">
        <v>11</v>
      </c>
      <c r="D39" s="229"/>
      <c r="E39" s="229"/>
      <c r="F39" s="229"/>
      <c r="G39" s="229"/>
      <c r="H39" s="229"/>
      <c r="I39" s="229"/>
      <c r="J39" s="229"/>
      <c r="K39" s="229"/>
      <c r="L39" s="230"/>
      <c r="P39" s="4" t="s">
        <v>12</v>
      </c>
      <c r="Q39" t="s">
        <v>22</v>
      </c>
    </row>
    <row r="40" spans="2:17" x14ac:dyDescent="0.2">
      <c r="C40" s="5" t="s">
        <v>40</v>
      </c>
      <c r="D40" s="5"/>
      <c r="E40" s="5"/>
      <c r="F40" s="5"/>
      <c r="G40" s="5"/>
      <c r="H40" s="5"/>
      <c r="I40" s="5"/>
      <c r="J40" s="5"/>
      <c r="K40" s="5"/>
      <c r="L40" s="5"/>
    </row>
    <row r="42" spans="2:17" ht="17" thickBot="1" x14ac:dyDescent="0.25"/>
    <row r="43" spans="2:17" x14ac:dyDescent="0.2">
      <c r="C43" s="225" t="s">
        <v>24</v>
      </c>
      <c r="D43" s="214"/>
      <c r="E43" s="214"/>
      <c r="F43" s="214"/>
      <c r="G43" s="214"/>
      <c r="H43" s="214"/>
      <c r="I43" s="214"/>
      <c r="J43" s="214"/>
      <c r="K43" s="215"/>
    </row>
    <row r="44" spans="2:17" x14ac:dyDescent="0.2">
      <c r="C44" s="227" t="s">
        <v>13</v>
      </c>
      <c r="D44" s="194" t="s">
        <v>38</v>
      </c>
      <c r="E44" s="195"/>
      <c r="F44" s="195"/>
      <c r="G44" s="195"/>
      <c r="H44" s="195"/>
      <c r="I44" s="195"/>
      <c r="J44" s="195"/>
      <c r="K44" s="226"/>
    </row>
    <row r="45" spans="2:17" ht="34" x14ac:dyDescent="0.2">
      <c r="C45" s="227"/>
      <c r="D45" s="1" t="s">
        <v>14</v>
      </c>
      <c r="E45" s="1" t="s">
        <v>15</v>
      </c>
      <c r="F45" s="1" t="s">
        <v>16</v>
      </c>
      <c r="G45" s="1" t="s">
        <v>17</v>
      </c>
      <c r="H45" s="1" t="s">
        <v>18</v>
      </c>
      <c r="I45" s="13" t="s">
        <v>29</v>
      </c>
      <c r="J45" s="1" t="s">
        <v>30</v>
      </c>
      <c r="K45" s="15" t="s">
        <v>46</v>
      </c>
    </row>
    <row r="46" spans="2:17" ht="17" thickBot="1" x14ac:dyDescent="0.25">
      <c r="C46" s="8" t="s">
        <v>19</v>
      </c>
      <c r="D46" s="9">
        <v>0.74</v>
      </c>
      <c r="E46" s="9">
        <v>0.96</v>
      </c>
      <c r="F46" s="9">
        <v>0.69</v>
      </c>
      <c r="G46" s="9">
        <v>0.71</v>
      </c>
      <c r="H46" s="9">
        <v>0.72</v>
      </c>
      <c r="I46" s="16">
        <v>5</v>
      </c>
      <c r="J46" s="21" t="s">
        <v>41</v>
      </c>
      <c r="K46" s="18">
        <f>AVERAGE(D46:H46)</f>
        <v>0.7639999999999999</v>
      </c>
    </row>
    <row r="48" spans="2:17" ht="17" thickBot="1" x14ac:dyDescent="0.25"/>
    <row r="49" spans="2:11" x14ac:dyDescent="0.2">
      <c r="C49" s="225" t="s">
        <v>25</v>
      </c>
      <c r="D49" s="214"/>
      <c r="E49" s="214"/>
      <c r="F49" s="214"/>
      <c r="G49" s="214"/>
      <c r="H49" s="214"/>
      <c r="I49" s="214"/>
      <c r="J49" s="214"/>
      <c r="K49" s="215"/>
    </row>
    <row r="50" spans="2:11" x14ac:dyDescent="0.2">
      <c r="C50" s="227" t="s">
        <v>13</v>
      </c>
      <c r="D50" s="194" t="s">
        <v>38</v>
      </c>
      <c r="E50" s="195"/>
      <c r="F50" s="195"/>
      <c r="G50" s="195"/>
      <c r="H50" s="195"/>
      <c r="I50" s="195"/>
      <c r="J50" s="195"/>
      <c r="K50" s="226"/>
    </row>
    <row r="51" spans="2:11" ht="34" x14ac:dyDescent="0.2">
      <c r="C51" s="227"/>
      <c r="D51" s="1" t="s">
        <v>14</v>
      </c>
      <c r="E51" s="1" t="s">
        <v>15</v>
      </c>
      <c r="F51" s="1" t="s">
        <v>16</v>
      </c>
      <c r="G51" s="1" t="s">
        <v>17</v>
      </c>
      <c r="H51" s="1" t="s">
        <v>18</v>
      </c>
      <c r="I51" s="13" t="s">
        <v>29</v>
      </c>
      <c r="J51" s="1" t="s">
        <v>30</v>
      </c>
      <c r="K51" s="15" t="s">
        <v>46</v>
      </c>
    </row>
    <row r="52" spans="2:11" x14ac:dyDescent="0.2">
      <c r="C52" s="14" t="s">
        <v>19</v>
      </c>
      <c r="D52" s="1">
        <v>0.69</v>
      </c>
      <c r="E52" s="1">
        <v>0.94</v>
      </c>
      <c r="F52" s="1">
        <v>0.6</v>
      </c>
      <c r="G52" s="1">
        <v>0.6</v>
      </c>
      <c r="H52" s="1">
        <v>0.64</v>
      </c>
      <c r="I52" s="5">
        <v>4</v>
      </c>
      <c r="J52" s="5" t="s">
        <v>42</v>
      </c>
      <c r="K52" s="17">
        <f>AVERAGE(D52:H52)</f>
        <v>0.69400000000000006</v>
      </c>
    </row>
    <row r="53" spans="2:11" ht="17" thickBot="1" x14ac:dyDescent="0.25">
      <c r="B53">
        <v>4</v>
      </c>
      <c r="C53" s="8" t="s">
        <v>20</v>
      </c>
      <c r="D53" s="27">
        <v>0.82</v>
      </c>
      <c r="E53" s="9">
        <v>0.95</v>
      </c>
      <c r="F53" s="9">
        <v>0.7</v>
      </c>
      <c r="G53" s="9">
        <v>0.67</v>
      </c>
      <c r="H53" s="9">
        <v>0.73</v>
      </c>
      <c r="I53" s="21">
        <v>6</v>
      </c>
      <c r="J53" s="21" t="s">
        <v>43</v>
      </c>
      <c r="K53" s="18">
        <f>AVERAGE(D53:H53)</f>
        <v>0.77399999999999991</v>
      </c>
    </row>
    <row r="54" spans="2:11" x14ac:dyDescent="0.2">
      <c r="C54" s="12"/>
      <c r="D54" s="12"/>
      <c r="E54" s="12"/>
      <c r="F54" s="12"/>
      <c r="G54" s="12"/>
      <c r="H54" s="12"/>
    </row>
    <row r="55" spans="2:11" ht="17" thickBot="1" x14ac:dyDescent="0.25">
      <c r="C55" s="12"/>
      <c r="D55" s="12"/>
      <c r="E55" s="12"/>
      <c r="F55" s="12"/>
      <c r="G55" s="12"/>
      <c r="H55" s="12"/>
    </row>
    <row r="56" spans="2:11" x14ac:dyDescent="0.2">
      <c r="C56" s="225" t="s">
        <v>26</v>
      </c>
      <c r="D56" s="214"/>
      <c r="E56" s="214"/>
      <c r="F56" s="214"/>
      <c r="G56" s="214"/>
      <c r="H56" s="214"/>
      <c r="I56" s="214"/>
      <c r="J56" s="214"/>
      <c r="K56" s="215"/>
    </row>
    <row r="57" spans="2:11" x14ac:dyDescent="0.2">
      <c r="C57" s="227" t="s">
        <v>13</v>
      </c>
      <c r="D57" s="194" t="s">
        <v>38</v>
      </c>
      <c r="E57" s="195"/>
      <c r="F57" s="195"/>
      <c r="G57" s="195"/>
      <c r="H57" s="195"/>
      <c r="I57" s="195"/>
      <c r="J57" s="195"/>
      <c r="K57" s="226"/>
    </row>
    <row r="58" spans="2:11" ht="34" x14ac:dyDescent="0.2">
      <c r="C58" s="227"/>
      <c r="D58" s="1" t="s">
        <v>14</v>
      </c>
      <c r="E58" s="1" t="s">
        <v>15</v>
      </c>
      <c r="F58" s="1" t="s">
        <v>16</v>
      </c>
      <c r="G58" s="1" t="s">
        <v>17</v>
      </c>
      <c r="H58" s="1" t="s">
        <v>18</v>
      </c>
      <c r="I58" s="13" t="s">
        <v>29</v>
      </c>
      <c r="J58" s="1" t="s">
        <v>30</v>
      </c>
      <c r="K58" s="15" t="s">
        <v>46</v>
      </c>
    </row>
    <row r="59" spans="2:11" x14ac:dyDescent="0.2">
      <c r="C59" s="14" t="s">
        <v>20</v>
      </c>
      <c r="D59" s="1">
        <v>0.83</v>
      </c>
      <c r="E59" s="1">
        <v>0.94</v>
      </c>
      <c r="F59" s="1">
        <v>0.68</v>
      </c>
      <c r="G59" s="1">
        <v>0.62</v>
      </c>
      <c r="H59" s="1">
        <v>0.71</v>
      </c>
      <c r="I59" s="5">
        <v>5</v>
      </c>
      <c r="J59" s="5" t="s">
        <v>44</v>
      </c>
      <c r="K59" s="17">
        <f>AVERAGE(D59:H59)</f>
        <v>0.75600000000000001</v>
      </c>
    </row>
    <row r="60" spans="2:11" ht="17" thickBot="1" x14ac:dyDescent="0.25">
      <c r="C60" s="8" t="s">
        <v>21</v>
      </c>
      <c r="D60" s="9">
        <v>0.81</v>
      </c>
      <c r="E60" s="9">
        <v>0.81</v>
      </c>
      <c r="F60" s="9">
        <v>0.44</v>
      </c>
      <c r="G60" s="9">
        <v>0.34</v>
      </c>
      <c r="H60" s="9">
        <v>0.48</v>
      </c>
      <c r="I60" s="21">
        <v>4</v>
      </c>
      <c r="J60" s="21" t="s">
        <v>45</v>
      </c>
      <c r="K60" s="18">
        <f>AVERAGE(D60:H60)</f>
        <v>0.57599999999999996</v>
      </c>
    </row>
    <row r="61" spans="2:11" x14ac:dyDescent="0.2">
      <c r="C61" s="12"/>
      <c r="D61" s="12"/>
      <c r="E61" s="12"/>
      <c r="F61" s="12"/>
      <c r="G61" s="12"/>
      <c r="H61" s="12"/>
    </row>
    <row r="62" spans="2:11" ht="17" thickBot="1" x14ac:dyDescent="0.25">
      <c r="C62" s="12"/>
      <c r="D62" s="12"/>
      <c r="E62" s="12"/>
      <c r="F62" s="12"/>
      <c r="G62" s="12"/>
      <c r="H62" s="12"/>
    </row>
    <row r="63" spans="2:11" x14ac:dyDescent="0.2">
      <c r="C63" s="225" t="s">
        <v>27</v>
      </c>
      <c r="D63" s="214"/>
      <c r="E63" s="214"/>
      <c r="F63" s="214"/>
      <c r="G63" s="214"/>
      <c r="H63" s="214"/>
      <c r="I63" s="214"/>
      <c r="J63" s="214"/>
      <c r="K63" s="215"/>
    </row>
    <row r="64" spans="2:11" x14ac:dyDescent="0.2">
      <c r="C64" s="227" t="s">
        <v>13</v>
      </c>
      <c r="D64" s="194" t="s">
        <v>38</v>
      </c>
      <c r="E64" s="195"/>
      <c r="F64" s="195"/>
      <c r="G64" s="195"/>
      <c r="H64" s="195"/>
      <c r="I64" s="195"/>
      <c r="J64" s="195"/>
      <c r="K64" s="226"/>
    </row>
    <row r="65" spans="2:14" ht="34" x14ac:dyDescent="0.2">
      <c r="C65" s="227"/>
      <c r="D65" s="1" t="s">
        <v>14</v>
      </c>
      <c r="E65" s="1" t="s">
        <v>15</v>
      </c>
      <c r="F65" s="1" t="s">
        <v>16</v>
      </c>
      <c r="G65" s="1" t="s">
        <v>17</v>
      </c>
      <c r="H65" s="1" t="s">
        <v>18</v>
      </c>
      <c r="I65" s="13" t="s">
        <v>29</v>
      </c>
      <c r="J65" s="1" t="s">
        <v>30</v>
      </c>
      <c r="K65" s="15" t="s">
        <v>46</v>
      </c>
    </row>
    <row r="66" spans="2:14" ht="17" thickBot="1" x14ac:dyDescent="0.25">
      <c r="C66" s="8" t="s">
        <v>20</v>
      </c>
      <c r="D66" s="9">
        <v>0.84</v>
      </c>
      <c r="E66" s="9">
        <v>0.93</v>
      </c>
      <c r="F66" s="9">
        <v>0.68</v>
      </c>
      <c r="G66" s="9">
        <v>0.61</v>
      </c>
      <c r="H66" s="9">
        <v>0.71</v>
      </c>
      <c r="I66" s="21">
        <v>6</v>
      </c>
      <c r="J66" s="21" t="s">
        <v>43</v>
      </c>
      <c r="K66" s="18">
        <f>AVERAGE(D66:H66)</f>
        <v>0.754</v>
      </c>
    </row>
    <row r="68" spans="2:14" x14ac:dyDescent="0.2">
      <c r="C68" s="24"/>
      <c r="D68" t="s">
        <v>47</v>
      </c>
    </row>
    <row r="69" spans="2:14" x14ac:dyDescent="0.2">
      <c r="C69" s="25"/>
      <c r="D69" t="s">
        <v>48</v>
      </c>
    </row>
    <row r="70" spans="2:14" x14ac:dyDescent="0.2">
      <c r="C70" s="28"/>
      <c r="D70" t="s">
        <v>49</v>
      </c>
    </row>
    <row r="71" spans="2:14" x14ac:dyDescent="0.2">
      <c r="C71" s="32"/>
      <c r="D71" t="s">
        <v>50</v>
      </c>
    </row>
    <row r="72" spans="2:14" ht="17" thickBot="1" x14ac:dyDescent="0.25"/>
    <row r="73" spans="2:14" ht="17" thickBot="1" x14ac:dyDescent="0.25">
      <c r="B73" s="231" t="s">
        <v>103</v>
      </c>
      <c r="C73" s="232"/>
      <c r="D73" s="232"/>
      <c r="E73" s="232"/>
      <c r="F73" s="232"/>
      <c r="G73" s="232"/>
      <c r="H73" s="232"/>
      <c r="I73" s="232"/>
      <c r="J73" s="232"/>
      <c r="K73" s="232"/>
      <c r="L73" s="232"/>
      <c r="M73" s="232"/>
      <c r="N73" s="233"/>
    </row>
    <row r="74" spans="2:14" x14ac:dyDescent="0.2">
      <c r="B74" s="200" t="s">
        <v>54</v>
      </c>
      <c r="C74" s="202" t="s">
        <v>13</v>
      </c>
      <c r="D74" s="204" t="s">
        <v>52</v>
      </c>
      <c r="E74" s="204" t="s">
        <v>58</v>
      </c>
      <c r="F74" s="204" t="s">
        <v>57</v>
      </c>
      <c r="G74" s="204" t="s">
        <v>29</v>
      </c>
      <c r="H74" s="202" t="s">
        <v>30</v>
      </c>
      <c r="I74" s="202" t="s">
        <v>53</v>
      </c>
      <c r="J74" s="202"/>
      <c r="K74" s="202"/>
      <c r="L74" s="202"/>
      <c r="M74" s="202"/>
      <c r="N74" s="234"/>
    </row>
    <row r="75" spans="2:14" ht="17" thickBot="1" x14ac:dyDescent="0.25">
      <c r="B75" s="219"/>
      <c r="C75" s="220"/>
      <c r="D75" s="221"/>
      <c r="E75" s="221"/>
      <c r="F75" s="221"/>
      <c r="G75" s="221"/>
      <c r="H75" s="220"/>
      <c r="I75" s="43" t="s">
        <v>14</v>
      </c>
      <c r="J75" s="43" t="s">
        <v>15</v>
      </c>
      <c r="K75" s="43" t="s">
        <v>16</v>
      </c>
      <c r="L75" s="43" t="s">
        <v>17</v>
      </c>
      <c r="M75" s="43" t="s">
        <v>18</v>
      </c>
      <c r="N75" s="44" t="s">
        <v>46</v>
      </c>
    </row>
    <row r="76" spans="2:14" x14ac:dyDescent="0.2">
      <c r="B76" s="53" t="s">
        <v>60</v>
      </c>
      <c r="C76" s="45" t="s">
        <v>19</v>
      </c>
      <c r="D76" s="45" t="s">
        <v>55</v>
      </c>
      <c r="E76" s="45">
        <v>36632</v>
      </c>
      <c r="F76" s="46">
        <v>0.216</v>
      </c>
      <c r="G76" s="45">
        <v>21</v>
      </c>
      <c r="H76" s="45" t="s">
        <v>56</v>
      </c>
      <c r="I76" s="45">
        <v>0.73</v>
      </c>
      <c r="J76" s="45">
        <v>0.97</v>
      </c>
      <c r="K76" s="45">
        <v>0.7</v>
      </c>
      <c r="L76" s="45">
        <v>0.73</v>
      </c>
      <c r="M76" s="45">
        <v>0.73</v>
      </c>
      <c r="N76" s="48">
        <f t="shared" ref="N76:N88" si="0">AVERAGE(I76:M76)</f>
        <v>0.77200000000000002</v>
      </c>
    </row>
    <row r="77" spans="2:14" x14ac:dyDescent="0.2">
      <c r="B77" s="14" t="s">
        <v>61</v>
      </c>
      <c r="C77" s="1" t="s">
        <v>20</v>
      </c>
      <c r="D77" s="1" t="s">
        <v>55</v>
      </c>
      <c r="E77" s="1">
        <v>36632</v>
      </c>
      <c r="F77" s="40">
        <v>0.216</v>
      </c>
      <c r="G77" s="1">
        <v>21</v>
      </c>
      <c r="H77" s="1" t="s">
        <v>56</v>
      </c>
      <c r="I77" s="1">
        <v>0.62</v>
      </c>
      <c r="J77" s="1">
        <v>0.98</v>
      </c>
      <c r="K77" s="1">
        <v>0.69</v>
      </c>
      <c r="L77" s="1">
        <v>0.83</v>
      </c>
      <c r="M77" s="1">
        <v>0.71</v>
      </c>
      <c r="N77" s="38">
        <f t="shared" si="0"/>
        <v>0.76600000000000001</v>
      </c>
    </row>
    <row r="78" spans="2:14" x14ac:dyDescent="0.2">
      <c r="B78" s="14" t="s">
        <v>62</v>
      </c>
      <c r="C78" s="1" t="s">
        <v>21</v>
      </c>
      <c r="D78" s="1" t="s">
        <v>55</v>
      </c>
      <c r="E78" s="1">
        <v>36632</v>
      </c>
      <c r="F78" s="40">
        <v>0.216</v>
      </c>
      <c r="G78" s="1">
        <v>21</v>
      </c>
      <c r="H78" s="1" t="s">
        <v>56</v>
      </c>
      <c r="I78" s="1">
        <v>0.64</v>
      </c>
      <c r="J78" s="1">
        <v>0.97</v>
      </c>
      <c r="K78" s="1">
        <v>0.67</v>
      </c>
      <c r="L78" s="1">
        <v>0.77</v>
      </c>
      <c r="M78" s="1">
        <v>0.7</v>
      </c>
      <c r="N78" s="38">
        <f t="shared" si="0"/>
        <v>0.75</v>
      </c>
    </row>
    <row r="79" spans="2:14" x14ac:dyDescent="0.2">
      <c r="B79" s="14" t="s">
        <v>63</v>
      </c>
      <c r="C79" s="1" t="s">
        <v>19</v>
      </c>
      <c r="D79" s="1" t="s">
        <v>25</v>
      </c>
      <c r="E79" s="1">
        <v>52418</v>
      </c>
      <c r="F79" s="40">
        <v>0.45200000000000001</v>
      </c>
      <c r="G79" s="1">
        <v>21</v>
      </c>
      <c r="H79" s="1" t="s">
        <v>56</v>
      </c>
      <c r="I79" s="1">
        <v>0.73</v>
      </c>
      <c r="J79" s="1">
        <v>0.96</v>
      </c>
      <c r="K79" s="1">
        <v>0.69</v>
      </c>
      <c r="L79" s="1">
        <v>0.71</v>
      </c>
      <c r="M79" s="1">
        <v>0.72</v>
      </c>
      <c r="N79" s="38">
        <f t="shared" si="0"/>
        <v>0.7619999999999999</v>
      </c>
    </row>
    <row r="80" spans="2:14" x14ac:dyDescent="0.2">
      <c r="B80" s="51" t="s">
        <v>64</v>
      </c>
      <c r="C80" s="1" t="s">
        <v>20</v>
      </c>
      <c r="D80" s="1" t="s">
        <v>25</v>
      </c>
      <c r="E80" s="1">
        <v>52418</v>
      </c>
      <c r="F80" s="40">
        <v>0.45200000000000001</v>
      </c>
      <c r="G80" s="1">
        <v>21</v>
      </c>
      <c r="H80" s="1" t="s">
        <v>56</v>
      </c>
      <c r="I80" s="1">
        <v>0.74</v>
      </c>
      <c r="J80" s="1">
        <v>0.97</v>
      </c>
      <c r="K80" s="1">
        <v>0.71</v>
      </c>
      <c r="L80" s="1">
        <v>0.75</v>
      </c>
      <c r="M80" s="1">
        <v>0.74</v>
      </c>
      <c r="N80" s="38">
        <f>AVERAGE(I80:M80)</f>
        <v>0.78200000000000003</v>
      </c>
    </row>
    <row r="81" spans="2:14" x14ac:dyDescent="0.2">
      <c r="B81" s="14" t="s">
        <v>65</v>
      </c>
      <c r="C81" s="1" t="s">
        <v>21</v>
      </c>
      <c r="D81" s="1" t="s">
        <v>25</v>
      </c>
      <c r="E81" s="1">
        <v>52418</v>
      </c>
      <c r="F81" s="40">
        <v>0.45200000000000001</v>
      </c>
      <c r="G81" s="1">
        <v>21</v>
      </c>
      <c r="H81" s="1" t="s">
        <v>56</v>
      </c>
      <c r="I81" s="1">
        <v>0.81</v>
      </c>
      <c r="J81" s="1">
        <v>0.84</v>
      </c>
      <c r="K81" s="1">
        <v>0.48</v>
      </c>
      <c r="L81" s="1">
        <v>0.38</v>
      </c>
      <c r="M81" s="1">
        <v>0.52</v>
      </c>
      <c r="N81" s="38">
        <f t="shared" si="0"/>
        <v>0.60599999999999998</v>
      </c>
    </row>
    <row r="82" spans="2:14" x14ac:dyDescent="0.2">
      <c r="B82" s="14" t="s">
        <v>66</v>
      </c>
      <c r="C82" s="1" t="s">
        <v>19</v>
      </c>
      <c r="D82" s="1" t="s">
        <v>27</v>
      </c>
      <c r="E82" s="1">
        <v>52418</v>
      </c>
      <c r="F82" s="40">
        <v>0.45200000000000001</v>
      </c>
      <c r="G82" s="1">
        <v>21</v>
      </c>
      <c r="H82" s="1" t="s">
        <v>56</v>
      </c>
      <c r="I82" s="1">
        <v>0.7</v>
      </c>
      <c r="J82" s="1">
        <v>0.97</v>
      </c>
      <c r="K82" s="1">
        <v>0.68</v>
      </c>
      <c r="L82" s="1">
        <v>0.73</v>
      </c>
      <c r="M82" s="1">
        <v>0.71</v>
      </c>
      <c r="N82" s="38">
        <f t="shared" si="0"/>
        <v>0.75800000000000001</v>
      </c>
    </row>
    <row r="83" spans="2:14" x14ac:dyDescent="0.2">
      <c r="B83" s="49" t="s">
        <v>67</v>
      </c>
      <c r="C83" s="1" t="s">
        <v>20</v>
      </c>
      <c r="D83" s="1" t="s">
        <v>27</v>
      </c>
      <c r="E83" s="1">
        <v>52418</v>
      </c>
      <c r="F83" s="40">
        <v>0.45200000000000001</v>
      </c>
      <c r="G83" s="1">
        <v>21</v>
      </c>
      <c r="H83" s="1" t="s">
        <v>56</v>
      </c>
      <c r="I83" s="1">
        <v>0.76</v>
      </c>
      <c r="J83" s="1">
        <v>0.97</v>
      </c>
      <c r="K83" s="1">
        <v>0.73</v>
      </c>
      <c r="L83" s="1">
        <v>0.76</v>
      </c>
      <c r="M83" s="1">
        <v>0.76</v>
      </c>
      <c r="N83" s="38">
        <f t="shared" si="0"/>
        <v>0.79599999999999993</v>
      </c>
    </row>
    <row r="84" spans="2:14" x14ac:dyDescent="0.2">
      <c r="B84" s="14" t="s">
        <v>68</v>
      </c>
      <c r="C84" s="1" t="s">
        <v>21</v>
      </c>
      <c r="D84" s="1" t="s">
        <v>27</v>
      </c>
      <c r="E84" s="1">
        <v>52418</v>
      </c>
      <c r="F84" s="40">
        <v>0.45200000000000001</v>
      </c>
      <c r="G84" s="1">
        <v>21</v>
      </c>
      <c r="H84" s="1" t="s">
        <v>56</v>
      </c>
      <c r="I84" s="1">
        <v>0.84</v>
      </c>
      <c r="J84" s="1">
        <v>0.84</v>
      </c>
      <c r="K84" s="1">
        <v>0.49</v>
      </c>
      <c r="L84" s="1">
        <v>0.39</v>
      </c>
      <c r="M84" s="1">
        <v>0.53</v>
      </c>
      <c r="N84" s="38">
        <f t="shared" si="0"/>
        <v>0.61799999999999999</v>
      </c>
    </row>
    <row r="85" spans="2:14" x14ac:dyDescent="0.2">
      <c r="B85" s="14" t="s">
        <v>69</v>
      </c>
      <c r="C85" s="1" t="s">
        <v>19</v>
      </c>
      <c r="D85" s="1" t="s">
        <v>26</v>
      </c>
      <c r="E85" s="1">
        <v>15786</v>
      </c>
      <c r="F85" s="39">
        <v>0.5</v>
      </c>
      <c r="G85" s="1">
        <v>21</v>
      </c>
      <c r="H85" s="1" t="s">
        <v>56</v>
      </c>
      <c r="I85" s="1">
        <v>0.76</v>
      </c>
      <c r="J85" s="1">
        <v>0.96</v>
      </c>
      <c r="K85" s="1">
        <v>0.69</v>
      </c>
      <c r="L85" s="1">
        <v>0.69</v>
      </c>
      <c r="M85" s="1">
        <v>0.72</v>
      </c>
      <c r="N85" s="38">
        <f t="shared" si="0"/>
        <v>0.76400000000000001</v>
      </c>
    </row>
    <row r="86" spans="2:14" x14ac:dyDescent="0.2">
      <c r="B86" s="50" t="s">
        <v>70</v>
      </c>
      <c r="C86" s="1" t="s">
        <v>20</v>
      </c>
      <c r="D86" s="1" t="s">
        <v>26</v>
      </c>
      <c r="E86" s="1">
        <v>15786</v>
      </c>
      <c r="F86" s="39">
        <v>0.5</v>
      </c>
      <c r="G86" s="1">
        <v>21</v>
      </c>
      <c r="H86" s="1" t="s">
        <v>56</v>
      </c>
      <c r="I86" s="1">
        <v>0.83</v>
      </c>
      <c r="J86" s="1">
        <v>0.95</v>
      </c>
      <c r="K86" s="1">
        <v>0.7</v>
      </c>
      <c r="L86" s="1">
        <v>0.65</v>
      </c>
      <c r="M86" s="1">
        <v>0.73</v>
      </c>
      <c r="N86" s="38">
        <f t="shared" si="0"/>
        <v>0.77199999999999991</v>
      </c>
    </row>
    <row r="87" spans="2:14" x14ac:dyDescent="0.2">
      <c r="B87" s="14" t="s">
        <v>71</v>
      </c>
      <c r="C87" s="1" t="s">
        <v>21</v>
      </c>
      <c r="D87" s="1" t="s">
        <v>26</v>
      </c>
      <c r="E87" s="1">
        <v>15786</v>
      </c>
      <c r="F87" s="39">
        <v>0.5</v>
      </c>
      <c r="G87" s="1">
        <v>21</v>
      </c>
      <c r="H87" s="1" t="s">
        <v>56</v>
      </c>
      <c r="I87" s="1">
        <v>0.83</v>
      </c>
      <c r="J87" s="1">
        <v>0.93</v>
      </c>
      <c r="K87" s="1">
        <v>0.66</v>
      </c>
      <c r="L87" s="1">
        <v>0.6</v>
      </c>
      <c r="M87" s="1">
        <v>0.7</v>
      </c>
      <c r="N87" s="38">
        <f t="shared" si="0"/>
        <v>0.74399999999999999</v>
      </c>
    </row>
    <row r="88" spans="2:14" ht="38" customHeight="1" x14ac:dyDescent="0.2">
      <c r="B88" s="49" t="s">
        <v>72</v>
      </c>
      <c r="C88" s="64" t="s">
        <v>19</v>
      </c>
      <c r="D88" s="64" t="s">
        <v>55</v>
      </c>
      <c r="E88" s="64">
        <v>36632</v>
      </c>
      <c r="F88" s="65">
        <v>0.216</v>
      </c>
      <c r="G88" s="64">
        <v>5</v>
      </c>
      <c r="H88" s="76" t="s">
        <v>59</v>
      </c>
      <c r="I88" s="64">
        <v>0.74</v>
      </c>
      <c r="J88" s="64">
        <v>0.96</v>
      </c>
      <c r="K88" s="64">
        <v>0.69</v>
      </c>
      <c r="L88" s="64">
        <v>0.71</v>
      </c>
      <c r="M88" s="64">
        <v>0.72</v>
      </c>
      <c r="N88" s="83">
        <f t="shared" si="0"/>
        <v>0.7639999999999999</v>
      </c>
    </row>
    <row r="89" spans="2:14" ht="17" x14ac:dyDescent="0.2">
      <c r="B89" s="49" t="s">
        <v>73</v>
      </c>
      <c r="C89" s="64" t="s">
        <v>19</v>
      </c>
      <c r="D89" s="64" t="s">
        <v>25</v>
      </c>
      <c r="E89" s="64">
        <v>52418</v>
      </c>
      <c r="F89" s="65">
        <v>0.45200000000000001</v>
      </c>
      <c r="G89" s="64">
        <v>4</v>
      </c>
      <c r="H89" s="76" t="s">
        <v>83</v>
      </c>
      <c r="I89" s="64">
        <v>0.69</v>
      </c>
      <c r="J89" s="64">
        <v>0.94</v>
      </c>
      <c r="K89" s="64">
        <v>0.6</v>
      </c>
      <c r="L89" s="64">
        <v>0.6</v>
      </c>
      <c r="M89" s="64">
        <v>0.64</v>
      </c>
      <c r="N89" s="83">
        <f t="shared" ref="N89:N91" si="1">AVERAGE(I89:M89)</f>
        <v>0.69400000000000006</v>
      </c>
    </row>
    <row r="90" spans="2:14" ht="34" x14ac:dyDescent="0.2">
      <c r="B90" s="49" t="s">
        <v>74</v>
      </c>
      <c r="C90" s="64" t="s">
        <v>20</v>
      </c>
      <c r="D90" s="64" t="s">
        <v>25</v>
      </c>
      <c r="E90" s="64">
        <v>52418</v>
      </c>
      <c r="F90" s="65">
        <v>0.45200000000000001</v>
      </c>
      <c r="G90" s="64">
        <v>6</v>
      </c>
      <c r="H90" s="76" t="s">
        <v>84</v>
      </c>
      <c r="I90" s="64">
        <v>0.82</v>
      </c>
      <c r="J90" s="64">
        <v>0.95</v>
      </c>
      <c r="K90" s="64">
        <v>0.7</v>
      </c>
      <c r="L90" s="64">
        <v>0.67</v>
      </c>
      <c r="M90" s="64">
        <v>0.73</v>
      </c>
      <c r="N90" s="83">
        <f t="shared" si="1"/>
        <v>0.77399999999999991</v>
      </c>
    </row>
    <row r="91" spans="2:14" ht="34" x14ac:dyDescent="0.2">
      <c r="B91" s="49" t="s">
        <v>75</v>
      </c>
      <c r="C91" s="64" t="s">
        <v>20</v>
      </c>
      <c r="D91" s="64" t="s">
        <v>27</v>
      </c>
      <c r="E91" s="64">
        <v>52418</v>
      </c>
      <c r="F91" s="65">
        <v>0.45200000000000001</v>
      </c>
      <c r="G91" s="64">
        <v>6</v>
      </c>
      <c r="H91" s="76" t="s">
        <v>85</v>
      </c>
      <c r="I91" s="64">
        <v>0.84</v>
      </c>
      <c r="J91" s="64">
        <v>0.93</v>
      </c>
      <c r="K91" s="64">
        <v>0.68</v>
      </c>
      <c r="L91" s="64">
        <v>0.61</v>
      </c>
      <c r="M91" s="64">
        <v>0.71</v>
      </c>
      <c r="N91" s="83">
        <f t="shared" si="1"/>
        <v>0.754</v>
      </c>
    </row>
    <row r="92" spans="2:14" ht="34" x14ac:dyDescent="0.2">
      <c r="B92" s="49" t="s">
        <v>76</v>
      </c>
      <c r="C92" s="64" t="s">
        <v>20</v>
      </c>
      <c r="D92" s="64" t="s">
        <v>26</v>
      </c>
      <c r="E92" s="64">
        <v>15786</v>
      </c>
      <c r="F92" s="77">
        <v>0.5</v>
      </c>
      <c r="G92" s="64">
        <v>5</v>
      </c>
      <c r="H92" s="76" t="s">
        <v>86</v>
      </c>
      <c r="I92" s="64">
        <v>0.83</v>
      </c>
      <c r="J92" s="64">
        <v>0.94</v>
      </c>
      <c r="K92" s="64">
        <v>0.68</v>
      </c>
      <c r="L92" s="64">
        <v>0.62</v>
      </c>
      <c r="M92" s="64">
        <v>0.71</v>
      </c>
      <c r="N92" s="83">
        <f>AVERAGE(I92:M92)</f>
        <v>0.75600000000000001</v>
      </c>
    </row>
    <row r="93" spans="2:14" ht="35" thickBot="1" x14ac:dyDescent="0.25">
      <c r="B93" s="70" t="s">
        <v>77</v>
      </c>
      <c r="C93" s="71" t="s">
        <v>21</v>
      </c>
      <c r="D93" s="71" t="s">
        <v>26</v>
      </c>
      <c r="E93" s="71">
        <v>15786</v>
      </c>
      <c r="F93" s="72">
        <v>0.5</v>
      </c>
      <c r="G93" s="71">
        <v>4</v>
      </c>
      <c r="H93" s="78" t="s">
        <v>87</v>
      </c>
      <c r="I93" s="71">
        <v>0.81</v>
      </c>
      <c r="J93" s="71">
        <v>0.81</v>
      </c>
      <c r="K93" s="71">
        <v>0.44</v>
      </c>
      <c r="L93" s="71">
        <v>0.34</v>
      </c>
      <c r="M93" s="71">
        <v>0.48</v>
      </c>
      <c r="N93" s="84">
        <f>AVERAGE(I93:M93)</f>
        <v>0.57599999999999996</v>
      </c>
    </row>
    <row r="95" spans="2:14" x14ac:dyDescent="0.2">
      <c r="C95" s="24"/>
      <c r="D95" t="s">
        <v>47</v>
      </c>
    </row>
    <row r="96" spans="2:14" x14ac:dyDescent="0.2">
      <c r="C96" s="25"/>
      <c r="D96" t="s">
        <v>48</v>
      </c>
    </row>
    <row r="97" spans="2:14" x14ac:dyDescent="0.2">
      <c r="C97" s="28"/>
      <c r="D97" t="s">
        <v>49</v>
      </c>
    </row>
    <row r="98" spans="2:14" x14ac:dyDescent="0.2">
      <c r="C98" s="32"/>
      <c r="D98" t="s">
        <v>50</v>
      </c>
    </row>
    <row r="101" spans="2:14" ht="17" thickBot="1" x14ac:dyDescent="0.25"/>
    <row r="102" spans="2:14" ht="17" thickBot="1" x14ac:dyDescent="0.25">
      <c r="B102" s="216" t="s">
        <v>103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8"/>
      <c r="M102" s="4"/>
      <c r="N102" s="4"/>
    </row>
    <row r="103" spans="2:14" ht="16" customHeight="1" x14ac:dyDescent="0.2">
      <c r="B103" s="200" t="s">
        <v>54</v>
      </c>
      <c r="C103" s="202" t="s">
        <v>13</v>
      </c>
      <c r="D103" s="204" t="s">
        <v>52</v>
      </c>
      <c r="E103" s="204" t="s">
        <v>58</v>
      </c>
      <c r="F103" s="204" t="s">
        <v>57</v>
      </c>
      <c r="G103" s="206" t="s">
        <v>188</v>
      </c>
      <c r="H103" s="202" t="s">
        <v>189</v>
      </c>
      <c r="I103" s="213" t="s">
        <v>53</v>
      </c>
      <c r="J103" s="214"/>
      <c r="K103" s="214"/>
      <c r="L103" s="215"/>
      <c r="M103" s="74"/>
      <c r="N103" s="74"/>
    </row>
    <row r="104" spans="2:14" ht="17" thickBot="1" x14ac:dyDescent="0.25">
      <c r="B104" s="219"/>
      <c r="C104" s="220"/>
      <c r="D104" s="221"/>
      <c r="E104" s="221"/>
      <c r="F104" s="221"/>
      <c r="G104" s="222"/>
      <c r="H104" s="220"/>
      <c r="I104" s="43" t="s">
        <v>14</v>
      </c>
      <c r="J104" s="43" t="s">
        <v>16</v>
      </c>
      <c r="K104" s="43" t="s">
        <v>17</v>
      </c>
      <c r="L104" s="44" t="s">
        <v>46</v>
      </c>
    </row>
    <row r="105" spans="2:14" x14ac:dyDescent="0.2">
      <c r="B105" s="53" t="s">
        <v>60</v>
      </c>
      <c r="C105" s="174" t="s">
        <v>19</v>
      </c>
      <c r="D105" s="174" t="s">
        <v>55</v>
      </c>
      <c r="E105" s="174">
        <v>36632</v>
      </c>
      <c r="F105" s="175">
        <v>0.216</v>
      </c>
      <c r="G105" s="174">
        <v>21</v>
      </c>
      <c r="H105" s="174" t="s">
        <v>56</v>
      </c>
      <c r="I105" s="174">
        <v>0.73</v>
      </c>
      <c r="J105" s="174">
        <v>0.7</v>
      </c>
      <c r="K105" s="176">
        <v>0.73</v>
      </c>
      <c r="L105" s="177">
        <f>AVERAGE(I105:K105)</f>
        <v>0.72000000000000008</v>
      </c>
      <c r="M105" s="24">
        <v>4</v>
      </c>
      <c r="N105" s="79">
        <f>AVERAGE(L105,L109,L113,L117)</f>
        <v>0.71166666666666667</v>
      </c>
    </row>
    <row r="106" spans="2:14" x14ac:dyDescent="0.2">
      <c r="B106" s="14" t="s">
        <v>61</v>
      </c>
      <c r="C106" s="1" t="s">
        <v>20</v>
      </c>
      <c r="D106" s="1" t="s">
        <v>55</v>
      </c>
      <c r="E106" s="1">
        <v>36632</v>
      </c>
      <c r="F106" s="40">
        <v>0.216</v>
      </c>
      <c r="G106" s="1">
        <v>21</v>
      </c>
      <c r="H106" s="1" t="s">
        <v>56</v>
      </c>
      <c r="I106" s="1">
        <v>0.62</v>
      </c>
      <c r="J106" s="1">
        <v>0.69</v>
      </c>
      <c r="K106" s="149">
        <v>0.83</v>
      </c>
      <c r="L106" s="38">
        <f t="shared" ref="L106:L129" si="2">AVERAGE(I106:K106)</f>
        <v>0.71333333333333337</v>
      </c>
      <c r="M106" s="12"/>
      <c r="N106" s="79">
        <f>AVERAGE(L106,L110,L114,L118)</f>
        <v>0.73083333333333333</v>
      </c>
    </row>
    <row r="107" spans="2:14" x14ac:dyDescent="0.2">
      <c r="B107" s="165" t="s">
        <v>62</v>
      </c>
      <c r="C107" s="34" t="s">
        <v>21</v>
      </c>
      <c r="D107" s="34" t="s">
        <v>55</v>
      </c>
      <c r="E107" s="34">
        <v>36632</v>
      </c>
      <c r="F107" s="178">
        <v>0.216</v>
      </c>
      <c r="G107" s="34">
        <v>21</v>
      </c>
      <c r="H107" s="34" t="s">
        <v>56</v>
      </c>
      <c r="I107" s="34">
        <v>0.64</v>
      </c>
      <c r="J107" s="34">
        <v>0.67</v>
      </c>
      <c r="K107" s="179">
        <v>0.77</v>
      </c>
      <c r="L107" s="180">
        <f t="shared" si="2"/>
        <v>0.69333333333333336</v>
      </c>
      <c r="N107" s="79">
        <f>AVERAGE(L107,L111,L115,L119)</f>
        <v>0.63</v>
      </c>
    </row>
    <row r="108" spans="2:14" x14ac:dyDescent="0.2">
      <c r="B108" s="165" t="s">
        <v>63</v>
      </c>
      <c r="C108" s="34" t="s">
        <v>128</v>
      </c>
      <c r="D108" s="34" t="s">
        <v>55</v>
      </c>
      <c r="E108" s="34">
        <v>36632</v>
      </c>
      <c r="F108" s="178">
        <v>0.216</v>
      </c>
      <c r="G108" s="34">
        <v>21</v>
      </c>
      <c r="H108" s="34" t="s">
        <v>56</v>
      </c>
      <c r="I108" s="34">
        <v>0.6</v>
      </c>
      <c r="J108" s="34">
        <v>0.65</v>
      </c>
      <c r="K108" s="179">
        <v>0.79</v>
      </c>
      <c r="L108" s="180">
        <f t="shared" si="2"/>
        <v>0.68</v>
      </c>
      <c r="N108" s="79">
        <f>AVERAGE(L108,L112,L116,L120)</f>
        <v>0.62083333333333335</v>
      </c>
    </row>
    <row r="109" spans="2:14" x14ac:dyDescent="0.2">
      <c r="B109" s="14" t="s">
        <v>64</v>
      </c>
      <c r="C109" s="1" t="s">
        <v>19</v>
      </c>
      <c r="D109" s="1" t="s">
        <v>25</v>
      </c>
      <c r="E109" s="1">
        <v>52418</v>
      </c>
      <c r="F109" s="40">
        <v>0.45200000000000001</v>
      </c>
      <c r="G109" s="1">
        <v>21</v>
      </c>
      <c r="H109" s="1" t="s">
        <v>56</v>
      </c>
      <c r="I109" s="1">
        <v>0.73</v>
      </c>
      <c r="J109" s="1">
        <v>0.69</v>
      </c>
      <c r="K109" s="149">
        <v>0.71</v>
      </c>
      <c r="L109" s="38">
        <f t="shared" si="2"/>
        <v>0.71</v>
      </c>
      <c r="M109" s="12"/>
    </row>
    <row r="110" spans="2:14" x14ac:dyDescent="0.2">
      <c r="B110" s="155" t="s">
        <v>65</v>
      </c>
      <c r="C110" s="156" t="s">
        <v>20</v>
      </c>
      <c r="D110" s="156" t="s">
        <v>25</v>
      </c>
      <c r="E110" s="156">
        <v>52418</v>
      </c>
      <c r="F110" s="157">
        <v>0.45200000000000001</v>
      </c>
      <c r="G110" s="156">
        <v>21</v>
      </c>
      <c r="H110" s="156" t="s">
        <v>56</v>
      </c>
      <c r="I110" s="156">
        <v>0.74</v>
      </c>
      <c r="J110" s="156">
        <v>0.71</v>
      </c>
      <c r="K110" s="140">
        <v>0.75</v>
      </c>
      <c r="L110" s="158">
        <f t="shared" si="2"/>
        <v>0.73333333333333339</v>
      </c>
      <c r="M110" s="12">
        <v>3</v>
      </c>
    </row>
    <row r="111" spans="2:14" x14ac:dyDescent="0.2">
      <c r="B111" s="14" t="s">
        <v>66</v>
      </c>
      <c r="C111" s="1" t="s">
        <v>21</v>
      </c>
      <c r="D111" s="1" t="s">
        <v>25</v>
      </c>
      <c r="E111" s="1">
        <v>52418</v>
      </c>
      <c r="F111" s="40">
        <v>0.45200000000000001</v>
      </c>
      <c r="G111" s="1">
        <v>21</v>
      </c>
      <c r="H111" s="1" t="s">
        <v>56</v>
      </c>
      <c r="I111" s="1">
        <v>0.81</v>
      </c>
      <c r="J111" s="1">
        <v>0.48</v>
      </c>
      <c r="K111" s="149">
        <v>0.38</v>
      </c>
      <c r="L111" s="38">
        <f t="shared" si="2"/>
        <v>0.55666666666666664</v>
      </c>
    </row>
    <row r="112" spans="2:14" x14ac:dyDescent="0.2">
      <c r="B112" s="14" t="s">
        <v>67</v>
      </c>
      <c r="C112" s="1" t="s">
        <v>128</v>
      </c>
      <c r="D112" s="1" t="s">
        <v>25</v>
      </c>
      <c r="E112" s="1">
        <v>52418</v>
      </c>
      <c r="F112" s="40">
        <v>0.45200000000000001</v>
      </c>
      <c r="G112" s="1">
        <v>21</v>
      </c>
      <c r="H112" s="1" t="s">
        <v>56</v>
      </c>
      <c r="I112" s="1">
        <v>0.73</v>
      </c>
      <c r="J112" s="1">
        <v>0.52</v>
      </c>
      <c r="K112" s="149">
        <v>0.46</v>
      </c>
      <c r="L112" s="38">
        <f t="shared" si="2"/>
        <v>0.56999999999999995</v>
      </c>
    </row>
    <row r="113" spans="2:14" x14ac:dyDescent="0.2">
      <c r="B113" s="14" t="s">
        <v>68</v>
      </c>
      <c r="C113" s="1" t="s">
        <v>19</v>
      </c>
      <c r="D113" s="1" t="s">
        <v>27</v>
      </c>
      <c r="E113" s="1">
        <v>52418</v>
      </c>
      <c r="F113" s="40">
        <v>0.45200000000000001</v>
      </c>
      <c r="G113" s="1">
        <v>21</v>
      </c>
      <c r="H113" s="1" t="s">
        <v>56</v>
      </c>
      <c r="I113" s="1">
        <v>0.7</v>
      </c>
      <c r="J113" s="1">
        <v>0.68</v>
      </c>
      <c r="K113" s="149">
        <v>0.73</v>
      </c>
      <c r="L113" s="38">
        <f t="shared" si="2"/>
        <v>0.70333333333333325</v>
      </c>
    </row>
    <row r="114" spans="2:14" x14ac:dyDescent="0.2">
      <c r="B114" s="169" t="s">
        <v>69</v>
      </c>
      <c r="C114" s="170" t="s">
        <v>20</v>
      </c>
      <c r="D114" s="170" t="s">
        <v>27</v>
      </c>
      <c r="E114" s="170">
        <v>52418</v>
      </c>
      <c r="F114" s="171">
        <v>0.45200000000000001</v>
      </c>
      <c r="G114" s="170">
        <v>21</v>
      </c>
      <c r="H114" s="170" t="s">
        <v>56</v>
      </c>
      <c r="I114" s="170">
        <v>0.76</v>
      </c>
      <c r="J114" s="170">
        <v>0.73</v>
      </c>
      <c r="K114" s="172">
        <v>0.76</v>
      </c>
      <c r="L114" s="173">
        <f t="shared" si="2"/>
        <v>0.75</v>
      </c>
      <c r="M114" s="12">
        <v>1</v>
      </c>
    </row>
    <row r="115" spans="2:14" x14ac:dyDescent="0.2">
      <c r="B115" s="14" t="s">
        <v>70</v>
      </c>
      <c r="C115" s="1" t="s">
        <v>21</v>
      </c>
      <c r="D115" s="1" t="s">
        <v>27</v>
      </c>
      <c r="E115" s="1">
        <v>52418</v>
      </c>
      <c r="F115" s="40">
        <v>0.45200000000000001</v>
      </c>
      <c r="G115" s="1">
        <v>21</v>
      </c>
      <c r="H115" s="1" t="s">
        <v>56</v>
      </c>
      <c r="I115" s="1">
        <v>0.84</v>
      </c>
      <c r="J115" s="1">
        <v>0.49</v>
      </c>
      <c r="K115" s="149">
        <v>0.39</v>
      </c>
      <c r="L115" s="38">
        <f t="shared" si="2"/>
        <v>0.57333333333333336</v>
      </c>
    </row>
    <row r="116" spans="2:14" x14ac:dyDescent="0.2">
      <c r="B116" s="14" t="s">
        <v>71</v>
      </c>
      <c r="C116" s="1" t="s">
        <v>128</v>
      </c>
      <c r="D116" s="1" t="s">
        <v>27</v>
      </c>
      <c r="E116" s="1">
        <v>52418</v>
      </c>
      <c r="F116" s="40">
        <v>0.45200000000000001</v>
      </c>
      <c r="G116" s="1">
        <v>21</v>
      </c>
      <c r="H116" s="1" t="s">
        <v>56</v>
      </c>
      <c r="I116" s="1">
        <v>0.74</v>
      </c>
      <c r="J116" s="1">
        <v>0.53</v>
      </c>
      <c r="K116" s="149">
        <v>0.48</v>
      </c>
      <c r="L116" s="38">
        <f t="shared" si="2"/>
        <v>0.58333333333333337</v>
      </c>
    </row>
    <row r="117" spans="2:14" x14ac:dyDescent="0.2">
      <c r="B117" s="14" t="s">
        <v>72</v>
      </c>
      <c r="C117" s="1" t="s">
        <v>19</v>
      </c>
      <c r="D117" s="1" t="s">
        <v>26</v>
      </c>
      <c r="E117" s="1">
        <v>23679</v>
      </c>
      <c r="F117" s="40">
        <v>0.33300000000000002</v>
      </c>
      <c r="G117" s="1">
        <v>21</v>
      </c>
      <c r="H117" s="1" t="s">
        <v>56</v>
      </c>
      <c r="I117" s="1">
        <v>0.76</v>
      </c>
      <c r="J117" s="1">
        <v>0.69</v>
      </c>
      <c r="K117" s="149">
        <v>0.69</v>
      </c>
      <c r="L117" s="38">
        <f t="shared" si="2"/>
        <v>0.71333333333333326</v>
      </c>
    </row>
    <row r="118" spans="2:14" x14ac:dyDescent="0.2">
      <c r="B118" s="155" t="s">
        <v>73</v>
      </c>
      <c r="C118" s="156" t="s">
        <v>20</v>
      </c>
      <c r="D118" s="156" t="s">
        <v>26</v>
      </c>
      <c r="E118" s="156">
        <v>15786</v>
      </c>
      <c r="F118" s="159">
        <v>0.5</v>
      </c>
      <c r="G118" s="156">
        <v>21</v>
      </c>
      <c r="H118" s="156" t="s">
        <v>56</v>
      </c>
      <c r="I118" s="156">
        <v>0.83</v>
      </c>
      <c r="J118" s="156">
        <v>0.7</v>
      </c>
      <c r="K118" s="140">
        <v>0.65</v>
      </c>
      <c r="L118" s="158">
        <f t="shared" si="2"/>
        <v>0.72666666666666657</v>
      </c>
      <c r="M118" s="12">
        <v>2</v>
      </c>
    </row>
    <row r="119" spans="2:14" x14ac:dyDescent="0.2">
      <c r="B119" s="14" t="s">
        <v>74</v>
      </c>
      <c r="C119" s="1" t="s">
        <v>21</v>
      </c>
      <c r="D119" s="1" t="s">
        <v>26</v>
      </c>
      <c r="E119" s="1">
        <v>15786</v>
      </c>
      <c r="F119" s="39">
        <v>0.5</v>
      </c>
      <c r="G119" s="1">
        <v>21</v>
      </c>
      <c r="H119" s="1" t="s">
        <v>56</v>
      </c>
      <c r="I119" s="1">
        <v>0.83</v>
      </c>
      <c r="J119" s="1">
        <v>0.66</v>
      </c>
      <c r="K119" s="149">
        <v>0.6</v>
      </c>
      <c r="L119" s="38">
        <f t="shared" si="2"/>
        <v>0.69666666666666666</v>
      </c>
    </row>
    <row r="120" spans="2:14" ht="17" thickBot="1" x14ac:dyDescent="0.25">
      <c r="B120" s="8" t="s">
        <v>75</v>
      </c>
      <c r="C120" s="9" t="s">
        <v>128</v>
      </c>
      <c r="D120" s="9" t="s">
        <v>26</v>
      </c>
      <c r="E120" s="9">
        <v>15786</v>
      </c>
      <c r="F120" s="52">
        <v>0.5</v>
      </c>
      <c r="G120" s="9">
        <v>21</v>
      </c>
      <c r="H120" s="9" t="s">
        <v>56</v>
      </c>
      <c r="I120" s="9">
        <v>0.79</v>
      </c>
      <c r="J120" s="9">
        <v>0.61</v>
      </c>
      <c r="K120" s="150">
        <v>0.55000000000000004</v>
      </c>
      <c r="L120" s="102">
        <f t="shared" si="2"/>
        <v>0.65</v>
      </c>
      <c r="M120" s="12"/>
    </row>
    <row r="121" spans="2:14" ht="17" thickBot="1" x14ac:dyDescent="0.25">
      <c r="B121" s="12"/>
      <c r="C121" s="12"/>
      <c r="D121" s="12"/>
      <c r="E121" s="12"/>
      <c r="F121" s="106"/>
      <c r="G121" s="12"/>
      <c r="H121" s="12"/>
      <c r="I121" s="12"/>
      <c r="J121" s="12"/>
      <c r="K121" s="12"/>
      <c r="L121" s="101"/>
      <c r="M121" s="12"/>
    </row>
    <row r="122" spans="2:14" ht="17" thickBot="1" x14ac:dyDescent="0.25">
      <c r="B122" s="216" t="s">
        <v>103</v>
      </c>
      <c r="C122" s="217"/>
      <c r="D122" s="217"/>
      <c r="E122" s="217"/>
      <c r="F122" s="217"/>
      <c r="G122" s="217"/>
      <c r="H122" s="217"/>
      <c r="I122" s="217"/>
      <c r="J122" s="217"/>
      <c r="K122" s="217"/>
      <c r="L122" s="218"/>
      <c r="M122" s="12"/>
    </row>
    <row r="123" spans="2:14" ht="16" customHeight="1" x14ac:dyDescent="0.2">
      <c r="B123" s="200" t="s">
        <v>54</v>
      </c>
      <c r="C123" s="202" t="s">
        <v>13</v>
      </c>
      <c r="D123" s="204" t="s">
        <v>52</v>
      </c>
      <c r="E123" s="204" t="s">
        <v>58</v>
      </c>
      <c r="F123" s="204" t="s">
        <v>57</v>
      </c>
      <c r="G123" s="206" t="s">
        <v>188</v>
      </c>
      <c r="H123" s="202" t="s">
        <v>189</v>
      </c>
      <c r="I123" s="213" t="s">
        <v>53</v>
      </c>
      <c r="J123" s="214"/>
      <c r="K123" s="214"/>
      <c r="L123" s="215"/>
      <c r="M123" s="12"/>
    </row>
    <row r="124" spans="2:14" ht="17" thickBot="1" x14ac:dyDescent="0.25">
      <c r="B124" s="201"/>
      <c r="C124" s="203"/>
      <c r="D124" s="205"/>
      <c r="E124" s="205"/>
      <c r="F124" s="205"/>
      <c r="G124" s="222"/>
      <c r="H124" s="220"/>
      <c r="I124" s="86" t="s">
        <v>14</v>
      </c>
      <c r="J124" s="86" t="s">
        <v>16</v>
      </c>
      <c r="K124" s="86" t="s">
        <v>17</v>
      </c>
      <c r="L124" s="105" t="s">
        <v>46</v>
      </c>
    </row>
    <row r="125" spans="2:14" ht="32" customHeight="1" x14ac:dyDescent="0.2">
      <c r="B125" s="75" t="s">
        <v>76</v>
      </c>
      <c r="C125" s="45" t="s">
        <v>19</v>
      </c>
      <c r="D125" s="45" t="s">
        <v>55</v>
      </c>
      <c r="E125" s="45">
        <v>36632</v>
      </c>
      <c r="F125" s="46">
        <v>0.216</v>
      </c>
      <c r="G125" s="45">
        <v>5</v>
      </c>
      <c r="H125" s="91" t="s">
        <v>207</v>
      </c>
      <c r="I125" s="45">
        <v>0.74</v>
      </c>
      <c r="J125" s="45">
        <v>0.69</v>
      </c>
      <c r="K125" s="45">
        <v>0.71</v>
      </c>
      <c r="L125" s="48">
        <f t="shared" si="2"/>
        <v>0.71333333333333326</v>
      </c>
    </row>
    <row r="126" spans="2:14" ht="32" customHeight="1" x14ac:dyDescent="0.2">
      <c r="B126" s="14" t="s">
        <v>77</v>
      </c>
      <c r="C126" s="1" t="s">
        <v>20</v>
      </c>
      <c r="D126" s="1" t="s">
        <v>25</v>
      </c>
      <c r="E126" s="1">
        <v>52418</v>
      </c>
      <c r="F126" s="40">
        <v>0.45200000000000001</v>
      </c>
      <c r="G126" s="1">
        <v>7</v>
      </c>
      <c r="H126" s="20" t="s">
        <v>138</v>
      </c>
      <c r="I126" s="1">
        <v>0.82</v>
      </c>
      <c r="J126" s="1">
        <v>0.7</v>
      </c>
      <c r="K126" s="1">
        <v>0.66</v>
      </c>
      <c r="L126" s="38">
        <f t="shared" si="2"/>
        <v>0.72666666666666668</v>
      </c>
      <c r="M126" s="12">
        <v>0.95</v>
      </c>
      <c r="N126" s="85">
        <v>0.73</v>
      </c>
    </row>
    <row r="127" spans="2:14" ht="32" customHeight="1" x14ac:dyDescent="0.2">
      <c r="B127" s="14" t="s">
        <v>136</v>
      </c>
      <c r="C127" s="1" t="s">
        <v>20</v>
      </c>
      <c r="D127" s="1" t="s">
        <v>27</v>
      </c>
      <c r="E127" s="1">
        <v>52418</v>
      </c>
      <c r="F127" s="40">
        <v>0.45200000000000001</v>
      </c>
      <c r="G127" s="1">
        <v>7</v>
      </c>
      <c r="H127" s="20" t="s">
        <v>139</v>
      </c>
      <c r="I127" s="1">
        <v>0.83</v>
      </c>
      <c r="J127" s="1">
        <v>0.7</v>
      </c>
      <c r="K127" s="1">
        <v>0.63</v>
      </c>
      <c r="L127" s="38">
        <f t="shared" si="2"/>
        <v>0.71999999999999986</v>
      </c>
      <c r="M127" s="12">
        <v>0.94</v>
      </c>
      <c r="N127" s="85">
        <v>0.72</v>
      </c>
    </row>
    <row r="128" spans="2:14" ht="32" customHeight="1" x14ac:dyDescent="0.2">
      <c r="B128" s="14" t="s">
        <v>137</v>
      </c>
      <c r="C128" s="1" t="s">
        <v>20</v>
      </c>
      <c r="D128" s="1" t="s">
        <v>26</v>
      </c>
      <c r="E128" s="1">
        <v>15786</v>
      </c>
      <c r="F128" s="40">
        <v>0.5</v>
      </c>
      <c r="G128" s="1">
        <v>7</v>
      </c>
      <c r="H128" s="20" t="s">
        <v>208</v>
      </c>
      <c r="I128" s="1">
        <v>0.84</v>
      </c>
      <c r="J128" s="1">
        <v>0.68</v>
      </c>
      <c r="K128" s="1">
        <v>0.62</v>
      </c>
      <c r="L128" s="38">
        <f t="shared" si="2"/>
        <v>0.71333333333333337</v>
      </c>
      <c r="M128" s="12">
        <v>0.93</v>
      </c>
      <c r="N128" s="85">
        <v>0.71</v>
      </c>
    </row>
    <row r="129" spans="2:14" ht="32" customHeight="1" x14ac:dyDescent="0.2">
      <c r="B129" s="14" t="s">
        <v>182</v>
      </c>
      <c r="C129" s="1" t="s">
        <v>19</v>
      </c>
      <c r="D129" s="1" t="s">
        <v>25</v>
      </c>
      <c r="E129" s="1">
        <v>52418</v>
      </c>
      <c r="F129" s="40">
        <v>0.45200000000000001</v>
      </c>
      <c r="G129" s="1">
        <v>3</v>
      </c>
      <c r="H129" s="20" t="s">
        <v>183</v>
      </c>
      <c r="I129" s="1">
        <v>0.75</v>
      </c>
      <c r="J129" s="1">
        <v>0.63</v>
      </c>
      <c r="K129" s="1">
        <v>0.6</v>
      </c>
      <c r="L129" s="38">
        <f t="shared" si="2"/>
        <v>0.66</v>
      </c>
      <c r="M129" s="12">
        <v>0.94</v>
      </c>
      <c r="N129" s="85">
        <v>0.67</v>
      </c>
    </row>
    <row r="130" spans="2:14" ht="32" customHeight="1" thickBot="1" x14ac:dyDescent="0.25">
      <c r="B130" s="8" t="s">
        <v>184</v>
      </c>
      <c r="C130" s="9" t="s">
        <v>19</v>
      </c>
      <c r="D130" s="9" t="s">
        <v>26</v>
      </c>
      <c r="E130" s="9">
        <v>23679</v>
      </c>
      <c r="F130" s="154">
        <v>0.33300000000000002</v>
      </c>
      <c r="G130" s="9">
        <v>6</v>
      </c>
      <c r="H130" s="92" t="s">
        <v>185</v>
      </c>
      <c r="I130" s="9">
        <v>0.75</v>
      </c>
      <c r="J130" s="9">
        <v>0.67</v>
      </c>
      <c r="K130" s="9">
        <v>0.67</v>
      </c>
      <c r="L130" s="102">
        <f t="shared" ref="L130" si="3">AVERAGE(I130:K130)</f>
        <v>0.69666666666666666</v>
      </c>
      <c r="M130" s="12">
        <v>0.95</v>
      </c>
      <c r="N130" s="85">
        <v>0.71</v>
      </c>
    </row>
    <row r="132" spans="2:14" ht="17" thickBot="1" x14ac:dyDescent="0.25">
      <c r="I132" s="12"/>
      <c r="J132" s="12"/>
      <c r="K132" s="12"/>
      <c r="L132" s="101"/>
      <c r="M132" s="12"/>
      <c r="N132" s="12"/>
    </row>
    <row r="133" spans="2:14" x14ac:dyDescent="0.2">
      <c r="B133" s="94"/>
      <c r="C133" s="54" t="s">
        <v>50</v>
      </c>
      <c r="D133" s="54"/>
      <c r="E133" s="210" t="s">
        <v>140</v>
      </c>
    </row>
    <row r="134" spans="2:14" x14ac:dyDescent="0.2">
      <c r="B134" s="95"/>
      <c r="C134" t="s">
        <v>48</v>
      </c>
      <c r="E134" s="211"/>
      <c r="I134" s="12" t="s">
        <v>105</v>
      </c>
      <c r="J134" s="12" t="s">
        <v>120</v>
      </c>
      <c r="K134" s="12">
        <v>1</v>
      </c>
      <c r="L134" s="101"/>
      <c r="M134" s="12"/>
      <c r="N134" s="12"/>
    </row>
    <row r="135" spans="2:14" ht="17" thickBot="1" x14ac:dyDescent="0.25">
      <c r="B135" s="96"/>
      <c r="C135" s="97" t="s">
        <v>49</v>
      </c>
      <c r="D135" s="97"/>
      <c r="E135" s="212"/>
      <c r="I135" t="s">
        <v>109</v>
      </c>
      <c r="J135" t="s">
        <v>121</v>
      </c>
      <c r="K135" t="s">
        <v>191</v>
      </c>
    </row>
    <row r="136" spans="2:14" x14ac:dyDescent="0.2">
      <c r="I136" t="s">
        <v>113</v>
      </c>
      <c r="J136" t="s">
        <v>190</v>
      </c>
      <c r="K136">
        <v>1</v>
      </c>
      <c r="L136" s="101"/>
    </row>
    <row r="137" spans="2:14" ht="17" thickBot="1" x14ac:dyDescent="0.25">
      <c r="I137" t="s">
        <v>117</v>
      </c>
      <c r="J137" t="s">
        <v>192</v>
      </c>
      <c r="K137">
        <v>1</v>
      </c>
    </row>
    <row r="138" spans="2:14" x14ac:dyDescent="0.2">
      <c r="B138" s="103"/>
      <c r="C138" s="54" t="s">
        <v>141</v>
      </c>
      <c r="D138" s="54"/>
      <c r="E138" s="210" t="s">
        <v>142</v>
      </c>
      <c r="I138" t="s">
        <v>193</v>
      </c>
      <c r="J138" t="s">
        <v>194</v>
      </c>
      <c r="K138">
        <v>1</v>
      </c>
      <c r="L138" s="101"/>
    </row>
    <row r="139" spans="2:14" x14ac:dyDescent="0.2">
      <c r="B139" s="95"/>
      <c r="C139" t="s">
        <v>48</v>
      </c>
      <c r="E139" s="211"/>
      <c r="I139" t="s">
        <v>196</v>
      </c>
      <c r="J139" t="s">
        <v>195</v>
      </c>
      <c r="K139">
        <v>1</v>
      </c>
    </row>
    <row r="140" spans="2:14" ht="17" thickBot="1" x14ac:dyDescent="0.25">
      <c r="B140" s="104"/>
      <c r="C140" s="97" t="s">
        <v>143</v>
      </c>
      <c r="D140" s="97"/>
      <c r="E140" s="212"/>
      <c r="L140" s="101"/>
    </row>
  </sheetData>
  <autoFilter ref="B102:M120" xr:uid="{63C6AE1F-1D43-3241-9CFC-662AAF3B3FB6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mergeCells count="55">
    <mergeCell ref="C50:C51"/>
    <mergeCell ref="C57:C58"/>
    <mergeCell ref="E103:E104"/>
    <mergeCell ref="F103:F104"/>
    <mergeCell ref="G103:G104"/>
    <mergeCell ref="C103:C104"/>
    <mergeCell ref="D103:D104"/>
    <mergeCell ref="H103:H104"/>
    <mergeCell ref="C64:C65"/>
    <mergeCell ref="D7:I7"/>
    <mergeCell ref="B74:B75"/>
    <mergeCell ref="C74:C75"/>
    <mergeCell ref="D74:D75"/>
    <mergeCell ref="E74:E75"/>
    <mergeCell ref="F74:F75"/>
    <mergeCell ref="G74:G75"/>
    <mergeCell ref="H74:H75"/>
    <mergeCell ref="I74:N74"/>
    <mergeCell ref="B73:N73"/>
    <mergeCell ref="C63:K63"/>
    <mergeCell ref="D64:K64"/>
    <mergeCell ref="D57:K57"/>
    <mergeCell ref="C56:K56"/>
    <mergeCell ref="C49:K49"/>
    <mergeCell ref="D50:K50"/>
    <mergeCell ref="C2:L2"/>
    <mergeCell ref="C39:L39"/>
    <mergeCell ref="C44:C45"/>
    <mergeCell ref="D44:K44"/>
    <mergeCell ref="C43:K43"/>
    <mergeCell ref="C30:I30"/>
    <mergeCell ref="D31:I31"/>
    <mergeCell ref="C23:C24"/>
    <mergeCell ref="C31:C32"/>
    <mergeCell ref="C22:I22"/>
    <mergeCell ref="D23:I23"/>
    <mergeCell ref="C7:C8"/>
    <mergeCell ref="C15:C16"/>
    <mergeCell ref="C14:I14"/>
    <mergeCell ref="D15:I15"/>
    <mergeCell ref="C6:I6"/>
    <mergeCell ref="E133:E135"/>
    <mergeCell ref="E138:E140"/>
    <mergeCell ref="B102:L102"/>
    <mergeCell ref="I103:L103"/>
    <mergeCell ref="B122:L122"/>
    <mergeCell ref="B123:B124"/>
    <mergeCell ref="C123:C124"/>
    <mergeCell ref="D123:D124"/>
    <mergeCell ref="E123:E124"/>
    <mergeCell ref="F123:F124"/>
    <mergeCell ref="G123:G124"/>
    <mergeCell ref="H123:H124"/>
    <mergeCell ref="I123:L123"/>
    <mergeCell ref="B103:B10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27BD-729F-F549-8590-9F2AE9546824}">
  <dimension ref="D3:M57"/>
  <sheetViews>
    <sheetView topLeftCell="A29" workbookViewId="0">
      <selection activeCell="G14" sqref="G14"/>
    </sheetView>
  </sheetViews>
  <sheetFormatPr baseColWidth="10" defaultRowHeight="16" x14ac:dyDescent="0.2"/>
  <cols>
    <col min="5" max="5" width="20.33203125" customWidth="1"/>
    <col min="6" max="6" width="12.6640625" customWidth="1"/>
  </cols>
  <sheetData>
    <row r="3" spans="5:13" ht="17" thickBot="1" x14ac:dyDescent="0.25"/>
    <row r="4" spans="5:13" ht="17" thickBot="1" x14ac:dyDescent="0.25">
      <c r="E4" s="197" t="s">
        <v>154</v>
      </c>
      <c r="F4" s="198"/>
      <c r="G4" s="198"/>
      <c r="H4" s="199"/>
    </row>
    <row r="5" spans="5:13" x14ac:dyDescent="0.2">
      <c r="E5" s="200" t="s">
        <v>30</v>
      </c>
      <c r="F5" s="93" t="s">
        <v>104</v>
      </c>
      <c r="G5" s="93" t="s">
        <v>109</v>
      </c>
      <c r="H5" s="60" t="s">
        <v>121</v>
      </c>
    </row>
    <row r="6" spans="5:13" ht="17" thickBot="1" x14ac:dyDescent="0.25">
      <c r="E6" s="219"/>
      <c r="F6" s="235" t="s">
        <v>155</v>
      </c>
      <c r="G6" s="235"/>
      <c r="H6" s="236"/>
    </row>
    <row r="7" spans="5:13" x14ac:dyDescent="0.2">
      <c r="E7" s="19" t="s">
        <v>156</v>
      </c>
      <c r="F7" s="160">
        <v>5.1182271443679372E-3</v>
      </c>
      <c r="G7" s="160">
        <f>K7-G$29</f>
        <v>-2.6500000000000079E-2</v>
      </c>
      <c r="H7" s="19" t="s">
        <v>178</v>
      </c>
      <c r="J7">
        <v>0.79511822714436797</v>
      </c>
      <c r="K7">
        <v>0.76349999999999996</v>
      </c>
    </row>
    <row r="8" spans="5:13" x14ac:dyDescent="0.2">
      <c r="E8" s="1" t="s">
        <v>168</v>
      </c>
      <c r="F8" s="138">
        <v>4.6055592273889223E-3</v>
      </c>
      <c r="G8" s="138">
        <f t="shared" ref="G8:G27" si="0">K8-G$29</f>
        <v>-3.2600000000000073E-2</v>
      </c>
      <c r="H8" s="1" t="s">
        <v>178</v>
      </c>
      <c r="J8">
        <v>0.79460555922738896</v>
      </c>
      <c r="K8">
        <v>0.75739999999999996</v>
      </c>
    </row>
    <row r="9" spans="5:13" x14ac:dyDescent="0.2">
      <c r="E9" s="1" t="s">
        <v>169</v>
      </c>
      <c r="F9" s="138">
        <v>-1.8816095531650756E-3</v>
      </c>
      <c r="G9" s="138">
        <f t="shared" si="0"/>
        <v>-5.6300000000000017E-2</v>
      </c>
      <c r="H9" s="1" t="s">
        <v>178</v>
      </c>
      <c r="J9">
        <v>0.78811839044683496</v>
      </c>
      <c r="K9">
        <v>0.73370000000000002</v>
      </c>
    </row>
    <row r="10" spans="5:13" x14ac:dyDescent="0.2">
      <c r="E10" s="1" t="s">
        <v>157</v>
      </c>
      <c r="F10" s="138">
        <v>-0.12638516345793005</v>
      </c>
      <c r="G10" s="138">
        <f t="shared" si="0"/>
        <v>-0.12680000000000002</v>
      </c>
      <c r="H10" s="138">
        <v>-0.16649999999999998</v>
      </c>
      <c r="J10">
        <v>0.66361483654206999</v>
      </c>
      <c r="K10">
        <v>0.66320000000000001</v>
      </c>
      <c r="M10">
        <v>0.61350000000000005</v>
      </c>
    </row>
    <row r="11" spans="5:13" x14ac:dyDescent="0.2">
      <c r="E11" s="1" t="s">
        <v>158</v>
      </c>
      <c r="F11" s="138">
        <v>6.8314592790920114E-3</v>
      </c>
      <c r="G11" s="138">
        <f t="shared" si="0"/>
        <v>-9.6000000000000085E-2</v>
      </c>
      <c r="H11" s="1" t="s">
        <v>178</v>
      </c>
      <c r="J11">
        <v>0.79683145927909205</v>
      </c>
      <c r="K11">
        <v>0.69399999999999995</v>
      </c>
    </row>
    <row r="12" spans="5:13" x14ac:dyDescent="0.2">
      <c r="E12" s="1" t="s">
        <v>170</v>
      </c>
      <c r="F12" s="138">
        <v>-8.4593656169320575E-3</v>
      </c>
      <c r="G12" s="138">
        <f t="shared" si="0"/>
        <v>-1.0199999999999987E-2</v>
      </c>
      <c r="H12" s="1" t="s">
        <v>178</v>
      </c>
      <c r="J12">
        <v>0.78154063438306798</v>
      </c>
      <c r="K12">
        <v>0.77980000000000005</v>
      </c>
    </row>
    <row r="13" spans="5:13" x14ac:dyDescent="0.2">
      <c r="E13" s="1" t="s">
        <v>161</v>
      </c>
      <c r="F13" s="138">
        <v>9.0683922516199278E-3</v>
      </c>
      <c r="G13" s="138">
        <f t="shared" si="0"/>
        <v>2.2999999999999687E-3</v>
      </c>
      <c r="H13" s="1" t="s">
        <v>178</v>
      </c>
      <c r="J13">
        <v>0.79906839225161996</v>
      </c>
      <c r="K13">
        <v>0.7923</v>
      </c>
    </row>
    <row r="14" spans="5:13" x14ac:dyDescent="0.2">
      <c r="E14" s="1" t="s">
        <v>171</v>
      </c>
      <c r="F14" s="138">
        <v>4.3414661297569435E-3</v>
      </c>
      <c r="G14" s="138">
        <f t="shared" si="0"/>
        <v>-0.1018</v>
      </c>
      <c r="H14" s="1" t="s">
        <v>178</v>
      </c>
      <c r="J14">
        <v>0.79434146612975698</v>
      </c>
      <c r="K14">
        <v>0.68820000000000003</v>
      </c>
    </row>
    <row r="15" spans="5:13" x14ac:dyDescent="0.2">
      <c r="E15" s="1" t="s">
        <v>159</v>
      </c>
      <c r="F15" s="138">
        <v>-8.2820125691940305E-3</v>
      </c>
      <c r="G15" s="138">
        <f t="shared" si="0"/>
        <v>-8.0699999999999994E-2</v>
      </c>
      <c r="H15" s="1" t="s">
        <v>178</v>
      </c>
      <c r="J15">
        <v>0.78171798743080601</v>
      </c>
      <c r="K15">
        <v>0.70930000000000004</v>
      </c>
    </row>
    <row r="16" spans="5:13" x14ac:dyDescent="0.2">
      <c r="E16" s="1" t="s">
        <v>160</v>
      </c>
      <c r="F16" s="138">
        <v>3.1340289803200028E-3</v>
      </c>
      <c r="G16" s="138">
        <f t="shared" si="0"/>
        <v>-2.629999999999999E-2</v>
      </c>
      <c r="H16" s="1" t="s">
        <v>178</v>
      </c>
      <c r="J16">
        <v>0.79313402898032004</v>
      </c>
      <c r="K16">
        <v>0.76370000000000005</v>
      </c>
    </row>
    <row r="17" spans="5:13" ht="17" x14ac:dyDescent="0.2">
      <c r="E17" s="20" t="s">
        <v>166</v>
      </c>
      <c r="F17" s="138">
        <v>7.6906545149559857E-3</v>
      </c>
      <c r="G17" s="138">
        <f t="shared" si="0"/>
        <v>-8.0000000000000071E-3</v>
      </c>
      <c r="H17" s="1" t="s">
        <v>178</v>
      </c>
      <c r="J17">
        <v>0.79769065451495602</v>
      </c>
      <c r="K17">
        <v>0.78200000000000003</v>
      </c>
    </row>
    <row r="18" spans="5:13" ht="17" x14ac:dyDescent="0.2">
      <c r="E18" s="20" t="s">
        <v>167</v>
      </c>
      <c r="F18" s="138">
        <v>-1.8637476693269983E-2</v>
      </c>
      <c r="G18" s="138">
        <f t="shared" si="0"/>
        <v>-2.9000000000000026E-2</v>
      </c>
      <c r="H18" s="1" t="s">
        <v>178</v>
      </c>
      <c r="J18">
        <v>0.77136252330673005</v>
      </c>
      <c r="K18">
        <v>0.76100000000000001</v>
      </c>
    </row>
    <row r="19" spans="5:13" x14ac:dyDescent="0.2">
      <c r="E19" s="1" t="s">
        <v>164</v>
      </c>
      <c r="F19" s="138">
        <v>1.0733621993459952E-2</v>
      </c>
      <c r="G19" s="138">
        <f t="shared" si="0"/>
        <v>-6.8000000000000282E-3</v>
      </c>
      <c r="H19" s="1" t="s">
        <v>178</v>
      </c>
      <c r="J19">
        <v>0.80073362199345999</v>
      </c>
      <c r="K19">
        <v>0.78320000000000001</v>
      </c>
    </row>
    <row r="20" spans="5:13" ht="17" x14ac:dyDescent="0.2">
      <c r="E20" s="20" t="s">
        <v>172</v>
      </c>
      <c r="F20" s="138">
        <v>1.3026638038089011E-2</v>
      </c>
      <c r="G20" s="138">
        <f t="shared" si="0"/>
        <v>-9.1700000000000004E-2</v>
      </c>
      <c r="H20" s="1" t="s">
        <v>178</v>
      </c>
      <c r="J20">
        <v>0.80302663803808905</v>
      </c>
      <c r="K20">
        <v>0.69830000000000003</v>
      </c>
    </row>
    <row r="21" spans="5:13" ht="17" x14ac:dyDescent="0.2">
      <c r="E21" s="20" t="s">
        <v>173</v>
      </c>
      <c r="F21" s="138">
        <v>3.4145656799299262E-3</v>
      </c>
      <c r="G21" s="138">
        <f t="shared" si="0"/>
        <v>-2.090000000000003E-2</v>
      </c>
      <c r="H21" s="138">
        <v>7.0000000000000062E-3</v>
      </c>
      <c r="J21">
        <v>0.79341456567992996</v>
      </c>
      <c r="K21">
        <v>0.76910000000000001</v>
      </c>
      <c r="M21">
        <v>0.78700000000000003</v>
      </c>
    </row>
    <row r="22" spans="5:13" ht="17" x14ac:dyDescent="0.2">
      <c r="E22" s="20" t="s">
        <v>174</v>
      </c>
      <c r="F22" s="138">
        <v>-1.4022819591690272E-3</v>
      </c>
      <c r="G22" s="138">
        <f t="shared" si="0"/>
        <v>-3.1299999999999994E-2</v>
      </c>
      <c r="H22" s="138">
        <v>-2.8399999999999981E-2</v>
      </c>
      <c r="J22">
        <v>0.78859771804083101</v>
      </c>
      <c r="K22">
        <v>0.75870000000000004</v>
      </c>
      <c r="M22">
        <v>0.75160000000000005</v>
      </c>
    </row>
    <row r="23" spans="5:13" x14ac:dyDescent="0.2">
      <c r="E23" s="1" t="s">
        <v>165</v>
      </c>
      <c r="F23" s="138">
        <v>6.0691934454992769E-4</v>
      </c>
      <c r="G23" s="138">
        <f t="shared" si="0"/>
        <v>-2.0000000000000018E-3</v>
      </c>
      <c r="H23" s="1" t="s">
        <v>178</v>
      </c>
      <c r="J23">
        <v>0.79060691934454996</v>
      </c>
      <c r="K23">
        <v>0.78800000000000003</v>
      </c>
    </row>
    <row r="24" spans="5:13" ht="17" x14ac:dyDescent="0.2">
      <c r="E24" s="20" t="s">
        <v>176</v>
      </c>
      <c r="F24" s="138">
        <v>7.4836644274030029E-3</v>
      </c>
      <c r="G24" s="138">
        <f t="shared" si="0"/>
        <v>-9.8000000000000309E-3</v>
      </c>
      <c r="H24" s="138">
        <v>-5.5000000000000604E-3</v>
      </c>
      <c r="J24">
        <v>0.79748366442740304</v>
      </c>
      <c r="K24">
        <v>0.7802</v>
      </c>
      <c r="M24">
        <v>0.77449999999999997</v>
      </c>
    </row>
    <row r="25" spans="5:13" x14ac:dyDescent="0.2">
      <c r="E25" s="1" t="s">
        <v>175</v>
      </c>
      <c r="F25" s="138">
        <v>1.5780987198632968E-2</v>
      </c>
      <c r="G25" s="138">
        <f t="shared" si="0"/>
        <v>-4.0000000000006697E-4</v>
      </c>
      <c r="H25" s="1" t="s">
        <v>178</v>
      </c>
      <c r="J25">
        <v>0.805780987198633</v>
      </c>
      <c r="K25">
        <v>0.78959999999999997</v>
      </c>
    </row>
    <row r="26" spans="5:13" x14ac:dyDescent="0.2">
      <c r="E26" s="1" t="s">
        <v>162</v>
      </c>
      <c r="F26" s="138">
        <v>7.0434306146839321E-3</v>
      </c>
      <c r="G26" s="138">
        <f t="shared" si="0"/>
        <v>-2.3199999999999998E-2</v>
      </c>
      <c r="H26" s="138">
        <v>-3.2700000000000062E-2</v>
      </c>
      <c r="J26">
        <v>0.79704343061468397</v>
      </c>
      <c r="K26">
        <v>0.76680000000000004</v>
      </c>
      <c r="M26">
        <v>0.74729999999999996</v>
      </c>
    </row>
    <row r="27" spans="5:13" x14ac:dyDescent="0.2">
      <c r="E27" s="1" t="s">
        <v>163</v>
      </c>
      <c r="F27" s="138">
        <v>6.2347265554100195E-3</v>
      </c>
      <c r="G27" s="138">
        <f t="shared" si="0"/>
        <v>-6.6100000000000048E-2</v>
      </c>
      <c r="H27" s="138" t="s">
        <v>178</v>
      </c>
      <c r="J27">
        <v>0.79623472655541006</v>
      </c>
      <c r="K27">
        <v>0.72389999999999999</v>
      </c>
    </row>
    <row r="29" spans="5:13" x14ac:dyDescent="0.2">
      <c r="F29">
        <v>0.79</v>
      </c>
      <c r="G29">
        <v>0.79</v>
      </c>
      <c r="H29">
        <v>0.78</v>
      </c>
    </row>
    <row r="31" spans="5:13" ht="17" thickBot="1" x14ac:dyDescent="0.25"/>
    <row r="32" spans="5:13" x14ac:dyDescent="0.2">
      <c r="E32" s="223" t="s">
        <v>177</v>
      </c>
      <c r="F32" s="208"/>
      <c r="G32" s="208"/>
      <c r="H32" s="208"/>
      <c r="I32" s="209"/>
      <c r="J32" s="4"/>
    </row>
    <row r="33" spans="4:12" x14ac:dyDescent="0.2">
      <c r="E33" s="237" t="s">
        <v>200</v>
      </c>
      <c r="F33" s="139" t="s">
        <v>65</v>
      </c>
      <c r="G33" s="139" t="s">
        <v>69</v>
      </c>
      <c r="H33" s="139" t="s">
        <v>73</v>
      </c>
      <c r="I33" s="141" t="s">
        <v>77</v>
      </c>
    </row>
    <row r="34" spans="4:12" x14ac:dyDescent="0.2">
      <c r="E34" s="237"/>
      <c r="F34" s="194" t="s">
        <v>155</v>
      </c>
      <c r="G34" s="195"/>
      <c r="H34" s="195"/>
      <c r="I34" s="226"/>
      <c r="J34" s="4"/>
    </row>
    <row r="35" spans="4:12" x14ac:dyDescent="0.2">
      <c r="D35" s="161">
        <f>AVERAGE(F35:I35)</f>
        <v>-2.994999999999997E-2</v>
      </c>
      <c r="E35" s="14" t="s">
        <v>156</v>
      </c>
      <c r="F35" s="138">
        <v>-2.8000000000000001E-2</v>
      </c>
      <c r="G35" s="138">
        <v>-3.5699999999999954E-2</v>
      </c>
      <c r="H35" s="138">
        <v>-2.7799999999999936E-2</v>
      </c>
      <c r="I35" s="151">
        <v>-2.8299999999999992E-2</v>
      </c>
      <c r="J35">
        <v>0.71430000000000005</v>
      </c>
      <c r="K35">
        <v>0.70220000000000005</v>
      </c>
      <c r="L35">
        <v>0.70169999999999999</v>
      </c>
    </row>
    <row r="36" spans="4:12" x14ac:dyDescent="0.2">
      <c r="D36" s="161">
        <f>AVERAGE(F36:H36)</f>
        <v>-3.1833333333333332E-2</v>
      </c>
      <c r="E36" s="14" t="s">
        <v>168</v>
      </c>
      <c r="F36" s="138">
        <v>-3.7999999999999999E-2</v>
      </c>
      <c r="G36" s="138">
        <v>-3.5000000000000031E-2</v>
      </c>
      <c r="H36" s="138">
        <v>-2.2499999999999964E-2</v>
      </c>
      <c r="I36" s="22" t="s">
        <v>178</v>
      </c>
      <c r="J36">
        <v>0.71499999999999997</v>
      </c>
      <c r="K36">
        <v>0.70750000000000002</v>
      </c>
    </row>
    <row r="37" spans="4:12" x14ac:dyDescent="0.2">
      <c r="D37" s="161">
        <f t="shared" ref="D37:D42" si="1">AVERAGE(F37:H37)</f>
        <v>-3.0499999999999999E-2</v>
      </c>
      <c r="E37" s="14" t="s">
        <v>169</v>
      </c>
      <c r="F37" s="138">
        <v>-3.2000000000000001E-2</v>
      </c>
      <c r="G37" s="138">
        <v>-3.0900000000000039E-2</v>
      </c>
      <c r="H37" s="138">
        <v>-2.8599999999999959E-2</v>
      </c>
      <c r="I37" s="22" t="s">
        <v>178</v>
      </c>
      <c r="J37">
        <v>0.71909999999999996</v>
      </c>
      <c r="K37">
        <v>0.70140000000000002</v>
      </c>
    </row>
    <row r="38" spans="4:12" x14ac:dyDescent="0.2">
      <c r="D38" s="161">
        <f t="shared" si="1"/>
        <v>-3.3266666666666674E-2</v>
      </c>
      <c r="E38" s="14" t="s">
        <v>157</v>
      </c>
      <c r="F38" s="138">
        <v>-3.6499999999999998E-2</v>
      </c>
      <c r="G38" s="138">
        <v>-3.620000000000001E-2</v>
      </c>
      <c r="H38" s="138">
        <v>-2.7100000000000013E-2</v>
      </c>
      <c r="I38" s="22" t="s">
        <v>178</v>
      </c>
      <c r="J38">
        <v>0.71379999999999999</v>
      </c>
      <c r="K38">
        <v>0.70289999999999997</v>
      </c>
    </row>
    <row r="39" spans="4:12" x14ac:dyDescent="0.2">
      <c r="D39" s="161">
        <f t="shared" si="1"/>
        <v>-3.3799999999999969E-2</v>
      </c>
      <c r="E39" s="14" t="s">
        <v>158</v>
      </c>
      <c r="F39" s="138">
        <v>-3.3000000000000002E-2</v>
      </c>
      <c r="G39" s="138">
        <v>-3.9799999999999947E-2</v>
      </c>
      <c r="H39" s="138">
        <v>-2.8599999999999959E-2</v>
      </c>
      <c r="I39" s="22" t="s">
        <v>178</v>
      </c>
      <c r="J39">
        <v>0.71020000000000005</v>
      </c>
      <c r="K39">
        <v>0.70140000000000002</v>
      </c>
    </row>
    <row r="40" spans="4:12" x14ac:dyDescent="0.2">
      <c r="D40" s="161">
        <f t="shared" si="1"/>
        <v>-2.9899999999999965E-2</v>
      </c>
      <c r="E40" s="14" t="s">
        <v>170</v>
      </c>
      <c r="F40" s="138">
        <v>-2.9399999999999982E-2</v>
      </c>
      <c r="G40" s="138">
        <v>-2.9399999999999982E-2</v>
      </c>
      <c r="H40" s="138">
        <v>-3.0899999999999928E-2</v>
      </c>
      <c r="I40" s="22" t="s">
        <v>178</v>
      </c>
      <c r="J40">
        <v>0.72060000000000002</v>
      </c>
      <c r="K40">
        <v>0.69910000000000005</v>
      </c>
    </row>
    <row r="41" spans="4:12" x14ac:dyDescent="0.2">
      <c r="D41" s="161">
        <f t="shared" si="1"/>
        <v>-3.429999999999999E-2</v>
      </c>
      <c r="E41" s="14" t="s">
        <v>161</v>
      </c>
      <c r="F41" s="138">
        <v>-3.5000000000000003E-2</v>
      </c>
      <c r="G41" s="138">
        <v>-3.9300000000000002E-2</v>
      </c>
      <c r="H41" s="138">
        <v>-2.8599999999999959E-2</v>
      </c>
      <c r="I41" s="22" t="s">
        <v>178</v>
      </c>
      <c r="J41">
        <v>0.7107</v>
      </c>
      <c r="K41">
        <v>0.70140000000000002</v>
      </c>
    </row>
    <row r="42" spans="4:12" x14ac:dyDescent="0.2">
      <c r="D42" s="161">
        <f t="shared" si="1"/>
        <v>-2.7499999999999997E-2</v>
      </c>
      <c r="E42" s="14" t="s">
        <v>171</v>
      </c>
      <c r="F42" s="138">
        <v>-2.7E-2</v>
      </c>
      <c r="G42" s="138">
        <v>-2.8399999999999981E-2</v>
      </c>
      <c r="H42" s="138">
        <v>-2.7100000000000013E-2</v>
      </c>
      <c r="I42" s="22" t="s">
        <v>178</v>
      </c>
      <c r="J42">
        <v>0.72160000000000002</v>
      </c>
      <c r="K42">
        <v>0.70289999999999997</v>
      </c>
    </row>
    <row r="43" spans="4:12" x14ac:dyDescent="0.2">
      <c r="D43" s="161">
        <f t="shared" ref="D43:D54" si="2">AVERAGE(F43:I43)</f>
        <v>-0.111925</v>
      </c>
      <c r="E43" s="14" t="s">
        <v>159</v>
      </c>
      <c r="F43" s="138">
        <v>-0.1</v>
      </c>
      <c r="G43" s="138">
        <v>-9.7400000000000042E-2</v>
      </c>
      <c r="H43" s="138">
        <v>-0.12729999999999997</v>
      </c>
      <c r="I43" s="151">
        <v>-0.123</v>
      </c>
      <c r="J43">
        <v>0.65259999999999996</v>
      </c>
      <c r="K43">
        <v>0.60270000000000001</v>
      </c>
      <c r="L43">
        <v>0.60699999999999998</v>
      </c>
    </row>
    <row r="44" spans="4:12" x14ac:dyDescent="0.2">
      <c r="D44" s="161">
        <f t="shared" si="2"/>
        <v>-3.2400000000000019E-2</v>
      </c>
      <c r="E44" s="14" t="s">
        <v>160</v>
      </c>
      <c r="F44" s="138">
        <v>-3.2000000000000028E-2</v>
      </c>
      <c r="G44" s="138">
        <v>-3.2000000000000028E-2</v>
      </c>
      <c r="H44" s="138">
        <v>-3.3200000000000007E-2</v>
      </c>
      <c r="I44" s="22" t="s">
        <v>178</v>
      </c>
      <c r="J44">
        <v>0.71799999999999997</v>
      </c>
      <c r="K44">
        <v>0.69679999999999997</v>
      </c>
    </row>
    <row r="45" spans="4:12" ht="17" x14ac:dyDescent="0.2">
      <c r="D45" s="161">
        <f t="shared" si="2"/>
        <v>-2.8766666666666673E-2</v>
      </c>
      <c r="E45" s="137" t="s">
        <v>166</v>
      </c>
      <c r="F45" s="138">
        <v>-2.9000000000000001E-2</v>
      </c>
      <c r="G45" s="138">
        <v>-3.4100000000000019E-2</v>
      </c>
      <c r="H45" s="138">
        <v>-2.3199999999999998E-2</v>
      </c>
      <c r="I45" s="22" t="s">
        <v>178</v>
      </c>
      <c r="J45">
        <v>0.71589999999999998</v>
      </c>
      <c r="K45">
        <v>0.70679999999999998</v>
      </c>
    </row>
    <row r="46" spans="4:12" ht="17" x14ac:dyDescent="0.2">
      <c r="D46" s="161">
        <f t="shared" si="2"/>
        <v>-2.6649999999999972E-2</v>
      </c>
      <c r="E46" s="137" t="s">
        <v>167</v>
      </c>
      <c r="F46" s="138">
        <v>-2.7E-2</v>
      </c>
      <c r="G46" s="138">
        <v>-3.3399999999999985E-2</v>
      </c>
      <c r="H46" s="138">
        <v>-2.4799999999999933E-2</v>
      </c>
      <c r="I46" s="151">
        <v>-2.1399999999999975E-2</v>
      </c>
      <c r="J46">
        <v>0.71660000000000001</v>
      </c>
      <c r="K46">
        <v>0.70520000000000005</v>
      </c>
      <c r="L46">
        <v>0.70860000000000001</v>
      </c>
    </row>
    <row r="47" spans="4:12" x14ac:dyDescent="0.2">
      <c r="D47" s="161">
        <f t="shared" si="2"/>
        <v>-3.1533333333333302E-2</v>
      </c>
      <c r="E47" s="14" t="s">
        <v>164</v>
      </c>
      <c r="F47" s="138">
        <v>-3.1499999999999972E-2</v>
      </c>
      <c r="G47" s="138">
        <v>-3.1499999999999972E-2</v>
      </c>
      <c r="H47" s="138">
        <v>-3.1599999999999961E-2</v>
      </c>
      <c r="I47" s="22" t="s">
        <v>178</v>
      </c>
      <c r="J47">
        <v>0.71850000000000003</v>
      </c>
      <c r="K47">
        <v>0.69840000000000002</v>
      </c>
    </row>
    <row r="48" spans="4:12" ht="17" x14ac:dyDescent="0.2">
      <c r="D48" s="161">
        <f t="shared" si="2"/>
        <v>-2.9899999999999965E-2</v>
      </c>
      <c r="E48" s="137" t="s">
        <v>172</v>
      </c>
      <c r="F48" s="138">
        <v>-2.9399999999999982E-2</v>
      </c>
      <c r="G48" s="138">
        <v>-2.9399999999999982E-2</v>
      </c>
      <c r="H48" s="138">
        <v>-3.0899999999999928E-2</v>
      </c>
      <c r="I48" s="22" t="s">
        <v>178</v>
      </c>
      <c r="J48">
        <v>0.72060000000000002</v>
      </c>
      <c r="K48">
        <v>0.69910000000000005</v>
      </c>
    </row>
    <row r="49" spans="4:12" ht="17" x14ac:dyDescent="0.2">
      <c r="D49" s="161">
        <f t="shared" si="2"/>
        <v>-3.5000000000000024E-2</v>
      </c>
      <c r="E49" s="137" t="s">
        <v>173</v>
      </c>
      <c r="F49" s="138">
        <v>-3.1E-2</v>
      </c>
      <c r="G49" s="138">
        <v>-4.6900000000000053E-2</v>
      </c>
      <c r="H49" s="138">
        <v>-2.7100000000000013E-2</v>
      </c>
      <c r="I49" s="22" t="s">
        <v>178</v>
      </c>
      <c r="J49">
        <v>0.70309999999999995</v>
      </c>
      <c r="K49">
        <v>0.70289999999999997</v>
      </c>
    </row>
    <row r="50" spans="4:12" ht="17" x14ac:dyDescent="0.2">
      <c r="D50" s="161">
        <f t="shared" si="2"/>
        <v>-3.3574999999999987E-2</v>
      </c>
      <c r="E50" s="137" t="s">
        <v>174</v>
      </c>
      <c r="F50" s="138">
        <v>-3.3000000000000002E-2</v>
      </c>
      <c r="G50" s="138">
        <v>-3.5699999999999954E-2</v>
      </c>
      <c r="H50" s="138">
        <v>-2.8599999999999959E-2</v>
      </c>
      <c r="I50" s="151">
        <v>-3.7000000000000033E-2</v>
      </c>
      <c r="J50">
        <v>0.71430000000000005</v>
      </c>
      <c r="K50">
        <v>0.70140000000000002</v>
      </c>
      <c r="L50">
        <v>0.69299999999999995</v>
      </c>
    </row>
    <row r="51" spans="4:12" x14ac:dyDescent="0.2">
      <c r="D51" s="161">
        <f t="shared" si="2"/>
        <v>-3.3149999999999978E-2</v>
      </c>
      <c r="E51" s="14" t="s">
        <v>165</v>
      </c>
      <c r="F51" s="138">
        <v>-3.1E-2</v>
      </c>
      <c r="G51" s="138">
        <v>-4.5599999999999974E-2</v>
      </c>
      <c r="H51" s="138">
        <v>-2.629999999999999E-2</v>
      </c>
      <c r="I51" s="151">
        <v>-2.9699999999999949E-2</v>
      </c>
      <c r="J51">
        <v>0.70440000000000003</v>
      </c>
      <c r="K51">
        <v>0.70369999999999999</v>
      </c>
      <c r="L51">
        <v>0.70030000000000003</v>
      </c>
    </row>
    <row r="52" spans="4:12" ht="17" x14ac:dyDescent="0.2">
      <c r="D52" s="161">
        <f t="shared" si="2"/>
        <v>-3.2799999999999989E-2</v>
      </c>
      <c r="E52" s="137" t="s">
        <v>176</v>
      </c>
      <c r="F52" s="138">
        <v>-3.5000000000000003E-2</v>
      </c>
      <c r="G52" s="138">
        <v>-3.3000000000000029E-2</v>
      </c>
      <c r="H52" s="138">
        <v>-2.8599999999999959E-2</v>
      </c>
      <c r="I52" s="151">
        <v>-3.4599999999999964E-2</v>
      </c>
      <c r="J52">
        <v>0.71699999999999997</v>
      </c>
      <c r="K52">
        <v>0.70140000000000002</v>
      </c>
      <c r="L52">
        <v>0.69540000000000002</v>
      </c>
    </row>
    <row r="53" spans="4:12" x14ac:dyDescent="0.2">
      <c r="D53" s="161">
        <f t="shared" si="2"/>
        <v>-2.2466666666666631E-2</v>
      </c>
      <c r="E53" s="14" t="s">
        <v>175</v>
      </c>
      <c r="F53" s="138">
        <v>-1.6E-2</v>
      </c>
      <c r="G53" s="138">
        <v>-1.749999999999996E-2</v>
      </c>
      <c r="H53" s="138">
        <v>-3.389999999999993E-2</v>
      </c>
      <c r="I53" s="22" t="s">
        <v>178</v>
      </c>
      <c r="J53">
        <v>0.73250000000000004</v>
      </c>
      <c r="K53">
        <v>0.69610000000000005</v>
      </c>
    </row>
    <row r="54" spans="4:12" x14ac:dyDescent="0.2">
      <c r="D54" s="161">
        <f t="shared" si="2"/>
        <v>-3.1599999999999989E-2</v>
      </c>
      <c r="E54" s="14" t="s">
        <v>162</v>
      </c>
      <c r="F54" s="138">
        <v>-3.7999999999999999E-2</v>
      </c>
      <c r="G54" s="138">
        <v>-2.2100000000000009E-2</v>
      </c>
      <c r="H54" s="138">
        <v>-3.4699999999999953E-2</v>
      </c>
      <c r="I54" s="22" t="s">
        <v>178</v>
      </c>
      <c r="J54">
        <v>0.72789999999999999</v>
      </c>
      <c r="K54">
        <v>0.69530000000000003</v>
      </c>
    </row>
    <row r="55" spans="4:12" ht="17" thickBot="1" x14ac:dyDescent="0.25">
      <c r="D55" s="161">
        <f>AVERAGE(F55:I55)</f>
        <v>-4.617499999999998E-2</v>
      </c>
      <c r="E55" s="8" t="s">
        <v>163</v>
      </c>
      <c r="F55" s="144">
        <v>-4.9000000000000002E-2</v>
      </c>
      <c r="G55" s="144">
        <v>-4.8799999999999955E-2</v>
      </c>
      <c r="H55" s="144">
        <v>-3.7699999999999956E-2</v>
      </c>
      <c r="I55" s="152">
        <v>-4.9200000000000021E-2</v>
      </c>
      <c r="J55">
        <v>0.70120000000000005</v>
      </c>
      <c r="K55">
        <v>0.69230000000000003</v>
      </c>
      <c r="L55">
        <v>0.68079999999999996</v>
      </c>
    </row>
    <row r="57" spans="4:12" x14ac:dyDescent="0.2">
      <c r="F57" s="101">
        <v>0.73</v>
      </c>
      <c r="G57">
        <v>0.75</v>
      </c>
      <c r="H57">
        <v>0.73</v>
      </c>
      <c r="I57">
        <v>0.73</v>
      </c>
    </row>
  </sheetData>
  <mergeCells count="6">
    <mergeCell ref="E32:I32"/>
    <mergeCell ref="F34:I34"/>
    <mergeCell ref="E4:H4"/>
    <mergeCell ref="E5:E6"/>
    <mergeCell ref="F6:H6"/>
    <mergeCell ref="E33:E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27B4F-7213-E144-B7BA-AD94B9A0F9BC}">
  <dimension ref="C1:M66"/>
  <sheetViews>
    <sheetView topLeftCell="A45" workbookViewId="0">
      <selection activeCell="L31" sqref="L31"/>
    </sheetView>
  </sheetViews>
  <sheetFormatPr baseColWidth="10" defaultRowHeight="16" x14ac:dyDescent="0.2"/>
  <cols>
    <col min="3" max="3" width="13.83203125" customWidth="1"/>
    <col min="4" max="4" width="12.6640625" customWidth="1"/>
    <col min="10" max="10" width="11.5" customWidth="1"/>
    <col min="13" max="13" width="10.33203125" customWidth="1"/>
  </cols>
  <sheetData>
    <row r="1" spans="3:13" ht="17" thickBot="1" x14ac:dyDescent="0.25"/>
    <row r="2" spans="3:13" x14ac:dyDescent="0.2">
      <c r="C2" s="223" t="s">
        <v>90</v>
      </c>
      <c r="D2" s="208"/>
      <c r="E2" s="208"/>
      <c r="F2" s="208"/>
      <c r="G2" s="208"/>
      <c r="H2" s="208"/>
      <c r="I2" s="208"/>
      <c r="J2" s="208"/>
      <c r="K2" s="208"/>
      <c r="L2" s="209"/>
    </row>
    <row r="3" spans="3:13" ht="49" thickBot="1" x14ac:dyDescent="0.25">
      <c r="C3" s="109" t="s">
        <v>97</v>
      </c>
      <c r="D3" s="110" t="s">
        <v>140</v>
      </c>
      <c r="E3" s="111" t="s">
        <v>98</v>
      </c>
      <c r="F3" s="241" t="s">
        <v>99</v>
      </c>
      <c r="G3" s="241"/>
      <c r="H3" s="241"/>
      <c r="I3" s="241"/>
      <c r="J3" s="112" t="s">
        <v>14</v>
      </c>
      <c r="K3" s="112" t="s">
        <v>16</v>
      </c>
      <c r="L3" s="113" t="s">
        <v>146</v>
      </c>
    </row>
    <row r="4" spans="3:13" x14ac:dyDescent="0.2">
      <c r="C4" s="114" t="s">
        <v>100</v>
      </c>
      <c r="D4" s="242">
        <v>1</v>
      </c>
      <c r="E4" s="242">
        <v>3</v>
      </c>
      <c r="F4" s="244" t="s">
        <v>145</v>
      </c>
      <c r="G4" s="245"/>
      <c r="H4" s="245"/>
      <c r="I4" s="246"/>
      <c r="J4" s="45">
        <v>0.79</v>
      </c>
      <c r="K4" s="45">
        <v>0.79</v>
      </c>
      <c r="L4" s="81">
        <v>0.82</v>
      </c>
      <c r="M4" s="117">
        <f>AVERAGE(J4:L4)</f>
        <v>0.79999999999999993</v>
      </c>
    </row>
    <row r="5" spans="3:13" x14ac:dyDescent="0.2">
      <c r="C5" s="115" t="s">
        <v>101</v>
      </c>
      <c r="D5" s="186"/>
      <c r="E5" s="186"/>
      <c r="F5" s="247"/>
      <c r="G5" s="248"/>
      <c r="H5" s="248"/>
      <c r="I5" s="249"/>
      <c r="J5" s="1">
        <v>0.79</v>
      </c>
      <c r="K5" s="1">
        <v>0.79</v>
      </c>
      <c r="L5" s="15">
        <v>0.82</v>
      </c>
      <c r="M5">
        <f t="shared" ref="M5:M11" si="0">AVERAGE(J5:L5)</f>
        <v>0.79999999999999993</v>
      </c>
    </row>
    <row r="6" spans="3:13" x14ac:dyDescent="0.2">
      <c r="C6" s="115" t="s">
        <v>144</v>
      </c>
      <c r="D6" s="186"/>
      <c r="E6" s="186"/>
      <c r="F6" s="247"/>
      <c r="G6" s="248"/>
      <c r="H6" s="248"/>
      <c r="I6" s="249"/>
      <c r="J6" s="1">
        <v>0.79</v>
      </c>
      <c r="K6" s="1">
        <v>0.79</v>
      </c>
      <c r="L6" s="15">
        <v>0.82</v>
      </c>
      <c r="M6">
        <f t="shared" si="0"/>
        <v>0.79999999999999993</v>
      </c>
    </row>
    <row r="7" spans="3:13" ht="17" thickBot="1" x14ac:dyDescent="0.25">
      <c r="C7" s="116" t="s">
        <v>102</v>
      </c>
      <c r="D7" s="243"/>
      <c r="E7" s="243"/>
      <c r="F7" s="250"/>
      <c r="G7" s="251"/>
      <c r="H7" s="251"/>
      <c r="I7" s="252"/>
      <c r="J7" s="9">
        <v>0.79</v>
      </c>
      <c r="K7" s="9">
        <v>0.79</v>
      </c>
      <c r="L7" s="82">
        <v>0.82</v>
      </c>
      <c r="M7">
        <f t="shared" si="0"/>
        <v>0.79999999999999993</v>
      </c>
    </row>
    <row r="8" spans="3:13" x14ac:dyDescent="0.2">
      <c r="C8" s="114" t="s">
        <v>100</v>
      </c>
      <c r="D8" s="242">
        <v>2</v>
      </c>
      <c r="E8" s="242">
        <v>3</v>
      </c>
      <c r="F8" s="244" t="s">
        <v>147</v>
      </c>
      <c r="G8" s="245"/>
      <c r="H8" s="245"/>
      <c r="I8" s="246"/>
      <c r="J8" s="45">
        <v>0.79</v>
      </c>
      <c r="K8" s="45">
        <v>0.79</v>
      </c>
      <c r="L8" s="81">
        <v>0.83</v>
      </c>
      <c r="M8">
        <f t="shared" si="0"/>
        <v>0.80333333333333334</v>
      </c>
    </row>
    <row r="9" spans="3:13" x14ac:dyDescent="0.2">
      <c r="C9" s="115" t="s">
        <v>101</v>
      </c>
      <c r="D9" s="186"/>
      <c r="E9" s="186"/>
      <c r="F9" s="247"/>
      <c r="G9" s="248"/>
      <c r="H9" s="248"/>
      <c r="I9" s="249"/>
      <c r="J9" s="1">
        <v>0.79</v>
      </c>
      <c r="K9" s="1">
        <v>0.79</v>
      </c>
      <c r="L9" s="15">
        <v>0.83</v>
      </c>
      <c r="M9">
        <f t="shared" si="0"/>
        <v>0.80333333333333334</v>
      </c>
    </row>
    <row r="10" spans="3:13" x14ac:dyDescent="0.2">
      <c r="C10" s="115" t="s">
        <v>144</v>
      </c>
      <c r="D10" s="186"/>
      <c r="E10" s="186"/>
      <c r="F10" s="247"/>
      <c r="G10" s="248"/>
      <c r="H10" s="248"/>
      <c r="I10" s="249"/>
      <c r="J10" s="1">
        <v>0.79</v>
      </c>
      <c r="K10" s="1">
        <v>0.79</v>
      </c>
      <c r="L10" s="15">
        <v>0.83</v>
      </c>
      <c r="M10">
        <f t="shared" si="0"/>
        <v>0.80333333333333334</v>
      </c>
    </row>
    <row r="11" spans="3:13" ht="17" thickBot="1" x14ac:dyDescent="0.25">
      <c r="C11" s="116" t="s">
        <v>102</v>
      </c>
      <c r="D11" s="243"/>
      <c r="E11" s="243"/>
      <c r="F11" s="250"/>
      <c r="G11" s="251"/>
      <c r="H11" s="251"/>
      <c r="I11" s="252"/>
      <c r="J11" s="9">
        <v>0.79</v>
      </c>
      <c r="K11" s="9">
        <v>0.79</v>
      </c>
      <c r="L11" s="82">
        <v>0.83</v>
      </c>
      <c r="M11">
        <f t="shared" si="0"/>
        <v>0.80333333333333334</v>
      </c>
    </row>
    <row r="12" spans="3:13" x14ac:dyDescent="0.2">
      <c r="C12" s="114" t="s">
        <v>100</v>
      </c>
      <c r="D12" s="242">
        <v>3</v>
      </c>
      <c r="E12" s="242">
        <v>5</v>
      </c>
      <c r="F12" s="244" t="s">
        <v>148</v>
      </c>
      <c r="G12" s="245"/>
      <c r="H12" s="245"/>
      <c r="I12" s="246"/>
      <c r="J12" s="45">
        <v>0.8</v>
      </c>
      <c r="K12" s="45">
        <v>0.79</v>
      </c>
      <c r="L12" s="81">
        <v>0.82</v>
      </c>
      <c r="M12">
        <f t="shared" ref="M12:M15" si="1">AVERAGE(J12:L12)</f>
        <v>0.80333333333333334</v>
      </c>
    </row>
    <row r="13" spans="3:13" x14ac:dyDescent="0.2">
      <c r="C13" s="115" t="s">
        <v>101</v>
      </c>
      <c r="D13" s="186"/>
      <c r="E13" s="186"/>
      <c r="F13" s="247"/>
      <c r="G13" s="248"/>
      <c r="H13" s="248"/>
      <c r="I13" s="249"/>
      <c r="J13" s="1">
        <v>0.8</v>
      </c>
      <c r="K13" s="1">
        <v>0.79</v>
      </c>
      <c r="L13" s="15">
        <v>0.82</v>
      </c>
      <c r="M13">
        <f t="shared" si="1"/>
        <v>0.80333333333333334</v>
      </c>
    </row>
    <row r="14" spans="3:13" x14ac:dyDescent="0.2">
      <c r="C14" s="115" t="s">
        <v>144</v>
      </c>
      <c r="D14" s="186"/>
      <c r="E14" s="186"/>
      <c r="F14" s="247"/>
      <c r="G14" s="248"/>
      <c r="H14" s="248"/>
      <c r="I14" s="249"/>
      <c r="J14" s="1">
        <v>0.8</v>
      </c>
      <c r="K14" s="1">
        <v>0.79</v>
      </c>
      <c r="L14" s="15">
        <v>0.82</v>
      </c>
      <c r="M14">
        <f t="shared" si="1"/>
        <v>0.80333333333333334</v>
      </c>
    </row>
    <row r="15" spans="3:13" ht="17" thickBot="1" x14ac:dyDescent="0.25">
      <c r="C15" s="116" t="s">
        <v>102</v>
      </c>
      <c r="D15" s="243"/>
      <c r="E15" s="243"/>
      <c r="F15" s="250"/>
      <c r="G15" s="251"/>
      <c r="H15" s="251"/>
      <c r="I15" s="252"/>
      <c r="J15" s="9">
        <v>0.8</v>
      </c>
      <c r="K15" s="9">
        <v>0.79</v>
      </c>
      <c r="L15" s="82">
        <v>0.82</v>
      </c>
      <c r="M15">
        <f t="shared" si="1"/>
        <v>0.80333333333333334</v>
      </c>
    </row>
    <row r="16" spans="3:13" x14ac:dyDescent="0.2">
      <c r="C16" s="114" t="s">
        <v>100</v>
      </c>
      <c r="D16" s="242">
        <v>4</v>
      </c>
      <c r="E16" s="242">
        <v>4</v>
      </c>
      <c r="F16" s="244" t="s">
        <v>149</v>
      </c>
      <c r="G16" s="245"/>
      <c r="H16" s="245"/>
      <c r="I16" s="246"/>
      <c r="J16" s="45">
        <v>0.79</v>
      </c>
      <c r="K16" s="45">
        <v>0.79</v>
      </c>
      <c r="L16" s="81">
        <v>0.83</v>
      </c>
      <c r="M16">
        <f t="shared" ref="M16:M19" si="2">AVERAGE(J16:L16)</f>
        <v>0.80333333333333334</v>
      </c>
    </row>
    <row r="17" spans="3:13" x14ac:dyDescent="0.2">
      <c r="C17" s="115" t="s">
        <v>101</v>
      </c>
      <c r="D17" s="186"/>
      <c r="E17" s="186"/>
      <c r="F17" s="247"/>
      <c r="G17" s="248"/>
      <c r="H17" s="248"/>
      <c r="I17" s="249"/>
      <c r="J17" s="1">
        <v>0.79</v>
      </c>
      <c r="K17" s="1">
        <v>0.79</v>
      </c>
      <c r="L17" s="15">
        <v>0.83</v>
      </c>
      <c r="M17">
        <f t="shared" si="2"/>
        <v>0.80333333333333334</v>
      </c>
    </row>
    <row r="18" spans="3:13" x14ac:dyDescent="0.2">
      <c r="C18" s="115" t="s">
        <v>144</v>
      </c>
      <c r="D18" s="186"/>
      <c r="E18" s="186"/>
      <c r="F18" s="247"/>
      <c r="G18" s="248"/>
      <c r="H18" s="248"/>
      <c r="I18" s="249"/>
      <c r="J18" s="1">
        <v>0.78</v>
      </c>
      <c r="K18" s="1">
        <v>0.8</v>
      </c>
      <c r="L18" s="15">
        <v>0.86</v>
      </c>
      <c r="M18">
        <f t="shared" si="2"/>
        <v>0.81333333333333335</v>
      </c>
    </row>
    <row r="19" spans="3:13" ht="17" thickBot="1" x14ac:dyDescent="0.25">
      <c r="C19" s="116" t="s">
        <v>102</v>
      </c>
      <c r="D19" s="243"/>
      <c r="E19" s="243"/>
      <c r="F19" s="250"/>
      <c r="G19" s="251"/>
      <c r="H19" s="251"/>
      <c r="I19" s="252"/>
      <c r="J19" s="9">
        <v>0.78</v>
      </c>
      <c r="K19" s="9">
        <v>0.8</v>
      </c>
      <c r="L19" s="82">
        <v>0.86</v>
      </c>
      <c r="M19">
        <f t="shared" si="2"/>
        <v>0.81333333333333335</v>
      </c>
    </row>
    <row r="20" spans="3:13" x14ac:dyDescent="0.2">
      <c r="C20" s="59" t="s">
        <v>100</v>
      </c>
      <c r="D20" s="253">
        <v>5</v>
      </c>
      <c r="E20" s="253">
        <v>3</v>
      </c>
      <c r="F20" s="256" t="s">
        <v>150</v>
      </c>
      <c r="G20" s="257"/>
      <c r="H20" s="257"/>
      <c r="I20" s="258"/>
      <c r="J20" s="61">
        <v>0.78</v>
      </c>
      <c r="K20" s="61">
        <v>0.8</v>
      </c>
      <c r="L20" s="62">
        <v>0.86</v>
      </c>
      <c r="M20">
        <f t="shared" ref="M20:M23" si="3">AVERAGE(J20:L20)</f>
        <v>0.81333333333333335</v>
      </c>
    </row>
    <row r="21" spans="3:13" x14ac:dyDescent="0.2">
      <c r="C21" s="115" t="s">
        <v>101</v>
      </c>
      <c r="D21" s="254"/>
      <c r="E21" s="254"/>
      <c r="F21" s="259"/>
      <c r="G21" s="260"/>
      <c r="H21" s="260"/>
      <c r="I21" s="261"/>
      <c r="J21" s="1">
        <v>0.78</v>
      </c>
      <c r="K21" s="1">
        <v>0.8</v>
      </c>
      <c r="L21" s="15">
        <v>0.86</v>
      </c>
      <c r="M21">
        <f t="shared" si="3"/>
        <v>0.81333333333333335</v>
      </c>
    </row>
    <row r="22" spans="3:13" x14ac:dyDescent="0.2">
      <c r="C22" s="115" t="s">
        <v>144</v>
      </c>
      <c r="D22" s="254"/>
      <c r="E22" s="254"/>
      <c r="F22" s="259"/>
      <c r="G22" s="260"/>
      <c r="H22" s="260"/>
      <c r="I22" s="261"/>
      <c r="J22" s="1">
        <v>0.78</v>
      </c>
      <c r="K22" s="1">
        <v>0.8</v>
      </c>
      <c r="L22" s="15">
        <v>0.86</v>
      </c>
      <c r="M22">
        <f t="shared" si="3"/>
        <v>0.81333333333333335</v>
      </c>
    </row>
    <row r="23" spans="3:13" ht="17" thickBot="1" x14ac:dyDescent="0.25">
      <c r="C23" s="116" t="s">
        <v>102</v>
      </c>
      <c r="D23" s="255"/>
      <c r="E23" s="255"/>
      <c r="F23" s="262"/>
      <c r="G23" s="263"/>
      <c r="H23" s="263"/>
      <c r="I23" s="264"/>
      <c r="J23" s="9">
        <v>0.78</v>
      </c>
      <c r="K23" s="9">
        <v>0.8</v>
      </c>
      <c r="L23" s="82">
        <v>0.86</v>
      </c>
      <c r="M23">
        <f t="shared" si="3"/>
        <v>0.81333333333333335</v>
      </c>
    </row>
    <row r="24" spans="3:13" x14ac:dyDescent="0.2">
      <c r="C24" s="114" t="s">
        <v>100</v>
      </c>
      <c r="D24" s="242">
        <v>6</v>
      </c>
      <c r="E24" s="242">
        <v>2</v>
      </c>
      <c r="F24" s="244" t="s">
        <v>151</v>
      </c>
      <c r="G24" s="245"/>
      <c r="H24" s="245"/>
      <c r="I24" s="246"/>
      <c r="J24" s="45">
        <v>0.78</v>
      </c>
      <c r="K24" s="45">
        <v>0.8</v>
      </c>
      <c r="L24" s="81">
        <v>0.86</v>
      </c>
      <c r="M24">
        <f t="shared" ref="M24:M27" si="4">AVERAGE(J24:L24)</f>
        <v>0.81333333333333335</v>
      </c>
    </row>
    <row r="25" spans="3:13" x14ac:dyDescent="0.2">
      <c r="C25" s="115" t="s">
        <v>101</v>
      </c>
      <c r="D25" s="186"/>
      <c r="E25" s="186"/>
      <c r="F25" s="247"/>
      <c r="G25" s="248"/>
      <c r="H25" s="248"/>
      <c r="I25" s="249"/>
      <c r="J25" s="1">
        <v>0.78</v>
      </c>
      <c r="K25" s="1">
        <v>0.8</v>
      </c>
      <c r="L25" s="15">
        <v>0.86</v>
      </c>
      <c r="M25">
        <f t="shared" si="4"/>
        <v>0.81333333333333335</v>
      </c>
    </row>
    <row r="26" spans="3:13" x14ac:dyDescent="0.2">
      <c r="C26" s="115" t="s">
        <v>144</v>
      </c>
      <c r="D26" s="186"/>
      <c r="E26" s="186"/>
      <c r="F26" s="247"/>
      <c r="G26" s="248"/>
      <c r="H26" s="248"/>
      <c r="I26" s="249"/>
      <c r="J26" s="1">
        <v>0.78</v>
      </c>
      <c r="K26" s="1">
        <v>0.8</v>
      </c>
      <c r="L26" s="15">
        <v>0.86</v>
      </c>
      <c r="M26">
        <f t="shared" si="4"/>
        <v>0.81333333333333335</v>
      </c>
    </row>
    <row r="27" spans="3:13" ht="17" thickBot="1" x14ac:dyDescent="0.25">
      <c r="C27" s="116" t="s">
        <v>102</v>
      </c>
      <c r="D27" s="243"/>
      <c r="E27" s="243"/>
      <c r="F27" s="250"/>
      <c r="G27" s="251"/>
      <c r="H27" s="251"/>
      <c r="I27" s="252"/>
      <c r="J27" s="9">
        <v>0.78</v>
      </c>
      <c r="K27" s="9">
        <v>0.8</v>
      </c>
      <c r="L27" s="82">
        <v>0.86</v>
      </c>
      <c r="M27">
        <f t="shared" si="4"/>
        <v>0.81333333333333335</v>
      </c>
    </row>
    <row r="28" spans="3:13" x14ac:dyDescent="0.2">
      <c r="C28" s="114" t="s">
        <v>100</v>
      </c>
      <c r="D28" s="242">
        <v>7</v>
      </c>
      <c r="E28" s="242">
        <v>4</v>
      </c>
      <c r="F28" s="244" t="s">
        <v>217</v>
      </c>
      <c r="G28" s="245"/>
      <c r="H28" s="245"/>
      <c r="I28" s="246"/>
      <c r="J28" s="45">
        <v>0.79</v>
      </c>
      <c r="K28" s="45">
        <v>0.79</v>
      </c>
      <c r="L28" s="81">
        <v>0.83</v>
      </c>
      <c r="M28">
        <f t="shared" ref="M28:M31" si="5">AVERAGE(J28:L28)</f>
        <v>0.80333333333333334</v>
      </c>
    </row>
    <row r="29" spans="3:13" x14ac:dyDescent="0.2">
      <c r="C29" s="115" t="s">
        <v>101</v>
      </c>
      <c r="D29" s="186"/>
      <c r="E29" s="186"/>
      <c r="F29" s="247"/>
      <c r="G29" s="248"/>
      <c r="H29" s="248"/>
      <c r="I29" s="249"/>
      <c r="J29" s="1">
        <v>0.78</v>
      </c>
      <c r="K29" s="1">
        <v>0.81</v>
      </c>
      <c r="L29" s="15">
        <v>0.88</v>
      </c>
      <c r="M29">
        <f>AVERAGE(J29:L29)</f>
        <v>0.82333333333333336</v>
      </c>
    </row>
    <row r="30" spans="3:13" x14ac:dyDescent="0.2">
      <c r="C30" s="115" t="s">
        <v>144</v>
      </c>
      <c r="D30" s="186"/>
      <c r="E30" s="186"/>
      <c r="F30" s="247"/>
      <c r="G30" s="248"/>
      <c r="H30" s="248"/>
      <c r="I30" s="249"/>
      <c r="J30" s="1">
        <v>0.79</v>
      </c>
      <c r="K30" s="1">
        <v>0.81</v>
      </c>
      <c r="L30" s="15">
        <v>0.87</v>
      </c>
      <c r="M30">
        <f t="shared" si="5"/>
        <v>0.82333333333333336</v>
      </c>
    </row>
    <row r="31" spans="3:13" ht="17" thickBot="1" x14ac:dyDescent="0.25">
      <c r="C31" s="116" t="s">
        <v>102</v>
      </c>
      <c r="D31" s="243"/>
      <c r="E31" s="243"/>
      <c r="F31" s="250"/>
      <c r="G31" s="251"/>
      <c r="H31" s="251"/>
      <c r="I31" s="252"/>
      <c r="J31" s="9">
        <v>0.79</v>
      </c>
      <c r="K31" s="9">
        <v>0.81</v>
      </c>
      <c r="L31" s="82">
        <v>0.87</v>
      </c>
      <c r="M31">
        <f t="shared" si="5"/>
        <v>0.82333333333333336</v>
      </c>
    </row>
    <row r="33" spans="3:13" ht="17" thickBot="1" x14ac:dyDescent="0.25"/>
    <row r="34" spans="3:13" x14ac:dyDescent="0.2">
      <c r="C34" s="223" t="s">
        <v>103</v>
      </c>
      <c r="D34" s="208"/>
      <c r="E34" s="208"/>
      <c r="F34" s="208"/>
      <c r="G34" s="208"/>
      <c r="H34" s="208"/>
      <c r="I34" s="208"/>
      <c r="J34" s="208"/>
      <c r="K34" s="208"/>
      <c r="L34" s="209"/>
    </row>
    <row r="35" spans="3:13" ht="49" thickBot="1" x14ac:dyDescent="0.25">
      <c r="C35" s="109" t="s">
        <v>97</v>
      </c>
      <c r="D35" s="110"/>
      <c r="E35" s="111" t="s">
        <v>98</v>
      </c>
      <c r="F35" s="241" t="s">
        <v>99</v>
      </c>
      <c r="G35" s="241"/>
      <c r="H35" s="241"/>
      <c r="I35" s="241"/>
      <c r="J35" s="112" t="s">
        <v>14</v>
      </c>
      <c r="K35" s="112" t="s">
        <v>16</v>
      </c>
      <c r="L35" s="113" t="s">
        <v>146</v>
      </c>
    </row>
    <row r="36" spans="3:13" x14ac:dyDescent="0.2">
      <c r="C36" s="114" t="s">
        <v>100</v>
      </c>
      <c r="D36" s="242">
        <v>1</v>
      </c>
      <c r="E36" s="242">
        <v>4</v>
      </c>
      <c r="F36" s="244" t="s">
        <v>152</v>
      </c>
      <c r="G36" s="245"/>
      <c r="H36" s="245"/>
      <c r="I36" s="246"/>
      <c r="J36" s="45">
        <v>0.76</v>
      </c>
      <c r="K36" s="45">
        <v>0.72</v>
      </c>
      <c r="L36" s="81">
        <v>0.74</v>
      </c>
      <c r="M36">
        <f t="shared" ref="M36:M55" si="6">AVERAGE(J36:L36)</f>
        <v>0.73999999999999988</v>
      </c>
    </row>
    <row r="37" spans="3:13" x14ac:dyDescent="0.2">
      <c r="C37" s="115" t="s">
        <v>101</v>
      </c>
      <c r="D37" s="186"/>
      <c r="E37" s="186"/>
      <c r="F37" s="247"/>
      <c r="G37" s="248"/>
      <c r="H37" s="248"/>
      <c r="I37" s="249"/>
      <c r="J37" s="1">
        <v>0.82</v>
      </c>
      <c r="K37" s="1">
        <v>0.71</v>
      </c>
      <c r="L37" s="15">
        <v>0.67</v>
      </c>
      <c r="M37">
        <f t="shared" si="6"/>
        <v>0.73333333333333328</v>
      </c>
    </row>
    <row r="38" spans="3:13" x14ac:dyDescent="0.2">
      <c r="C38" s="115" t="s">
        <v>144</v>
      </c>
      <c r="D38" s="186"/>
      <c r="E38" s="186"/>
      <c r="F38" s="247"/>
      <c r="G38" s="248"/>
      <c r="H38" s="248"/>
      <c r="I38" s="249"/>
      <c r="J38" s="1">
        <v>0.76</v>
      </c>
      <c r="K38" s="1">
        <v>0.72</v>
      </c>
      <c r="L38" s="15">
        <v>0.75</v>
      </c>
      <c r="M38">
        <f t="shared" si="6"/>
        <v>0.74333333333333329</v>
      </c>
    </row>
    <row r="39" spans="3:13" ht="17" thickBot="1" x14ac:dyDescent="0.25">
      <c r="C39" s="118" t="s">
        <v>102</v>
      </c>
      <c r="D39" s="186"/>
      <c r="E39" s="186"/>
      <c r="F39" s="247"/>
      <c r="G39" s="248"/>
      <c r="H39" s="248"/>
      <c r="I39" s="249"/>
      <c r="J39" s="58">
        <v>0.76</v>
      </c>
      <c r="K39" s="58">
        <v>0.72</v>
      </c>
      <c r="L39" s="119">
        <v>0.75</v>
      </c>
      <c r="M39">
        <f t="shared" si="6"/>
        <v>0.74333333333333329</v>
      </c>
    </row>
    <row r="40" spans="3:13" x14ac:dyDescent="0.2">
      <c r="C40" s="114" t="s">
        <v>100</v>
      </c>
      <c r="D40" s="238">
        <v>1</v>
      </c>
      <c r="E40" s="238">
        <v>3</v>
      </c>
      <c r="F40" s="238" t="s">
        <v>153</v>
      </c>
      <c r="G40" s="238"/>
      <c r="H40" s="238"/>
      <c r="I40" s="238"/>
      <c r="J40" s="45">
        <v>0.76</v>
      </c>
      <c r="K40" s="45">
        <v>0.72</v>
      </c>
      <c r="L40" s="81">
        <v>0.75</v>
      </c>
      <c r="M40">
        <f t="shared" si="6"/>
        <v>0.74333333333333329</v>
      </c>
    </row>
    <row r="41" spans="3:13" x14ac:dyDescent="0.2">
      <c r="C41" s="115" t="s">
        <v>101</v>
      </c>
      <c r="D41" s="239"/>
      <c r="E41" s="239"/>
      <c r="F41" s="239"/>
      <c r="G41" s="239"/>
      <c r="H41" s="239"/>
      <c r="I41" s="239"/>
      <c r="J41" s="1">
        <v>0.76</v>
      </c>
      <c r="K41" s="1">
        <v>0.72</v>
      </c>
      <c r="L41" s="15">
        <v>0.75</v>
      </c>
      <c r="M41">
        <f t="shared" si="6"/>
        <v>0.74333333333333329</v>
      </c>
    </row>
    <row r="42" spans="3:13" x14ac:dyDescent="0.2">
      <c r="C42" s="115" t="s">
        <v>144</v>
      </c>
      <c r="D42" s="239"/>
      <c r="E42" s="239"/>
      <c r="F42" s="239"/>
      <c r="G42" s="239"/>
      <c r="H42" s="239"/>
      <c r="I42" s="239"/>
      <c r="J42" s="1">
        <v>0.76</v>
      </c>
      <c r="K42" s="1">
        <v>0.72</v>
      </c>
      <c r="L42" s="15">
        <v>0.75</v>
      </c>
      <c r="M42">
        <f t="shared" si="6"/>
        <v>0.74333333333333329</v>
      </c>
    </row>
    <row r="43" spans="3:13" ht="17" thickBot="1" x14ac:dyDescent="0.25">
      <c r="C43" s="116" t="s">
        <v>102</v>
      </c>
      <c r="D43" s="240"/>
      <c r="E43" s="240"/>
      <c r="F43" s="240"/>
      <c r="G43" s="240"/>
      <c r="H43" s="240"/>
      <c r="I43" s="240"/>
      <c r="J43" s="9">
        <v>0.76</v>
      </c>
      <c r="K43" s="9">
        <v>0.72</v>
      </c>
      <c r="L43" s="82">
        <v>0.75</v>
      </c>
      <c r="M43">
        <f t="shared" si="6"/>
        <v>0.74333333333333329</v>
      </c>
    </row>
    <row r="44" spans="3:13" x14ac:dyDescent="0.2">
      <c r="C44" s="114" t="s">
        <v>100</v>
      </c>
      <c r="D44" s="238">
        <v>1</v>
      </c>
      <c r="E44" s="238">
        <v>4</v>
      </c>
      <c r="F44" s="238" t="s">
        <v>220</v>
      </c>
      <c r="G44" s="238"/>
      <c r="H44" s="238"/>
      <c r="I44" s="238"/>
      <c r="J44" s="45">
        <v>0.78</v>
      </c>
      <c r="K44" s="45">
        <v>0.72</v>
      </c>
      <c r="L44" s="81">
        <v>0.73</v>
      </c>
      <c r="M44">
        <f t="shared" si="6"/>
        <v>0.74333333333333329</v>
      </c>
    </row>
    <row r="45" spans="3:13" x14ac:dyDescent="0.2">
      <c r="C45" s="115" t="s">
        <v>101</v>
      </c>
      <c r="D45" s="239"/>
      <c r="E45" s="239"/>
      <c r="F45" s="239"/>
      <c r="G45" s="239"/>
      <c r="H45" s="239"/>
      <c r="I45" s="239"/>
      <c r="J45" s="1">
        <v>0.78</v>
      </c>
      <c r="K45" s="1">
        <v>0.72</v>
      </c>
      <c r="L45" s="15">
        <v>0.73</v>
      </c>
      <c r="M45">
        <f t="shared" si="6"/>
        <v>0.74333333333333329</v>
      </c>
    </row>
    <row r="46" spans="3:13" x14ac:dyDescent="0.2">
      <c r="C46" s="115" t="s">
        <v>144</v>
      </c>
      <c r="D46" s="239"/>
      <c r="E46" s="239"/>
      <c r="F46" s="239"/>
      <c r="G46" s="239"/>
      <c r="H46" s="239"/>
      <c r="I46" s="239"/>
      <c r="J46" s="1">
        <v>0.78</v>
      </c>
      <c r="K46" s="1">
        <v>0.72</v>
      </c>
      <c r="L46" s="15">
        <v>0.73</v>
      </c>
      <c r="M46">
        <f t="shared" si="6"/>
        <v>0.74333333333333329</v>
      </c>
    </row>
    <row r="47" spans="3:13" ht="17" thickBot="1" x14ac:dyDescent="0.25">
      <c r="C47" s="116" t="s">
        <v>102</v>
      </c>
      <c r="D47" s="240"/>
      <c r="E47" s="240"/>
      <c r="F47" s="240"/>
      <c r="G47" s="240"/>
      <c r="H47" s="240"/>
      <c r="I47" s="240"/>
      <c r="J47" s="9">
        <v>0.7</v>
      </c>
      <c r="K47" s="9">
        <v>0.7</v>
      </c>
      <c r="L47" s="82">
        <v>0.76</v>
      </c>
      <c r="M47">
        <f t="shared" si="6"/>
        <v>0.72000000000000008</v>
      </c>
    </row>
    <row r="48" spans="3:13" x14ac:dyDescent="0.2">
      <c r="C48" s="114" t="s">
        <v>100</v>
      </c>
      <c r="D48" s="238">
        <v>1</v>
      </c>
      <c r="E48" s="238">
        <v>2</v>
      </c>
      <c r="F48" s="238" t="s">
        <v>219</v>
      </c>
      <c r="G48" s="238"/>
      <c r="H48" s="238"/>
      <c r="I48" s="238"/>
      <c r="J48" s="45">
        <v>0.78</v>
      </c>
      <c r="K48" s="45">
        <v>0.72</v>
      </c>
      <c r="L48" s="81">
        <v>0.72</v>
      </c>
      <c r="M48">
        <f t="shared" si="6"/>
        <v>0.73999999999999988</v>
      </c>
    </row>
    <row r="49" spans="3:13" x14ac:dyDescent="0.2">
      <c r="C49" s="115" t="s">
        <v>101</v>
      </c>
      <c r="D49" s="239"/>
      <c r="E49" s="239"/>
      <c r="F49" s="239"/>
      <c r="G49" s="239"/>
      <c r="H49" s="239"/>
      <c r="I49" s="239"/>
      <c r="J49" s="1">
        <v>0.76</v>
      </c>
      <c r="K49" s="1">
        <v>0.73</v>
      </c>
      <c r="L49" s="15">
        <v>0.76</v>
      </c>
      <c r="M49">
        <f t="shared" si="6"/>
        <v>0.75</v>
      </c>
    </row>
    <row r="50" spans="3:13" x14ac:dyDescent="0.2">
      <c r="C50" s="115" t="s">
        <v>144</v>
      </c>
      <c r="D50" s="239"/>
      <c r="E50" s="239"/>
      <c r="F50" s="239"/>
      <c r="G50" s="239"/>
      <c r="H50" s="239"/>
      <c r="I50" s="239"/>
      <c r="J50" s="1">
        <v>0.76</v>
      </c>
      <c r="K50" s="1">
        <v>0.73</v>
      </c>
      <c r="L50" s="15">
        <v>0.76</v>
      </c>
      <c r="M50">
        <f t="shared" si="6"/>
        <v>0.75</v>
      </c>
    </row>
    <row r="51" spans="3:13" ht="17" thickBot="1" x14ac:dyDescent="0.25">
      <c r="C51" s="116" t="s">
        <v>102</v>
      </c>
      <c r="D51" s="240"/>
      <c r="E51" s="240"/>
      <c r="F51" s="240"/>
      <c r="G51" s="240"/>
      <c r="H51" s="240"/>
      <c r="I51" s="240"/>
      <c r="J51" s="9">
        <v>0.76</v>
      </c>
      <c r="K51" s="9">
        <v>0.73</v>
      </c>
      <c r="L51" s="82">
        <v>0.76</v>
      </c>
      <c r="M51">
        <f t="shared" si="6"/>
        <v>0.75</v>
      </c>
    </row>
    <row r="52" spans="3:13" x14ac:dyDescent="0.2">
      <c r="C52" s="114" t="s">
        <v>100</v>
      </c>
      <c r="D52" s="238">
        <v>1</v>
      </c>
      <c r="E52" s="238">
        <v>4</v>
      </c>
      <c r="F52" s="238" t="s">
        <v>218</v>
      </c>
      <c r="G52" s="238"/>
      <c r="H52" s="238"/>
      <c r="I52" s="238"/>
      <c r="J52" s="45">
        <v>0.72</v>
      </c>
      <c r="K52" s="45">
        <v>0.7</v>
      </c>
      <c r="L52" s="81">
        <v>0.75</v>
      </c>
      <c r="M52">
        <f t="shared" si="6"/>
        <v>0.72333333333333327</v>
      </c>
    </row>
    <row r="53" spans="3:13" x14ac:dyDescent="0.2">
      <c r="C53" s="115" t="s">
        <v>101</v>
      </c>
      <c r="D53" s="239"/>
      <c r="E53" s="239"/>
      <c r="F53" s="239"/>
      <c r="G53" s="239"/>
      <c r="H53" s="239"/>
      <c r="I53" s="239"/>
      <c r="J53" s="1">
        <v>0.72</v>
      </c>
      <c r="K53" s="1">
        <v>0.71</v>
      </c>
      <c r="L53" s="15">
        <v>0.75</v>
      </c>
      <c r="M53">
        <f t="shared" si="6"/>
        <v>0.72666666666666657</v>
      </c>
    </row>
    <row r="54" spans="3:13" x14ac:dyDescent="0.2">
      <c r="C54" s="115" t="s">
        <v>144</v>
      </c>
      <c r="D54" s="239"/>
      <c r="E54" s="239"/>
      <c r="F54" s="239"/>
      <c r="G54" s="239"/>
      <c r="H54" s="239"/>
      <c r="I54" s="239"/>
      <c r="J54" s="1">
        <v>0.66</v>
      </c>
      <c r="K54" s="1">
        <v>0.69</v>
      </c>
      <c r="L54" s="15">
        <v>0.79</v>
      </c>
      <c r="M54">
        <f t="shared" si="6"/>
        <v>0.71333333333333337</v>
      </c>
    </row>
    <row r="55" spans="3:13" ht="17" thickBot="1" x14ac:dyDescent="0.25">
      <c r="C55" s="116" t="s">
        <v>102</v>
      </c>
      <c r="D55" s="240"/>
      <c r="E55" s="240"/>
      <c r="F55" s="240"/>
      <c r="G55" s="240"/>
      <c r="H55" s="240"/>
      <c r="I55" s="240"/>
      <c r="J55" s="9">
        <v>0.71</v>
      </c>
      <c r="K55" s="9">
        <v>0.7</v>
      </c>
      <c r="L55" s="82">
        <v>0.76</v>
      </c>
      <c r="M55">
        <f t="shared" si="6"/>
        <v>0.72333333333333327</v>
      </c>
    </row>
    <row r="57" spans="3:13" ht="17" thickBot="1" x14ac:dyDescent="0.25"/>
    <row r="58" spans="3:13" ht="49" thickBot="1" x14ac:dyDescent="0.25">
      <c r="C58" s="268" t="s">
        <v>221</v>
      </c>
      <c r="D58" s="269" t="s">
        <v>97</v>
      </c>
      <c r="E58" s="269" t="s">
        <v>222</v>
      </c>
      <c r="F58" s="270" t="s">
        <v>223</v>
      </c>
      <c r="G58" s="270"/>
      <c r="H58" s="270"/>
      <c r="I58" s="270"/>
      <c r="J58" s="271" t="s">
        <v>14</v>
      </c>
      <c r="K58" s="271" t="s">
        <v>16</v>
      </c>
      <c r="L58" s="271" t="s">
        <v>146</v>
      </c>
      <c r="M58" s="272" t="s">
        <v>46</v>
      </c>
    </row>
    <row r="59" spans="3:13" x14ac:dyDescent="0.2">
      <c r="C59" s="273" t="s">
        <v>124</v>
      </c>
      <c r="D59" s="47" t="s">
        <v>100</v>
      </c>
      <c r="E59" s="238">
        <v>4</v>
      </c>
      <c r="F59" s="238" t="s">
        <v>217</v>
      </c>
      <c r="G59" s="238"/>
      <c r="H59" s="238"/>
      <c r="I59" s="238"/>
      <c r="J59" s="45">
        <v>0.79</v>
      </c>
      <c r="K59" s="45">
        <v>0.79</v>
      </c>
      <c r="L59" s="45">
        <v>0.83</v>
      </c>
      <c r="M59" s="48">
        <f>AVERAGE(J59:L59)</f>
        <v>0.80333333333333334</v>
      </c>
    </row>
    <row r="60" spans="3:13" x14ac:dyDescent="0.2">
      <c r="C60" s="227"/>
      <c r="D60" s="6" t="s">
        <v>101</v>
      </c>
      <c r="E60" s="239"/>
      <c r="F60" s="239"/>
      <c r="G60" s="239"/>
      <c r="H60" s="239"/>
      <c r="I60" s="239"/>
      <c r="J60" s="1">
        <v>0.78</v>
      </c>
      <c r="K60" s="1">
        <v>0.81</v>
      </c>
      <c r="L60" s="1">
        <v>0.88</v>
      </c>
      <c r="M60" s="38">
        <f t="shared" ref="M60:M66" si="7">AVERAGE(J60:L60)</f>
        <v>0.82333333333333336</v>
      </c>
    </row>
    <row r="61" spans="3:13" x14ac:dyDescent="0.2">
      <c r="C61" s="227"/>
      <c r="D61" s="6" t="s">
        <v>144</v>
      </c>
      <c r="E61" s="239"/>
      <c r="F61" s="239"/>
      <c r="G61" s="239"/>
      <c r="H61" s="239"/>
      <c r="I61" s="239"/>
      <c r="J61" s="1">
        <v>0.79</v>
      </c>
      <c r="K61" s="1">
        <v>0.81</v>
      </c>
      <c r="L61" s="1">
        <v>0.87</v>
      </c>
      <c r="M61" s="38">
        <f t="shared" si="7"/>
        <v>0.82333333333333336</v>
      </c>
    </row>
    <row r="62" spans="3:13" ht="17" thickBot="1" x14ac:dyDescent="0.25">
      <c r="C62" s="274"/>
      <c r="D62" s="275" t="s">
        <v>102</v>
      </c>
      <c r="E62" s="193"/>
      <c r="F62" s="193"/>
      <c r="G62" s="193"/>
      <c r="H62" s="193"/>
      <c r="I62" s="193"/>
      <c r="J62" s="58">
        <v>0.79</v>
      </c>
      <c r="K62" s="58">
        <v>0.81</v>
      </c>
      <c r="L62" s="58">
        <v>0.87</v>
      </c>
      <c r="M62" s="276">
        <f t="shared" si="7"/>
        <v>0.82333333333333336</v>
      </c>
    </row>
    <row r="63" spans="3:13" x14ac:dyDescent="0.2">
      <c r="C63" s="273" t="s">
        <v>125</v>
      </c>
      <c r="D63" s="47" t="s">
        <v>100</v>
      </c>
      <c r="E63" s="238">
        <v>4</v>
      </c>
      <c r="F63" s="238" t="s">
        <v>218</v>
      </c>
      <c r="G63" s="238"/>
      <c r="H63" s="238"/>
      <c r="I63" s="238"/>
      <c r="J63" s="45">
        <v>0.72</v>
      </c>
      <c r="K63" s="45">
        <v>0.7</v>
      </c>
      <c r="L63" s="45">
        <v>0.75</v>
      </c>
      <c r="M63" s="48">
        <f t="shared" si="7"/>
        <v>0.72333333333333327</v>
      </c>
    </row>
    <row r="64" spans="3:13" x14ac:dyDescent="0.2">
      <c r="C64" s="227"/>
      <c r="D64" s="6" t="s">
        <v>101</v>
      </c>
      <c r="E64" s="239"/>
      <c r="F64" s="239"/>
      <c r="G64" s="239"/>
      <c r="H64" s="239"/>
      <c r="I64" s="239"/>
      <c r="J64" s="1">
        <v>0.72</v>
      </c>
      <c r="K64" s="1">
        <v>0.71</v>
      </c>
      <c r="L64" s="1">
        <v>0.75</v>
      </c>
      <c r="M64" s="38">
        <f t="shared" si="7"/>
        <v>0.72666666666666657</v>
      </c>
    </row>
    <row r="65" spans="3:13" x14ac:dyDescent="0.2">
      <c r="C65" s="227"/>
      <c r="D65" s="6" t="s">
        <v>144</v>
      </c>
      <c r="E65" s="239"/>
      <c r="F65" s="239"/>
      <c r="G65" s="239"/>
      <c r="H65" s="239"/>
      <c r="I65" s="239"/>
      <c r="J65" s="1">
        <v>0.66</v>
      </c>
      <c r="K65" s="1">
        <v>0.69</v>
      </c>
      <c r="L65" s="1">
        <v>0.79</v>
      </c>
      <c r="M65" s="38">
        <f t="shared" si="7"/>
        <v>0.71333333333333337</v>
      </c>
    </row>
    <row r="66" spans="3:13" ht="17" thickBot="1" x14ac:dyDescent="0.25">
      <c r="C66" s="267"/>
      <c r="D66" s="16" t="s">
        <v>102</v>
      </c>
      <c r="E66" s="240"/>
      <c r="F66" s="240"/>
      <c r="G66" s="240"/>
      <c r="H66" s="240"/>
      <c r="I66" s="240"/>
      <c r="J66" s="9">
        <v>0.71</v>
      </c>
      <c r="K66" s="9">
        <v>0.7</v>
      </c>
      <c r="L66" s="9">
        <v>0.76</v>
      </c>
      <c r="M66" s="102">
        <f t="shared" si="7"/>
        <v>0.72333333333333327</v>
      </c>
    </row>
  </sheetData>
  <mergeCells count="47">
    <mergeCell ref="C59:C62"/>
    <mergeCell ref="F58:I58"/>
    <mergeCell ref="E63:E66"/>
    <mergeCell ref="F63:I66"/>
    <mergeCell ref="C63:C66"/>
    <mergeCell ref="D52:D55"/>
    <mergeCell ref="E52:E55"/>
    <mergeCell ref="F52:I55"/>
    <mergeCell ref="E59:E62"/>
    <mergeCell ref="F59:I62"/>
    <mergeCell ref="D44:D47"/>
    <mergeCell ref="E44:E47"/>
    <mergeCell ref="F44:I47"/>
    <mergeCell ref="E36:E39"/>
    <mergeCell ref="F36:I39"/>
    <mergeCell ref="E40:E43"/>
    <mergeCell ref="F40:I43"/>
    <mergeCell ref="D40:D43"/>
    <mergeCell ref="D36:D39"/>
    <mergeCell ref="D28:D31"/>
    <mergeCell ref="E28:E31"/>
    <mergeCell ref="F28:I31"/>
    <mergeCell ref="D24:D27"/>
    <mergeCell ref="E24:E27"/>
    <mergeCell ref="F24:I27"/>
    <mergeCell ref="D20:D23"/>
    <mergeCell ref="E20:E23"/>
    <mergeCell ref="F20:I23"/>
    <mergeCell ref="D8:D11"/>
    <mergeCell ref="E8:E11"/>
    <mergeCell ref="F8:I11"/>
    <mergeCell ref="D48:D51"/>
    <mergeCell ref="E48:E51"/>
    <mergeCell ref="F48:I51"/>
    <mergeCell ref="C2:L2"/>
    <mergeCell ref="C34:L34"/>
    <mergeCell ref="F35:I35"/>
    <mergeCell ref="D4:D7"/>
    <mergeCell ref="E4:E7"/>
    <mergeCell ref="F4:I7"/>
    <mergeCell ref="F3:I3"/>
    <mergeCell ref="D12:D15"/>
    <mergeCell ref="E12:E15"/>
    <mergeCell ref="F12:I15"/>
    <mergeCell ref="D16:D19"/>
    <mergeCell ref="E16:E19"/>
    <mergeCell ref="F16:I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4053-1B65-D34D-874D-B2842ABF47C2}">
  <dimension ref="D1:L25"/>
  <sheetViews>
    <sheetView workbookViewId="0">
      <selection activeCell="D13" sqref="D13:F25"/>
    </sheetView>
  </sheetViews>
  <sheetFormatPr baseColWidth="10" defaultRowHeight="16" x14ac:dyDescent="0.2"/>
  <cols>
    <col min="4" max="9" width="15.83203125" customWidth="1"/>
    <col min="10" max="10" width="17" bestFit="1" customWidth="1"/>
  </cols>
  <sheetData>
    <row r="1" spans="4:9" ht="17" thickBot="1" x14ac:dyDescent="0.25"/>
    <row r="2" spans="4:9" ht="17" thickBot="1" x14ac:dyDescent="0.25">
      <c r="D2" s="197" t="s">
        <v>91</v>
      </c>
      <c r="E2" s="198"/>
      <c r="F2" s="199"/>
      <c r="G2" s="197" t="s">
        <v>92</v>
      </c>
      <c r="H2" s="198"/>
      <c r="I2" s="199"/>
    </row>
    <row r="3" spans="4:9" ht="69" thickBot="1" x14ac:dyDescent="0.25">
      <c r="D3" s="145" t="s">
        <v>54</v>
      </c>
      <c r="E3" s="146" t="s">
        <v>93</v>
      </c>
      <c r="F3" s="147" t="s">
        <v>94</v>
      </c>
      <c r="G3" s="145" t="s">
        <v>54</v>
      </c>
      <c r="H3" s="146" t="s">
        <v>88</v>
      </c>
      <c r="I3" s="147" t="s">
        <v>89</v>
      </c>
    </row>
    <row r="4" spans="4:9" x14ac:dyDescent="0.2">
      <c r="D4" s="55" t="s">
        <v>179</v>
      </c>
      <c r="E4" s="11">
        <v>475</v>
      </c>
      <c r="F4" s="122">
        <v>5602</v>
      </c>
      <c r="G4" s="127" t="s">
        <v>69</v>
      </c>
      <c r="H4" s="120">
        <v>333</v>
      </c>
      <c r="I4" s="128">
        <v>3527</v>
      </c>
    </row>
    <row r="5" spans="4:9" ht="17" thickBot="1" x14ac:dyDescent="0.25">
      <c r="D5" s="124" t="s">
        <v>144</v>
      </c>
      <c r="E5" s="125">
        <v>477</v>
      </c>
      <c r="F5" s="126">
        <v>5606</v>
      </c>
      <c r="G5" s="121" t="s">
        <v>101</v>
      </c>
      <c r="H5" s="56">
        <v>318</v>
      </c>
      <c r="I5" s="123">
        <v>3530</v>
      </c>
    </row>
    <row r="6" spans="4:9" ht="22" customHeight="1" x14ac:dyDescent="0.2">
      <c r="D6" s="277" t="s">
        <v>224</v>
      </c>
      <c r="E6" s="45">
        <v>606</v>
      </c>
      <c r="F6" s="81">
        <v>5676</v>
      </c>
      <c r="G6" s="277" t="s">
        <v>224</v>
      </c>
      <c r="H6" s="45">
        <v>441</v>
      </c>
      <c r="I6" s="81">
        <v>3635</v>
      </c>
    </row>
    <row r="7" spans="4:9" ht="23" customHeight="1" thickBot="1" x14ac:dyDescent="0.25">
      <c r="D7" s="278"/>
      <c r="E7" s="43" t="s">
        <v>95</v>
      </c>
      <c r="F7" s="44" t="s">
        <v>96</v>
      </c>
      <c r="G7" s="278"/>
      <c r="H7" s="43" t="s">
        <v>95</v>
      </c>
      <c r="I7" s="44" t="s">
        <v>96</v>
      </c>
    </row>
    <row r="12" spans="4:9" ht="17" thickBot="1" x14ac:dyDescent="0.25"/>
    <row r="13" spans="4:9" x14ac:dyDescent="0.2">
      <c r="D13" s="280" t="s">
        <v>22</v>
      </c>
      <c r="E13" s="129" t="s">
        <v>144</v>
      </c>
      <c r="F13" s="60" t="s">
        <v>69</v>
      </c>
    </row>
    <row r="14" spans="4:9" ht="16" customHeight="1" thickBot="1" x14ac:dyDescent="0.25">
      <c r="D14" s="281"/>
      <c r="E14" s="265" t="s">
        <v>225</v>
      </c>
      <c r="F14" s="266"/>
    </row>
    <row r="15" spans="4:9" x14ac:dyDescent="0.2">
      <c r="D15" s="135">
        <v>1</v>
      </c>
      <c r="E15" s="130">
        <v>1</v>
      </c>
      <c r="F15" s="131">
        <v>0.85</v>
      </c>
    </row>
    <row r="16" spans="4:9" x14ac:dyDescent="0.2">
      <c r="D16" s="136">
        <v>2</v>
      </c>
      <c r="E16" s="279">
        <v>0.9</v>
      </c>
      <c r="F16" s="132" t="s">
        <v>226</v>
      </c>
    </row>
    <row r="17" spans="4:12" x14ac:dyDescent="0.2">
      <c r="D17" s="136">
        <v>3</v>
      </c>
      <c r="E17" s="90">
        <v>0</v>
      </c>
      <c r="F17" s="132">
        <v>0</v>
      </c>
    </row>
    <row r="18" spans="4:12" x14ac:dyDescent="0.2">
      <c r="D18" s="136">
        <v>4</v>
      </c>
      <c r="E18" s="90">
        <v>0.85</v>
      </c>
      <c r="F18" s="132" t="s">
        <v>227</v>
      </c>
    </row>
    <row r="19" spans="4:12" x14ac:dyDescent="0.2">
      <c r="D19" s="136">
        <v>5</v>
      </c>
      <c r="E19" s="90">
        <v>1</v>
      </c>
      <c r="F19" s="132">
        <v>1</v>
      </c>
    </row>
    <row r="20" spans="4:12" x14ac:dyDescent="0.2">
      <c r="D20" s="136">
        <v>6</v>
      </c>
      <c r="E20" s="90">
        <v>1</v>
      </c>
      <c r="F20" s="132" t="s">
        <v>227</v>
      </c>
    </row>
    <row r="21" spans="4:12" x14ac:dyDescent="0.2">
      <c r="D21" s="136">
        <v>7</v>
      </c>
      <c r="E21" s="90">
        <v>1</v>
      </c>
      <c r="F21" s="132">
        <v>0.9</v>
      </c>
    </row>
    <row r="22" spans="4:12" x14ac:dyDescent="0.2">
      <c r="D22" s="136">
        <v>8</v>
      </c>
      <c r="E22" s="90">
        <v>1</v>
      </c>
      <c r="F22" s="132">
        <v>1</v>
      </c>
      <c r="L22">
        <f>17/20</f>
        <v>0.85</v>
      </c>
    </row>
    <row r="23" spans="4:12" x14ac:dyDescent="0.2">
      <c r="D23" s="136">
        <v>9</v>
      </c>
      <c r="E23" s="90">
        <v>1</v>
      </c>
      <c r="F23" s="132">
        <v>1</v>
      </c>
    </row>
    <row r="24" spans="4:12" x14ac:dyDescent="0.2">
      <c r="D24" s="136">
        <v>10</v>
      </c>
      <c r="E24" s="90">
        <v>1</v>
      </c>
      <c r="F24" s="132">
        <v>1</v>
      </c>
    </row>
    <row r="25" spans="4:12" ht="17" thickBot="1" x14ac:dyDescent="0.25">
      <c r="D25" s="121">
        <v>11</v>
      </c>
      <c r="E25" s="134">
        <v>1</v>
      </c>
      <c r="F25" s="133">
        <v>1</v>
      </c>
    </row>
  </sheetData>
  <mergeCells count="6">
    <mergeCell ref="E14:F14"/>
    <mergeCell ref="G6:G7"/>
    <mergeCell ref="G2:I2"/>
    <mergeCell ref="D6:D7"/>
    <mergeCell ref="D13:D14"/>
    <mergeCell ref="D2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 - fails ratio</vt:lpstr>
      <vt:lpstr>Month - chlorine</vt:lpstr>
      <vt:lpstr>Month - chloramine</vt:lpstr>
      <vt:lpstr>Parameters importance</vt:lpstr>
      <vt:lpstr>Combined models</vt:lpstr>
      <vt:lpstr>Events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Grigorios Kyritsakas</dc:creator>
  <cp:lastModifiedBy>Grigorios Kyritsakas</cp:lastModifiedBy>
  <dcterms:created xsi:type="dcterms:W3CDTF">2022-07-27T13:01:10Z</dcterms:created>
  <dcterms:modified xsi:type="dcterms:W3CDTF">2022-09-27T17:53:52Z</dcterms:modified>
</cp:coreProperties>
</file>