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ops\Sorghum\Tillering\"/>
    </mc:Choice>
  </mc:AlternateContent>
  <xr:revisionPtr revIDLastSave="0" documentId="13_ncr:1_{366DE5D4-4BC2-41DA-8BD1-5235550F1D7C}" xr6:coauthVersionLast="47" xr6:coauthVersionMax="47" xr10:uidLastSave="{00000000-0000-0000-0000-000000000000}"/>
  <bookViews>
    <workbookView xWindow="-30000" yWindow="1620" windowWidth="23715" windowHeight="15585" xr2:uid="{5FD71207-AF8E-4DBD-BF43-DE3193DC5C0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C12" i="1"/>
  <c r="L9" i="1"/>
  <c r="L8" i="1"/>
  <c r="L7" i="1"/>
  <c r="L6" i="1"/>
  <c r="L5" i="1"/>
  <c r="L4" i="1"/>
  <c r="L3" i="1"/>
  <c r="L2" i="1"/>
  <c r="L10" i="1" s="1"/>
  <c r="C6" i="1" s="1"/>
  <c r="C7" i="1" s="1"/>
  <c r="C13" i="1" s="1"/>
  <c r="D18" i="1" s="1"/>
</calcChain>
</file>

<file path=xl/sharedStrings.xml><?xml version="1.0" encoding="utf-8"?>
<sst xmlns="http://schemas.openxmlformats.org/spreadsheetml/2006/main" count="17" uniqueCount="16">
  <si>
    <t>DaysAfterSowing</t>
  </si>
  <si>
    <t>deltaTT</t>
  </si>
  <si>
    <t>radn</t>
  </si>
  <si>
    <t>R/oCd</t>
  </si>
  <si>
    <t>Supply = R/oCd * L5Area * Phy5</t>
  </si>
  <si>
    <t>L5Area</t>
  </si>
  <si>
    <t>Phy5</t>
  </si>
  <si>
    <t>Supply</t>
  </si>
  <si>
    <t>Demand = L9Area - L5Area;</t>
  </si>
  <si>
    <t>L9Area</t>
  </si>
  <si>
    <t>Demand</t>
  </si>
  <si>
    <t>S/D</t>
  </si>
  <si>
    <t>calculatedTillers = tillerSdIntercept + tillerSdSlope * sd</t>
  </si>
  <si>
    <t>tillerSdIntercept</t>
  </si>
  <si>
    <t>tillerSdSlope</t>
  </si>
  <si>
    <t>calculatedTillers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</si>
</sst>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E8A8-3C9A-457A-9024-25193F2554B6}">
  <dimension ref="B1:L25"/>
  <sheetViews>
    <sheetView tabSelected="1" topLeftCell="A7" workbookViewId="0">
      <selection activeCell="J26" sqref="J26"/>
    </sheetView>
  </sheetViews>
  <sheetFormatPr defaultRowHeight="15" x14ac:dyDescent="0.25"/>
  <cols>
    <col min="1" max="9" width="9.140625" style="1"/>
    <col min="10" max="10" width="9.5703125" style="1" bestFit="1" customWidth="1"/>
    <col min="11" max="16384" width="9.140625" style="1"/>
  </cols>
  <sheetData>
    <row r="1" spans="2:12" x14ac:dyDescent="0.25">
      <c r="I1" s="1" t="s">
        <v>0</v>
      </c>
      <c r="J1" s="1" t="s">
        <v>1</v>
      </c>
      <c r="K1" s="1" t="s">
        <v>2</v>
      </c>
      <c r="L1" s="1" t="s">
        <v>3</v>
      </c>
    </row>
    <row r="2" spans="2:12" x14ac:dyDescent="0.25">
      <c r="B2" s="1" t="s">
        <v>4</v>
      </c>
      <c r="I2" s="1">
        <v>13</v>
      </c>
      <c r="J2" s="1">
        <v>7.4409799999999997</v>
      </c>
      <c r="K2" s="1">
        <v>30.58</v>
      </c>
      <c r="L2" s="1">
        <f>K2/J2</f>
        <v>4.1096737257726801</v>
      </c>
    </row>
    <row r="3" spans="2:12" x14ac:dyDescent="0.25">
      <c r="I3" s="1">
        <v>14</v>
      </c>
      <c r="J3" s="1">
        <v>10.46</v>
      </c>
      <c r="K3" s="1">
        <v>25.549999</v>
      </c>
      <c r="L3" s="1">
        <f t="shared" ref="L3:L9" si="0">K3/J3</f>
        <v>2.4426385277246649</v>
      </c>
    </row>
    <row r="4" spans="2:12" x14ac:dyDescent="0.25">
      <c r="B4" s="1" t="s">
        <v>5</v>
      </c>
      <c r="C4" s="2">
        <v>63.807683253805514</v>
      </c>
      <c r="I4" s="1">
        <v>15</v>
      </c>
      <c r="J4" s="1">
        <v>10.999212</v>
      </c>
      <c r="K4" s="1">
        <v>27.870000999999998</v>
      </c>
      <c r="L4" s="1">
        <f t="shared" si="0"/>
        <v>2.5338179680508022</v>
      </c>
    </row>
    <row r="5" spans="2:12" x14ac:dyDescent="0.25">
      <c r="B5" s="1" t="s">
        <v>6</v>
      </c>
      <c r="C5" s="1">
        <v>41</v>
      </c>
      <c r="I5" s="1">
        <v>16</v>
      </c>
      <c r="J5" s="1">
        <v>11.934810000000001</v>
      </c>
      <c r="K5" s="1">
        <v>29.219999000000001</v>
      </c>
      <c r="L5" s="1">
        <f t="shared" si="0"/>
        <v>2.4483003080903676</v>
      </c>
    </row>
    <row r="6" spans="2:12" x14ac:dyDescent="0.25">
      <c r="B6" s="1" t="s">
        <v>3</v>
      </c>
      <c r="C6" s="1">
        <f>L10</f>
        <v>2.2809829289295882</v>
      </c>
      <c r="I6" s="1">
        <v>17</v>
      </c>
      <c r="J6" s="1">
        <v>11.329855</v>
      </c>
      <c r="K6" s="1">
        <v>24.01</v>
      </c>
      <c r="L6" s="1">
        <f t="shared" si="0"/>
        <v>2.1191798129808368</v>
      </c>
    </row>
    <row r="7" spans="2:12" x14ac:dyDescent="0.25">
      <c r="B7" s="1" t="s">
        <v>7</v>
      </c>
      <c r="C7" s="1">
        <f>C4*C5*C6</f>
        <v>5967.3136856955471</v>
      </c>
      <c r="I7" s="1">
        <v>18</v>
      </c>
      <c r="J7" s="1">
        <v>13.75</v>
      </c>
      <c r="K7" s="1">
        <v>13.01</v>
      </c>
      <c r="L7" s="1">
        <f t="shared" si="0"/>
        <v>0.94618181818181812</v>
      </c>
    </row>
    <row r="8" spans="2:12" x14ac:dyDescent="0.25">
      <c r="I8" s="1">
        <v>19</v>
      </c>
      <c r="J8" s="1">
        <v>10.435</v>
      </c>
      <c r="K8" s="1">
        <v>14.24</v>
      </c>
      <c r="L8" s="1">
        <f t="shared" si="0"/>
        <v>1.364638236703402</v>
      </c>
    </row>
    <row r="9" spans="2:12" x14ac:dyDescent="0.25">
      <c r="I9" s="1">
        <v>20</v>
      </c>
      <c r="J9" s="1">
        <v>10.02</v>
      </c>
      <c r="K9" s="1">
        <v>22.879999000000002</v>
      </c>
      <c r="L9" s="1">
        <f t="shared" si="0"/>
        <v>2.2834330339321358</v>
      </c>
    </row>
    <row r="10" spans="2:12" x14ac:dyDescent="0.25">
      <c r="B10" s="1" t="s">
        <v>8</v>
      </c>
      <c r="L10" s="1">
        <f>AVERAGE(L2:L9)</f>
        <v>2.2809829289295882</v>
      </c>
    </row>
    <row r="11" spans="2:12" x14ac:dyDescent="0.25">
      <c r="B11" s="1" t="s">
        <v>9</v>
      </c>
      <c r="C11" s="1">
        <v>263.32977290493767</v>
      </c>
    </row>
    <row r="12" spans="2:12" x14ac:dyDescent="0.25">
      <c r="B12" s="1" t="s">
        <v>10</v>
      </c>
      <c r="C12" s="1">
        <f>C11-C4</f>
        <v>199.52208965113215</v>
      </c>
    </row>
    <row r="13" spans="2:12" x14ac:dyDescent="0.25">
      <c r="B13" s="3" t="s">
        <v>11</v>
      </c>
      <c r="C13" s="1">
        <f>C7/C12</f>
        <v>29.908035226222314</v>
      </c>
    </row>
    <row r="15" spans="2:12" x14ac:dyDescent="0.25">
      <c r="B15" s="1" t="s">
        <v>12</v>
      </c>
    </row>
    <row r="16" spans="2:12" x14ac:dyDescent="0.25">
      <c r="B16" s="1" t="s">
        <v>13</v>
      </c>
      <c r="D16" s="1">
        <v>0.33</v>
      </c>
    </row>
    <row r="17" spans="2:10" x14ac:dyDescent="0.25">
      <c r="B17" s="1" t="s">
        <v>14</v>
      </c>
      <c r="D17" s="1">
        <v>0.3</v>
      </c>
    </row>
    <row r="18" spans="2:10" x14ac:dyDescent="0.25">
      <c r="B18" s="3" t="s">
        <v>15</v>
      </c>
      <c r="D18" s="1">
        <f>D17*C13+D16</f>
        <v>9.3024105678666942</v>
      </c>
    </row>
    <row r="22" spans="2:10" x14ac:dyDescent="0.25">
      <c r="I22" s="1">
        <v>1500</v>
      </c>
      <c r="J22" s="1">
        <v>8</v>
      </c>
    </row>
    <row r="23" spans="2:10" x14ac:dyDescent="0.25">
      <c r="I23" s="1">
        <v>250</v>
      </c>
      <c r="J23" s="1">
        <f>J22*I23/I22</f>
        <v>1.3333333333333333</v>
      </c>
    </row>
    <row r="24" spans="2:10" x14ac:dyDescent="0.25">
      <c r="J24" s="1">
        <f>J23*100000</f>
        <v>133333.33333333331</v>
      </c>
    </row>
    <row r="25" spans="2:10" x14ac:dyDescent="0.25">
      <c r="J25" s="1">
        <f>J24/60/60</f>
        <v>37.037037037037031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McLean</dc:creator>
  <cp:lastModifiedBy>Greg McLean</cp:lastModifiedBy>
  <dcterms:created xsi:type="dcterms:W3CDTF">2023-04-17T01:05:35Z</dcterms:created>
  <dcterms:modified xsi:type="dcterms:W3CDTF">2023-04-24T02:22:17Z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2023-04-17T01:05:35Z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8477e240-38b9-4674-929a-7b1f465a238a</vt:lpwstr>
  </property>
  <property fmtid="{D5CDD505-2E9C-101B-9397-08002B2CF9AE}" pid="8" name="MSIP_Label_0f488380-630a-4f55-a077-a19445e3f360_ContentBits">
    <vt:lpwstr>0</vt:lpwstr>
  </property>
</Properties>
</file>