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qghamme\Documents\GLH-projects\active\Sorghum Tillering\"/>
    </mc:Choice>
  </mc:AlternateContent>
  <bookViews>
    <workbookView xWindow="1890" yWindow="-135" windowWidth="28755" windowHeight="14370" activeTab="8"/>
  </bookViews>
  <sheets>
    <sheet name="Sheet1" sheetId="1" r:id="rId1"/>
    <sheet name="Sheet1 (2)" sheetId="4" r:id="rId2"/>
    <sheet name="Sheet2" sheetId="2" r:id="rId3"/>
    <sheet name="Sheet3" sheetId="3" r:id="rId4"/>
    <sheet name="Sheet2 (2)" sheetId="5" r:id="rId5"/>
    <sheet name="Start" sheetId="6" r:id="rId6"/>
    <sheet name="BellCurve" sheetId="7" r:id="rId7"/>
    <sheet name="Sheet1 (3)" sheetId="8" r:id="rId8"/>
    <sheet name="Sheet1 (4)" sheetId="9" r:id="rId9"/>
  </sheets>
  <definedNames>
    <definedName name="solver_adj" localSheetId="6" hidden="1">BellCurve!$Y$33</definedName>
    <definedName name="solver_adj" localSheetId="0" hidden="1">Sheet1!$X$2:$X$8</definedName>
    <definedName name="solver_adj" localSheetId="1" hidden="1">'Sheet1 (2)'!$X$2:$X$8</definedName>
    <definedName name="solver_adj" localSheetId="7" hidden="1">'Sheet1 (3)'!$X$2:$X$8</definedName>
    <definedName name="solver_adj" localSheetId="8" hidden="1">'Sheet1 (4)'!$Q$8</definedName>
    <definedName name="solver_cvg" localSheetId="6" hidden="1">0.0001</definedName>
    <definedName name="solver_cvg" localSheetId="0" hidden="1">0.0001</definedName>
    <definedName name="solver_cvg" localSheetId="1" hidden="1">0.0001</definedName>
    <definedName name="solver_cvg" localSheetId="7" hidden="1">0.0001</definedName>
    <definedName name="solver_cvg" localSheetId="8" hidden="1">0.0001</definedName>
    <definedName name="solver_drv" localSheetId="6" hidden="1">1</definedName>
    <definedName name="solver_drv" localSheetId="0" hidden="1">1</definedName>
    <definedName name="solver_drv" localSheetId="1" hidden="1">1</definedName>
    <definedName name="solver_drv" localSheetId="7" hidden="1">1</definedName>
    <definedName name="solver_drv" localSheetId="8" hidden="1">1</definedName>
    <definedName name="solver_est" localSheetId="6" hidden="1">1</definedName>
    <definedName name="solver_est" localSheetId="0" hidden="1">1</definedName>
    <definedName name="solver_est" localSheetId="1" hidden="1">1</definedName>
    <definedName name="solver_est" localSheetId="7" hidden="1">1</definedName>
    <definedName name="solver_est" localSheetId="8" hidden="1">1</definedName>
    <definedName name="solver_itr" localSheetId="6" hidden="1">10000</definedName>
    <definedName name="solver_itr" localSheetId="0" hidden="1">100</definedName>
    <definedName name="solver_itr" localSheetId="1" hidden="1">100</definedName>
    <definedName name="solver_itr" localSheetId="7" hidden="1">100</definedName>
    <definedName name="solver_itr" localSheetId="8" hidden="1">100</definedName>
    <definedName name="solver_lin" localSheetId="6" hidden="1">2</definedName>
    <definedName name="solver_lin" localSheetId="0" hidden="1">2</definedName>
    <definedName name="solver_lin" localSheetId="1" hidden="1">2</definedName>
    <definedName name="solver_lin" localSheetId="7" hidden="1">2</definedName>
    <definedName name="solver_lin" localSheetId="8" hidden="1">2</definedName>
    <definedName name="solver_neg" localSheetId="6" hidden="1">2</definedName>
    <definedName name="solver_neg" localSheetId="0" hidden="1">2</definedName>
    <definedName name="solver_neg" localSheetId="1" hidden="1">2</definedName>
    <definedName name="solver_neg" localSheetId="7" hidden="1">2</definedName>
    <definedName name="solver_neg" localSheetId="8" hidden="1">2</definedName>
    <definedName name="solver_num" localSheetId="6" hidden="1">0</definedName>
    <definedName name="solver_num" localSheetId="0" hidden="1">0</definedName>
    <definedName name="solver_num" localSheetId="1" hidden="1">0</definedName>
    <definedName name="solver_num" localSheetId="7" hidden="1">0</definedName>
    <definedName name="solver_num" localSheetId="8" hidden="1">0</definedName>
    <definedName name="solver_nwt" localSheetId="6" hidden="1">1</definedName>
    <definedName name="solver_nwt" localSheetId="0" hidden="1">1</definedName>
    <definedName name="solver_nwt" localSheetId="1" hidden="1">1</definedName>
    <definedName name="solver_nwt" localSheetId="7" hidden="1">1</definedName>
    <definedName name="solver_nwt" localSheetId="8" hidden="1">1</definedName>
    <definedName name="solver_opt" localSheetId="6" hidden="1">BellCurve!$AD$55</definedName>
    <definedName name="solver_opt" localSheetId="0" hidden="1">Sheet1!$R$20</definedName>
    <definedName name="solver_opt" localSheetId="1" hidden="1">'Sheet1 (2)'!$R$23</definedName>
    <definedName name="solver_opt" localSheetId="7" hidden="1">'Sheet1 (3)'!$R$20</definedName>
    <definedName name="solver_opt" localSheetId="8" hidden="1">'Sheet1 (4)'!$AK$30</definedName>
    <definedName name="solver_pre" localSheetId="6" hidden="1">0.000001</definedName>
    <definedName name="solver_pre" localSheetId="0" hidden="1">0.000001</definedName>
    <definedName name="solver_pre" localSheetId="1" hidden="1">0.000001</definedName>
    <definedName name="solver_pre" localSheetId="7" hidden="1">0.000001</definedName>
    <definedName name="solver_pre" localSheetId="8" hidden="1">0.000001</definedName>
    <definedName name="solver_scl" localSheetId="6" hidden="1">2</definedName>
    <definedName name="solver_scl" localSheetId="0" hidden="1">2</definedName>
    <definedName name="solver_scl" localSheetId="1" hidden="1">2</definedName>
    <definedName name="solver_scl" localSheetId="7" hidden="1">2</definedName>
    <definedName name="solver_scl" localSheetId="8" hidden="1">2</definedName>
    <definedName name="solver_sho" localSheetId="6" hidden="1">2</definedName>
    <definedName name="solver_sho" localSheetId="0" hidden="1">2</definedName>
    <definedName name="solver_sho" localSheetId="1" hidden="1">2</definedName>
    <definedName name="solver_sho" localSheetId="7" hidden="1">2</definedName>
    <definedName name="solver_sho" localSheetId="8" hidden="1">2</definedName>
    <definedName name="solver_tim" localSheetId="6" hidden="1">100</definedName>
    <definedName name="solver_tim" localSheetId="0" hidden="1">100</definedName>
    <definedName name="solver_tim" localSheetId="1" hidden="1">100</definedName>
    <definedName name="solver_tim" localSheetId="7" hidden="1">100</definedName>
    <definedName name="solver_tim" localSheetId="8" hidden="1">100</definedName>
    <definedName name="solver_tol" localSheetId="6" hidden="1">0.05</definedName>
    <definedName name="solver_tol" localSheetId="0" hidden="1">0.05</definedName>
    <definedName name="solver_tol" localSheetId="1" hidden="1">0.05</definedName>
    <definedName name="solver_tol" localSheetId="7" hidden="1">0.05</definedName>
    <definedName name="solver_tol" localSheetId="8" hidden="1">0.05</definedName>
    <definedName name="solver_typ" localSheetId="6" hidden="1">2</definedName>
    <definedName name="solver_typ" localSheetId="0" hidden="1">2</definedName>
    <definedName name="solver_typ" localSheetId="1" hidden="1">2</definedName>
    <definedName name="solver_typ" localSheetId="7" hidden="1">2</definedName>
    <definedName name="solver_typ" localSheetId="8" hidden="1">2</definedName>
    <definedName name="solver_val" localSheetId="6" hidden="1">0</definedName>
    <definedName name="solver_val" localSheetId="0" hidden="1">0</definedName>
    <definedName name="solver_val" localSheetId="1" hidden="1">0</definedName>
    <definedName name="solver_val" localSheetId="7" hidden="1">0</definedName>
    <definedName name="solver_val" localSheetId="8" hidden="1">0</definedName>
  </definedNames>
  <calcPr calcId="152511"/>
</workbook>
</file>

<file path=xl/calcChain.xml><?xml version="1.0" encoding="utf-8"?>
<calcChain xmlns="http://schemas.openxmlformats.org/spreadsheetml/2006/main">
  <c r="S2" i="9" l="1"/>
  <c r="S3" i="9"/>
  <c r="S4" i="9"/>
  <c r="T4" i="9"/>
  <c r="S13" i="9" s="1"/>
  <c r="L5" i="9"/>
  <c r="L13" i="9" s="1"/>
  <c r="S5" i="9"/>
  <c r="L7" i="9"/>
  <c r="S7" i="9"/>
  <c r="R7" i="9" s="1"/>
  <c r="L8" i="9"/>
  <c r="S8" i="9"/>
  <c r="R8" i="9" s="1"/>
  <c r="L9" i="9"/>
  <c r="S9" i="9"/>
  <c r="T7" i="9" s="1"/>
  <c r="T9" i="9"/>
  <c r="L10" i="9"/>
  <c r="V10" i="9"/>
  <c r="AF33" i="9" s="1"/>
  <c r="AG33" i="9" s="1"/>
  <c r="L11" i="9"/>
  <c r="S11" i="9"/>
  <c r="V7" i="9" s="1"/>
  <c r="L12" i="9"/>
  <c r="S12" i="9"/>
  <c r="U9" i="9" s="1"/>
  <c r="U12" i="9"/>
  <c r="H82" i="5" s="1"/>
  <c r="I82" i="5" s="1"/>
  <c r="L14" i="9"/>
  <c r="R14" i="9"/>
  <c r="S14" i="9"/>
  <c r="W9" i="9" s="1"/>
  <c r="L15" i="9"/>
  <c r="S15" i="9"/>
  <c r="T13" i="9" s="1"/>
  <c r="V15" i="9"/>
  <c r="AF38" i="9" s="1"/>
  <c r="AG38" i="9" s="1"/>
  <c r="L16" i="9"/>
  <c r="S16" i="9"/>
  <c r="V12" i="9" s="1"/>
  <c r="L17" i="9"/>
  <c r="V17" i="9"/>
  <c r="W17" i="9"/>
  <c r="AI40" i="9" s="1"/>
  <c r="AJ40" i="9" s="1"/>
  <c r="S18" i="9"/>
  <c r="T16" i="9" s="1"/>
  <c r="U18" i="9"/>
  <c r="AC41" i="9" s="1"/>
  <c r="AD41" i="9" s="1"/>
  <c r="V18" i="9"/>
  <c r="AF41" i="9" s="1"/>
  <c r="AG41" i="9" s="1"/>
  <c r="S19" i="9"/>
  <c r="U16" i="9" s="1"/>
  <c r="T19" i="9"/>
  <c r="U19" i="9"/>
  <c r="H89" i="5" s="1"/>
  <c r="I89" i="5" s="1"/>
  <c r="H20" i="9"/>
  <c r="S20" i="9"/>
  <c r="V16" i="9" s="1"/>
  <c r="T20" i="9"/>
  <c r="S21" i="9"/>
  <c r="R21" i="9" s="1"/>
  <c r="S22" i="9"/>
  <c r="R22" i="9" s="1"/>
  <c r="AF40" i="9"/>
  <c r="AG40" i="9"/>
  <c r="AI41" i="9"/>
  <c r="AJ41" i="9" s="1"/>
  <c r="AF42" i="9"/>
  <c r="AG42" i="9" s="1"/>
  <c r="AI42" i="9"/>
  <c r="AJ42" i="9" s="1"/>
  <c r="AC43" i="9"/>
  <c r="AD43" i="9"/>
  <c r="AF43" i="9"/>
  <c r="AG43" i="9"/>
  <c r="AI43" i="9"/>
  <c r="AJ43" i="9"/>
  <c r="AC44" i="9"/>
  <c r="AD44" i="9"/>
  <c r="AF44" i="9"/>
  <c r="AG44" i="9"/>
  <c r="AI44" i="9"/>
  <c r="AJ44" i="9"/>
  <c r="AC45" i="9"/>
  <c r="AD45" i="9"/>
  <c r="AF45" i="9"/>
  <c r="AG45" i="9"/>
  <c r="AI45" i="9"/>
  <c r="AJ45" i="9" s="1"/>
  <c r="AF56" i="9"/>
  <c r="AG56" i="9"/>
  <c r="AI57" i="9"/>
  <c r="AJ57" i="9" s="1"/>
  <c r="AF58" i="9"/>
  <c r="AG58" i="9" s="1"/>
  <c r="AI58" i="9"/>
  <c r="AJ58" i="9" s="1"/>
  <c r="AC59" i="9"/>
  <c r="AD59" i="9"/>
  <c r="AF59" i="9"/>
  <c r="AG59" i="9"/>
  <c r="AI59" i="9"/>
  <c r="AJ59" i="9"/>
  <c r="AC60" i="9"/>
  <c r="AD60" i="9"/>
  <c r="AF60" i="9"/>
  <c r="AG60" i="9"/>
  <c r="AI60" i="9"/>
  <c r="AJ60" i="9"/>
  <c r="AC61" i="9"/>
  <c r="AD61" i="9"/>
  <c r="AF61" i="9"/>
  <c r="AG61" i="9"/>
  <c r="AI61" i="9"/>
  <c r="AJ61" i="9" s="1"/>
  <c r="AF72" i="9"/>
  <c r="AG72" i="9"/>
  <c r="AI73" i="9"/>
  <c r="AJ73" i="9" s="1"/>
  <c r="AF74" i="9"/>
  <c r="AG74" i="9" s="1"/>
  <c r="AI74" i="9"/>
  <c r="AJ74" i="9" s="1"/>
  <c r="AC75" i="9"/>
  <c r="AD75" i="9"/>
  <c r="AF75" i="9"/>
  <c r="AG75" i="9"/>
  <c r="AI75" i="9"/>
  <c r="AJ75" i="9"/>
  <c r="AC76" i="9"/>
  <c r="AD76" i="9"/>
  <c r="AF76" i="9"/>
  <c r="AG76" i="9"/>
  <c r="AI76" i="9"/>
  <c r="AJ76" i="9"/>
  <c r="AC77" i="9"/>
  <c r="AD77" i="9"/>
  <c r="AF77" i="9"/>
  <c r="AG77" i="9"/>
  <c r="AI77" i="9"/>
  <c r="AJ77" i="9"/>
  <c r="AF86" i="9"/>
  <c r="AG86" i="9"/>
  <c r="AF88" i="9"/>
  <c r="AG88" i="9"/>
  <c r="AI89" i="9"/>
  <c r="AJ89" i="9"/>
  <c r="AC90" i="9"/>
  <c r="AD90" i="9"/>
  <c r="AF90" i="9"/>
  <c r="AG90" i="9"/>
  <c r="AI90" i="9"/>
  <c r="AJ90" i="9" s="1"/>
  <c r="AC91" i="9"/>
  <c r="AD91" i="9"/>
  <c r="AF91" i="9"/>
  <c r="AG91" i="9"/>
  <c r="AI91" i="9"/>
  <c r="AJ91" i="9"/>
  <c r="AC92" i="9"/>
  <c r="AD92" i="9"/>
  <c r="AF92" i="9"/>
  <c r="AG92" i="9"/>
  <c r="AI92" i="9"/>
  <c r="AJ92" i="9"/>
  <c r="AC93" i="9"/>
  <c r="AD93" i="9"/>
  <c r="AF93" i="9"/>
  <c r="AG93" i="9"/>
  <c r="AI93" i="9"/>
  <c r="AJ93" i="9"/>
  <c r="AF102" i="9"/>
  <c r="AG102" i="9"/>
  <c r="AF104" i="9"/>
  <c r="AG104" i="9"/>
  <c r="AI105" i="9"/>
  <c r="AJ105" i="9"/>
  <c r="AC106" i="9"/>
  <c r="AD106" i="9"/>
  <c r="AF106" i="9"/>
  <c r="AG106" i="9"/>
  <c r="AI106" i="9"/>
  <c r="AJ106" i="9" s="1"/>
  <c r="AC107" i="9"/>
  <c r="AD107" i="9"/>
  <c r="AF107" i="9"/>
  <c r="AG107" i="9"/>
  <c r="AI107" i="9"/>
  <c r="AJ107" i="9"/>
  <c r="AC108" i="9"/>
  <c r="AD108" i="9"/>
  <c r="AF108" i="9"/>
  <c r="AG108" i="9"/>
  <c r="AI108" i="9"/>
  <c r="AJ108" i="9"/>
  <c r="AC109" i="9"/>
  <c r="AD109" i="9"/>
  <c r="AF109" i="9"/>
  <c r="AG109" i="9"/>
  <c r="AI109" i="9"/>
  <c r="AJ109" i="9"/>
  <c r="S2" i="8"/>
  <c r="S3" i="8"/>
  <c r="S4" i="8"/>
  <c r="T4" i="8"/>
  <c r="S13" i="8" s="1"/>
  <c r="R13" i="8" s="1"/>
  <c r="S5" i="8"/>
  <c r="T8" i="8"/>
  <c r="S9" i="8"/>
  <c r="R9" i="8" s="1"/>
  <c r="T9" i="8"/>
  <c r="S10" i="8"/>
  <c r="R10" i="8" s="1"/>
  <c r="T10" i="8"/>
  <c r="S11" i="8"/>
  <c r="R11" i="8" s="1"/>
  <c r="T11" i="8"/>
  <c r="S12" i="8"/>
  <c r="R12" i="8" s="1"/>
  <c r="S14" i="8"/>
  <c r="R14" i="8" s="1"/>
  <c r="T16" i="8"/>
  <c r="S17" i="8"/>
  <c r="R17" i="8" s="1"/>
  <c r="S18" i="8"/>
  <c r="R18" i="8" s="1"/>
  <c r="S19" i="8"/>
  <c r="R19" i="8" s="1"/>
  <c r="B22" i="7"/>
  <c r="C22" i="7"/>
  <c r="D22" i="7"/>
  <c r="E22" i="7"/>
  <c r="G22" i="7"/>
  <c r="H22" i="7"/>
  <c r="I22" i="7"/>
  <c r="J22" i="7"/>
  <c r="L22" i="7"/>
  <c r="M22" i="7"/>
  <c r="N22" i="7"/>
  <c r="O22" i="7"/>
  <c r="Q22" i="7"/>
  <c r="R22" i="7"/>
  <c r="S22" i="7"/>
  <c r="T22" i="7"/>
  <c r="V22" i="7"/>
  <c r="W22" i="7"/>
  <c r="X22" i="7"/>
  <c r="Y22" i="7"/>
  <c r="U25" i="7"/>
  <c r="U26" i="7"/>
  <c r="U27" i="7"/>
  <c r="U29" i="7" s="1"/>
  <c r="U28" i="7"/>
  <c r="A58" i="7"/>
  <c r="B58" i="7"/>
  <c r="C58" i="7"/>
  <c r="D58" i="7"/>
  <c r="E58" i="7"/>
  <c r="A59" i="7"/>
  <c r="B59" i="7"/>
  <c r="C59" i="7"/>
  <c r="D59" i="7"/>
  <c r="E59" i="7"/>
  <c r="A60" i="7"/>
  <c r="B60" i="7"/>
  <c r="C60" i="7"/>
  <c r="D60" i="7"/>
  <c r="E60" i="7"/>
  <c r="A61" i="7"/>
  <c r="B61" i="7"/>
  <c r="C61" i="7"/>
  <c r="D61" i="7"/>
  <c r="E61" i="7"/>
  <c r="A62" i="7"/>
  <c r="B62" i="7"/>
  <c r="C62" i="7"/>
  <c r="D62" i="7"/>
  <c r="E62" i="7"/>
  <c r="A63" i="7"/>
  <c r="B63" i="7"/>
  <c r="C63" i="7"/>
  <c r="D63" i="7"/>
  <c r="E63" i="7"/>
  <c r="A64" i="7"/>
  <c r="B64" i="7"/>
  <c r="C64" i="7"/>
  <c r="D64" i="7"/>
  <c r="E64" i="7"/>
  <c r="A65" i="7"/>
  <c r="B65" i="7"/>
  <c r="C65" i="7"/>
  <c r="D65" i="7"/>
  <c r="E65" i="7"/>
  <c r="A66" i="7"/>
  <c r="B66" i="7"/>
  <c r="C66" i="7"/>
  <c r="D66" i="7"/>
  <c r="E66" i="7"/>
  <c r="A67" i="7"/>
  <c r="B67" i="7"/>
  <c r="C67" i="7"/>
  <c r="D67" i="7"/>
  <c r="E67" i="7"/>
  <c r="A68" i="7"/>
  <c r="B68" i="7"/>
  <c r="C68" i="7"/>
  <c r="D68" i="7"/>
  <c r="E68" i="7"/>
  <c r="A69" i="7"/>
  <c r="B69" i="7"/>
  <c r="C69" i="7"/>
  <c r="D69" i="7"/>
  <c r="E69" i="7"/>
  <c r="A70" i="7"/>
  <c r="B70" i="7"/>
  <c r="C70" i="7"/>
  <c r="D70" i="7"/>
  <c r="E70" i="7"/>
  <c r="O70" i="7"/>
  <c r="A71" i="7"/>
  <c r="B71" i="7"/>
  <c r="C71" i="7"/>
  <c r="D71" i="7"/>
  <c r="E71" i="7"/>
  <c r="N71" i="7"/>
  <c r="O71" i="7"/>
  <c r="A72" i="7"/>
  <c r="B72" i="7"/>
  <c r="C72" i="7"/>
  <c r="D72" i="7"/>
  <c r="E72" i="7"/>
  <c r="M72" i="7"/>
  <c r="N72" i="7"/>
  <c r="O72" i="7"/>
  <c r="A73" i="7"/>
  <c r="B73" i="7"/>
  <c r="C73" i="7"/>
  <c r="D73" i="7"/>
  <c r="E73" i="7"/>
  <c r="M73" i="7"/>
  <c r="N73" i="7"/>
  <c r="O73" i="7"/>
  <c r="B74" i="7"/>
  <c r="C74" i="7"/>
  <c r="D74" i="7"/>
  <c r="E74" i="7"/>
  <c r="M74" i="7"/>
  <c r="N74" i="7"/>
  <c r="O74" i="7"/>
  <c r="A75" i="7"/>
  <c r="B75" i="7"/>
  <c r="C75" i="7"/>
  <c r="D75" i="7"/>
  <c r="E75" i="7"/>
  <c r="A76" i="7"/>
  <c r="B76" i="7"/>
  <c r="C76" i="7"/>
  <c r="D76" i="7"/>
  <c r="E76" i="7"/>
  <c r="A77" i="7"/>
  <c r="A94" i="7" s="1"/>
  <c r="A111" i="7" s="1"/>
  <c r="A129" i="7" s="1"/>
  <c r="B77" i="7"/>
  <c r="C77" i="7"/>
  <c r="D77" i="7"/>
  <c r="E77" i="7"/>
  <c r="A78" i="7"/>
  <c r="A95" i="7" s="1"/>
  <c r="A112" i="7" s="1"/>
  <c r="A130" i="7" s="1"/>
  <c r="B78" i="7"/>
  <c r="C78" i="7"/>
  <c r="D78" i="7"/>
  <c r="E78" i="7"/>
  <c r="A79" i="7"/>
  <c r="B79" i="7"/>
  <c r="C79" i="7"/>
  <c r="D79" i="7"/>
  <c r="E79" i="7"/>
  <c r="A80" i="7"/>
  <c r="B80" i="7"/>
  <c r="C80" i="7"/>
  <c r="D80" i="7"/>
  <c r="E80" i="7"/>
  <c r="A81" i="7"/>
  <c r="A98" i="7" s="1"/>
  <c r="A115" i="7" s="1"/>
  <c r="A133" i="7" s="1"/>
  <c r="B81" i="7"/>
  <c r="C81" i="7"/>
  <c r="D81" i="7"/>
  <c r="E81" i="7"/>
  <c r="A82" i="7"/>
  <c r="A99" i="7" s="1"/>
  <c r="A116" i="7" s="1"/>
  <c r="A134" i="7" s="1"/>
  <c r="B82" i="7"/>
  <c r="C82" i="7"/>
  <c r="D82" i="7"/>
  <c r="E82" i="7"/>
  <c r="A83" i="7"/>
  <c r="B83" i="7"/>
  <c r="C83" i="7"/>
  <c r="D83" i="7"/>
  <c r="E83" i="7"/>
  <c r="A84" i="7"/>
  <c r="A101" i="7" s="1"/>
  <c r="A118" i="7" s="1"/>
  <c r="A136" i="7" s="1"/>
  <c r="B84" i="7"/>
  <c r="C84" i="7"/>
  <c r="D84" i="7"/>
  <c r="E84" i="7"/>
  <c r="A85" i="7"/>
  <c r="A102" i="7" s="1"/>
  <c r="A119" i="7" s="1"/>
  <c r="A137" i="7" s="1"/>
  <c r="B85" i="7"/>
  <c r="C85" i="7"/>
  <c r="D85" i="7"/>
  <c r="E85" i="7"/>
  <c r="A86" i="7"/>
  <c r="B86" i="7"/>
  <c r="C86" i="7"/>
  <c r="D86" i="7"/>
  <c r="E86" i="7"/>
  <c r="A87" i="7"/>
  <c r="B87" i="7"/>
  <c r="C87" i="7"/>
  <c r="D87" i="7"/>
  <c r="E87" i="7"/>
  <c r="J87" i="7"/>
  <c r="O87" i="7"/>
  <c r="A88" i="7"/>
  <c r="A105" i="7" s="1"/>
  <c r="A122" i="7" s="1"/>
  <c r="A140" i="7" s="1"/>
  <c r="B88" i="7"/>
  <c r="C88" i="7"/>
  <c r="D88" i="7"/>
  <c r="E88" i="7"/>
  <c r="I88" i="7"/>
  <c r="N88" i="7" s="1"/>
  <c r="J88" i="7"/>
  <c r="O88" i="7" s="1"/>
  <c r="A89" i="7"/>
  <c r="B89" i="7"/>
  <c r="C89" i="7"/>
  <c r="D89" i="7"/>
  <c r="E89" i="7"/>
  <c r="H89" i="7"/>
  <c r="M89" i="7" s="1"/>
  <c r="I89" i="7"/>
  <c r="I106" i="7" s="1"/>
  <c r="J89" i="7"/>
  <c r="J106" i="7" s="1"/>
  <c r="O89" i="7"/>
  <c r="A90" i="7"/>
  <c r="A107" i="7" s="1"/>
  <c r="A124" i="7" s="1"/>
  <c r="A142" i="7" s="1"/>
  <c r="B90" i="7"/>
  <c r="C90" i="7"/>
  <c r="D90" i="7"/>
  <c r="E90" i="7"/>
  <c r="H90" i="7"/>
  <c r="I90" i="7"/>
  <c r="J90" i="7"/>
  <c r="O90" i="7" s="1"/>
  <c r="M90" i="7"/>
  <c r="N90" i="7"/>
  <c r="A91" i="7"/>
  <c r="A108" i="7" s="1"/>
  <c r="A125" i="7" s="1"/>
  <c r="A143" i="7" s="1"/>
  <c r="B91" i="7"/>
  <c r="C91" i="7"/>
  <c r="D91" i="7"/>
  <c r="E91" i="7"/>
  <c r="H91" i="7"/>
  <c r="H108" i="7" s="1"/>
  <c r="I91" i="7"/>
  <c r="I108" i="7" s="1"/>
  <c r="J91" i="7"/>
  <c r="J108" i="7" s="1"/>
  <c r="M91" i="7"/>
  <c r="A92" i="7"/>
  <c r="B92" i="7"/>
  <c r="C92" i="7"/>
  <c r="D92" i="7"/>
  <c r="E92" i="7"/>
  <c r="A93" i="7"/>
  <c r="A110" i="7" s="1"/>
  <c r="A128" i="7" s="1"/>
  <c r="B93" i="7"/>
  <c r="C93" i="7"/>
  <c r="D93" i="7"/>
  <c r="E93" i="7"/>
  <c r="B94" i="7"/>
  <c r="C94" i="7"/>
  <c r="D94" i="7"/>
  <c r="E94" i="7"/>
  <c r="B95" i="7"/>
  <c r="C95" i="7"/>
  <c r="D95" i="7"/>
  <c r="E95" i="7"/>
  <c r="A96" i="7"/>
  <c r="A113" i="7" s="1"/>
  <c r="A131" i="7" s="1"/>
  <c r="B96" i="7"/>
  <c r="C96" i="7"/>
  <c r="D96" i="7"/>
  <c r="E96" i="7"/>
  <c r="A97" i="7"/>
  <c r="A114" i="7" s="1"/>
  <c r="A132" i="7" s="1"/>
  <c r="B97" i="7"/>
  <c r="C97" i="7"/>
  <c r="D97" i="7"/>
  <c r="E97" i="7"/>
  <c r="B98" i="7"/>
  <c r="C98" i="7"/>
  <c r="D98" i="7"/>
  <c r="E98" i="7"/>
  <c r="B99" i="7"/>
  <c r="C99" i="7"/>
  <c r="D99" i="7"/>
  <c r="E99" i="7"/>
  <c r="A100" i="7"/>
  <c r="A117" i="7" s="1"/>
  <c r="A135" i="7" s="1"/>
  <c r="B100" i="7"/>
  <c r="C100" i="7"/>
  <c r="D100" i="7"/>
  <c r="E100" i="7"/>
  <c r="B101" i="7"/>
  <c r="C101" i="7"/>
  <c r="D101" i="7"/>
  <c r="E101" i="7"/>
  <c r="B102" i="7"/>
  <c r="C102" i="7"/>
  <c r="D102" i="7"/>
  <c r="E102" i="7"/>
  <c r="A103" i="7"/>
  <c r="A120" i="7" s="1"/>
  <c r="A138" i="7" s="1"/>
  <c r="B103" i="7"/>
  <c r="C103" i="7"/>
  <c r="D103" i="7"/>
  <c r="E103" i="7"/>
  <c r="A104" i="7"/>
  <c r="B104" i="7"/>
  <c r="C104" i="7"/>
  <c r="D104" i="7"/>
  <c r="E104" i="7"/>
  <c r="J104" i="7"/>
  <c r="J121" i="7" s="1"/>
  <c r="O121" i="7" s="1"/>
  <c r="B105" i="7"/>
  <c r="C105" i="7"/>
  <c r="D105" i="7"/>
  <c r="E105" i="7"/>
  <c r="I105" i="7"/>
  <c r="J105" i="7"/>
  <c r="N105" i="7"/>
  <c r="O105" i="7"/>
  <c r="A106" i="7"/>
  <c r="A123" i="7" s="1"/>
  <c r="A141" i="7" s="1"/>
  <c r="B106" i="7"/>
  <c r="C106" i="7"/>
  <c r="D106" i="7"/>
  <c r="E106" i="7"/>
  <c r="H106" i="7"/>
  <c r="M106" i="7" s="1"/>
  <c r="B107" i="7"/>
  <c r="C107" i="7"/>
  <c r="D107" i="7"/>
  <c r="E107" i="7"/>
  <c r="H107" i="7"/>
  <c r="H124" i="7" s="1"/>
  <c r="M124" i="7" s="1"/>
  <c r="I107" i="7"/>
  <c r="I124" i="7" s="1"/>
  <c r="N124" i="7" s="1"/>
  <c r="J107" i="7"/>
  <c r="J124" i="7" s="1"/>
  <c r="O124" i="7" s="1"/>
  <c r="N107" i="7"/>
  <c r="B108" i="7"/>
  <c r="C108" i="7"/>
  <c r="D108" i="7"/>
  <c r="E108" i="7"/>
  <c r="A109" i="7"/>
  <c r="B109" i="7"/>
  <c r="C109" i="7"/>
  <c r="D109" i="7"/>
  <c r="E109" i="7"/>
  <c r="B110" i="7"/>
  <c r="C110" i="7"/>
  <c r="D110" i="7"/>
  <c r="E110" i="7"/>
  <c r="B111" i="7"/>
  <c r="C111" i="7"/>
  <c r="D111" i="7"/>
  <c r="E111" i="7"/>
  <c r="B112" i="7"/>
  <c r="C112" i="7"/>
  <c r="D112" i="7"/>
  <c r="E112" i="7"/>
  <c r="B113" i="7"/>
  <c r="C113" i="7"/>
  <c r="D113" i="7"/>
  <c r="E113" i="7"/>
  <c r="B114" i="7"/>
  <c r="C114" i="7"/>
  <c r="D114" i="7"/>
  <c r="E114" i="7"/>
  <c r="B115" i="7"/>
  <c r="C115" i="7"/>
  <c r="D115" i="7"/>
  <c r="E115" i="7"/>
  <c r="B116" i="7"/>
  <c r="C116" i="7"/>
  <c r="D116" i="7"/>
  <c r="E116" i="7"/>
  <c r="B117" i="7"/>
  <c r="C117" i="7"/>
  <c r="D117" i="7"/>
  <c r="E117" i="7"/>
  <c r="B118" i="7"/>
  <c r="C118" i="7"/>
  <c r="D118" i="7"/>
  <c r="E118" i="7"/>
  <c r="B119" i="7"/>
  <c r="C119" i="7"/>
  <c r="D119" i="7"/>
  <c r="E119" i="7"/>
  <c r="B120" i="7"/>
  <c r="C120" i="7"/>
  <c r="D120" i="7"/>
  <c r="E120" i="7"/>
  <c r="A121" i="7"/>
  <c r="A139" i="7" s="1"/>
  <c r="B121" i="7"/>
  <c r="C121" i="7"/>
  <c r="D121" i="7"/>
  <c r="E121" i="7"/>
  <c r="B122" i="7"/>
  <c r="C122" i="7"/>
  <c r="D122" i="7"/>
  <c r="E122" i="7"/>
  <c r="I122" i="7"/>
  <c r="N122" i="7" s="1"/>
  <c r="J122" i="7"/>
  <c r="O122" i="7" s="1"/>
  <c r="B123" i="7"/>
  <c r="C123" i="7"/>
  <c r="D123" i="7"/>
  <c r="E123" i="7"/>
  <c r="B124" i="7"/>
  <c r="C124" i="7"/>
  <c r="D124" i="7"/>
  <c r="E124" i="7"/>
  <c r="B125" i="7"/>
  <c r="C125" i="7"/>
  <c r="D125" i="7"/>
  <c r="E125" i="7"/>
  <c r="O139" i="7"/>
  <c r="N140" i="7"/>
  <c r="M141" i="7"/>
  <c r="M142" i="7"/>
  <c r="M143" i="7"/>
  <c r="B45" i="5"/>
  <c r="C45" i="5"/>
  <c r="D45" i="5"/>
  <c r="E45" i="5"/>
  <c r="F45" i="5"/>
  <c r="G45" i="5"/>
  <c r="B46" i="5"/>
  <c r="C46" i="5"/>
  <c r="D46" i="5"/>
  <c r="E46" i="5"/>
  <c r="F46" i="5"/>
  <c r="G46" i="5"/>
  <c r="B47" i="5"/>
  <c r="C47" i="5"/>
  <c r="D47" i="5"/>
  <c r="E47" i="5"/>
  <c r="F47" i="5"/>
  <c r="G47" i="5"/>
  <c r="B48" i="5"/>
  <c r="C48" i="5"/>
  <c r="D48" i="5"/>
  <c r="E48" i="5"/>
  <c r="F48" i="5"/>
  <c r="G48" i="5"/>
  <c r="B49" i="5"/>
  <c r="C49" i="5"/>
  <c r="D49" i="5"/>
  <c r="E49" i="5"/>
  <c r="F49" i="5"/>
  <c r="G49" i="5"/>
  <c r="B50" i="5"/>
  <c r="C50" i="5"/>
  <c r="D50" i="5"/>
  <c r="E50" i="5"/>
  <c r="F50" i="5"/>
  <c r="G50" i="5"/>
  <c r="B51" i="5"/>
  <c r="C51" i="5"/>
  <c r="D51" i="5"/>
  <c r="E51" i="5"/>
  <c r="F51" i="5"/>
  <c r="G51" i="5"/>
  <c r="B52" i="5"/>
  <c r="C52" i="5"/>
  <c r="D52" i="5"/>
  <c r="E52" i="5"/>
  <c r="F52" i="5"/>
  <c r="G52" i="5"/>
  <c r="B53" i="5"/>
  <c r="C53" i="5"/>
  <c r="D53" i="5"/>
  <c r="E53" i="5"/>
  <c r="F53" i="5"/>
  <c r="G53" i="5"/>
  <c r="B54" i="5"/>
  <c r="C54" i="5"/>
  <c r="D54" i="5"/>
  <c r="E54" i="5"/>
  <c r="F54" i="5"/>
  <c r="G54" i="5"/>
  <c r="B55" i="5"/>
  <c r="C55" i="5"/>
  <c r="D55" i="5"/>
  <c r="E55" i="5"/>
  <c r="F55" i="5"/>
  <c r="G55" i="5"/>
  <c r="B56" i="5"/>
  <c r="C56" i="5"/>
  <c r="D56" i="5"/>
  <c r="E56" i="5"/>
  <c r="F56" i="5"/>
  <c r="G56" i="5"/>
  <c r="H56" i="5"/>
  <c r="I56" i="5" s="1"/>
  <c r="B57" i="5"/>
  <c r="C57" i="5"/>
  <c r="D57" i="5"/>
  <c r="I57" i="5" s="1"/>
  <c r="E57" i="5"/>
  <c r="F57" i="5"/>
  <c r="G57" i="5"/>
  <c r="H57" i="5"/>
  <c r="B58" i="5"/>
  <c r="C58" i="5"/>
  <c r="D58" i="5"/>
  <c r="E58" i="5"/>
  <c r="F58" i="5"/>
  <c r="G58" i="5"/>
  <c r="H58" i="5"/>
  <c r="I58" i="5" s="1"/>
  <c r="B59" i="5"/>
  <c r="C59" i="5"/>
  <c r="D59" i="5"/>
  <c r="E59" i="5"/>
  <c r="F59" i="5"/>
  <c r="G59" i="5"/>
  <c r="H59" i="5"/>
  <c r="I59" i="5" s="1"/>
  <c r="B60" i="5"/>
  <c r="C60" i="5"/>
  <c r="D60" i="5"/>
  <c r="I60" i="5" s="1"/>
  <c r="E60" i="5"/>
  <c r="F60" i="5"/>
  <c r="G60" i="5"/>
  <c r="H60" i="5"/>
  <c r="B61" i="5"/>
  <c r="C61" i="5"/>
  <c r="D61" i="5"/>
  <c r="E61" i="5"/>
  <c r="F61" i="5"/>
  <c r="G61" i="5"/>
  <c r="B62" i="5"/>
  <c r="C62" i="5"/>
  <c r="D62" i="5"/>
  <c r="E62" i="5"/>
  <c r="F62" i="5"/>
  <c r="G62" i="5"/>
  <c r="B63" i="5"/>
  <c r="C63" i="5"/>
  <c r="D63" i="5"/>
  <c r="E63" i="5"/>
  <c r="F63" i="5"/>
  <c r="G63" i="5"/>
  <c r="B64" i="5"/>
  <c r="C64" i="5"/>
  <c r="D64" i="5"/>
  <c r="E64" i="5"/>
  <c r="F64" i="5"/>
  <c r="G64" i="5"/>
  <c r="B65" i="5"/>
  <c r="C65" i="5"/>
  <c r="D65" i="5"/>
  <c r="E65" i="5"/>
  <c r="F65" i="5"/>
  <c r="G65" i="5"/>
  <c r="B66" i="5"/>
  <c r="C66" i="5"/>
  <c r="D66" i="5"/>
  <c r="E66" i="5"/>
  <c r="F66" i="5"/>
  <c r="G66" i="5"/>
  <c r="H66" i="5"/>
  <c r="B67" i="5"/>
  <c r="C67" i="5"/>
  <c r="D67" i="5"/>
  <c r="E67" i="5"/>
  <c r="F67" i="5"/>
  <c r="G67" i="5"/>
  <c r="B68" i="5"/>
  <c r="C68" i="5"/>
  <c r="D68" i="5"/>
  <c r="E68" i="5"/>
  <c r="F68" i="5"/>
  <c r="G68" i="5"/>
  <c r="B69" i="5"/>
  <c r="C69" i="5"/>
  <c r="D69" i="5"/>
  <c r="E69" i="5"/>
  <c r="F69" i="5"/>
  <c r="G69" i="5"/>
  <c r="B70" i="5"/>
  <c r="C70" i="5"/>
  <c r="D70" i="5"/>
  <c r="E70" i="5"/>
  <c r="F70" i="5"/>
  <c r="G70" i="5"/>
  <c r="B71" i="5"/>
  <c r="C71" i="5"/>
  <c r="D71" i="5"/>
  <c r="E71" i="5"/>
  <c r="F71" i="5"/>
  <c r="G71" i="5"/>
  <c r="B72" i="5"/>
  <c r="C72" i="5"/>
  <c r="D72" i="5"/>
  <c r="E72" i="5"/>
  <c r="F72" i="5"/>
  <c r="G72" i="5"/>
  <c r="H72" i="5"/>
  <c r="B73" i="5"/>
  <c r="C73" i="5"/>
  <c r="D73" i="5"/>
  <c r="E73" i="5"/>
  <c r="F73" i="5"/>
  <c r="G73" i="5"/>
  <c r="H73" i="5"/>
  <c r="I73" i="5" s="1"/>
  <c r="B74" i="5"/>
  <c r="C74" i="5"/>
  <c r="D74" i="5"/>
  <c r="E74" i="5"/>
  <c r="F74" i="5"/>
  <c r="G74" i="5"/>
  <c r="H74" i="5"/>
  <c r="I74" i="5" s="1"/>
  <c r="B75" i="5"/>
  <c r="C75" i="5"/>
  <c r="D75" i="5"/>
  <c r="I75" i="5" s="1"/>
  <c r="E75" i="5"/>
  <c r="F75" i="5"/>
  <c r="G75" i="5"/>
  <c r="H75" i="5"/>
  <c r="B76" i="5"/>
  <c r="C76" i="5"/>
  <c r="D76" i="5"/>
  <c r="E76" i="5"/>
  <c r="F76" i="5"/>
  <c r="G76" i="5"/>
  <c r="H76" i="5"/>
  <c r="I76" i="5" s="1"/>
  <c r="B77" i="5"/>
  <c r="C77" i="5"/>
  <c r="D77" i="5"/>
  <c r="E77" i="5"/>
  <c r="F77" i="5"/>
  <c r="G77" i="5"/>
  <c r="B78" i="5"/>
  <c r="C78" i="5"/>
  <c r="D78" i="5"/>
  <c r="E78" i="5"/>
  <c r="F78" i="5"/>
  <c r="G78" i="5"/>
  <c r="B79" i="5"/>
  <c r="C79" i="5"/>
  <c r="D79" i="5"/>
  <c r="E79" i="5"/>
  <c r="F79" i="5"/>
  <c r="G79" i="5"/>
  <c r="B80" i="5"/>
  <c r="C80" i="5"/>
  <c r="D80" i="5"/>
  <c r="E80" i="5"/>
  <c r="F80" i="5"/>
  <c r="G80" i="5"/>
  <c r="B81" i="5"/>
  <c r="C81" i="5"/>
  <c r="D81" i="5"/>
  <c r="E81" i="5"/>
  <c r="F81" i="5"/>
  <c r="G81" i="5"/>
  <c r="B82" i="5"/>
  <c r="C82" i="5"/>
  <c r="D82" i="5"/>
  <c r="E82" i="5"/>
  <c r="F82" i="5"/>
  <c r="G82" i="5"/>
  <c r="B83" i="5"/>
  <c r="C83" i="5"/>
  <c r="D83" i="5"/>
  <c r="E83" i="5"/>
  <c r="F83" i="5"/>
  <c r="G83" i="5"/>
  <c r="B84" i="5"/>
  <c r="C84" i="5"/>
  <c r="D84" i="5"/>
  <c r="E84" i="5"/>
  <c r="F84" i="5"/>
  <c r="G84" i="5"/>
  <c r="B85" i="5"/>
  <c r="C85" i="5"/>
  <c r="D85" i="5"/>
  <c r="E85" i="5"/>
  <c r="F85" i="5"/>
  <c r="G85" i="5"/>
  <c r="B86" i="5"/>
  <c r="C86" i="5"/>
  <c r="D86" i="5"/>
  <c r="E86" i="5"/>
  <c r="F86" i="5"/>
  <c r="G86" i="5"/>
  <c r="B87" i="5"/>
  <c r="C87" i="5"/>
  <c r="D87" i="5"/>
  <c r="E87" i="5"/>
  <c r="F87" i="5"/>
  <c r="G87" i="5"/>
  <c r="B88" i="5"/>
  <c r="C88" i="5"/>
  <c r="D88" i="5"/>
  <c r="E88" i="5"/>
  <c r="F88" i="5"/>
  <c r="G88" i="5"/>
  <c r="H88" i="5"/>
  <c r="I88" i="5" s="1"/>
  <c r="B89" i="5"/>
  <c r="C89" i="5"/>
  <c r="D89" i="5"/>
  <c r="E89" i="5"/>
  <c r="F89" i="5"/>
  <c r="G89" i="5"/>
  <c r="B90" i="5"/>
  <c r="C90" i="5"/>
  <c r="D90" i="5"/>
  <c r="E90" i="5"/>
  <c r="F90" i="5"/>
  <c r="G90" i="5"/>
  <c r="H90" i="5"/>
  <c r="B91" i="5"/>
  <c r="C91" i="5"/>
  <c r="D91" i="5"/>
  <c r="E91" i="5"/>
  <c r="F91" i="5"/>
  <c r="G91" i="5"/>
  <c r="H91" i="5"/>
  <c r="I91" i="5" s="1"/>
  <c r="B92" i="5"/>
  <c r="C92" i="5"/>
  <c r="D92" i="5"/>
  <c r="E92" i="5"/>
  <c r="F92" i="5"/>
  <c r="G92" i="5"/>
  <c r="H92" i="5"/>
  <c r="I92" i="5" s="1"/>
  <c r="B93" i="5"/>
  <c r="C93" i="5"/>
  <c r="D93" i="5"/>
  <c r="E93" i="5"/>
  <c r="F93" i="5"/>
  <c r="G93" i="5"/>
  <c r="B94" i="5"/>
  <c r="C94" i="5"/>
  <c r="D94" i="5"/>
  <c r="E94" i="5"/>
  <c r="F94" i="5"/>
  <c r="G94" i="5"/>
  <c r="B95" i="5"/>
  <c r="C95" i="5"/>
  <c r="D95" i="5"/>
  <c r="E95" i="5"/>
  <c r="F95" i="5"/>
  <c r="G95" i="5"/>
  <c r="B96" i="5"/>
  <c r="C96" i="5"/>
  <c r="D96" i="5"/>
  <c r="E96" i="5"/>
  <c r="F96" i="5"/>
  <c r="G96" i="5"/>
  <c r="B97" i="5"/>
  <c r="C97" i="5"/>
  <c r="D97" i="5"/>
  <c r="E97" i="5"/>
  <c r="F97" i="5"/>
  <c r="G97" i="5"/>
  <c r="B98" i="5"/>
  <c r="C98" i="5"/>
  <c r="D98" i="5"/>
  <c r="E98" i="5"/>
  <c r="F98" i="5"/>
  <c r="G98" i="5"/>
  <c r="B99" i="5"/>
  <c r="C99" i="5"/>
  <c r="D99" i="5"/>
  <c r="E99" i="5"/>
  <c r="F99" i="5"/>
  <c r="G99" i="5"/>
  <c r="B100" i="5"/>
  <c r="C100" i="5"/>
  <c r="D100" i="5"/>
  <c r="E100" i="5"/>
  <c r="F100" i="5"/>
  <c r="G100" i="5"/>
  <c r="B101" i="5"/>
  <c r="C101" i="5"/>
  <c r="D101" i="5"/>
  <c r="E101" i="5"/>
  <c r="F101" i="5"/>
  <c r="G101" i="5"/>
  <c r="B102" i="5"/>
  <c r="C102" i="5"/>
  <c r="D102" i="5"/>
  <c r="E102" i="5"/>
  <c r="F102" i="5"/>
  <c r="G102" i="5"/>
  <c r="B103" i="5"/>
  <c r="C103" i="5"/>
  <c r="D103" i="5"/>
  <c r="E103" i="5"/>
  <c r="F103" i="5"/>
  <c r="G103" i="5"/>
  <c r="B104" i="5"/>
  <c r="C104" i="5"/>
  <c r="D104" i="5"/>
  <c r="E104" i="5"/>
  <c r="F104" i="5"/>
  <c r="G104" i="5"/>
  <c r="H104" i="5"/>
  <c r="I104" i="5" s="1"/>
  <c r="B105" i="5"/>
  <c r="C105" i="5"/>
  <c r="D105" i="5"/>
  <c r="I105" i="5" s="1"/>
  <c r="E105" i="5"/>
  <c r="F105" i="5"/>
  <c r="G105" i="5"/>
  <c r="H105" i="5"/>
  <c r="B106" i="5"/>
  <c r="C106" i="5"/>
  <c r="D106" i="5"/>
  <c r="E106" i="5"/>
  <c r="F106" i="5"/>
  <c r="G106" i="5"/>
  <c r="H106" i="5"/>
  <c r="I106" i="5" s="1"/>
  <c r="B107" i="5"/>
  <c r="C107" i="5"/>
  <c r="D107" i="5"/>
  <c r="E107" i="5"/>
  <c r="F107" i="5"/>
  <c r="G107" i="5"/>
  <c r="H107" i="5"/>
  <c r="I107" i="5" s="1"/>
  <c r="B108" i="5"/>
  <c r="C108" i="5"/>
  <c r="D108" i="5"/>
  <c r="E108" i="5"/>
  <c r="F108" i="5"/>
  <c r="G108" i="5"/>
  <c r="H108" i="5"/>
  <c r="B109" i="5"/>
  <c r="C109" i="5"/>
  <c r="D109" i="5"/>
  <c r="E109" i="5"/>
  <c r="F109" i="5"/>
  <c r="G109" i="5"/>
  <c r="B110" i="5"/>
  <c r="C110" i="5"/>
  <c r="D110" i="5"/>
  <c r="E110" i="5"/>
  <c r="F110" i="5"/>
  <c r="G110" i="5"/>
  <c r="B111" i="5"/>
  <c r="C111" i="5"/>
  <c r="D111" i="5"/>
  <c r="E111" i="5"/>
  <c r="F111" i="5"/>
  <c r="G111" i="5"/>
  <c r="B112" i="5"/>
  <c r="C112" i="5"/>
  <c r="D112" i="5"/>
  <c r="E112" i="5"/>
  <c r="F112" i="5"/>
  <c r="G112" i="5"/>
  <c r="B113" i="5"/>
  <c r="C113" i="5"/>
  <c r="D113" i="5"/>
  <c r="E113" i="5"/>
  <c r="F113" i="5"/>
  <c r="G113" i="5"/>
  <c r="B114" i="5"/>
  <c r="C114" i="5"/>
  <c r="D114" i="5"/>
  <c r="E114" i="5"/>
  <c r="F114" i="5"/>
  <c r="G114" i="5"/>
  <c r="H114" i="5"/>
  <c r="B115" i="5"/>
  <c r="C115" i="5"/>
  <c r="D115" i="5"/>
  <c r="E115" i="5"/>
  <c r="F115" i="5"/>
  <c r="G115" i="5"/>
  <c r="B116" i="5"/>
  <c r="C116" i="5"/>
  <c r="D116" i="5"/>
  <c r="E116" i="5"/>
  <c r="F116" i="5"/>
  <c r="G116" i="5"/>
  <c r="B117" i="5"/>
  <c r="C117" i="5"/>
  <c r="D117" i="5"/>
  <c r="E117" i="5"/>
  <c r="F117" i="5"/>
  <c r="G117" i="5"/>
  <c r="B118" i="5"/>
  <c r="C118" i="5"/>
  <c r="D118" i="5"/>
  <c r="E118" i="5"/>
  <c r="F118" i="5"/>
  <c r="G118" i="5"/>
  <c r="B119" i="5"/>
  <c r="C119" i="5"/>
  <c r="D119" i="5"/>
  <c r="E119" i="5"/>
  <c r="F119" i="5"/>
  <c r="G119" i="5"/>
  <c r="B120" i="5"/>
  <c r="C120" i="5"/>
  <c r="D120" i="5"/>
  <c r="I120" i="5" s="1"/>
  <c r="E120" i="5"/>
  <c r="F120" i="5"/>
  <c r="G120" i="5"/>
  <c r="H120" i="5"/>
  <c r="B121" i="5"/>
  <c r="C121" i="5"/>
  <c r="D121" i="5"/>
  <c r="E121" i="5"/>
  <c r="F121" i="5"/>
  <c r="G121" i="5"/>
  <c r="H121" i="5"/>
  <c r="I121" i="5" s="1"/>
  <c r="B122" i="5"/>
  <c r="C122" i="5"/>
  <c r="D122" i="5"/>
  <c r="E122" i="5"/>
  <c r="F122" i="5"/>
  <c r="G122" i="5"/>
  <c r="H122" i="5"/>
  <c r="I122" i="5" s="1"/>
  <c r="B123" i="5"/>
  <c r="C123" i="5"/>
  <c r="D123" i="5"/>
  <c r="I123" i="5" s="1"/>
  <c r="E123" i="5"/>
  <c r="F123" i="5"/>
  <c r="G123" i="5"/>
  <c r="H123" i="5"/>
  <c r="B124" i="5"/>
  <c r="C124" i="5"/>
  <c r="D124" i="5"/>
  <c r="E124" i="5"/>
  <c r="F124" i="5"/>
  <c r="G124" i="5"/>
  <c r="H124" i="5"/>
  <c r="I124" i="5" s="1"/>
  <c r="AI32" i="9" l="1"/>
  <c r="AJ32" i="9" s="1"/>
  <c r="AI48" i="9"/>
  <c r="AJ48" i="9" s="1"/>
  <c r="AI64" i="9"/>
  <c r="AJ64" i="9" s="1"/>
  <c r="AI80" i="9"/>
  <c r="AJ80" i="9" s="1"/>
  <c r="AI96" i="9"/>
  <c r="AJ96" i="9" s="1"/>
  <c r="H95" i="5"/>
  <c r="I95" i="5" s="1"/>
  <c r="H111" i="5"/>
  <c r="H79" i="5"/>
  <c r="I79" i="5" s="1"/>
  <c r="H47" i="5"/>
  <c r="I47" i="5" s="1"/>
  <c r="H63" i="5"/>
  <c r="AC32" i="9"/>
  <c r="AD32" i="9" s="1"/>
  <c r="AC48" i="9"/>
  <c r="AD48" i="9" s="1"/>
  <c r="AC64" i="9"/>
  <c r="AD64" i="9" s="1"/>
  <c r="AC80" i="9"/>
  <c r="AD80" i="9" s="1"/>
  <c r="AC96" i="9"/>
  <c r="AD96" i="9" s="1"/>
  <c r="AF30" i="9"/>
  <c r="AG30" i="9" s="1"/>
  <c r="AF46" i="9"/>
  <c r="AG46" i="9" s="1"/>
  <c r="AF62" i="9"/>
  <c r="AG62" i="9" s="1"/>
  <c r="AF78" i="9"/>
  <c r="AG78" i="9" s="1"/>
  <c r="AF94" i="9"/>
  <c r="AG94" i="9" s="1"/>
  <c r="AF39" i="9"/>
  <c r="AG39" i="9" s="1"/>
  <c r="AF55" i="9"/>
  <c r="AG55" i="9" s="1"/>
  <c r="AF71" i="9"/>
  <c r="AG71" i="9" s="1"/>
  <c r="AF87" i="9"/>
  <c r="AG87" i="9" s="1"/>
  <c r="AF103" i="9"/>
  <c r="AG103" i="9" s="1"/>
  <c r="H54" i="5"/>
  <c r="H102" i="5"/>
  <c r="H118" i="5"/>
  <c r="I118" i="5" s="1"/>
  <c r="H86" i="5"/>
  <c r="I86" i="5" s="1"/>
  <c r="AC39" i="9"/>
  <c r="AD39" i="9" s="1"/>
  <c r="AC55" i="9"/>
  <c r="AD55" i="9" s="1"/>
  <c r="AC71" i="9"/>
  <c r="AD71" i="9" s="1"/>
  <c r="AC87" i="9"/>
  <c r="AD87" i="9" s="1"/>
  <c r="AC103" i="9"/>
  <c r="AD103" i="9" s="1"/>
  <c r="H70" i="5"/>
  <c r="I70" i="5" s="1"/>
  <c r="AF35" i="9"/>
  <c r="AG35" i="9" s="1"/>
  <c r="AF51" i="9"/>
  <c r="AG51" i="9" s="1"/>
  <c r="AF67" i="9"/>
  <c r="AG67" i="9" s="1"/>
  <c r="AF83" i="9"/>
  <c r="AG83" i="9" s="1"/>
  <c r="AF99" i="9"/>
  <c r="AG99" i="9" s="1"/>
  <c r="V9" i="9"/>
  <c r="R13" i="9"/>
  <c r="U10" i="9"/>
  <c r="T11" i="9"/>
  <c r="W8" i="9"/>
  <c r="R20" i="9"/>
  <c r="R9" i="9"/>
  <c r="I102" i="5"/>
  <c r="H98" i="5"/>
  <c r="I98" i="5" s="1"/>
  <c r="I54" i="5"/>
  <c r="H50" i="5"/>
  <c r="I50" i="5" s="1"/>
  <c r="W15" i="9"/>
  <c r="T12" i="9"/>
  <c r="U15" i="9"/>
  <c r="R12" i="9"/>
  <c r="V8" i="9"/>
  <c r="U8" i="9"/>
  <c r="R19" i="9"/>
  <c r="W11" i="9"/>
  <c r="R15" i="9"/>
  <c r="V11" i="9"/>
  <c r="AC99" i="9"/>
  <c r="AD99" i="9" s="1"/>
  <c r="AC83" i="9"/>
  <c r="AD83" i="9" s="1"/>
  <c r="AC67" i="9"/>
  <c r="AD67" i="9" s="1"/>
  <c r="AC51" i="9"/>
  <c r="AD51" i="9" s="1"/>
  <c r="AC35" i="9"/>
  <c r="AD35" i="9" s="1"/>
  <c r="U11" i="9"/>
  <c r="T18" i="9"/>
  <c r="W14" i="9"/>
  <c r="V14" i="9"/>
  <c r="W7" i="9"/>
  <c r="R18" i="9"/>
  <c r="R11" i="9"/>
  <c r="AF70" i="9"/>
  <c r="AG70" i="9" s="1"/>
  <c r="AF54" i="9"/>
  <c r="AG54" i="9" s="1"/>
  <c r="T14" i="9"/>
  <c r="W10" i="9"/>
  <c r="AC74" i="9"/>
  <c r="AD74" i="9" s="1"/>
  <c r="AC58" i="9"/>
  <c r="AD58" i="9" s="1"/>
  <c r="AC42" i="9"/>
  <c r="AD42" i="9" s="1"/>
  <c r="U17" i="9"/>
  <c r="T17" i="9"/>
  <c r="I90" i="5"/>
  <c r="S17" i="9"/>
  <c r="W13" i="9"/>
  <c r="T10" i="9"/>
  <c r="R16" i="9"/>
  <c r="I111" i="5"/>
  <c r="S10" i="9"/>
  <c r="AF105" i="9"/>
  <c r="AG105" i="9" s="1"/>
  <c r="AF97" i="9"/>
  <c r="AG97" i="9" s="1"/>
  <c r="AF89" i="9"/>
  <c r="AG89" i="9" s="1"/>
  <c r="AF81" i="9"/>
  <c r="AG81" i="9" s="1"/>
  <c r="AF73" i="9"/>
  <c r="AG73" i="9" s="1"/>
  <c r="AF65" i="9"/>
  <c r="AG65" i="9" s="1"/>
  <c r="AF57" i="9"/>
  <c r="AG57" i="9" s="1"/>
  <c r="AF49" i="9"/>
  <c r="AG49" i="9" s="1"/>
  <c r="U13" i="9"/>
  <c r="I63" i="5"/>
  <c r="W16" i="9"/>
  <c r="I114" i="5"/>
  <c r="I72" i="5"/>
  <c r="AC105" i="9"/>
  <c r="AD105" i="9" s="1"/>
  <c r="AC89" i="9"/>
  <c r="AD89" i="9" s="1"/>
  <c r="AC73" i="9"/>
  <c r="AD73" i="9" s="1"/>
  <c r="AC57" i="9"/>
  <c r="AD57" i="9" s="1"/>
  <c r="I108" i="5"/>
  <c r="I66" i="5"/>
  <c r="AI104" i="9"/>
  <c r="AJ104" i="9" s="1"/>
  <c r="AI88" i="9"/>
  <c r="AJ88" i="9" s="1"/>
  <c r="AI72" i="9"/>
  <c r="AJ72" i="9" s="1"/>
  <c r="AI56" i="9"/>
  <c r="AJ56" i="9" s="1"/>
  <c r="T12" i="8"/>
  <c r="S16" i="8"/>
  <c r="R16" i="8" s="1"/>
  <c r="S8" i="8"/>
  <c r="R8" i="8" s="1"/>
  <c r="T7" i="8"/>
  <c r="T15" i="8"/>
  <c r="S15" i="8"/>
  <c r="R15" i="8" s="1"/>
  <c r="S7" i="8"/>
  <c r="R7" i="8" s="1"/>
  <c r="T14" i="8"/>
  <c r="T13" i="8"/>
  <c r="G60" i="7"/>
  <c r="G127" i="7"/>
  <c r="L127" i="7" s="1"/>
  <c r="V127" i="7" s="1"/>
  <c r="G140" i="7"/>
  <c r="G70" i="7"/>
  <c r="G129" i="7"/>
  <c r="G69" i="7"/>
  <c r="G137" i="7"/>
  <c r="G63" i="7"/>
  <c r="G74" i="7"/>
  <c r="G131" i="7"/>
  <c r="G138" i="7"/>
  <c r="G66" i="7"/>
  <c r="G72" i="7"/>
  <c r="G133" i="7"/>
  <c r="G59" i="7"/>
  <c r="G141" i="7"/>
  <c r="G135" i="7"/>
  <c r="G62" i="7"/>
  <c r="G139" i="7"/>
  <c r="G142" i="7"/>
  <c r="G65" i="7"/>
  <c r="G128" i="7"/>
  <c r="L128" i="7" s="1"/>
  <c r="V128" i="7" s="1"/>
  <c r="G58" i="7"/>
  <c r="G130" i="7"/>
  <c r="G68" i="7"/>
  <c r="G61" i="7"/>
  <c r="G71" i="7"/>
  <c r="G73" i="7"/>
  <c r="G132" i="7"/>
  <c r="G143" i="7"/>
  <c r="L143" i="7" s="1"/>
  <c r="V143" i="7" s="1"/>
  <c r="G134" i="7"/>
  <c r="G64" i="7"/>
  <c r="G136" i="7"/>
  <c r="G67" i="7"/>
  <c r="O106" i="7"/>
  <c r="J123" i="7"/>
  <c r="O123" i="7" s="1"/>
  <c r="N106" i="7"/>
  <c r="I123" i="7"/>
  <c r="N123" i="7" s="1"/>
  <c r="O108" i="7"/>
  <c r="J125" i="7"/>
  <c r="O125" i="7" s="1"/>
  <c r="N108" i="7"/>
  <c r="I125" i="7"/>
  <c r="N125" i="7" s="1"/>
  <c r="M108" i="7"/>
  <c r="H125" i="7"/>
  <c r="M125" i="7" s="1"/>
  <c r="O104" i="7"/>
  <c r="O91" i="7"/>
  <c r="O107" i="7"/>
  <c r="N91" i="7"/>
  <c r="M107" i="7"/>
  <c r="N89" i="7"/>
  <c r="H123" i="7"/>
  <c r="M123" i="7" s="1"/>
  <c r="L5" i="4"/>
  <c r="L10" i="4" s="1"/>
  <c r="L8" i="4"/>
  <c r="L11" i="4"/>
  <c r="L12" i="4"/>
  <c r="L13" i="4"/>
  <c r="L15" i="4"/>
  <c r="L16" i="4"/>
  <c r="L17" i="4"/>
  <c r="T4" i="4"/>
  <c r="S5" i="4"/>
  <c r="S4" i="4"/>
  <c r="S3" i="4"/>
  <c r="S2" i="4"/>
  <c r="T4" i="1"/>
  <c r="T7" i="1" s="1"/>
  <c r="S3" i="1"/>
  <c r="S2" i="1"/>
  <c r="S5" i="1"/>
  <c r="S4" i="1"/>
  <c r="AF34" i="9" l="1"/>
  <c r="AG34" i="9" s="1"/>
  <c r="AF50" i="9"/>
  <c r="AG50" i="9" s="1"/>
  <c r="AF66" i="9"/>
  <c r="AG66" i="9" s="1"/>
  <c r="AF82" i="9"/>
  <c r="AG82" i="9" s="1"/>
  <c r="AF98" i="9"/>
  <c r="AG98" i="9" s="1"/>
  <c r="AI37" i="9"/>
  <c r="AJ37" i="9" s="1"/>
  <c r="AI53" i="9"/>
  <c r="AJ53" i="9" s="1"/>
  <c r="AI69" i="9"/>
  <c r="AJ69" i="9" s="1"/>
  <c r="AI85" i="9"/>
  <c r="AJ85" i="9" s="1"/>
  <c r="AI101" i="9"/>
  <c r="AJ101" i="9" s="1"/>
  <c r="H97" i="5"/>
  <c r="I97" i="5" s="1"/>
  <c r="H65" i="5"/>
  <c r="I65" i="5" s="1"/>
  <c r="H113" i="5"/>
  <c r="I113" i="5" s="1"/>
  <c r="AC66" i="9"/>
  <c r="AD66" i="9" s="1"/>
  <c r="AC34" i="9"/>
  <c r="AD34" i="9" s="1"/>
  <c r="AC50" i="9"/>
  <c r="AD50" i="9" s="1"/>
  <c r="AC82" i="9"/>
  <c r="AD82" i="9" s="1"/>
  <c r="AC98" i="9"/>
  <c r="AD98" i="9" s="1"/>
  <c r="H49" i="5"/>
  <c r="I49" i="5" s="1"/>
  <c r="H81" i="5"/>
  <c r="I81" i="5" s="1"/>
  <c r="AI31" i="9"/>
  <c r="AJ31" i="9" s="1"/>
  <c r="AI47" i="9"/>
  <c r="AJ47" i="9" s="1"/>
  <c r="AI63" i="9"/>
  <c r="AJ63" i="9" s="1"/>
  <c r="AI79" i="9"/>
  <c r="AJ79" i="9" s="1"/>
  <c r="AI95" i="9"/>
  <c r="AJ95" i="9" s="1"/>
  <c r="H112" i="5"/>
  <c r="I112" i="5" s="1"/>
  <c r="H80" i="5"/>
  <c r="I80" i="5" s="1"/>
  <c r="AC33" i="9"/>
  <c r="AD33" i="9" s="1"/>
  <c r="AC49" i="9"/>
  <c r="AD49" i="9" s="1"/>
  <c r="AC65" i="9"/>
  <c r="AD65" i="9" s="1"/>
  <c r="AC81" i="9"/>
  <c r="AD81" i="9" s="1"/>
  <c r="AC97" i="9"/>
  <c r="AD97" i="9" s="1"/>
  <c r="H64" i="5"/>
  <c r="I64" i="5" s="1"/>
  <c r="H48" i="5"/>
  <c r="I48" i="5" s="1"/>
  <c r="H96" i="5"/>
  <c r="I96" i="5" s="1"/>
  <c r="AF48" i="9"/>
  <c r="AG48" i="9" s="1"/>
  <c r="AF32" i="9"/>
  <c r="AG32" i="9" s="1"/>
  <c r="AF96" i="9"/>
  <c r="AG96" i="9" s="1"/>
  <c r="AF64" i="9"/>
  <c r="AG64" i="9" s="1"/>
  <c r="AF80" i="9"/>
  <c r="AG80" i="9" s="1"/>
  <c r="AI39" i="9"/>
  <c r="AJ39" i="9" s="1"/>
  <c r="AI55" i="9"/>
  <c r="AJ55" i="9" s="1"/>
  <c r="AI71" i="9"/>
  <c r="AJ71" i="9" s="1"/>
  <c r="AI87" i="9"/>
  <c r="AJ87" i="9" s="1"/>
  <c r="AI103" i="9"/>
  <c r="AJ103" i="9" s="1"/>
  <c r="W12" i="9"/>
  <c r="V13" i="9"/>
  <c r="R17" i="9"/>
  <c r="U14" i="9"/>
  <c r="T15" i="9"/>
  <c r="AI34" i="9"/>
  <c r="AJ34" i="9" s="1"/>
  <c r="AI50" i="9"/>
  <c r="AJ50" i="9" s="1"/>
  <c r="AI66" i="9"/>
  <c r="AJ66" i="9" s="1"/>
  <c r="AI82" i="9"/>
  <c r="AJ82" i="9" s="1"/>
  <c r="AI98" i="9"/>
  <c r="AJ98" i="9" s="1"/>
  <c r="H78" i="5"/>
  <c r="I78" i="5" s="1"/>
  <c r="H110" i="5"/>
  <c r="I110" i="5" s="1"/>
  <c r="H62" i="5"/>
  <c r="I62" i="5" s="1"/>
  <c r="AC31" i="9"/>
  <c r="AD31" i="9" s="1"/>
  <c r="AC47" i="9"/>
  <c r="AD47" i="9" s="1"/>
  <c r="AC63" i="9"/>
  <c r="AD63" i="9" s="1"/>
  <c r="AC79" i="9"/>
  <c r="AD79" i="9" s="1"/>
  <c r="AC95" i="9"/>
  <c r="AD95" i="9" s="1"/>
  <c r="H46" i="5"/>
  <c r="I46" i="5" s="1"/>
  <c r="H94" i="5"/>
  <c r="I94" i="5" s="1"/>
  <c r="AI36" i="9"/>
  <c r="AJ36" i="9" s="1"/>
  <c r="AI52" i="9"/>
  <c r="AJ52" i="9" s="1"/>
  <c r="AI68" i="9"/>
  <c r="AJ68" i="9" s="1"/>
  <c r="AI84" i="9"/>
  <c r="AJ84" i="9" s="1"/>
  <c r="AI100" i="9"/>
  <c r="AJ100" i="9" s="1"/>
  <c r="H119" i="5"/>
  <c r="I119" i="5" s="1"/>
  <c r="H55" i="5"/>
  <c r="I55" i="5" s="1"/>
  <c r="H103" i="5"/>
  <c r="I103" i="5" s="1"/>
  <c r="H87" i="5"/>
  <c r="I87" i="5" s="1"/>
  <c r="AC40" i="9"/>
  <c r="AD40" i="9" s="1"/>
  <c r="AC56" i="9"/>
  <c r="AD56" i="9" s="1"/>
  <c r="AC72" i="9"/>
  <c r="AD72" i="9" s="1"/>
  <c r="AC88" i="9"/>
  <c r="AD88" i="9" s="1"/>
  <c r="AC104" i="9"/>
  <c r="AD104" i="9" s="1"/>
  <c r="H71" i="5"/>
  <c r="I71" i="5" s="1"/>
  <c r="H51" i="5"/>
  <c r="I51" i="5" s="1"/>
  <c r="H99" i="5"/>
  <c r="I99" i="5" s="1"/>
  <c r="H83" i="5"/>
  <c r="I83" i="5" s="1"/>
  <c r="H67" i="5"/>
  <c r="I67" i="5" s="1"/>
  <c r="H115" i="5"/>
  <c r="I115" i="5" s="1"/>
  <c r="AC36" i="9"/>
  <c r="AD36" i="9" s="1"/>
  <c r="AC52" i="9"/>
  <c r="AD52" i="9" s="1"/>
  <c r="AC68" i="9"/>
  <c r="AD68" i="9" s="1"/>
  <c r="AC84" i="9"/>
  <c r="AD84" i="9" s="1"/>
  <c r="AC100" i="9"/>
  <c r="AD100" i="9" s="1"/>
  <c r="AF31" i="9"/>
  <c r="AG31" i="9" s="1"/>
  <c r="AF47" i="9"/>
  <c r="AG47" i="9" s="1"/>
  <c r="AF63" i="9"/>
  <c r="AG63" i="9" s="1"/>
  <c r="AF79" i="9"/>
  <c r="AG79" i="9" s="1"/>
  <c r="AF95" i="9"/>
  <c r="AG95" i="9" s="1"/>
  <c r="AI38" i="9"/>
  <c r="AJ38" i="9" s="1"/>
  <c r="AI54" i="9"/>
  <c r="AJ54" i="9" s="1"/>
  <c r="AI70" i="9"/>
  <c r="AJ70" i="9" s="1"/>
  <c r="AI86" i="9"/>
  <c r="AJ86" i="9" s="1"/>
  <c r="AI102" i="9"/>
  <c r="AJ102" i="9" s="1"/>
  <c r="AI33" i="9"/>
  <c r="AJ33" i="9" s="1"/>
  <c r="AI49" i="9"/>
  <c r="AJ49" i="9" s="1"/>
  <c r="AI65" i="9"/>
  <c r="AJ65" i="9" s="1"/>
  <c r="AI81" i="9"/>
  <c r="AJ81" i="9" s="1"/>
  <c r="AI97" i="9"/>
  <c r="AJ97" i="9" s="1"/>
  <c r="AC86" i="9"/>
  <c r="AD86" i="9" s="1"/>
  <c r="H85" i="5"/>
  <c r="I85" i="5" s="1"/>
  <c r="H117" i="5"/>
  <c r="I117" i="5" s="1"/>
  <c r="AC102" i="9"/>
  <c r="AD102" i="9" s="1"/>
  <c r="H101" i="5"/>
  <c r="I101" i="5" s="1"/>
  <c r="AC70" i="9"/>
  <c r="AD70" i="9" s="1"/>
  <c r="H69" i="5"/>
  <c r="I69" i="5" s="1"/>
  <c r="AC38" i="9"/>
  <c r="AD38" i="9" s="1"/>
  <c r="AC54" i="9"/>
  <c r="AD54" i="9" s="1"/>
  <c r="H53" i="5"/>
  <c r="I53" i="5" s="1"/>
  <c r="R10" i="9"/>
  <c r="R23" i="9" s="1"/>
  <c r="U7" i="9"/>
  <c r="T8" i="9"/>
  <c r="AI30" i="9"/>
  <c r="AJ30" i="9" s="1"/>
  <c r="AI46" i="9"/>
  <c r="AJ46" i="9" s="1"/>
  <c r="AI62" i="9"/>
  <c r="AJ62" i="9" s="1"/>
  <c r="AI78" i="9"/>
  <c r="AJ78" i="9" s="1"/>
  <c r="AI94" i="9"/>
  <c r="AJ94" i="9" s="1"/>
  <c r="AF37" i="9"/>
  <c r="AG37" i="9" s="1"/>
  <c r="AF53" i="9"/>
  <c r="AG53" i="9" s="1"/>
  <c r="AF69" i="9"/>
  <c r="AG69" i="9" s="1"/>
  <c r="AF85" i="9"/>
  <c r="AG85" i="9" s="1"/>
  <c r="AF101" i="9"/>
  <c r="AG101" i="9" s="1"/>
  <c r="R20" i="8"/>
  <c r="J60" i="7"/>
  <c r="H63" i="7"/>
  <c r="G82" i="7"/>
  <c r="L65" i="7"/>
  <c r="V65" i="7" s="1"/>
  <c r="I61" i="7"/>
  <c r="J135" i="7"/>
  <c r="O135" i="7" s="1"/>
  <c r="Y135" i="7" s="1"/>
  <c r="I136" i="7"/>
  <c r="N136" i="7" s="1"/>
  <c r="X136" i="7" s="1"/>
  <c r="H137" i="7"/>
  <c r="M137" i="7" s="1"/>
  <c r="W137" i="7" s="1"/>
  <c r="L139" i="7"/>
  <c r="V139" i="7" s="1"/>
  <c r="H60" i="7"/>
  <c r="G79" i="7"/>
  <c r="L62" i="7"/>
  <c r="V62" i="7" s="1"/>
  <c r="I58" i="7"/>
  <c r="J131" i="7"/>
  <c r="O131" i="7" s="1"/>
  <c r="Y131" i="7" s="1"/>
  <c r="H133" i="7"/>
  <c r="M133" i="7" s="1"/>
  <c r="W133" i="7" s="1"/>
  <c r="L135" i="7"/>
  <c r="V135" i="7" s="1"/>
  <c r="I132" i="7"/>
  <c r="N132" i="7" s="1"/>
  <c r="X132" i="7" s="1"/>
  <c r="I138" i="7"/>
  <c r="N138" i="7" s="1"/>
  <c r="X138" i="7" s="1"/>
  <c r="L141" i="7"/>
  <c r="V141" i="7" s="1"/>
  <c r="J137" i="7"/>
  <c r="O137" i="7" s="1"/>
  <c r="Y137" i="7" s="1"/>
  <c r="H139" i="7"/>
  <c r="M139" i="7" s="1"/>
  <c r="W139" i="7" s="1"/>
  <c r="J127" i="7"/>
  <c r="O127" i="7" s="1"/>
  <c r="Y127" i="7" s="1"/>
  <c r="H129" i="7"/>
  <c r="M129" i="7" s="1"/>
  <c r="W129" i="7" s="1"/>
  <c r="L131" i="7"/>
  <c r="V131" i="7" s="1"/>
  <c r="AA55" i="7" s="1"/>
  <c r="I128" i="7"/>
  <c r="N128" i="7" s="1"/>
  <c r="X128" i="7" s="1"/>
  <c r="H140" i="7"/>
  <c r="M140" i="7" s="1"/>
  <c r="W140" i="7" s="1"/>
  <c r="J138" i="7"/>
  <c r="O138" i="7" s="1"/>
  <c r="Y138" i="7" s="1"/>
  <c r="L142" i="7"/>
  <c r="V142" i="7" s="1"/>
  <c r="I139" i="7"/>
  <c r="N139" i="7" s="1"/>
  <c r="X139" i="7" s="1"/>
  <c r="I70" i="7"/>
  <c r="L74" i="7"/>
  <c r="V74" i="7" s="1"/>
  <c r="J69" i="7"/>
  <c r="G91" i="7"/>
  <c r="L133" i="7"/>
  <c r="V133" i="7" s="1"/>
  <c r="J129" i="7"/>
  <c r="O129" i="7" s="1"/>
  <c r="Y129" i="7" s="1"/>
  <c r="H131" i="7"/>
  <c r="M131" i="7" s="1"/>
  <c r="W131" i="7" s="1"/>
  <c r="I130" i="7"/>
  <c r="N130" i="7" s="1"/>
  <c r="X130" i="7" s="1"/>
  <c r="G83" i="7"/>
  <c r="L66" i="7"/>
  <c r="V66" i="7" s="1"/>
  <c r="I62" i="7"/>
  <c r="J61" i="7"/>
  <c r="H64" i="7"/>
  <c r="I133" i="7"/>
  <c r="N133" i="7" s="1"/>
  <c r="X133" i="7" s="1"/>
  <c r="L136" i="7"/>
  <c r="V136" i="7" s="1"/>
  <c r="J132" i="7"/>
  <c r="O132" i="7" s="1"/>
  <c r="Y132" i="7" s="1"/>
  <c r="H134" i="7"/>
  <c r="M134" i="7" s="1"/>
  <c r="W134" i="7" s="1"/>
  <c r="I131" i="7"/>
  <c r="N131" i="7" s="1"/>
  <c r="X131" i="7" s="1"/>
  <c r="J130" i="7"/>
  <c r="O130" i="7" s="1"/>
  <c r="Y130" i="7" s="1"/>
  <c r="H132" i="7"/>
  <c r="M132" i="7" s="1"/>
  <c r="W132" i="7" s="1"/>
  <c r="L134" i="7"/>
  <c r="V134" i="7" s="1"/>
  <c r="H67" i="7"/>
  <c r="G86" i="7"/>
  <c r="L69" i="7"/>
  <c r="V69" i="7" s="1"/>
  <c r="I65" i="7"/>
  <c r="J64" i="7"/>
  <c r="I127" i="7"/>
  <c r="N127" i="7" s="1"/>
  <c r="X127" i="7" s="1"/>
  <c r="H128" i="7"/>
  <c r="M128" i="7" s="1"/>
  <c r="W128" i="7" s="1"/>
  <c r="L130" i="7"/>
  <c r="V130" i="7" s="1"/>
  <c r="J67" i="7"/>
  <c r="H70" i="7"/>
  <c r="G89" i="7"/>
  <c r="L72" i="7"/>
  <c r="V72" i="7" s="1"/>
  <c r="I68" i="7"/>
  <c r="L67" i="7"/>
  <c r="V67" i="7" s="1"/>
  <c r="I63" i="7"/>
  <c r="J62" i="7"/>
  <c r="H65" i="7"/>
  <c r="G84" i="7"/>
  <c r="G80" i="7"/>
  <c r="L63" i="7"/>
  <c r="V63" i="7" s="1"/>
  <c r="I59" i="7"/>
  <c r="J58" i="7"/>
  <c r="H61" i="7"/>
  <c r="I129" i="7"/>
  <c r="N129" i="7" s="1"/>
  <c r="X129" i="7" s="1"/>
  <c r="J128" i="7"/>
  <c r="O128" i="7" s="1"/>
  <c r="Y128" i="7" s="1"/>
  <c r="H130" i="7"/>
  <c r="M130" i="7" s="1"/>
  <c r="W130" i="7" s="1"/>
  <c r="L132" i="7"/>
  <c r="V132" i="7" s="1"/>
  <c r="H127" i="7"/>
  <c r="M127" i="7" s="1"/>
  <c r="W127" i="7" s="1"/>
  <c r="L129" i="7"/>
  <c r="V129" i="7" s="1"/>
  <c r="G76" i="7"/>
  <c r="L59" i="7"/>
  <c r="V59" i="7" s="1"/>
  <c r="I135" i="7"/>
  <c r="N135" i="7" s="1"/>
  <c r="X135" i="7" s="1"/>
  <c r="L138" i="7"/>
  <c r="V138" i="7" s="1"/>
  <c r="H136" i="7"/>
  <c r="M136" i="7" s="1"/>
  <c r="W136" i="7" s="1"/>
  <c r="J134" i="7"/>
  <c r="O134" i="7" s="1"/>
  <c r="Y134" i="7" s="1"/>
  <c r="L64" i="7"/>
  <c r="V64" i="7" s="1"/>
  <c r="I60" i="7"/>
  <c r="J59" i="7"/>
  <c r="H62" i="7"/>
  <c r="G81" i="7"/>
  <c r="J133" i="7"/>
  <c r="O133" i="7" s="1"/>
  <c r="Y133" i="7" s="1"/>
  <c r="H135" i="7"/>
  <c r="M135" i="7" s="1"/>
  <c r="W135" i="7" s="1"/>
  <c r="L137" i="7"/>
  <c r="V137" i="7" s="1"/>
  <c r="I134" i="7"/>
  <c r="N134" i="7" s="1"/>
  <c r="X134" i="7" s="1"/>
  <c r="I69" i="7"/>
  <c r="H71" i="7"/>
  <c r="L73" i="7"/>
  <c r="V73" i="7" s="1"/>
  <c r="J68" i="7"/>
  <c r="G90" i="7"/>
  <c r="G87" i="7"/>
  <c r="L70" i="7"/>
  <c r="V70" i="7" s="1"/>
  <c r="I66" i="7"/>
  <c r="J65" i="7"/>
  <c r="H68" i="7"/>
  <c r="G75" i="7"/>
  <c r="L58" i="7"/>
  <c r="V58" i="7" s="1"/>
  <c r="J66" i="7"/>
  <c r="I67" i="7"/>
  <c r="H69" i="7"/>
  <c r="G88" i="7"/>
  <c r="L71" i="7"/>
  <c r="V71" i="7" s="1"/>
  <c r="J136" i="7"/>
  <c r="O136" i="7" s="1"/>
  <c r="Y136" i="7" s="1"/>
  <c r="H138" i="7"/>
  <c r="M138" i="7" s="1"/>
  <c r="W138" i="7" s="1"/>
  <c r="L140" i="7"/>
  <c r="V140" i="7" s="1"/>
  <c r="I137" i="7"/>
  <c r="N137" i="7" s="1"/>
  <c r="X137" i="7" s="1"/>
  <c r="H59" i="7"/>
  <c r="G78" i="7"/>
  <c r="L61" i="7"/>
  <c r="V61" i="7" s="1"/>
  <c r="J63" i="7"/>
  <c r="H66" i="7"/>
  <c r="G85" i="7"/>
  <c r="L68" i="7"/>
  <c r="V68" i="7" s="1"/>
  <c r="I64" i="7"/>
  <c r="G77" i="7"/>
  <c r="L60" i="7"/>
  <c r="V60" i="7" s="1"/>
  <c r="H58" i="7"/>
  <c r="T16" i="1"/>
  <c r="T15" i="1"/>
  <c r="T14" i="1"/>
  <c r="T13" i="1"/>
  <c r="T13" i="4"/>
  <c r="T12" i="1"/>
  <c r="T12" i="4"/>
  <c r="T11" i="1"/>
  <c r="T11" i="4"/>
  <c r="T10" i="1"/>
  <c r="T10" i="4"/>
  <c r="T9" i="1"/>
  <c r="T9" i="4"/>
  <c r="T8" i="1"/>
  <c r="L9" i="4"/>
  <c r="L7" i="4"/>
  <c r="L14" i="4"/>
  <c r="S22" i="4"/>
  <c r="R22" i="4" s="1"/>
  <c r="S20" i="4"/>
  <c r="R20" i="4" s="1"/>
  <c r="S18" i="4"/>
  <c r="R18" i="4" s="1"/>
  <c r="S21" i="4"/>
  <c r="R21" i="4" s="1"/>
  <c r="S8" i="4"/>
  <c r="R8" i="4" s="1"/>
  <c r="S19" i="4"/>
  <c r="R19" i="4" s="1"/>
  <c r="S12" i="4"/>
  <c r="R12" i="4" s="1"/>
  <c r="S16" i="4"/>
  <c r="R16" i="4" s="1"/>
  <c r="S9" i="4"/>
  <c r="R9" i="4" s="1"/>
  <c r="S13" i="4"/>
  <c r="R13" i="4" s="1"/>
  <c r="S17" i="4"/>
  <c r="R17" i="4" s="1"/>
  <c r="S10" i="4"/>
  <c r="R10" i="4" s="1"/>
  <c r="S14" i="4"/>
  <c r="R14" i="4" s="1"/>
  <c r="S7" i="4"/>
  <c r="R7" i="4" s="1"/>
  <c r="S11" i="4"/>
  <c r="R11" i="4" s="1"/>
  <c r="S15" i="4"/>
  <c r="R15" i="4" s="1"/>
  <c r="S10" i="1"/>
  <c r="R10" i="1" s="1"/>
  <c r="S7" i="1"/>
  <c r="R7" i="1" s="1"/>
  <c r="S16" i="1"/>
  <c r="R16" i="1" s="1"/>
  <c r="S12" i="1"/>
  <c r="R12" i="1" s="1"/>
  <c r="S8" i="1"/>
  <c r="R8" i="1" s="1"/>
  <c r="S11" i="1"/>
  <c r="R11" i="1" s="1"/>
  <c r="S17" i="1"/>
  <c r="R17" i="1" s="1"/>
  <c r="S13" i="1"/>
  <c r="R13" i="1" s="1"/>
  <c r="S9" i="1"/>
  <c r="R9" i="1" s="1"/>
  <c r="S19" i="1"/>
  <c r="R19" i="1" s="1"/>
  <c r="S15" i="1"/>
  <c r="R15" i="1" s="1"/>
  <c r="S18" i="1"/>
  <c r="R18" i="1" s="1"/>
  <c r="S14" i="1"/>
  <c r="R14" i="1" s="1"/>
  <c r="H45" i="5" l="1"/>
  <c r="I45" i="5" s="1"/>
  <c r="H93" i="5"/>
  <c r="I93" i="5" s="1"/>
  <c r="H61" i="5"/>
  <c r="I61" i="5" s="1"/>
  <c r="H109" i="5"/>
  <c r="I109" i="5" s="1"/>
  <c r="AC78" i="9"/>
  <c r="AD78" i="9" s="1"/>
  <c r="AC94" i="9"/>
  <c r="AD94" i="9" s="1"/>
  <c r="AC30" i="9"/>
  <c r="AD30" i="9" s="1"/>
  <c r="AC62" i="9"/>
  <c r="AD62" i="9" s="1"/>
  <c r="AC46" i="9"/>
  <c r="AD46" i="9" s="1"/>
  <c r="H77" i="5"/>
  <c r="I77" i="5" s="1"/>
  <c r="AC37" i="9"/>
  <c r="AD37" i="9" s="1"/>
  <c r="AC53" i="9"/>
  <c r="AD53" i="9" s="1"/>
  <c r="AC69" i="9"/>
  <c r="AD69" i="9" s="1"/>
  <c r="AC85" i="9"/>
  <c r="AD85" i="9" s="1"/>
  <c r="AC101" i="9"/>
  <c r="AD101" i="9" s="1"/>
  <c r="H68" i="5"/>
  <c r="I68" i="5" s="1"/>
  <c r="H116" i="5"/>
  <c r="I116" i="5" s="1"/>
  <c r="H52" i="5"/>
  <c r="I52" i="5" s="1"/>
  <c r="H100" i="5"/>
  <c r="I100" i="5" s="1"/>
  <c r="H84" i="5"/>
  <c r="I84" i="5" s="1"/>
  <c r="AI35" i="9"/>
  <c r="AJ35" i="9" s="1"/>
  <c r="AK30" i="9" s="1"/>
  <c r="AI51" i="9"/>
  <c r="AJ51" i="9" s="1"/>
  <c r="AI67" i="9"/>
  <c r="AJ67" i="9" s="1"/>
  <c r="AI83" i="9"/>
  <c r="AJ83" i="9" s="1"/>
  <c r="AI99" i="9"/>
  <c r="AJ99" i="9" s="1"/>
  <c r="AF100" i="9"/>
  <c r="AG100" i="9" s="1"/>
  <c r="AF68" i="9"/>
  <c r="AG68" i="9" s="1"/>
  <c r="AF84" i="9"/>
  <c r="AG84" i="9" s="1"/>
  <c r="AF36" i="9"/>
  <c r="AG36" i="9" s="1"/>
  <c r="AH30" i="9" s="1"/>
  <c r="AF52" i="9"/>
  <c r="AG52" i="9" s="1"/>
  <c r="I86" i="7"/>
  <c r="N69" i="7"/>
  <c r="X69" i="7" s="1"/>
  <c r="I76" i="7"/>
  <c r="N59" i="7"/>
  <c r="X59" i="7" s="1"/>
  <c r="AD55" i="7"/>
  <c r="H82" i="7"/>
  <c r="M65" i="7"/>
  <c r="W65" i="7" s="1"/>
  <c r="L81" i="7"/>
  <c r="V81" i="7" s="1"/>
  <c r="G98" i="7"/>
  <c r="J79" i="7"/>
  <c r="O62" i="7"/>
  <c r="Y62" i="7" s="1"/>
  <c r="M64" i="7"/>
  <c r="W64" i="7" s="1"/>
  <c r="H81" i="7"/>
  <c r="H79" i="7"/>
  <c r="M62" i="7"/>
  <c r="W62" i="7" s="1"/>
  <c r="I80" i="7"/>
  <c r="N63" i="7"/>
  <c r="X63" i="7" s="1"/>
  <c r="O61" i="7"/>
  <c r="Y61" i="7" s="1"/>
  <c r="J78" i="7"/>
  <c r="J76" i="7"/>
  <c r="O59" i="7"/>
  <c r="Y59" i="7" s="1"/>
  <c r="I79" i="7"/>
  <c r="N62" i="7"/>
  <c r="X62" i="7" s="1"/>
  <c r="L83" i="7"/>
  <c r="V83" i="7" s="1"/>
  <c r="G100" i="7"/>
  <c r="L79" i="7"/>
  <c r="V79" i="7" s="1"/>
  <c r="G96" i="7"/>
  <c r="H77" i="7"/>
  <c r="M60" i="7"/>
  <c r="W60" i="7" s="1"/>
  <c r="L84" i="7"/>
  <c r="V84" i="7" s="1"/>
  <c r="G101" i="7"/>
  <c r="G108" i="7"/>
  <c r="L91" i="7"/>
  <c r="V91" i="7" s="1"/>
  <c r="J80" i="7"/>
  <c r="O63" i="7"/>
  <c r="Y63" i="7" s="1"/>
  <c r="H76" i="7"/>
  <c r="M59" i="7"/>
  <c r="W59" i="7" s="1"/>
  <c r="I75" i="7"/>
  <c r="N58" i="7"/>
  <c r="X58" i="7" s="1"/>
  <c r="J84" i="7"/>
  <c r="O67" i="7"/>
  <c r="Y67" i="7" s="1"/>
  <c r="G92" i="7"/>
  <c r="L75" i="7"/>
  <c r="V75" i="7" s="1"/>
  <c r="H85" i="7"/>
  <c r="M68" i="7"/>
  <c r="W68" i="7" s="1"/>
  <c r="H75" i="7"/>
  <c r="M58" i="7"/>
  <c r="W58" i="7" s="1"/>
  <c r="O64" i="7"/>
  <c r="Y64" i="7" s="1"/>
  <c r="J81" i="7"/>
  <c r="I83" i="7"/>
  <c r="N66" i="7"/>
  <c r="X66" i="7" s="1"/>
  <c r="AB55" i="7"/>
  <c r="I82" i="7"/>
  <c r="N65" i="7"/>
  <c r="X65" i="7" s="1"/>
  <c r="I87" i="7"/>
  <c r="N70" i="7"/>
  <c r="X70" i="7" s="1"/>
  <c r="G95" i="7"/>
  <c r="L78" i="7"/>
  <c r="V78" i="7" s="1"/>
  <c r="G105" i="7"/>
  <c r="L88" i="7"/>
  <c r="V88" i="7" s="1"/>
  <c r="H86" i="7"/>
  <c r="M69" i="7"/>
  <c r="W69" i="7" s="1"/>
  <c r="H87" i="7"/>
  <c r="M70" i="7"/>
  <c r="W70" i="7" s="1"/>
  <c r="L76" i="7"/>
  <c r="V76" i="7" s="1"/>
  <c r="G93" i="7"/>
  <c r="J86" i="7"/>
  <c r="O69" i="7"/>
  <c r="Y69" i="7" s="1"/>
  <c r="J82" i="7"/>
  <c r="O65" i="7"/>
  <c r="Y65" i="7" s="1"/>
  <c r="L77" i="7"/>
  <c r="V77" i="7" s="1"/>
  <c r="G94" i="7"/>
  <c r="I78" i="7"/>
  <c r="N61" i="7"/>
  <c r="X61" i="7" s="1"/>
  <c r="H88" i="7"/>
  <c r="M71" i="7"/>
  <c r="W71" i="7" s="1"/>
  <c r="I77" i="7"/>
  <c r="N60" i="7"/>
  <c r="X60" i="7" s="1"/>
  <c r="I85" i="7"/>
  <c r="N68" i="7"/>
  <c r="X68" i="7" s="1"/>
  <c r="L89" i="7"/>
  <c r="V89" i="7" s="1"/>
  <c r="G106" i="7"/>
  <c r="I84" i="7"/>
  <c r="N67" i="7"/>
  <c r="X67" i="7" s="1"/>
  <c r="J83" i="7"/>
  <c r="O66" i="7"/>
  <c r="Y66" i="7" s="1"/>
  <c r="AC55" i="7"/>
  <c r="N64" i="7"/>
  <c r="X64" i="7" s="1"/>
  <c r="I81" i="7"/>
  <c r="L87" i="7"/>
  <c r="V87" i="7" s="1"/>
  <c r="G104" i="7"/>
  <c r="L86" i="7"/>
  <c r="V86" i="7" s="1"/>
  <c r="G103" i="7"/>
  <c r="L90" i="7"/>
  <c r="V90" i="7" s="1"/>
  <c r="G107" i="7"/>
  <c r="H84" i="7"/>
  <c r="M67" i="7"/>
  <c r="W67" i="7" s="1"/>
  <c r="G99" i="7"/>
  <c r="L82" i="7"/>
  <c r="V82" i="7" s="1"/>
  <c r="G102" i="7"/>
  <c r="L85" i="7"/>
  <c r="V85" i="7" s="1"/>
  <c r="J85" i="7"/>
  <c r="O68" i="7"/>
  <c r="Y68" i="7" s="1"/>
  <c r="M63" i="7"/>
  <c r="W63" i="7" s="1"/>
  <c r="H80" i="7"/>
  <c r="J75" i="7"/>
  <c r="O58" i="7"/>
  <c r="Y58" i="7" s="1"/>
  <c r="L80" i="7"/>
  <c r="V80" i="7" s="1"/>
  <c r="G97" i="7"/>
  <c r="H83" i="7"/>
  <c r="M66" i="7"/>
  <c r="W66" i="7" s="1"/>
  <c r="H78" i="7"/>
  <c r="M61" i="7"/>
  <c r="W61" i="7" s="1"/>
  <c r="J77" i="7"/>
  <c r="O60" i="7"/>
  <c r="Y60" i="7" s="1"/>
  <c r="T16" i="4"/>
  <c r="T17" i="4"/>
  <c r="T14" i="4"/>
  <c r="T15" i="4"/>
  <c r="T8" i="4"/>
  <c r="R23" i="4"/>
  <c r="R20" i="1"/>
  <c r="AE30" i="9" l="1"/>
  <c r="J45" i="5"/>
  <c r="L103" i="7"/>
  <c r="V103" i="7" s="1"/>
  <c r="G120" i="7"/>
  <c r="L120" i="7" s="1"/>
  <c r="V120" i="7" s="1"/>
  <c r="J99" i="7"/>
  <c r="O82" i="7"/>
  <c r="Y82" i="7" s="1"/>
  <c r="H92" i="7"/>
  <c r="M75" i="7"/>
  <c r="W75" i="7" s="1"/>
  <c r="I96" i="7"/>
  <c r="N79" i="7"/>
  <c r="X79" i="7" s="1"/>
  <c r="H102" i="7"/>
  <c r="M85" i="7"/>
  <c r="W85" i="7" s="1"/>
  <c r="M83" i="7"/>
  <c r="W83" i="7" s="1"/>
  <c r="H100" i="7"/>
  <c r="H96" i="7"/>
  <c r="M79" i="7"/>
  <c r="W79" i="7" s="1"/>
  <c r="L98" i="7"/>
  <c r="V98" i="7" s="1"/>
  <c r="G115" i="7"/>
  <c r="L115" i="7" s="1"/>
  <c r="V115" i="7" s="1"/>
  <c r="L92" i="7"/>
  <c r="V92" i="7" s="1"/>
  <c r="V55" i="7" s="1"/>
  <c r="G109" i="7"/>
  <c r="L109" i="7" s="1"/>
  <c r="V109" i="7" s="1"/>
  <c r="O84" i="7"/>
  <c r="Y84" i="7" s="1"/>
  <c r="J101" i="7"/>
  <c r="I92" i="7"/>
  <c r="N75" i="7"/>
  <c r="X75" i="7" s="1"/>
  <c r="M86" i="7"/>
  <c r="W86" i="7" s="1"/>
  <c r="H103" i="7"/>
  <c r="N84" i="7"/>
  <c r="X84" i="7" s="1"/>
  <c r="I101" i="7"/>
  <c r="G123" i="7"/>
  <c r="L123" i="7" s="1"/>
  <c r="V123" i="7" s="1"/>
  <c r="L106" i="7"/>
  <c r="V106" i="7" s="1"/>
  <c r="O78" i="7"/>
  <c r="Y78" i="7" s="1"/>
  <c r="J95" i="7"/>
  <c r="N80" i="7"/>
  <c r="X80" i="7" s="1"/>
  <c r="I97" i="7"/>
  <c r="M76" i="7"/>
  <c r="W76" i="7" s="1"/>
  <c r="H93" i="7"/>
  <c r="J92" i="7"/>
  <c r="O75" i="7"/>
  <c r="Y75" i="7" s="1"/>
  <c r="L105" i="7"/>
  <c r="V105" i="7" s="1"/>
  <c r="G122" i="7"/>
  <c r="L122" i="7" s="1"/>
  <c r="V122" i="7" s="1"/>
  <c r="M80" i="7"/>
  <c r="W80" i="7" s="1"/>
  <c r="H97" i="7"/>
  <c r="J96" i="7"/>
  <c r="O79" i="7"/>
  <c r="Y79" i="7" s="1"/>
  <c r="L95" i="7"/>
  <c r="V95" i="7" s="1"/>
  <c r="G112" i="7"/>
  <c r="L112" i="7" s="1"/>
  <c r="V112" i="7" s="1"/>
  <c r="J102" i="7"/>
  <c r="O85" i="7"/>
  <c r="Y85" i="7" s="1"/>
  <c r="N87" i="7"/>
  <c r="X87" i="7" s="1"/>
  <c r="I104" i="7"/>
  <c r="G118" i="7"/>
  <c r="L118" i="7" s="1"/>
  <c r="V118" i="7" s="1"/>
  <c r="L101" i="7"/>
  <c r="V101" i="7" s="1"/>
  <c r="N77" i="7"/>
  <c r="X77" i="7" s="1"/>
  <c r="I94" i="7"/>
  <c r="H99" i="7"/>
  <c r="M82" i="7"/>
  <c r="W82" i="7" s="1"/>
  <c r="G124" i="7"/>
  <c r="L124" i="7" s="1"/>
  <c r="V124" i="7" s="1"/>
  <c r="L107" i="7"/>
  <c r="V107" i="7" s="1"/>
  <c r="O76" i="7"/>
  <c r="Y76" i="7" s="1"/>
  <c r="J93" i="7"/>
  <c r="I102" i="7"/>
  <c r="N85" i="7"/>
  <c r="X85" i="7" s="1"/>
  <c r="L108" i="7"/>
  <c r="V108" i="7" s="1"/>
  <c r="G125" i="7"/>
  <c r="L125" i="7" s="1"/>
  <c r="V125" i="7" s="1"/>
  <c r="L102" i="7"/>
  <c r="V102" i="7" s="1"/>
  <c r="G119" i="7"/>
  <c r="L119" i="7" s="1"/>
  <c r="V119" i="7" s="1"/>
  <c r="I99" i="7"/>
  <c r="N82" i="7"/>
  <c r="X82" i="7" s="1"/>
  <c r="O83" i="7"/>
  <c r="Y83" i="7" s="1"/>
  <c r="J100" i="7"/>
  <c r="M81" i="7"/>
  <c r="W81" i="7" s="1"/>
  <c r="H98" i="7"/>
  <c r="O80" i="7"/>
  <c r="Y80" i="7" s="1"/>
  <c r="J97" i="7"/>
  <c r="H105" i="7"/>
  <c r="M88" i="7"/>
  <c r="W88" i="7" s="1"/>
  <c r="M77" i="7"/>
  <c r="W77" i="7" s="1"/>
  <c r="H94" i="7"/>
  <c r="G121" i="7"/>
  <c r="L121" i="7" s="1"/>
  <c r="V121" i="7" s="1"/>
  <c r="L104" i="7"/>
  <c r="V104" i="7" s="1"/>
  <c r="O77" i="7"/>
  <c r="Y77" i="7" s="1"/>
  <c r="J94" i="7"/>
  <c r="L93" i="7"/>
  <c r="V93" i="7" s="1"/>
  <c r="G110" i="7"/>
  <c r="L110" i="7" s="1"/>
  <c r="V110" i="7" s="1"/>
  <c r="N81" i="7"/>
  <c r="X81" i="7" s="1"/>
  <c r="I98" i="7"/>
  <c r="H95" i="7"/>
  <c r="M78" i="7"/>
  <c r="W78" i="7" s="1"/>
  <c r="L99" i="7"/>
  <c r="V99" i="7" s="1"/>
  <c r="G116" i="7"/>
  <c r="L116" i="7" s="1"/>
  <c r="V116" i="7" s="1"/>
  <c r="L96" i="7"/>
  <c r="V96" i="7" s="1"/>
  <c r="G113" i="7"/>
  <c r="L113" i="7" s="1"/>
  <c r="V113" i="7" s="1"/>
  <c r="N76" i="7"/>
  <c r="X76" i="7" s="1"/>
  <c r="I93" i="7"/>
  <c r="J103" i="7"/>
  <c r="O86" i="7"/>
  <c r="Y86" i="7" s="1"/>
  <c r="M87" i="7"/>
  <c r="W87" i="7" s="1"/>
  <c r="H104" i="7"/>
  <c r="G114" i="7"/>
  <c r="L114" i="7" s="1"/>
  <c r="V114" i="7" s="1"/>
  <c r="L97" i="7"/>
  <c r="V97" i="7" s="1"/>
  <c r="I95" i="7"/>
  <c r="N78" i="7"/>
  <c r="X78" i="7" s="1"/>
  <c r="N83" i="7"/>
  <c r="X83" i="7" s="1"/>
  <c r="I100" i="7"/>
  <c r="M84" i="7"/>
  <c r="W84" i="7" s="1"/>
  <c r="H101" i="7"/>
  <c r="G111" i="7"/>
  <c r="L111" i="7" s="1"/>
  <c r="V111" i="7" s="1"/>
  <c r="L94" i="7"/>
  <c r="V94" i="7" s="1"/>
  <c r="O81" i="7"/>
  <c r="Y81" i="7" s="1"/>
  <c r="J98" i="7"/>
  <c r="G117" i="7"/>
  <c r="L117" i="7" s="1"/>
  <c r="V117" i="7" s="1"/>
  <c r="L100" i="7"/>
  <c r="V100" i="7" s="1"/>
  <c r="I103" i="7"/>
  <c r="N86" i="7"/>
  <c r="X86" i="7" s="1"/>
  <c r="N93" i="7" l="1"/>
  <c r="X93" i="7" s="1"/>
  <c r="I110" i="7"/>
  <c r="N110" i="7" s="1"/>
  <c r="X110" i="7" s="1"/>
  <c r="M96" i="7"/>
  <c r="W96" i="7" s="1"/>
  <c r="H113" i="7"/>
  <c r="M113" i="7" s="1"/>
  <c r="W113" i="7" s="1"/>
  <c r="O102" i="7"/>
  <c r="Y102" i="7" s="1"/>
  <c r="J119" i="7"/>
  <c r="O119" i="7" s="1"/>
  <c r="Y119" i="7" s="1"/>
  <c r="N99" i="7"/>
  <c r="X99" i="7" s="1"/>
  <c r="I116" i="7"/>
  <c r="N116" i="7" s="1"/>
  <c r="X116" i="7" s="1"/>
  <c r="N103" i="7"/>
  <c r="X103" i="7" s="1"/>
  <c r="I120" i="7"/>
  <c r="N120" i="7" s="1"/>
  <c r="X120" i="7" s="1"/>
  <c r="M95" i="7"/>
  <c r="W95" i="7" s="1"/>
  <c r="H112" i="7"/>
  <c r="M112" i="7" s="1"/>
  <c r="W112" i="7" s="1"/>
  <c r="N102" i="7"/>
  <c r="X102" i="7" s="1"/>
  <c r="I119" i="7"/>
  <c r="N119" i="7" s="1"/>
  <c r="X119" i="7" s="1"/>
  <c r="O92" i="7"/>
  <c r="Y92" i="7" s="1"/>
  <c r="Y55" i="7" s="1"/>
  <c r="J109" i="7"/>
  <c r="O109" i="7" s="1"/>
  <c r="Y109" i="7" s="1"/>
  <c r="H118" i="7"/>
  <c r="M118" i="7" s="1"/>
  <c r="W118" i="7" s="1"/>
  <c r="M101" i="7"/>
  <c r="W101" i="7" s="1"/>
  <c r="M102" i="7"/>
  <c r="W102" i="7" s="1"/>
  <c r="H119" i="7"/>
  <c r="M119" i="7" s="1"/>
  <c r="W119" i="7" s="1"/>
  <c r="J118" i="7"/>
  <c r="O118" i="7" s="1"/>
  <c r="Y118" i="7" s="1"/>
  <c r="O101" i="7"/>
  <c r="Y101" i="7" s="1"/>
  <c r="O96" i="7"/>
  <c r="Y96" i="7" s="1"/>
  <c r="J113" i="7"/>
  <c r="O113" i="7" s="1"/>
  <c r="Y113" i="7" s="1"/>
  <c r="M93" i="7"/>
  <c r="W93" i="7" s="1"/>
  <c r="H110" i="7"/>
  <c r="M110" i="7" s="1"/>
  <c r="W110" i="7" s="1"/>
  <c r="J111" i="7"/>
  <c r="O111" i="7" s="1"/>
  <c r="Y111" i="7" s="1"/>
  <c r="O94" i="7"/>
  <c r="Y94" i="7" s="1"/>
  <c r="N100" i="7"/>
  <c r="X100" i="7" s="1"/>
  <c r="I117" i="7"/>
  <c r="N117" i="7" s="1"/>
  <c r="X117" i="7" s="1"/>
  <c r="I115" i="7"/>
  <c r="N115" i="7" s="1"/>
  <c r="X115" i="7" s="1"/>
  <c r="N98" i="7"/>
  <c r="X98" i="7" s="1"/>
  <c r="M100" i="7"/>
  <c r="W100" i="7" s="1"/>
  <c r="H117" i="7"/>
  <c r="M117" i="7" s="1"/>
  <c r="W117" i="7" s="1"/>
  <c r="O93" i="7"/>
  <c r="Y93" i="7" s="1"/>
  <c r="J110" i="7"/>
  <c r="O110" i="7" s="1"/>
  <c r="Y110" i="7" s="1"/>
  <c r="N96" i="7"/>
  <c r="X96" i="7" s="1"/>
  <c r="I113" i="7"/>
  <c r="N113" i="7" s="1"/>
  <c r="X113" i="7" s="1"/>
  <c r="H111" i="7"/>
  <c r="M111" i="7" s="1"/>
  <c r="W111" i="7" s="1"/>
  <c r="M94" i="7"/>
  <c r="W94" i="7" s="1"/>
  <c r="M92" i="7"/>
  <c r="W92" i="7" s="1"/>
  <c r="W55" i="7" s="1"/>
  <c r="H109" i="7"/>
  <c r="M109" i="7" s="1"/>
  <c r="W109" i="7" s="1"/>
  <c r="I111" i="7"/>
  <c r="N111" i="7" s="1"/>
  <c r="X111" i="7" s="1"/>
  <c r="N94" i="7"/>
  <c r="X94" i="7" s="1"/>
  <c r="M105" i="7"/>
  <c r="W105" i="7" s="1"/>
  <c r="H122" i="7"/>
  <c r="M122" i="7" s="1"/>
  <c r="W122" i="7" s="1"/>
  <c r="O99" i="7"/>
  <c r="Y99" i="7" s="1"/>
  <c r="J116" i="7"/>
  <c r="O116" i="7" s="1"/>
  <c r="Y116" i="7" s="1"/>
  <c r="O95" i="7"/>
  <c r="Y95" i="7" s="1"/>
  <c r="J112" i="7"/>
  <c r="O112" i="7" s="1"/>
  <c r="Y112" i="7" s="1"/>
  <c r="N95" i="7"/>
  <c r="X95" i="7" s="1"/>
  <c r="I112" i="7"/>
  <c r="N112" i="7" s="1"/>
  <c r="X112" i="7" s="1"/>
  <c r="J114" i="7"/>
  <c r="O114" i="7" s="1"/>
  <c r="Y114" i="7" s="1"/>
  <c r="O97" i="7"/>
  <c r="Y97" i="7" s="1"/>
  <c r="I118" i="7"/>
  <c r="N118" i="7" s="1"/>
  <c r="X118" i="7" s="1"/>
  <c r="N101" i="7"/>
  <c r="X101" i="7" s="1"/>
  <c r="I114" i="7"/>
  <c r="N114" i="7" s="1"/>
  <c r="X114" i="7" s="1"/>
  <c r="N97" i="7"/>
  <c r="X97" i="7" s="1"/>
  <c r="M99" i="7"/>
  <c r="W99" i="7" s="1"/>
  <c r="H116" i="7"/>
  <c r="M116" i="7" s="1"/>
  <c r="W116" i="7" s="1"/>
  <c r="H121" i="7"/>
  <c r="M121" i="7" s="1"/>
  <c r="W121" i="7" s="1"/>
  <c r="M104" i="7"/>
  <c r="W104" i="7" s="1"/>
  <c r="I121" i="7"/>
  <c r="N121" i="7" s="1"/>
  <c r="X121" i="7" s="1"/>
  <c r="N104" i="7"/>
  <c r="X104" i="7" s="1"/>
  <c r="N92" i="7"/>
  <c r="X92" i="7" s="1"/>
  <c r="X55" i="7" s="1"/>
  <c r="I109" i="7"/>
  <c r="N109" i="7" s="1"/>
  <c r="X109" i="7" s="1"/>
  <c r="H114" i="7"/>
  <c r="M114" i="7" s="1"/>
  <c r="W114" i="7" s="1"/>
  <c r="M97" i="7"/>
  <c r="W97" i="7" s="1"/>
  <c r="J115" i="7"/>
  <c r="O115" i="7" s="1"/>
  <c r="Y115" i="7" s="1"/>
  <c r="O98" i="7"/>
  <c r="Y98" i="7" s="1"/>
  <c r="M98" i="7"/>
  <c r="W98" i="7" s="1"/>
  <c r="H115" i="7"/>
  <c r="M115" i="7" s="1"/>
  <c r="W115" i="7" s="1"/>
  <c r="M103" i="7"/>
  <c r="W103" i="7" s="1"/>
  <c r="H120" i="7"/>
  <c r="M120" i="7" s="1"/>
  <c r="W120" i="7" s="1"/>
  <c r="O100" i="7"/>
  <c r="Y100" i="7" s="1"/>
  <c r="J117" i="7"/>
  <c r="O117" i="7" s="1"/>
  <c r="Y117" i="7" s="1"/>
  <c r="O103" i="7"/>
  <c r="Y103" i="7" s="1"/>
  <c r="J120" i="7"/>
  <c r="O120" i="7" s="1"/>
  <c r="Y120" i="7" s="1"/>
</calcChain>
</file>

<file path=xl/sharedStrings.xml><?xml version="1.0" encoding="utf-8"?>
<sst xmlns="http://schemas.openxmlformats.org/spreadsheetml/2006/main" count="368" uniqueCount="110">
  <si>
    <t>M</t>
  </si>
  <si>
    <t>T2</t>
  </si>
  <si>
    <t>T3</t>
  </si>
  <si>
    <t>T4</t>
  </si>
  <si>
    <t>T5</t>
  </si>
  <si>
    <t>FLN</t>
  </si>
  <si>
    <t>a</t>
  </si>
  <si>
    <t>b</t>
  </si>
  <si>
    <t>Amax</t>
  </si>
  <si>
    <t>x0</t>
  </si>
  <si>
    <t xml:space="preserve"> a = -0.009 - exp(-0.2 * finalLeafNo);</t>
  </si>
  <si>
    <t xml:space="preserve"> b = 0.0006 - exp(-0.43 * finalLeafNo);</t>
  </si>
  <si>
    <t>Amax = 1000 * exp(-1.17 + 0.047 * finalLeafNo);</t>
  </si>
  <si>
    <t xml:space="preserve"> x0 = 0.67 * finalLeafNo;</t>
  </si>
  <si>
    <t xml:space="preserve">      leafSize.push_back(Amax * exp(a * pow((i+1 - x0),2) + b * pow((i+1 - x0),3)) * 100);</t>
  </si>
  <si>
    <t>a0</t>
  </si>
  <si>
    <t>a1</t>
  </si>
  <si>
    <t>b0</t>
  </si>
  <si>
    <t>b1</t>
  </si>
  <si>
    <t>aMaxB</t>
  </si>
  <si>
    <t>aMaxC</t>
  </si>
  <si>
    <t>aX0</t>
  </si>
  <si>
    <t xml:space="preserve"> Est M</t>
  </si>
  <si>
    <t>ssq</t>
  </si>
  <si>
    <t>Est T3</t>
  </si>
  <si>
    <t>Leaf</t>
  </si>
  <si>
    <t>MS</t>
  </si>
  <si>
    <t>aMax = aMaxA * (1 - exp(-aMaxB * (finalLeafNo - aMaxC)));  // maximum individual leaf area</t>
  </si>
  <si>
    <t>Result</t>
  </si>
  <si>
    <t>Sresids</t>
  </si>
  <si>
    <t>EstimatedT3</t>
  </si>
  <si>
    <t>T6</t>
  </si>
  <si>
    <t>Area</t>
  </si>
  <si>
    <t>T8</t>
  </si>
  <si>
    <t>T7</t>
  </si>
  <si>
    <t>LAI</t>
  </si>
  <si>
    <t>3.2 Fertile Tillers</t>
  </si>
  <si>
    <t>2.6 Fertile Tillers</t>
  </si>
  <si>
    <t>2.3 Fertile Tillers</t>
  </si>
  <si>
    <t>0 Fertile Tillers - Max Leaf = 490</t>
  </si>
  <si>
    <t>Results</t>
  </si>
  <si>
    <t>Currently using manager script variables, but can be easily changed to xml parameters</t>
  </si>
  <si>
    <t>Used solver to find the best value to apply to each tiller</t>
  </si>
  <si>
    <t>Apply a % reduction to each tiller</t>
  </si>
  <si>
    <t>Using a % as an absolute offset won't work during the early stages of development</t>
  </si>
  <si>
    <t>Step 3. Calc the vertical offset for each tiller (y shift)</t>
  </si>
  <si>
    <t>So I simply pointed the initial value for T2 to start at Leaf 3 on the main culm</t>
  </si>
  <si>
    <t>T3's first leaf is comparable in size to Leaf 4 on the main culm</t>
  </si>
  <si>
    <t>T2's first leaf is comparable in size to Leaf 3 on the main culm</t>
  </si>
  <si>
    <t>Step 2. Calc the horizontal offset of each tiller (x shift)</t>
  </si>
  <si>
    <t>Used the max of the main culm averages which was 488</t>
  </si>
  <si>
    <t>Use solver to change coefficients (AB25::AB30) while minimising the sum of the error (AA55)</t>
  </si>
  <si>
    <t>Calc diff squared in Col V</t>
  </si>
  <si>
    <t>Calculated Data is in G -&gt; J</t>
  </si>
  <si>
    <t>Avg data is in Cols B -&gt; E</t>
  </si>
  <si>
    <t>Step 1. Find the coefficients for the equation using solver</t>
  </si>
  <si>
    <t>area.xls spreadsheet that has averaged tillering data</t>
  </si>
  <si>
    <t>Res T4</t>
  </si>
  <si>
    <t>Res T3</t>
  </si>
  <si>
    <t>Res T2</t>
  </si>
  <si>
    <t>Res M</t>
  </si>
  <si>
    <t>Est M %</t>
  </si>
  <si>
    <t>Est T4</t>
  </si>
  <si>
    <t>Est T2</t>
  </si>
  <si>
    <t>Result T4</t>
  </si>
  <si>
    <t>Result T3</t>
  </si>
  <si>
    <t>Result T2</t>
  </si>
  <si>
    <t>Result M</t>
  </si>
  <si>
    <t>Results against avg</t>
  </si>
  <si>
    <t>Result against D1-D4</t>
  </si>
  <si>
    <t>Chart of D4 vs Avg</t>
  </si>
  <si>
    <t>Chart of D3 vs Avg</t>
  </si>
  <si>
    <t>Avg</t>
  </si>
  <si>
    <t>D1-D4</t>
  </si>
  <si>
    <t>T4 Y Offset</t>
  </si>
  <si>
    <t>T3 Y Offset</t>
  </si>
  <si>
    <t>T2 Y Offset</t>
  </si>
  <si>
    <t>M Offset</t>
  </si>
  <si>
    <t>% Offset</t>
  </si>
  <si>
    <t>Amax Avg</t>
  </si>
  <si>
    <t>Max Leaves</t>
  </si>
  <si>
    <t>Avg Max=540</t>
  </si>
  <si>
    <t>Avg (max=488)</t>
  </si>
  <si>
    <t>Chart of D2 vs Avg</t>
  </si>
  <si>
    <t>Chart of D1 vs Avg</t>
  </si>
  <si>
    <t>Max</t>
  </si>
  <si>
    <t>Av T4</t>
  </si>
  <si>
    <t>Av T3</t>
  </si>
  <si>
    <t>Av T2</t>
  </si>
  <si>
    <t>Av MS</t>
  </si>
  <si>
    <t>D4</t>
  </si>
  <si>
    <t>D3</t>
  </si>
  <si>
    <t>D2</t>
  </si>
  <si>
    <t>D1</t>
  </si>
  <si>
    <t>area.xls - avg of fertile tillers</t>
  </si>
  <si>
    <t>Data Source</t>
  </si>
  <si>
    <t>Amax * exp(a * pow((i+1 - x0),2) + b * pow((i+1 - x0),3)) * 100);</t>
  </si>
  <si>
    <t>ResultT5</t>
  </si>
  <si>
    <t>SresidsT5</t>
  </si>
  <si>
    <t>EstimatedT5</t>
  </si>
  <si>
    <t>ResultT4</t>
  </si>
  <si>
    <t>SresidsT4</t>
  </si>
  <si>
    <t>EstimatedT4</t>
  </si>
  <si>
    <t>ResultT3</t>
  </si>
  <si>
    <t>SresidsT3</t>
  </si>
  <si>
    <t>YshiftT5</t>
  </si>
  <si>
    <t>YshiftT4</t>
  </si>
  <si>
    <t>y ShiftT3</t>
  </si>
  <si>
    <t>y ShiftT2</t>
  </si>
  <si>
    <t>Est 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</si>
</sst>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1" xfId="1" applyFont="1" applyFill="1" applyBorder="1" applyAlignment="1">
      <alignment horizontal="right" wrapText="1"/>
    </xf>
    <xf numFmtId="0" fontId="1" fillId="0" borderId="1" xfId="1" applyFont="1" applyFill="1" applyBorder="1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/>
    <xf numFmtId="2" fontId="0" fillId="0" borderId="0" xfId="0" applyNumberFormat="1"/>
    <xf numFmtId="2" fontId="0" fillId="4" borderId="0" xfId="0" applyNumberFormat="1" applyFill="1"/>
    <xf numFmtId="0" fontId="0" fillId="3" borderId="0" xfId="0" applyFill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M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Sheet1!$E$7:$E$19</c:f>
              <c:numCache>
                <c:formatCode>General</c:formatCode>
                <c:ptCount val="13"/>
                <c:pt idx="0">
                  <c:v>1.0791999999999999</c:v>
                </c:pt>
                <c:pt idx="1">
                  <c:v>3.4647999999999999</c:v>
                </c:pt>
                <c:pt idx="2">
                  <c:v>6.2195999999999998</c:v>
                </c:pt>
                <c:pt idx="3">
                  <c:v>25.645199999999996</c:v>
                </c:pt>
                <c:pt idx="4">
                  <c:v>59.469599999999993</c:v>
                </c:pt>
                <c:pt idx="5">
                  <c:v>115.27559999999998</c:v>
                </c:pt>
                <c:pt idx="6">
                  <c:v>162.58289999999997</c:v>
                </c:pt>
                <c:pt idx="7">
                  <c:v>226.20600000000002</c:v>
                </c:pt>
                <c:pt idx="8">
                  <c:v>318.91780000000006</c:v>
                </c:pt>
                <c:pt idx="9">
                  <c:v>377.13779999999997</c:v>
                </c:pt>
                <c:pt idx="10">
                  <c:v>418.61599999999999</c:v>
                </c:pt>
                <c:pt idx="11">
                  <c:v>411.92070000000001</c:v>
                </c:pt>
                <c:pt idx="12">
                  <c:v>348.46280000000002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Sheet1!$S$6</c:f>
              <c:strCache>
                <c:ptCount val="1"/>
                <c:pt idx="0">
                  <c:v> Est M</c:v>
                </c:pt>
              </c:strCache>
            </c:strRef>
          </c:tx>
          <c:marker>
            <c:symbol val="none"/>
          </c:marker>
          <c:xVal>
            <c:numRef>
              <c:f>Sheet1!$D$7:$D$19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Sheet1!$S$7:$S$19</c:f>
              <c:numCache>
                <c:formatCode>General</c:formatCode>
                <c:ptCount val="13"/>
                <c:pt idx="0">
                  <c:v>3.3456391727637849</c:v>
                </c:pt>
                <c:pt idx="1">
                  <c:v>7.4651995457533848</c:v>
                </c:pt>
                <c:pt idx="2">
                  <c:v>15.776246348283331</c:v>
                </c:pt>
                <c:pt idx="3">
                  <c:v>31.378134101717695</c:v>
                </c:pt>
                <c:pt idx="4">
                  <c:v>58.367751993336086</c:v>
                </c:pt>
                <c:pt idx="5">
                  <c:v>100.90262751466807</c:v>
                </c:pt>
                <c:pt idx="6">
                  <c:v>161.09307799596215</c:v>
                </c:pt>
                <c:pt idx="7">
                  <c:v>236.0246808151104</c:v>
                </c:pt>
                <c:pt idx="8">
                  <c:v>315.35907495586611</c:v>
                </c:pt>
                <c:pt idx="9">
                  <c:v>381.84038671194918</c:v>
                </c:pt>
                <c:pt idx="10">
                  <c:v>416.34010077755426</c:v>
                </c:pt>
                <c:pt idx="11">
                  <c:v>406.22413063480087</c:v>
                </c:pt>
                <c:pt idx="12">
                  <c:v>352.44838544588691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Sheet1!$G$6</c:f>
              <c:strCache>
                <c:ptCount val="1"/>
                <c:pt idx="0">
                  <c:v>T3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Sheet1!$D$7:$D$17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Sheet1!$G$7:$G$17</c:f>
              <c:numCache>
                <c:formatCode>General</c:formatCode>
                <c:ptCount val="11"/>
                <c:pt idx="0">
                  <c:v>3.6919999999999997</c:v>
                </c:pt>
                <c:pt idx="1">
                  <c:v>19.794799999999995</c:v>
                </c:pt>
                <c:pt idx="2">
                  <c:v>56.345600000000005</c:v>
                </c:pt>
                <c:pt idx="3">
                  <c:v>114.1254</c:v>
                </c:pt>
                <c:pt idx="4">
                  <c:v>172.2105</c:v>
                </c:pt>
                <c:pt idx="5">
                  <c:v>239.90900000000002</c:v>
                </c:pt>
                <c:pt idx="6">
                  <c:v>328.70159999999998</c:v>
                </c:pt>
                <c:pt idx="7">
                  <c:v>359.18189999999998</c:v>
                </c:pt>
                <c:pt idx="8">
                  <c:v>314.78559999999999</c:v>
                </c:pt>
                <c:pt idx="9">
                  <c:v>237.28200000000001</c:v>
                </c:pt>
                <c:pt idx="10">
                  <c:v>117.221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Sheet1!$T$6</c:f>
              <c:strCache>
                <c:ptCount val="1"/>
                <c:pt idx="0">
                  <c:v>Est T3</c:v>
                </c:pt>
              </c:strCache>
            </c:strRef>
          </c:tx>
          <c:marker>
            <c:symbol val="none"/>
          </c:marker>
          <c:xVal>
            <c:numRef>
              <c:f>Sheet1!$D$7:$D$16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Sheet1!$T$7:$T$16</c:f>
              <c:numCache>
                <c:formatCode>General</c:formatCode>
                <c:ptCount val="10"/>
                <c:pt idx="0">
                  <c:v>15.776246348283331</c:v>
                </c:pt>
                <c:pt idx="1">
                  <c:v>31.378134101717695</c:v>
                </c:pt>
                <c:pt idx="2">
                  <c:v>58.367751993336086</c:v>
                </c:pt>
                <c:pt idx="3">
                  <c:v>100.90262751466807</c:v>
                </c:pt>
                <c:pt idx="4">
                  <c:v>161.09307799596215</c:v>
                </c:pt>
                <c:pt idx="5">
                  <c:v>236.0246808151104</c:v>
                </c:pt>
                <c:pt idx="6">
                  <c:v>315.35907495586611</c:v>
                </c:pt>
                <c:pt idx="7">
                  <c:v>381.84038671194918</c:v>
                </c:pt>
                <c:pt idx="8">
                  <c:v>416.34010077755426</c:v>
                </c:pt>
                <c:pt idx="9">
                  <c:v>406.22413063480087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67552"/>
        <c:axId val="200419976"/>
      </c:scatterChart>
      <c:valAx>
        <c:axId val="20016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419976"/>
        <c:crosses val="autoZero"/>
        <c:crossBetween val="midCat"/>
      </c:valAx>
      <c:valAx>
        <c:axId val="200419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67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BellCurve!$B$3</c:f>
              <c:strCache>
                <c:ptCount val="1"/>
                <c:pt idx="0">
                  <c:v>Av MS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</c:spPr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BellCurve!$B$4:$B$20</c:f>
              <c:numCache>
                <c:formatCode>0.00</c:formatCode>
                <c:ptCount val="17"/>
                <c:pt idx="0">
                  <c:v>1.1174223999999999</c:v>
                </c:pt>
                <c:pt idx="1">
                  <c:v>2.8980027586206898</c:v>
                </c:pt>
                <c:pt idx="2">
                  <c:v>8.4931178666666707</c:v>
                </c:pt>
                <c:pt idx="3">
                  <c:v>21.209397333333325</c:v>
                </c:pt>
                <c:pt idx="4">
                  <c:v>39.069894399999988</c:v>
                </c:pt>
                <c:pt idx="5">
                  <c:v>63.954613333333327</c:v>
                </c:pt>
                <c:pt idx="6">
                  <c:v>114.76677333333332</c:v>
                </c:pt>
                <c:pt idx="7">
                  <c:v>186.27929600000004</c:v>
                </c:pt>
                <c:pt idx="8">
                  <c:v>280.79310933333329</c:v>
                </c:pt>
                <c:pt idx="9">
                  <c:v>349.16239999999999</c:v>
                </c:pt>
                <c:pt idx="10">
                  <c:v>399.2834826666666</c:v>
                </c:pt>
                <c:pt idx="11">
                  <c:v>462.01801066666673</c:v>
                </c:pt>
                <c:pt idx="12">
                  <c:v>488.55401066666667</c:v>
                </c:pt>
                <c:pt idx="13">
                  <c:v>449.72242666666676</c:v>
                </c:pt>
                <c:pt idx="14">
                  <c:v>380.78013830508479</c:v>
                </c:pt>
                <c:pt idx="15">
                  <c:v>261.05851607843152</c:v>
                </c:pt>
                <c:pt idx="16">
                  <c:v>179.78967466666666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BellCurve!$C$3</c:f>
              <c:strCache>
                <c:ptCount val="1"/>
                <c:pt idx="0">
                  <c:v>Av T2</c:v>
                </c:pt>
              </c:strCache>
            </c:strRef>
          </c:tx>
          <c:spPr>
            <a:ln>
              <a:noFill/>
            </a:ln>
          </c:spPr>
          <c:xVal>
            <c:numRef>
              <c:f>BellCurve!$A$4:$A$19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BellCurve!$C$4:$C$19</c:f>
              <c:numCache>
                <c:formatCode>General</c:formatCode>
                <c:ptCount val="16"/>
                <c:pt idx="0">
                  <c:v>3.3612266666666661</c:v>
                </c:pt>
                <c:pt idx="1">
                  <c:v>11.903393333333334</c:v>
                </c:pt>
                <c:pt idx="2">
                  <c:v>32.161735757575755</c:v>
                </c:pt>
                <c:pt idx="3">
                  <c:v>83.110751999999991</c:v>
                </c:pt>
                <c:pt idx="4">
                  <c:v>145.85954666666663</c:v>
                </c:pt>
                <c:pt idx="5">
                  <c:v>197.78365066666663</c:v>
                </c:pt>
                <c:pt idx="6">
                  <c:v>264.93385466666666</c:v>
                </c:pt>
                <c:pt idx="7">
                  <c:v>305.65876800000001</c:v>
                </c:pt>
                <c:pt idx="8">
                  <c:v>308.68230266666666</c:v>
                </c:pt>
                <c:pt idx="9">
                  <c:v>342.12722133333335</c:v>
                </c:pt>
                <c:pt idx="10">
                  <c:v>303.05724133333331</c:v>
                </c:pt>
                <c:pt idx="11">
                  <c:v>247.07441333333333</c:v>
                </c:pt>
                <c:pt idx="12">
                  <c:v>237.78196266666666</c:v>
                </c:pt>
                <c:pt idx="13">
                  <c:v>161.65845333333337</c:v>
                </c:pt>
                <c:pt idx="14">
                  <c:v>162.85399999999998</c:v>
                </c:pt>
                <c:pt idx="15">
                  <c:v>153.36096000000001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BellCurve!$D$3</c:f>
              <c:strCache>
                <c:ptCount val="1"/>
                <c:pt idx="0">
                  <c:v>Av T3</c:v>
                </c:pt>
              </c:strCache>
            </c:strRef>
          </c:tx>
          <c:spPr>
            <a:ln>
              <a:noFill/>
            </a:ln>
          </c:spPr>
          <c:xVal>
            <c:numRef>
              <c:f>BellCurve!$A$4:$A$18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BellCurve!$D$4:$D$18</c:f>
              <c:numCache>
                <c:formatCode>0.00</c:formatCode>
                <c:ptCount val="15"/>
                <c:pt idx="0">
                  <c:v>6.2013071930735926</c:v>
                </c:pt>
                <c:pt idx="1">
                  <c:v>24.809583625974025</c:v>
                </c:pt>
                <c:pt idx="2">
                  <c:v>68.817249177489174</c:v>
                </c:pt>
                <c:pt idx="3">
                  <c:v>128.57430902164504</c:v>
                </c:pt>
                <c:pt idx="4">
                  <c:v>191.5193981991342</c:v>
                </c:pt>
                <c:pt idx="5">
                  <c:v>263.29195958441557</c:v>
                </c:pt>
                <c:pt idx="6">
                  <c:v>313.06796308225108</c:v>
                </c:pt>
                <c:pt idx="7">
                  <c:v>316.59426434632036</c:v>
                </c:pt>
                <c:pt idx="8">
                  <c:v>337.95951296969696</c:v>
                </c:pt>
                <c:pt idx="9">
                  <c:v>320.55278632034629</c:v>
                </c:pt>
                <c:pt idx="10">
                  <c:v>267.82622122943718</c:v>
                </c:pt>
                <c:pt idx="11">
                  <c:v>205.44879345454544</c:v>
                </c:pt>
                <c:pt idx="12">
                  <c:v>172.46462659829061</c:v>
                </c:pt>
                <c:pt idx="13">
                  <c:v>133.84796444444444</c:v>
                </c:pt>
                <c:pt idx="14">
                  <c:v>177.18058666666664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BellCurve!$E$3</c:f>
              <c:strCache>
                <c:ptCount val="1"/>
                <c:pt idx="0">
                  <c:v>Av T4</c:v>
                </c:pt>
              </c:strCache>
            </c:strRef>
          </c:tx>
          <c:spPr>
            <a:ln>
              <a:noFill/>
            </a:ln>
          </c:spPr>
          <c:xVal>
            <c:numRef>
              <c:f>BellCurve!$A$4:$A$16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BellCurve!$E$4:$E$16</c:f>
              <c:numCache>
                <c:formatCode>0.00</c:formatCode>
                <c:ptCount val="13"/>
                <c:pt idx="0">
                  <c:v>7.3287513396825394</c:v>
                </c:pt>
                <c:pt idx="1">
                  <c:v>35.617236063492065</c:v>
                </c:pt>
                <c:pt idx="2">
                  <c:v>83.82624571428569</c:v>
                </c:pt>
                <c:pt idx="3">
                  <c:v>141.93819707936507</c:v>
                </c:pt>
                <c:pt idx="4">
                  <c:v>217.1357318095238</c:v>
                </c:pt>
                <c:pt idx="5">
                  <c:v>282.67435276190474</c:v>
                </c:pt>
                <c:pt idx="6">
                  <c:v>310.28095060317463</c:v>
                </c:pt>
                <c:pt idx="7">
                  <c:v>359.51176609523804</c:v>
                </c:pt>
                <c:pt idx="8">
                  <c:v>342.52982666666662</c:v>
                </c:pt>
                <c:pt idx="9">
                  <c:v>295.9263469206349</c:v>
                </c:pt>
                <c:pt idx="10">
                  <c:v>225.94550717460319</c:v>
                </c:pt>
                <c:pt idx="11">
                  <c:v>149.70131856410254</c:v>
                </c:pt>
                <c:pt idx="12">
                  <c:v>210.23360000000002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BellCurve!$G$57</c:f>
              <c:strCache>
                <c:ptCount val="1"/>
                <c:pt idx="0">
                  <c:v> Est M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BellCurve!$L$58:$L$73</c:f>
              <c:numCache>
                <c:formatCode>General</c:formatCode>
                <c:ptCount val="16"/>
                <c:pt idx="0">
                  <c:v>3.6899983596008963</c:v>
                </c:pt>
                <c:pt idx="1">
                  <c:v>7.0674970760372773</c:v>
                </c:pt>
                <c:pt idx="2">
                  <c:v>13.283684964324284</c:v>
                </c:pt>
                <c:pt idx="3">
                  <c:v>24.315585976386501</c:v>
                </c:pt>
                <c:pt idx="4">
                  <c:v>43.019358793253083</c:v>
                </c:pt>
                <c:pt idx="5">
                  <c:v>73.00555777964928</c:v>
                </c:pt>
                <c:pt idx="6">
                  <c:v>117.93982769070053</c:v>
                </c:pt>
                <c:pt idx="7">
                  <c:v>180.00203161428041</c:v>
                </c:pt>
                <c:pt idx="8">
                  <c:v>257.57662864534694</c:v>
                </c:pt>
                <c:pt idx="9">
                  <c:v>342.96311052434265</c:v>
                </c:pt>
                <c:pt idx="10">
                  <c:v>421.69655079661641</c:v>
                </c:pt>
                <c:pt idx="11">
                  <c:v>475.18656153721082</c:v>
                </c:pt>
                <c:pt idx="12">
                  <c:v>487.01180759139652</c:v>
                </c:pt>
                <c:pt idx="13">
                  <c:v>450.53221275844226</c:v>
                </c:pt>
                <c:pt idx="14">
                  <c:v>373.35588365638171</c:v>
                </c:pt>
                <c:pt idx="15">
                  <c:v>275.0620799490859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BellCurve!$H$57</c:f>
              <c:strCache>
                <c:ptCount val="1"/>
                <c:pt idx="0">
                  <c:v>Est T2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BellCurve!$M$58:$M$73</c:f>
              <c:numCache>
                <c:formatCode>General</c:formatCode>
                <c:ptCount val="16"/>
                <c:pt idx="0">
                  <c:v>9.4071861954351146</c:v>
                </c:pt>
                <c:pt idx="1">
                  <c:v>17.219713155295715</c:v>
                </c:pt>
                <c:pt idx="2">
                  <c:v>30.46527520512803</c:v>
                </c:pt>
                <c:pt idx="3">
                  <c:v>51.700780105762796</c:v>
                </c:pt>
                <c:pt idx="4">
                  <c:v>83.522149307490082</c:v>
                </c:pt>
                <c:pt idx="5">
                  <c:v>127.47310941954947</c:v>
                </c:pt>
                <c:pt idx="6">
                  <c:v>182.40957322962845</c:v>
                </c:pt>
                <c:pt idx="7">
                  <c:v>242.87822599925684</c:v>
                </c:pt>
                <c:pt idx="8">
                  <c:v>298.63535472051336</c:v>
                </c:pt>
                <c:pt idx="9">
                  <c:v>336.51569379690699</c:v>
                </c:pt>
                <c:pt idx="10">
                  <c:v>344.89004863423713</c:v>
                </c:pt>
                <c:pt idx="11">
                  <c:v>319.05607697281346</c:v>
                </c:pt>
                <c:pt idx="12">
                  <c:v>264.401656931003</c:v>
                </c:pt>
                <c:pt idx="13">
                  <c:v>194.79234928666762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BellCurve!$I$57</c:f>
              <c:strCache>
                <c:ptCount val="1"/>
                <c:pt idx="0">
                  <c:v>Est T3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chemeClr val="accent3"/>
                </a:solidFill>
              </a:ln>
            </c:spPr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BellCurve!$N$58:$N$73</c:f>
              <c:numCache>
                <c:formatCode>General</c:formatCode>
                <c:ptCount val="16"/>
                <c:pt idx="0">
                  <c:v>30.719376386563454</c:v>
                </c:pt>
                <c:pt idx="1">
                  <c:v>52.131999886892373</c:v>
                </c:pt>
                <c:pt idx="2">
                  <c:v>84.218781019239316</c:v>
                </c:pt>
                <c:pt idx="3">
                  <c:v>128.53632212603779</c:v>
                </c:pt>
                <c:pt idx="4">
                  <c:v>183.93099352702259</c:v>
                </c:pt>
                <c:pt idx="5">
                  <c:v>244.9039961180498</c:v>
                </c:pt>
                <c:pt idx="6">
                  <c:v>301.12617733550479</c:v>
                </c:pt>
                <c:pt idx="7">
                  <c:v>339.32246428526167</c:v>
                </c:pt>
                <c:pt idx="8">
                  <c:v>347.76666695569355</c:v>
                </c:pt>
                <c:pt idx="9">
                  <c:v>321.71722234429194</c:v>
                </c:pt>
                <c:pt idx="10">
                  <c:v>266.60694714903934</c:v>
                </c:pt>
                <c:pt idx="11">
                  <c:v>196.41705038505103</c:v>
                </c:pt>
                <c:pt idx="12">
                  <c:v>127.67246891189308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BellCurve!$J$57</c:f>
              <c:strCache>
                <c:ptCount val="1"/>
                <c:pt idx="0">
                  <c:v>Est T4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chemeClr val="accent6"/>
                </a:solidFill>
              </a:ln>
            </c:spPr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BellCurve!$O$58:$O$73</c:f>
              <c:numCache>
                <c:formatCode>General</c:formatCode>
                <c:ptCount val="16"/>
                <c:pt idx="0">
                  <c:v>51.732931089062006</c:v>
                </c:pt>
                <c:pt idx="1">
                  <c:v>83.574088934358514</c:v>
                </c:pt>
                <c:pt idx="2">
                  <c:v>127.55238067626289</c:v>
                </c:pt>
                <c:pt idx="3">
                  <c:v>182.52300763294934</c:v>
                </c:pt>
                <c:pt idx="4">
                  <c:v>243.02926383218454</c:v>
                </c:pt>
                <c:pt idx="5">
                  <c:v>298.82106604406658</c:v>
                </c:pt>
                <c:pt idx="6">
                  <c:v>336.72496163443395</c:v>
                </c:pt>
                <c:pt idx="7">
                  <c:v>345.10452420251721</c:v>
                </c:pt>
                <c:pt idx="8">
                  <c:v>319.25448725949161</c:v>
                </c:pt>
                <c:pt idx="9">
                  <c:v>264.56607946464533</c:v>
                </c:pt>
                <c:pt idx="10">
                  <c:v>194.91348412362595</c:v>
                </c:pt>
                <c:pt idx="11">
                  <c:v>126.69514023094382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42264"/>
        <c:axId val="202042656"/>
      </c:scatterChart>
      <c:valAx>
        <c:axId val="202042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42656"/>
        <c:crosses val="autoZero"/>
        <c:crossBetween val="midCat"/>
      </c:valAx>
      <c:valAx>
        <c:axId val="2020426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2042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BellCurve!$C$3</c:f>
              <c:strCache>
                <c:ptCount val="1"/>
                <c:pt idx="0">
                  <c:v>Av T2</c:v>
                </c:pt>
              </c:strCache>
            </c:strRef>
          </c:tx>
          <c:spPr>
            <a:ln>
              <a:noFill/>
            </a:ln>
          </c:spPr>
          <c:xVal>
            <c:numRef>
              <c:f>BellCurve!$A$4:$A$19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BellCurve!$C$4:$C$19</c:f>
              <c:numCache>
                <c:formatCode>General</c:formatCode>
                <c:ptCount val="16"/>
                <c:pt idx="0">
                  <c:v>3.3612266666666661</c:v>
                </c:pt>
                <c:pt idx="1">
                  <c:v>11.903393333333334</c:v>
                </c:pt>
                <c:pt idx="2">
                  <c:v>32.161735757575755</c:v>
                </c:pt>
                <c:pt idx="3">
                  <c:v>83.110751999999991</c:v>
                </c:pt>
                <c:pt idx="4">
                  <c:v>145.85954666666663</c:v>
                </c:pt>
                <c:pt idx="5">
                  <c:v>197.78365066666663</c:v>
                </c:pt>
                <c:pt idx="6">
                  <c:v>264.93385466666666</c:v>
                </c:pt>
                <c:pt idx="7">
                  <c:v>305.65876800000001</c:v>
                </c:pt>
                <c:pt idx="8">
                  <c:v>308.68230266666666</c:v>
                </c:pt>
                <c:pt idx="9">
                  <c:v>342.12722133333335</c:v>
                </c:pt>
                <c:pt idx="10">
                  <c:v>303.05724133333331</c:v>
                </c:pt>
                <c:pt idx="11">
                  <c:v>247.07441333333333</c:v>
                </c:pt>
                <c:pt idx="12">
                  <c:v>237.78196266666666</c:v>
                </c:pt>
                <c:pt idx="13">
                  <c:v>161.65845333333337</c:v>
                </c:pt>
                <c:pt idx="14">
                  <c:v>162.85399999999998</c:v>
                </c:pt>
                <c:pt idx="15">
                  <c:v>153.36096000000001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BellCurve!$D$3</c:f>
              <c:strCache>
                <c:ptCount val="1"/>
                <c:pt idx="0">
                  <c:v>Av T3</c:v>
                </c:pt>
              </c:strCache>
            </c:strRef>
          </c:tx>
          <c:spPr>
            <a:ln>
              <a:noFill/>
            </a:ln>
          </c:spPr>
          <c:xVal>
            <c:numRef>
              <c:f>BellCurve!$A$4:$A$18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BellCurve!$D$4:$D$18</c:f>
              <c:numCache>
                <c:formatCode>0.00</c:formatCode>
                <c:ptCount val="15"/>
                <c:pt idx="0">
                  <c:v>6.2013071930735926</c:v>
                </c:pt>
                <c:pt idx="1">
                  <c:v>24.809583625974025</c:v>
                </c:pt>
                <c:pt idx="2">
                  <c:v>68.817249177489174</c:v>
                </c:pt>
                <c:pt idx="3">
                  <c:v>128.57430902164504</c:v>
                </c:pt>
                <c:pt idx="4">
                  <c:v>191.5193981991342</c:v>
                </c:pt>
                <c:pt idx="5">
                  <c:v>263.29195958441557</c:v>
                </c:pt>
                <c:pt idx="6">
                  <c:v>313.06796308225108</c:v>
                </c:pt>
                <c:pt idx="7">
                  <c:v>316.59426434632036</c:v>
                </c:pt>
                <c:pt idx="8">
                  <c:v>337.95951296969696</c:v>
                </c:pt>
                <c:pt idx="9">
                  <c:v>320.55278632034629</c:v>
                </c:pt>
                <c:pt idx="10">
                  <c:v>267.82622122943718</c:v>
                </c:pt>
                <c:pt idx="11">
                  <c:v>205.44879345454544</c:v>
                </c:pt>
                <c:pt idx="12">
                  <c:v>172.46462659829061</c:v>
                </c:pt>
                <c:pt idx="13">
                  <c:v>133.84796444444444</c:v>
                </c:pt>
                <c:pt idx="14">
                  <c:v>177.18058666666664</c:v>
                </c:pt>
              </c:numCache>
            </c:numRef>
          </c:yVal>
          <c:smooth val="0"/>
        </c:ser>
        <c:ser>
          <c:idx val="9"/>
          <c:order val="2"/>
          <c:tx>
            <c:strRef>
              <c:f>BellCurve!$H$57</c:f>
              <c:strCache>
                <c:ptCount val="1"/>
                <c:pt idx="0">
                  <c:v>Est T2</c:v>
                </c:pt>
              </c:strCache>
            </c:strRef>
          </c:tx>
          <c:spPr>
            <a:ln w="28575">
              <a:solidFill>
                <a:schemeClr val="accent1">
                  <a:lumMod val="20000"/>
                  <a:lumOff val="80000"/>
                </a:schemeClr>
              </a:solidFill>
            </a:ln>
          </c:spPr>
          <c:marker>
            <c:symbol val="none"/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BellCurve!$M$58:$M$73</c:f>
              <c:numCache>
                <c:formatCode>General</c:formatCode>
                <c:ptCount val="16"/>
                <c:pt idx="0">
                  <c:v>9.4071861954351146</c:v>
                </c:pt>
                <c:pt idx="1">
                  <c:v>17.219713155295715</c:v>
                </c:pt>
                <c:pt idx="2">
                  <c:v>30.46527520512803</c:v>
                </c:pt>
                <c:pt idx="3">
                  <c:v>51.700780105762796</c:v>
                </c:pt>
                <c:pt idx="4">
                  <c:v>83.522149307490082</c:v>
                </c:pt>
                <c:pt idx="5">
                  <c:v>127.47310941954947</c:v>
                </c:pt>
                <c:pt idx="6">
                  <c:v>182.40957322962845</c:v>
                </c:pt>
                <c:pt idx="7">
                  <c:v>242.87822599925684</c:v>
                </c:pt>
                <c:pt idx="8">
                  <c:v>298.63535472051336</c:v>
                </c:pt>
                <c:pt idx="9">
                  <c:v>336.51569379690699</c:v>
                </c:pt>
                <c:pt idx="10">
                  <c:v>344.89004863423713</c:v>
                </c:pt>
                <c:pt idx="11">
                  <c:v>319.05607697281346</c:v>
                </c:pt>
                <c:pt idx="12">
                  <c:v>264.401656931003</c:v>
                </c:pt>
                <c:pt idx="13">
                  <c:v>194.79234928666762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10"/>
          <c:order val="3"/>
          <c:tx>
            <c:strRef>
              <c:f>BellCurve!$I$57</c:f>
              <c:strCache>
                <c:ptCount val="1"/>
                <c:pt idx="0">
                  <c:v>Est T3</c:v>
                </c:pt>
              </c:strCache>
            </c:strRef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BellCurve!$N$58:$N$73</c:f>
              <c:numCache>
                <c:formatCode>General</c:formatCode>
                <c:ptCount val="16"/>
                <c:pt idx="0">
                  <c:v>30.719376386563454</c:v>
                </c:pt>
                <c:pt idx="1">
                  <c:v>52.131999886892373</c:v>
                </c:pt>
                <c:pt idx="2">
                  <c:v>84.218781019239316</c:v>
                </c:pt>
                <c:pt idx="3">
                  <c:v>128.53632212603779</c:v>
                </c:pt>
                <c:pt idx="4">
                  <c:v>183.93099352702259</c:v>
                </c:pt>
                <c:pt idx="5">
                  <c:v>244.9039961180498</c:v>
                </c:pt>
                <c:pt idx="6">
                  <c:v>301.12617733550479</c:v>
                </c:pt>
                <c:pt idx="7">
                  <c:v>339.32246428526167</c:v>
                </c:pt>
                <c:pt idx="8">
                  <c:v>347.76666695569355</c:v>
                </c:pt>
                <c:pt idx="9">
                  <c:v>321.71722234429194</c:v>
                </c:pt>
                <c:pt idx="10">
                  <c:v>266.60694714903934</c:v>
                </c:pt>
                <c:pt idx="11">
                  <c:v>196.41705038505103</c:v>
                </c:pt>
                <c:pt idx="12">
                  <c:v>127.67246891189308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80480"/>
        <c:axId val="202080872"/>
      </c:scatterChart>
      <c:valAx>
        <c:axId val="20208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80872"/>
        <c:crosses val="autoZero"/>
        <c:crossBetween val="midCat"/>
      </c:valAx>
      <c:valAx>
        <c:axId val="202080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80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BellCurve!$B$3</c:f>
              <c:strCache>
                <c:ptCount val="1"/>
                <c:pt idx="0">
                  <c:v>Av MS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</c:spPr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BellCurve!$B$4:$B$20</c:f>
              <c:numCache>
                <c:formatCode>0.00</c:formatCode>
                <c:ptCount val="17"/>
                <c:pt idx="0">
                  <c:v>1.1174223999999999</c:v>
                </c:pt>
                <c:pt idx="1">
                  <c:v>2.8980027586206898</c:v>
                </c:pt>
                <c:pt idx="2">
                  <c:v>8.4931178666666707</c:v>
                </c:pt>
                <c:pt idx="3">
                  <c:v>21.209397333333325</c:v>
                </c:pt>
                <c:pt idx="4">
                  <c:v>39.069894399999988</c:v>
                </c:pt>
                <c:pt idx="5">
                  <c:v>63.954613333333327</c:v>
                </c:pt>
                <c:pt idx="6">
                  <c:v>114.76677333333332</c:v>
                </c:pt>
                <c:pt idx="7">
                  <c:v>186.27929600000004</c:v>
                </c:pt>
                <c:pt idx="8">
                  <c:v>280.79310933333329</c:v>
                </c:pt>
                <c:pt idx="9">
                  <c:v>349.16239999999999</c:v>
                </c:pt>
                <c:pt idx="10">
                  <c:v>399.2834826666666</c:v>
                </c:pt>
                <c:pt idx="11">
                  <c:v>462.01801066666673</c:v>
                </c:pt>
                <c:pt idx="12">
                  <c:v>488.55401066666667</c:v>
                </c:pt>
                <c:pt idx="13">
                  <c:v>449.72242666666676</c:v>
                </c:pt>
                <c:pt idx="14">
                  <c:v>380.78013830508479</c:v>
                </c:pt>
                <c:pt idx="15">
                  <c:v>261.05851607843152</c:v>
                </c:pt>
                <c:pt idx="16">
                  <c:v>179.78967466666666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BellCurve!$E$3</c:f>
              <c:strCache>
                <c:ptCount val="1"/>
                <c:pt idx="0">
                  <c:v>Av T4</c:v>
                </c:pt>
              </c:strCache>
            </c:strRef>
          </c:tx>
          <c:spPr>
            <a:ln>
              <a:noFill/>
            </a:ln>
          </c:spPr>
          <c:xVal>
            <c:numRef>
              <c:f>BellCurve!$A$4:$A$16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BellCurve!$E$4:$E$16</c:f>
              <c:numCache>
                <c:formatCode>0.00</c:formatCode>
                <c:ptCount val="13"/>
                <c:pt idx="0">
                  <c:v>7.3287513396825394</c:v>
                </c:pt>
                <c:pt idx="1">
                  <c:v>35.617236063492065</c:v>
                </c:pt>
                <c:pt idx="2">
                  <c:v>83.82624571428569</c:v>
                </c:pt>
                <c:pt idx="3">
                  <c:v>141.93819707936507</c:v>
                </c:pt>
                <c:pt idx="4">
                  <c:v>217.1357318095238</c:v>
                </c:pt>
                <c:pt idx="5">
                  <c:v>282.67435276190474</c:v>
                </c:pt>
                <c:pt idx="6">
                  <c:v>310.28095060317463</c:v>
                </c:pt>
                <c:pt idx="7">
                  <c:v>359.51176609523804</c:v>
                </c:pt>
                <c:pt idx="8">
                  <c:v>342.52982666666662</c:v>
                </c:pt>
                <c:pt idx="9">
                  <c:v>295.9263469206349</c:v>
                </c:pt>
                <c:pt idx="10">
                  <c:v>225.94550717460319</c:v>
                </c:pt>
                <c:pt idx="11">
                  <c:v>149.70131856410254</c:v>
                </c:pt>
                <c:pt idx="12">
                  <c:v>210.23360000000002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BellCurve!$G$57</c:f>
              <c:strCache>
                <c:ptCount val="1"/>
                <c:pt idx="0">
                  <c:v> Est M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BellCurve!$L$58:$L$73</c:f>
              <c:numCache>
                <c:formatCode>General</c:formatCode>
                <c:ptCount val="16"/>
                <c:pt idx="0">
                  <c:v>3.6899983596008963</c:v>
                </c:pt>
                <c:pt idx="1">
                  <c:v>7.0674970760372773</c:v>
                </c:pt>
                <c:pt idx="2">
                  <c:v>13.283684964324284</c:v>
                </c:pt>
                <c:pt idx="3">
                  <c:v>24.315585976386501</c:v>
                </c:pt>
                <c:pt idx="4">
                  <c:v>43.019358793253083</c:v>
                </c:pt>
                <c:pt idx="5">
                  <c:v>73.00555777964928</c:v>
                </c:pt>
                <c:pt idx="6">
                  <c:v>117.93982769070053</c:v>
                </c:pt>
                <c:pt idx="7">
                  <c:v>180.00203161428041</c:v>
                </c:pt>
                <c:pt idx="8">
                  <c:v>257.57662864534694</c:v>
                </c:pt>
                <c:pt idx="9">
                  <c:v>342.96311052434265</c:v>
                </c:pt>
                <c:pt idx="10">
                  <c:v>421.69655079661641</c:v>
                </c:pt>
                <c:pt idx="11">
                  <c:v>475.18656153721082</c:v>
                </c:pt>
                <c:pt idx="12">
                  <c:v>487.01180759139652</c:v>
                </c:pt>
                <c:pt idx="13">
                  <c:v>450.53221275844226</c:v>
                </c:pt>
                <c:pt idx="14">
                  <c:v>373.35588365638171</c:v>
                </c:pt>
                <c:pt idx="15">
                  <c:v>275.0620799490859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BellCurve!$J$57</c:f>
              <c:strCache>
                <c:ptCount val="1"/>
                <c:pt idx="0">
                  <c:v>Est T4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chemeClr val="accent6"/>
                </a:solidFill>
              </a:ln>
            </c:spPr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BellCurve!$O$58:$O$73</c:f>
              <c:numCache>
                <c:formatCode>General</c:formatCode>
                <c:ptCount val="16"/>
                <c:pt idx="0">
                  <c:v>51.732931089062006</c:v>
                </c:pt>
                <c:pt idx="1">
                  <c:v>83.574088934358514</c:v>
                </c:pt>
                <c:pt idx="2">
                  <c:v>127.55238067626289</c:v>
                </c:pt>
                <c:pt idx="3">
                  <c:v>182.52300763294934</c:v>
                </c:pt>
                <c:pt idx="4">
                  <c:v>243.02926383218454</c:v>
                </c:pt>
                <c:pt idx="5">
                  <c:v>298.82106604406658</c:v>
                </c:pt>
                <c:pt idx="6">
                  <c:v>336.72496163443395</c:v>
                </c:pt>
                <c:pt idx="7">
                  <c:v>345.10452420251721</c:v>
                </c:pt>
                <c:pt idx="8">
                  <c:v>319.25448725949161</c:v>
                </c:pt>
                <c:pt idx="9">
                  <c:v>264.56607946464533</c:v>
                </c:pt>
                <c:pt idx="10">
                  <c:v>194.91348412362595</c:v>
                </c:pt>
                <c:pt idx="11">
                  <c:v>126.69514023094382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81656"/>
        <c:axId val="202082048"/>
      </c:scatterChart>
      <c:valAx>
        <c:axId val="20208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82048"/>
        <c:crosses val="autoZero"/>
        <c:crossBetween val="midCat"/>
      </c:valAx>
      <c:valAx>
        <c:axId val="2020820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2081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(3)'!$E$6</c:f>
              <c:strCache>
                <c:ptCount val="1"/>
                <c:pt idx="0">
                  <c:v>M</c:v>
                </c:pt>
              </c:strCache>
            </c:strRef>
          </c:tx>
          <c:spPr>
            <a:ln w="28575">
              <a:noFill/>
            </a:ln>
          </c:spPr>
          <c:xVal>
            <c:numRef>
              <c:f>'Sheet1 (3)'!$D$7:$D$19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'Sheet1 (3)'!$E$7:$E$19</c:f>
              <c:numCache>
                <c:formatCode>General</c:formatCode>
                <c:ptCount val="13"/>
                <c:pt idx="0">
                  <c:v>1.0791999999999999</c:v>
                </c:pt>
                <c:pt idx="1">
                  <c:v>3.4647999999999999</c:v>
                </c:pt>
                <c:pt idx="2">
                  <c:v>6.2195999999999998</c:v>
                </c:pt>
                <c:pt idx="3">
                  <c:v>25.645199999999996</c:v>
                </c:pt>
                <c:pt idx="4">
                  <c:v>59.469599999999993</c:v>
                </c:pt>
                <c:pt idx="5">
                  <c:v>115.27559999999998</c:v>
                </c:pt>
                <c:pt idx="6">
                  <c:v>162.58289999999997</c:v>
                </c:pt>
                <c:pt idx="7">
                  <c:v>226.20600000000002</c:v>
                </c:pt>
                <c:pt idx="8">
                  <c:v>318.91780000000006</c:v>
                </c:pt>
                <c:pt idx="9">
                  <c:v>377.13779999999997</c:v>
                </c:pt>
                <c:pt idx="10">
                  <c:v>418.61599999999999</c:v>
                </c:pt>
                <c:pt idx="11">
                  <c:v>411.92070000000001</c:v>
                </c:pt>
                <c:pt idx="12">
                  <c:v>348.46280000000002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'Sheet1 (3)'!$S$6</c:f>
              <c:strCache>
                <c:ptCount val="1"/>
                <c:pt idx="0">
                  <c:v> Est M</c:v>
                </c:pt>
              </c:strCache>
            </c:strRef>
          </c:tx>
          <c:marker>
            <c:symbol val="none"/>
          </c:marker>
          <c:xVal>
            <c:numRef>
              <c:f>'Sheet1 (3)'!$D$7:$D$19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'Sheet1 (3)'!$S$7:$S$19</c:f>
              <c:numCache>
                <c:formatCode>General</c:formatCode>
                <c:ptCount val="13"/>
                <c:pt idx="0">
                  <c:v>3.3456391727637849</c:v>
                </c:pt>
                <c:pt idx="1">
                  <c:v>7.4651995457533848</c:v>
                </c:pt>
                <c:pt idx="2">
                  <c:v>15.776246348283331</c:v>
                </c:pt>
                <c:pt idx="3">
                  <c:v>31.378134101717695</c:v>
                </c:pt>
                <c:pt idx="4">
                  <c:v>58.367751993336086</c:v>
                </c:pt>
                <c:pt idx="5">
                  <c:v>100.90262751466807</c:v>
                </c:pt>
                <c:pt idx="6">
                  <c:v>161.09307799596215</c:v>
                </c:pt>
                <c:pt idx="7">
                  <c:v>236.0246808151104</c:v>
                </c:pt>
                <c:pt idx="8">
                  <c:v>315.35907495586611</c:v>
                </c:pt>
                <c:pt idx="9">
                  <c:v>381.84038671194918</c:v>
                </c:pt>
                <c:pt idx="10">
                  <c:v>416.34010077755426</c:v>
                </c:pt>
                <c:pt idx="11">
                  <c:v>406.22413063480087</c:v>
                </c:pt>
                <c:pt idx="12">
                  <c:v>352.44838544588691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'Sheet1 (3)'!$G$6</c:f>
              <c:strCache>
                <c:ptCount val="1"/>
                <c:pt idx="0">
                  <c:v>T3</c:v>
                </c:pt>
              </c:strCache>
            </c:strRef>
          </c:tx>
          <c:spPr>
            <a:ln w="28575">
              <a:noFill/>
            </a:ln>
          </c:spPr>
          <c:xVal>
            <c:numRef>
              <c:f>'Sheet1 (3)'!$D$7:$D$17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'Sheet1 (3)'!$G$7:$G$17</c:f>
              <c:numCache>
                <c:formatCode>General</c:formatCode>
                <c:ptCount val="11"/>
                <c:pt idx="0">
                  <c:v>3.6919999999999997</c:v>
                </c:pt>
                <c:pt idx="1">
                  <c:v>19.794799999999995</c:v>
                </c:pt>
                <c:pt idx="2">
                  <c:v>56.345600000000005</c:v>
                </c:pt>
                <c:pt idx="3">
                  <c:v>114.1254</c:v>
                </c:pt>
                <c:pt idx="4">
                  <c:v>172.2105</c:v>
                </c:pt>
                <c:pt idx="5">
                  <c:v>239.90900000000002</c:v>
                </c:pt>
                <c:pt idx="6">
                  <c:v>328.70159999999998</c:v>
                </c:pt>
                <c:pt idx="7">
                  <c:v>359.18189999999998</c:v>
                </c:pt>
                <c:pt idx="8">
                  <c:v>314.78559999999999</c:v>
                </c:pt>
                <c:pt idx="9">
                  <c:v>237.28200000000001</c:v>
                </c:pt>
                <c:pt idx="10">
                  <c:v>117.221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'Sheet1 (3)'!$T$6</c:f>
              <c:strCache>
                <c:ptCount val="1"/>
                <c:pt idx="0">
                  <c:v>Est T3</c:v>
                </c:pt>
              </c:strCache>
            </c:strRef>
          </c:tx>
          <c:marker>
            <c:symbol val="none"/>
          </c:marker>
          <c:xVal>
            <c:numRef>
              <c:f>'Sheet1 (3)'!$D$7:$D$16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'Sheet1 (3)'!$T$7:$T$16</c:f>
              <c:numCache>
                <c:formatCode>General</c:formatCode>
                <c:ptCount val="10"/>
                <c:pt idx="0">
                  <c:v>15.776246348283331</c:v>
                </c:pt>
                <c:pt idx="1">
                  <c:v>31.378134101717695</c:v>
                </c:pt>
                <c:pt idx="2">
                  <c:v>58.367751993336086</c:v>
                </c:pt>
                <c:pt idx="3">
                  <c:v>100.90262751466807</c:v>
                </c:pt>
                <c:pt idx="4">
                  <c:v>161.09307799596215</c:v>
                </c:pt>
                <c:pt idx="5">
                  <c:v>236.0246808151104</c:v>
                </c:pt>
                <c:pt idx="6">
                  <c:v>315.35907495586611</c:v>
                </c:pt>
                <c:pt idx="7">
                  <c:v>381.84038671194918</c:v>
                </c:pt>
                <c:pt idx="8">
                  <c:v>416.34010077755426</c:v>
                </c:pt>
                <c:pt idx="9">
                  <c:v>406.22413063480087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82832"/>
        <c:axId val="202083224"/>
      </c:scatterChart>
      <c:valAx>
        <c:axId val="20208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83224"/>
        <c:crosses val="autoZero"/>
        <c:crossBetween val="midCat"/>
      </c:valAx>
      <c:valAx>
        <c:axId val="202083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82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(4)'!$E$6</c:f>
              <c:strCache>
                <c:ptCount val="1"/>
                <c:pt idx="0">
                  <c:v>MS</c:v>
                </c:pt>
              </c:strCache>
            </c:strRef>
          </c:tx>
          <c:spPr>
            <a:ln w="28575">
              <a:noFill/>
            </a:ln>
          </c:spPr>
          <c:xVal>
            <c:numRef>
              <c:f>'Sheet1 (4)'!$D$7:$D$22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'Sheet1 (4)'!$E$7:$E$22</c:f>
              <c:numCache>
                <c:formatCode>0.0</c:formatCode>
                <c:ptCount val="16"/>
                <c:pt idx="0">
                  <c:v>1.0271999999999999</c:v>
                </c:pt>
                <c:pt idx="1">
                  <c:v>3.1158399999999995</c:v>
                </c:pt>
                <c:pt idx="2">
                  <c:v>9.4160000000000004</c:v>
                </c:pt>
                <c:pt idx="3">
                  <c:v>22.769600000000001</c:v>
                </c:pt>
                <c:pt idx="4">
                  <c:v>41.943999999999996</c:v>
                </c:pt>
                <c:pt idx="5">
                  <c:v>63.686399999999999</c:v>
                </c:pt>
                <c:pt idx="6">
                  <c:v>111.89632</c:v>
                </c:pt>
                <c:pt idx="7">
                  <c:v>156.68224000000001</c:v>
                </c:pt>
                <c:pt idx="8">
                  <c:v>273.64607999999998</c:v>
                </c:pt>
                <c:pt idx="9">
                  <c:v>339.38688000000002</c:v>
                </c:pt>
                <c:pt idx="10">
                  <c:v>394.44479999999999</c:v>
                </c:pt>
                <c:pt idx="11">
                  <c:v>483.19488000000001</c:v>
                </c:pt>
                <c:pt idx="12">
                  <c:v>516.75008000000003</c:v>
                </c:pt>
                <c:pt idx="13">
                  <c:v>496.75392000000005</c:v>
                </c:pt>
                <c:pt idx="14">
                  <c:v>407.45599999999996</c:v>
                </c:pt>
                <c:pt idx="15">
                  <c:v>208.52159999999998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'Sheet1 (4)'!$S$6</c:f>
              <c:strCache>
                <c:ptCount val="1"/>
                <c:pt idx="0">
                  <c:v> Est M</c:v>
                </c:pt>
              </c:strCache>
            </c:strRef>
          </c:tx>
          <c:marker>
            <c:symbol val="none"/>
          </c:marker>
          <c:xVal>
            <c:numRef>
              <c:f>'Sheet1 (4)'!$D$7:$D$22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'Sheet1 (4)'!$S$7:$S$22</c:f>
              <c:numCache>
                <c:formatCode>General</c:formatCode>
                <c:ptCount val="16"/>
                <c:pt idx="0">
                  <c:v>9.6423436167971719</c:v>
                </c:pt>
                <c:pt idx="1">
                  <c:v>12.944378257381352</c:v>
                </c:pt>
                <c:pt idx="2">
                  <c:v>18.562564832882437</c:v>
                </c:pt>
                <c:pt idx="3">
                  <c:v>27.934007928943331</c:v>
                </c:pt>
                <c:pt idx="4">
                  <c:v>43.335846515311026</c:v>
                </c:pt>
                <c:pt idx="5">
                  <c:v>68.086398749669556</c:v>
                </c:pt>
                <c:pt idx="6">
                  <c:v>106.42723371615277</c:v>
                </c:pt>
                <c:pt idx="7">
                  <c:v>162.59410584864276</c:v>
                </c:pt>
                <c:pt idx="8">
                  <c:v>238.50457796412377</c:v>
                </c:pt>
                <c:pt idx="9">
                  <c:v>329.99611097831985</c:v>
                </c:pt>
                <c:pt idx="10">
                  <c:v>423.07892105937827</c:v>
                </c:pt>
                <c:pt idx="11">
                  <c:v>493.75863315428717</c:v>
                </c:pt>
                <c:pt idx="12">
                  <c:v>515.3105657306927</c:v>
                </c:pt>
                <c:pt idx="13">
                  <c:v>472.45963116037245</c:v>
                </c:pt>
                <c:pt idx="14">
                  <c:v>373.83672534709541</c:v>
                </c:pt>
                <c:pt idx="15">
                  <c:v>250.78473748844331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'Sheet1 (4)'!$G$6</c:f>
              <c:strCache>
                <c:ptCount val="1"/>
                <c:pt idx="0">
                  <c:v>T3</c:v>
                </c:pt>
              </c:strCache>
            </c:strRef>
          </c:tx>
          <c:spPr>
            <a:ln w="28575">
              <a:noFill/>
            </a:ln>
          </c:spPr>
          <c:xVal>
            <c:numRef>
              <c:f>'Sheet1 (4)'!$D$7:$D$17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'Sheet1 (4)'!$G$7:$G$17</c:f>
              <c:numCache>
                <c:formatCode>0.0</c:formatCode>
                <c:ptCount val="11"/>
                <c:pt idx="0">
                  <c:v>7.1219200000000003</c:v>
                </c:pt>
                <c:pt idx="1">
                  <c:v>29.925759999999997</c:v>
                </c:pt>
                <c:pt idx="2">
                  <c:v>72.212159999999997</c:v>
                </c:pt>
                <c:pt idx="3">
                  <c:v>136.82303999999999</c:v>
                </c:pt>
                <c:pt idx="4">
                  <c:v>198.86591999999996</c:v>
                </c:pt>
                <c:pt idx="5">
                  <c:v>293.98463999999996</c:v>
                </c:pt>
                <c:pt idx="6">
                  <c:v>343.90655999999996</c:v>
                </c:pt>
                <c:pt idx="7">
                  <c:v>364.31360000000001</c:v>
                </c:pt>
                <c:pt idx="8">
                  <c:v>429.91743999999994</c:v>
                </c:pt>
                <c:pt idx="9">
                  <c:v>432.38271999999995</c:v>
                </c:pt>
                <c:pt idx="10">
                  <c:v>384.58368000000002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'Sheet1 (4)'!$U$6</c:f>
              <c:strCache>
                <c:ptCount val="1"/>
                <c:pt idx="0">
                  <c:v>Est T3</c:v>
                </c:pt>
              </c:strCache>
            </c:strRef>
          </c:tx>
          <c:marker>
            <c:symbol val="none"/>
          </c:marker>
          <c:xVal>
            <c:numRef>
              <c:f>'Sheet1 (4)'!$D$7:$D$22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'Sheet1 (4)'!$U$7:$U$20</c:f>
              <c:numCache>
                <c:formatCode>General</c:formatCode>
                <c:ptCount val="14"/>
                <c:pt idx="0">
                  <c:v>-12.065992071056669</c:v>
                </c:pt>
                <c:pt idx="1">
                  <c:v>3.3358465153110259</c:v>
                </c:pt>
                <c:pt idx="2">
                  <c:v>28.086398749669556</c:v>
                </c:pt>
                <c:pt idx="3">
                  <c:v>66.42723371615277</c:v>
                </c:pt>
                <c:pt idx="4">
                  <c:v>122.59410584864276</c:v>
                </c:pt>
                <c:pt idx="5">
                  <c:v>198.50457796412377</c:v>
                </c:pt>
                <c:pt idx="6">
                  <c:v>289.99611097831985</c:v>
                </c:pt>
                <c:pt idx="7">
                  <c:v>383.07892105937827</c:v>
                </c:pt>
                <c:pt idx="8">
                  <c:v>453.75863315428717</c:v>
                </c:pt>
                <c:pt idx="9">
                  <c:v>475.3105657306927</c:v>
                </c:pt>
                <c:pt idx="10">
                  <c:v>432.45963116037245</c:v>
                </c:pt>
                <c:pt idx="11">
                  <c:v>333.83672534709541</c:v>
                </c:pt>
                <c:pt idx="12">
                  <c:v>210.78473748844331</c:v>
                </c:pt>
                <c:pt idx="13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'Sheet1 (4)'!$V$6</c:f>
              <c:strCache>
                <c:ptCount val="1"/>
                <c:pt idx="0">
                  <c:v>Est T4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'Sheet1 (4)'!$D$7:$D$20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'Sheet1 (4)'!$V$7:$V$21</c:f>
              <c:numCache>
                <c:formatCode>0.0</c:formatCode>
                <c:ptCount val="15"/>
                <c:pt idx="0">
                  <c:v>5.6747870392702495</c:v>
                </c:pt>
                <c:pt idx="1">
                  <c:v>30.425339273628779</c:v>
                </c:pt>
                <c:pt idx="2">
                  <c:v>68.766174240111994</c:v>
                </c:pt>
                <c:pt idx="3">
                  <c:v>124.93304637260198</c:v>
                </c:pt>
                <c:pt idx="4">
                  <c:v>200.84351848808299</c:v>
                </c:pt>
                <c:pt idx="5">
                  <c:v>292.33505150227904</c:v>
                </c:pt>
                <c:pt idx="6">
                  <c:v>385.41786158333753</c:v>
                </c:pt>
                <c:pt idx="7">
                  <c:v>456.09757367824636</c:v>
                </c:pt>
                <c:pt idx="8">
                  <c:v>477.6495062546519</c:v>
                </c:pt>
                <c:pt idx="9">
                  <c:v>434.79857168433171</c:v>
                </c:pt>
                <c:pt idx="10">
                  <c:v>336.17566587105466</c:v>
                </c:pt>
                <c:pt idx="11">
                  <c:v>213.12367801240254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'Sheet1 (4)'!$H$6</c:f>
              <c:strCache>
                <c:ptCount val="1"/>
                <c:pt idx="0">
                  <c:v>T4</c:v>
                </c:pt>
              </c:strCache>
            </c:strRef>
          </c:tx>
          <c:spPr>
            <a:ln w="28575">
              <a:noFill/>
            </a:ln>
          </c:spPr>
          <c:xVal>
            <c:numRef>
              <c:f>'Sheet1 (4)'!$D$7:$D$16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'Sheet1 (4)'!$H$7:$H$16</c:f>
              <c:numCache>
                <c:formatCode>General</c:formatCode>
                <c:ptCount val="10"/>
                <c:pt idx="0">
                  <c:v>9.315199999999999</c:v>
                </c:pt>
                <c:pt idx="1">
                  <c:v>41.5989</c:v>
                </c:pt>
                <c:pt idx="2">
                  <c:v>82.793099999999981</c:v>
                </c:pt>
                <c:pt idx="3">
                  <c:v>144.54180000000002</c:v>
                </c:pt>
                <c:pt idx="4">
                  <c:v>226.2628</c:v>
                </c:pt>
                <c:pt idx="5">
                  <c:v>305.98869999999994</c:v>
                </c:pt>
                <c:pt idx="6">
                  <c:v>314.89920000000001</c:v>
                </c:pt>
                <c:pt idx="7">
                  <c:v>275.3664</c:v>
                </c:pt>
                <c:pt idx="8">
                  <c:v>203.45050000000001</c:v>
                </c:pt>
                <c:pt idx="9">
                  <c:v>81.584800000000016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'Sheet1 (4)'!$T$6</c:f>
              <c:strCache>
                <c:ptCount val="1"/>
                <c:pt idx="0">
                  <c:v>Est T2</c:v>
                </c:pt>
              </c:strCache>
            </c:strRef>
          </c:tx>
          <c:spPr>
            <a:ln w="2857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'Sheet1 (4)'!$D$7:$D$21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'Sheet1 (4)'!$T$7:$T$20</c:f>
              <c:numCache>
                <c:formatCode>General</c:formatCode>
                <c:ptCount val="14"/>
                <c:pt idx="0">
                  <c:v>8.5625648328824369</c:v>
                </c:pt>
                <c:pt idx="1">
                  <c:v>17.934007928943331</c:v>
                </c:pt>
                <c:pt idx="2">
                  <c:v>33.335846515311026</c:v>
                </c:pt>
                <c:pt idx="3">
                  <c:v>58.086398749669556</c:v>
                </c:pt>
                <c:pt idx="4">
                  <c:v>96.42723371615277</c:v>
                </c:pt>
                <c:pt idx="5">
                  <c:v>152.59410584864276</c:v>
                </c:pt>
                <c:pt idx="6">
                  <c:v>228.50457796412377</c:v>
                </c:pt>
                <c:pt idx="7">
                  <c:v>319.99611097831985</c:v>
                </c:pt>
                <c:pt idx="8">
                  <c:v>413.07892105937827</c:v>
                </c:pt>
                <c:pt idx="9">
                  <c:v>483.75863315428717</c:v>
                </c:pt>
                <c:pt idx="10">
                  <c:v>505.3105657306927</c:v>
                </c:pt>
                <c:pt idx="11">
                  <c:v>462.45963116037245</c:v>
                </c:pt>
                <c:pt idx="12">
                  <c:v>363.83672534709541</c:v>
                </c:pt>
                <c:pt idx="13">
                  <c:v>240.78473748844331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'Sheet1 (4)'!$F$6</c:f>
              <c:strCache>
                <c:ptCount val="1"/>
                <c:pt idx="0">
                  <c:v>T2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'Sheet1 (4)'!$D$7:$D$20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'Sheet1 (4)'!$F$7:$F$20</c:f>
              <c:numCache>
                <c:formatCode>0.0</c:formatCode>
                <c:ptCount val="14"/>
                <c:pt idx="0">
                  <c:v>4.3142399999999999</c:v>
                </c:pt>
                <c:pt idx="1">
                  <c:v>9.0393599999999985</c:v>
                </c:pt>
                <c:pt idx="2">
                  <c:v>27.391999999999999</c:v>
                </c:pt>
                <c:pt idx="3">
                  <c:v>67.110399999999998</c:v>
                </c:pt>
                <c:pt idx="4">
                  <c:v>131.75551999999999</c:v>
                </c:pt>
                <c:pt idx="5">
                  <c:v>194.14079999999998</c:v>
                </c:pt>
                <c:pt idx="6">
                  <c:v>288.84863999999999</c:v>
                </c:pt>
                <c:pt idx="7">
                  <c:v>351.64479999999998</c:v>
                </c:pt>
                <c:pt idx="8">
                  <c:v>415.53663999999992</c:v>
                </c:pt>
                <c:pt idx="9">
                  <c:v>523.46112000000005</c:v>
                </c:pt>
                <c:pt idx="10">
                  <c:v>479.83935999999994</c:v>
                </c:pt>
                <c:pt idx="11">
                  <c:v>425.97983999999997</c:v>
                </c:pt>
                <c:pt idx="12">
                  <c:v>338.976</c:v>
                </c:pt>
                <c:pt idx="13">
                  <c:v>198.45504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05616"/>
        <c:axId val="201106008"/>
      </c:scatterChart>
      <c:valAx>
        <c:axId val="20110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106008"/>
        <c:crosses val="autoZero"/>
        <c:crossBetween val="midCat"/>
      </c:valAx>
      <c:valAx>
        <c:axId val="2011060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1105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(2)'!$E$6</c:f>
              <c:strCache>
                <c:ptCount val="1"/>
                <c:pt idx="0">
                  <c:v>MS</c:v>
                </c:pt>
              </c:strCache>
            </c:strRef>
          </c:tx>
          <c:spPr>
            <a:ln w="28575">
              <a:noFill/>
            </a:ln>
          </c:spPr>
          <c:xVal>
            <c:numRef>
              <c:f>'Sheet1 (2)'!$D$7:$D$22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'Sheet1 (2)'!$E$7:$E$22</c:f>
              <c:numCache>
                <c:formatCode>0.0</c:formatCode>
                <c:ptCount val="16"/>
                <c:pt idx="0">
                  <c:v>1.0271999999999999</c:v>
                </c:pt>
                <c:pt idx="1">
                  <c:v>3.1158399999999995</c:v>
                </c:pt>
                <c:pt idx="2">
                  <c:v>9.4160000000000004</c:v>
                </c:pt>
                <c:pt idx="3">
                  <c:v>22.769600000000001</c:v>
                </c:pt>
                <c:pt idx="4">
                  <c:v>41.943999999999996</c:v>
                </c:pt>
                <c:pt idx="5">
                  <c:v>63.686399999999999</c:v>
                </c:pt>
                <c:pt idx="6">
                  <c:v>111.89632</c:v>
                </c:pt>
                <c:pt idx="7">
                  <c:v>156.68224000000001</c:v>
                </c:pt>
                <c:pt idx="8">
                  <c:v>273.64607999999998</c:v>
                </c:pt>
                <c:pt idx="9">
                  <c:v>339.38688000000002</c:v>
                </c:pt>
                <c:pt idx="10">
                  <c:v>394.44479999999999</c:v>
                </c:pt>
                <c:pt idx="11">
                  <c:v>483.19488000000001</c:v>
                </c:pt>
                <c:pt idx="12">
                  <c:v>516.75008000000003</c:v>
                </c:pt>
                <c:pt idx="13">
                  <c:v>496.75392000000005</c:v>
                </c:pt>
                <c:pt idx="14">
                  <c:v>407.45599999999996</c:v>
                </c:pt>
                <c:pt idx="15">
                  <c:v>208.52159999999998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'Sheet1 (2)'!$S$6</c:f>
              <c:strCache>
                <c:ptCount val="1"/>
                <c:pt idx="0">
                  <c:v> Est M</c:v>
                </c:pt>
              </c:strCache>
            </c:strRef>
          </c:tx>
          <c:marker>
            <c:symbol val="none"/>
          </c:marker>
          <c:xVal>
            <c:numRef>
              <c:f>'Sheet1 (2)'!$D$7:$D$22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'Sheet1 (2)'!$S$7:$S$22</c:f>
              <c:numCache>
                <c:formatCode>General</c:formatCode>
                <c:ptCount val="16"/>
                <c:pt idx="0">
                  <c:v>9.6423436167971719</c:v>
                </c:pt>
                <c:pt idx="1">
                  <c:v>12.944378257381352</c:v>
                </c:pt>
                <c:pt idx="2">
                  <c:v>18.562564832882437</c:v>
                </c:pt>
                <c:pt idx="3">
                  <c:v>27.934007928943331</c:v>
                </c:pt>
                <c:pt idx="4">
                  <c:v>43.335846515311026</c:v>
                </c:pt>
                <c:pt idx="5">
                  <c:v>68.086398749669556</c:v>
                </c:pt>
                <c:pt idx="6">
                  <c:v>106.42723371615277</c:v>
                </c:pt>
                <c:pt idx="7">
                  <c:v>162.59410584864276</c:v>
                </c:pt>
                <c:pt idx="8">
                  <c:v>238.50457796412377</c:v>
                </c:pt>
                <c:pt idx="9">
                  <c:v>329.99611097831985</c:v>
                </c:pt>
                <c:pt idx="10">
                  <c:v>423.07892105937827</c:v>
                </c:pt>
                <c:pt idx="11">
                  <c:v>493.75863315428717</c:v>
                </c:pt>
                <c:pt idx="12">
                  <c:v>515.3105657306927</c:v>
                </c:pt>
                <c:pt idx="13">
                  <c:v>472.45963116037245</c:v>
                </c:pt>
                <c:pt idx="14">
                  <c:v>373.83672534709541</c:v>
                </c:pt>
                <c:pt idx="15">
                  <c:v>250.78473748844331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'Sheet1 (2)'!$G$6</c:f>
              <c:strCache>
                <c:ptCount val="1"/>
                <c:pt idx="0">
                  <c:v>T3</c:v>
                </c:pt>
              </c:strCache>
            </c:strRef>
          </c:tx>
          <c:spPr>
            <a:ln w="28575">
              <a:noFill/>
            </a:ln>
          </c:spPr>
          <c:xVal>
            <c:numRef>
              <c:f>'Sheet1 (2)'!$D$7:$D$17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'Sheet1 (2)'!$G$7:$G$17</c:f>
              <c:numCache>
                <c:formatCode>General</c:formatCode>
                <c:ptCount val="11"/>
                <c:pt idx="0">
                  <c:v>3.6919999999999997</c:v>
                </c:pt>
                <c:pt idx="1">
                  <c:v>19.794799999999995</c:v>
                </c:pt>
                <c:pt idx="2">
                  <c:v>56.345600000000005</c:v>
                </c:pt>
                <c:pt idx="3">
                  <c:v>114.1254</c:v>
                </c:pt>
                <c:pt idx="4">
                  <c:v>172.2105</c:v>
                </c:pt>
                <c:pt idx="5">
                  <c:v>239.90900000000002</c:v>
                </c:pt>
                <c:pt idx="6">
                  <c:v>328.70159999999998</c:v>
                </c:pt>
                <c:pt idx="7">
                  <c:v>359.18189999999998</c:v>
                </c:pt>
                <c:pt idx="8">
                  <c:v>314.78559999999999</c:v>
                </c:pt>
                <c:pt idx="9">
                  <c:v>237.28200000000001</c:v>
                </c:pt>
                <c:pt idx="10">
                  <c:v>117.221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'Sheet1 (2)'!$T$6</c:f>
              <c:strCache>
                <c:ptCount val="1"/>
                <c:pt idx="0">
                  <c:v>Est T3</c:v>
                </c:pt>
              </c:strCache>
            </c:strRef>
          </c:tx>
          <c:marker>
            <c:symbol val="none"/>
          </c:marker>
          <c:xVal>
            <c:numRef>
              <c:f>'Sheet1 (2)'!$D$7:$D$17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'Sheet1 (2)'!$T$7:$T$17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56.166872132489985</c:v>
                </c:pt>
                <c:pt idx="3">
                  <c:v>132.07734424797098</c:v>
                </c:pt>
                <c:pt idx="4">
                  <c:v>223.56887726216706</c:v>
                </c:pt>
                <c:pt idx="5">
                  <c:v>316.65168734322549</c:v>
                </c:pt>
                <c:pt idx="6">
                  <c:v>387.33139943813438</c:v>
                </c:pt>
                <c:pt idx="7">
                  <c:v>408.88333201453992</c:v>
                </c:pt>
                <c:pt idx="8">
                  <c:v>366.03239744421967</c:v>
                </c:pt>
                <c:pt idx="9">
                  <c:v>267.40949163094263</c:v>
                </c:pt>
                <c:pt idx="10">
                  <c:v>144.35750377229056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'Sheet1 (2)'!$D$7:$D$22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'Sheet1 (2)'!$F$7:$F$20</c:f>
              <c:numCache>
                <c:formatCode>0.0</c:formatCode>
                <c:ptCount val="14"/>
                <c:pt idx="0">
                  <c:v>4.3142399999999999</c:v>
                </c:pt>
                <c:pt idx="1">
                  <c:v>9.0393599999999985</c:v>
                </c:pt>
                <c:pt idx="2">
                  <c:v>27.391999999999999</c:v>
                </c:pt>
                <c:pt idx="3">
                  <c:v>67.110399999999998</c:v>
                </c:pt>
                <c:pt idx="4">
                  <c:v>131.75551999999999</c:v>
                </c:pt>
                <c:pt idx="5">
                  <c:v>194.14079999999998</c:v>
                </c:pt>
                <c:pt idx="6">
                  <c:v>288.84863999999999</c:v>
                </c:pt>
                <c:pt idx="7">
                  <c:v>351.64479999999998</c:v>
                </c:pt>
                <c:pt idx="8">
                  <c:v>415.53663999999992</c:v>
                </c:pt>
                <c:pt idx="9">
                  <c:v>523.46112000000005</c:v>
                </c:pt>
                <c:pt idx="10">
                  <c:v>479.83935999999994</c:v>
                </c:pt>
                <c:pt idx="11">
                  <c:v>425.97983999999997</c:v>
                </c:pt>
                <c:pt idx="12">
                  <c:v>338.976</c:v>
                </c:pt>
                <c:pt idx="13">
                  <c:v>198.45504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'Sheet1 (2)'!$D$7:$D$22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'Sheet1 (2)'!$H$7:$H$16</c:f>
              <c:numCache>
                <c:formatCode>General</c:formatCode>
                <c:ptCount val="10"/>
                <c:pt idx="0">
                  <c:v>9.315199999999999</c:v>
                </c:pt>
                <c:pt idx="1">
                  <c:v>41.5989</c:v>
                </c:pt>
                <c:pt idx="2">
                  <c:v>82.793099999999981</c:v>
                </c:pt>
                <c:pt idx="3">
                  <c:v>144.54180000000002</c:v>
                </c:pt>
                <c:pt idx="4">
                  <c:v>226.2628</c:v>
                </c:pt>
                <c:pt idx="5">
                  <c:v>305.98869999999994</c:v>
                </c:pt>
                <c:pt idx="6">
                  <c:v>314.89920000000001</c:v>
                </c:pt>
                <c:pt idx="7">
                  <c:v>275.3664</c:v>
                </c:pt>
                <c:pt idx="8">
                  <c:v>203.45050000000001</c:v>
                </c:pt>
                <c:pt idx="9">
                  <c:v>81.584800000000016</c:v>
                </c:pt>
              </c:numCache>
            </c:numRef>
          </c:yVal>
          <c:smooth val="0"/>
        </c:ser>
        <c:ser>
          <c:idx val="6"/>
          <c:order val="6"/>
          <c:spPr>
            <a:ln w="28575">
              <a:noFill/>
            </a:ln>
          </c:spPr>
          <c:xVal>
            <c:numRef>
              <c:f>'Sheet1 (2)'!$D$7:$D$22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'Sheet1 (2)'!$I$7:$I$15</c:f>
              <c:numCache>
                <c:formatCode>General</c:formatCode>
                <c:ptCount val="9"/>
                <c:pt idx="0">
                  <c:v>8.0869</c:v>
                </c:pt>
                <c:pt idx="1">
                  <c:v>45.127599999999994</c:v>
                </c:pt>
                <c:pt idx="2">
                  <c:v>83.275900000000007</c:v>
                </c:pt>
                <c:pt idx="3">
                  <c:v>156.2071</c:v>
                </c:pt>
                <c:pt idx="4">
                  <c:v>185.09699999999998</c:v>
                </c:pt>
                <c:pt idx="5">
                  <c:v>189.39250000000001</c:v>
                </c:pt>
                <c:pt idx="6">
                  <c:v>195.1506</c:v>
                </c:pt>
                <c:pt idx="7">
                  <c:v>155.7456</c:v>
                </c:pt>
                <c:pt idx="8">
                  <c:v>69.545200000000008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74752"/>
        <c:axId val="200572504"/>
      </c:scatterChart>
      <c:valAx>
        <c:axId val="20067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572504"/>
        <c:crosses val="autoZero"/>
        <c:crossBetween val="midCat"/>
      </c:valAx>
      <c:valAx>
        <c:axId val="2005725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0674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'Sheet2 (2)'!$B$1</c:f>
              <c:strCache>
                <c:ptCount val="1"/>
                <c:pt idx="0">
                  <c:v>MS</c:v>
                </c:pt>
              </c:strCache>
            </c:strRef>
          </c:tx>
          <c:spPr>
            <a:ln w="28575">
              <a:noFill/>
            </a:ln>
          </c:spPr>
          <c:xVal>
            <c:numRef>
              <c:f>'Sheet2 (2)'!$A$45:$A$124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</c:numCache>
            </c:numRef>
          </c:xVal>
          <c:yVal>
            <c:numRef>
              <c:f>'Sheet2 (2)'!$B$45:$B$124</c:f>
              <c:numCache>
                <c:formatCode>0.0</c:formatCode>
                <c:ptCount val="80"/>
                <c:pt idx="0">
                  <c:v>1.0271999999999999</c:v>
                </c:pt>
                <c:pt idx="1">
                  <c:v>3.1158399999999995</c:v>
                </c:pt>
                <c:pt idx="2">
                  <c:v>9.4160000000000004</c:v>
                </c:pt>
                <c:pt idx="3">
                  <c:v>22.769600000000001</c:v>
                </c:pt>
                <c:pt idx="4">
                  <c:v>41.943999999999996</c:v>
                </c:pt>
                <c:pt idx="5">
                  <c:v>63.686399999999999</c:v>
                </c:pt>
                <c:pt idx="6">
                  <c:v>111.89632</c:v>
                </c:pt>
                <c:pt idx="7">
                  <c:v>156.68224000000001</c:v>
                </c:pt>
                <c:pt idx="8">
                  <c:v>273.64607999999998</c:v>
                </c:pt>
                <c:pt idx="9">
                  <c:v>339.38688000000002</c:v>
                </c:pt>
                <c:pt idx="10">
                  <c:v>394.44479999999999</c:v>
                </c:pt>
                <c:pt idx="11">
                  <c:v>483.19488000000001</c:v>
                </c:pt>
                <c:pt idx="12">
                  <c:v>516.75008000000003</c:v>
                </c:pt>
                <c:pt idx="13">
                  <c:v>496.75392000000005</c:v>
                </c:pt>
                <c:pt idx="14">
                  <c:v>407.45599999999996</c:v>
                </c:pt>
                <c:pt idx="15">
                  <c:v>208.52159999999998</c:v>
                </c:pt>
                <c:pt idx="16">
                  <c:v>0.95871999999999991</c:v>
                </c:pt>
                <c:pt idx="17">
                  <c:v>3.0131200000000002</c:v>
                </c:pt>
                <c:pt idx="18">
                  <c:v>8.2860800000000001</c:v>
                </c:pt>
                <c:pt idx="19">
                  <c:v>21.571199999999997</c:v>
                </c:pt>
                <c:pt idx="20">
                  <c:v>40.231999999999999</c:v>
                </c:pt>
                <c:pt idx="21">
                  <c:v>65.535359999999983</c:v>
                </c:pt>
                <c:pt idx="22">
                  <c:v>112.30719999999999</c:v>
                </c:pt>
                <c:pt idx="23">
                  <c:v>193.93536000000003</c:v>
                </c:pt>
                <c:pt idx="24">
                  <c:v>274.19391999999999</c:v>
                </c:pt>
                <c:pt idx="25">
                  <c:v>350.89151999999996</c:v>
                </c:pt>
                <c:pt idx="26">
                  <c:v>435.08767999999992</c:v>
                </c:pt>
                <c:pt idx="27">
                  <c:v>511.81951999999995</c:v>
                </c:pt>
                <c:pt idx="28">
                  <c:v>529.1107199999999</c:v>
                </c:pt>
                <c:pt idx="29">
                  <c:v>519.35231999999996</c:v>
                </c:pt>
                <c:pt idx="30">
                  <c:v>441.86719999999997</c:v>
                </c:pt>
                <c:pt idx="31">
                  <c:v>234.95487999999997</c:v>
                </c:pt>
                <c:pt idx="32">
                  <c:v>0.61631999999999987</c:v>
                </c:pt>
                <c:pt idx="33">
                  <c:v>3.0131200000000002</c:v>
                </c:pt>
                <c:pt idx="34">
                  <c:v>8.6627200000000002</c:v>
                </c:pt>
                <c:pt idx="35">
                  <c:v>19.105920000000001</c:v>
                </c:pt>
                <c:pt idx="36">
                  <c:v>33.692159999999994</c:v>
                </c:pt>
                <c:pt idx="37">
                  <c:v>51.770879999999991</c:v>
                </c:pt>
                <c:pt idx="38">
                  <c:v>100.6656</c:v>
                </c:pt>
                <c:pt idx="39">
                  <c:v>165.7216</c:v>
                </c:pt>
                <c:pt idx="40">
                  <c:v>267.072</c:v>
                </c:pt>
                <c:pt idx="41">
                  <c:v>320.14400000000001</c:v>
                </c:pt>
                <c:pt idx="42">
                  <c:v>422.79552000000007</c:v>
                </c:pt>
                <c:pt idx="43">
                  <c:v>493.74079999999998</c:v>
                </c:pt>
                <c:pt idx="44">
                  <c:v>542.87519999999995</c:v>
                </c:pt>
                <c:pt idx="45">
                  <c:v>546.4019199999999</c:v>
                </c:pt>
                <c:pt idx="46">
                  <c:v>494.87071999999995</c:v>
                </c:pt>
                <c:pt idx="47">
                  <c:v>310.62527999999998</c:v>
                </c:pt>
                <c:pt idx="48">
                  <c:v>1.3695999999999999</c:v>
                </c:pt>
                <c:pt idx="49">
                  <c:v>3.2870400000000002</c:v>
                </c:pt>
                <c:pt idx="50">
                  <c:v>9.0393600000000003</c:v>
                </c:pt>
                <c:pt idx="51">
                  <c:v>21.571199999999997</c:v>
                </c:pt>
                <c:pt idx="52">
                  <c:v>35.335679999999996</c:v>
                </c:pt>
                <c:pt idx="53">
                  <c:v>53.68831999999999</c:v>
                </c:pt>
                <c:pt idx="54">
                  <c:v>108.47232</c:v>
                </c:pt>
                <c:pt idx="55">
                  <c:v>178.7328</c:v>
                </c:pt>
                <c:pt idx="56">
                  <c:v>281.04191999999995</c:v>
                </c:pt>
                <c:pt idx="57">
                  <c:v>333.63455999999991</c:v>
                </c:pt>
                <c:pt idx="58">
                  <c:v>409.5104</c:v>
                </c:pt>
                <c:pt idx="59">
                  <c:v>484.90687999999989</c:v>
                </c:pt>
                <c:pt idx="60">
                  <c:v>498.19199999999995</c:v>
                </c:pt>
                <c:pt idx="61">
                  <c:v>497.71263999999996</c:v>
                </c:pt>
                <c:pt idx="62">
                  <c:v>320.07551999999998</c:v>
                </c:pt>
                <c:pt idx="63">
                  <c:v>0</c:v>
                </c:pt>
                <c:pt idx="64">
                  <c:v>1.09568</c:v>
                </c:pt>
                <c:pt idx="65">
                  <c:v>3.2870400000000002</c:v>
                </c:pt>
                <c:pt idx="66">
                  <c:v>7.5327999999999999</c:v>
                </c:pt>
                <c:pt idx="67">
                  <c:v>22.769600000000001</c:v>
                </c:pt>
                <c:pt idx="68">
                  <c:v>42.8</c:v>
                </c:pt>
                <c:pt idx="69">
                  <c:v>67.795199999999994</c:v>
                </c:pt>
                <c:pt idx="70">
                  <c:v>112.17024000000001</c:v>
                </c:pt>
                <c:pt idx="71">
                  <c:v>197.22239999999999</c:v>
                </c:pt>
                <c:pt idx="72">
                  <c:v>290.35519999999997</c:v>
                </c:pt>
                <c:pt idx="73">
                  <c:v>343.42719999999997</c:v>
                </c:pt>
                <c:pt idx="74">
                  <c:v>403.21023999999994</c:v>
                </c:pt>
                <c:pt idx="75">
                  <c:v>501.44479999999999</c:v>
                </c:pt>
                <c:pt idx="76">
                  <c:v>527.29599999999994</c:v>
                </c:pt>
                <c:pt idx="77">
                  <c:v>507.43679999999995</c:v>
                </c:pt>
                <c:pt idx="78">
                  <c:v>438.81984</c:v>
                </c:pt>
                <c:pt idx="79">
                  <c:v>248.30848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'Sheet1 (4)'!$S$6</c:f>
              <c:strCache>
                <c:ptCount val="1"/>
                <c:pt idx="0">
                  <c:v> Est M</c:v>
                </c:pt>
              </c:strCache>
            </c:strRef>
          </c:tx>
          <c:marker>
            <c:symbol val="none"/>
          </c:marker>
          <c:xVal>
            <c:numRef>
              <c:f>'Sheet1 (4)'!$D$7:$D$22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'Sheet1 (4)'!$S$7:$S$22</c:f>
              <c:numCache>
                <c:formatCode>General</c:formatCode>
                <c:ptCount val="16"/>
                <c:pt idx="0">
                  <c:v>9.6423436167971719</c:v>
                </c:pt>
                <c:pt idx="1">
                  <c:v>12.944378257381352</c:v>
                </c:pt>
                <c:pt idx="2">
                  <c:v>18.562564832882437</c:v>
                </c:pt>
                <c:pt idx="3">
                  <c:v>27.934007928943331</c:v>
                </c:pt>
                <c:pt idx="4">
                  <c:v>43.335846515311026</c:v>
                </c:pt>
                <c:pt idx="5">
                  <c:v>68.086398749669556</c:v>
                </c:pt>
                <c:pt idx="6">
                  <c:v>106.42723371615277</c:v>
                </c:pt>
                <c:pt idx="7">
                  <c:v>162.59410584864276</c:v>
                </c:pt>
                <c:pt idx="8">
                  <c:v>238.50457796412377</c:v>
                </c:pt>
                <c:pt idx="9">
                  <c:v>329.99611097831985</c:v>
                </c:pt>
                <c:pt idx="10">
                  <c:v>423.07892105937827</c:v>
                </c:pt>
                <c:pt idx="11">
                  <c:v>493.75863315428717</c:v>
                </c:pt>
                <c:pt idx="12">
                  <c:v>515.3105657306927</c:v>
                </c:pt>
                <c:pt idx="13">
                  <c:v>472.45963116037245</c:v>
                </c:pt>
                <c:pt idx="14">
                  <c:v>373.83672534709541</c:v>
                </c:pt>
                <c:pt idx="15">
                  <c:v>250.78473748844331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'Sheet2 (2)'!$D$1</c:f>
              <c:strCache>
                <c:ptCount val="1"/>
                <c:pt idx="0">
                  <c:v>T3</c:v>
                </c:pt>
              </c:strCache>
            </c:strRef>
          </c:tx>
          <c:spPr>
            <a:ln w="28575">
              <a:noFill/>
            </a:ln>
          </c:spPr>
          <c:xVal>
            <c:numRef>
              <c:f>'Sheet2 (2)'!$A$45:$A$124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</c:numCache>
            </c:numRef>
          </c:xVal>
          <c:yVal>
            <c:numRef>
              <c:f>'Sheet2 (2)'!$D$45:$D$124</c:f>
              <c:numCache>
                <c:formatCode>0.0</c:formatCode>
                <c:ptCount val="80"/>
                <c:pt idx="0">
                  <c:v>4.3142399999999999</c:v>
                </c:pt>
                <c:pt idx="1">
                  <c:v>9.0393599999999985</c:v>
                </c:pt>
                <c:pt idx="2">
                  <c:v>27.391999999999999</c:v>
                </c:pt>
                <c:pt idx="3">
                  <c:v>67.110399999999998</c:v>
                </c:pt>
                <c:pt idx="4">
                  <c:v>131.75551999999999</c:v>
                </c:pt>
                <c:pt idx="5">
                  <c:v>194.14079999999998</c:v>
                </c:pt>
                <c:pt idx="6">
                  <c:v>288.84863999999999</c:v>
                </c:pt>
                <c:pt idx="7">
                  <c:v>351.64479999999998</c:v>
                </c:pt>
                <c:pt idx="8">
                  <c:v>415.53663999999992</c:v>
                </c:pt>
                <c:pt idx="9">
                  <c:v>523.46112000000005</c:v>
                </c:pt>
                <c:pt idx="10">
                  <c:v>479.83935999999994</c:v>
                </c:pt>
                <c:pt idx="11">
                  <c:v>425.97983999999997</c:v>
                </c:pt>
                <c:pt idx="12">
                  <c:v>338.976</c:v>
                </c:pt>
                <c:pt idx="13">
                  <c:v>198.45504</c:v>
                </c:pt>
                <c:pt idx="14">
                  <c:v>0</c:v>
                </c:pt>
                <c:pt idx="15">
                  <c:v>0</c:v>
                </c:pt>
                <c:pt idx="16">
                  <c:v>7.1219200000000003</c:v>
                </c:pt>
                <c:pt idx="17">
                  <c:v>29.925759999999997</c:v>
                </c:pt>
                <c:pt idx="18">
                  <c:v>72.212159999999997</c:v>
                </c:pt>
                <c:pt idx="19">
                  <c:v>136.82303999999999</c:v>
                </c:pt>
                <c:pt idx="20">
                  <c:v>198.86591999999996</c:v>
                </c:pt>
                <c:pt idx="21">
                  <c:v>293.98463999999996</c:v>
                </c:pt>
                <c:pt idx="22">
                  <c:v>343.90655999999996</c:v>
                </c:pt>
                <c:pt idx="23">
                  <c:v>364.31360000000001</c:v>
                </c:pt>
                <c:pt idx="24">
                  <c:v>429.91743999999994</c:v>
                </c:pt>
                <c:pt idx="25">
                  <c:v>432.38271999999995</c:v>
                </c:pt>
                <c:pt idx="26">
                  <c:v>384.58368000000002</c:v>
                </c:pt>
                <c:pt idx="27">
                  <c:v>315.55583999999999</c:v>
                </c:pt>
                <c:pt idx="28">
                  <c:v>182.8416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7.8067199999999994</c:v>
                </c:pt>
                <c:pt idx="33">
                  <c:v>25.885440000000003</c:v>
                </c:pt>
                <c:pt idx="34">
                  <c:v>67.658239999999992</c:v>
                </c:pt>
                <c:pt idx="35">
                  <c:v>143.80799999999999</c:v>
                </c:pt>
                <c:pt idx="36">
                  <c:v>210.91839999999999</c:v>
                </c:pt>
                <c:pt idx="37">
                  <c:v>290.35519999999997</c:v>
                </c:pt>
                <c:pt idx="38">
                  <c:v>388.28159999999997</c:v>
                </c:pt>
                <c:pt idx="39">
                  <c:v>430.87616000000003</c:v>
                </c:pt>
                <c:pt idx="40">
                  <c:v>441.69599999999997</c:v>
                </c:pt>
                <c:pt idx="41">
                  <c:v>486.89279999999997</c:v>
                </c:pt>
                <c:pt idx="42">
                  <c:v>435.80671999999998</c:v>
                </c:pt>
                <c:pt idx="43">
                  <c:v>344.11199999999997</c:v>
                </c:pt>
                <c:pt idx="44">
                  <c:v>223.72415999999998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5.1360000000000001</c:v>
                </c:pt>
                <c:pt idx="49">
                  <c:v>15.887360000000001</c:v>
                </c:pt>
                <c:pt idx="50">
                  <c:v>39.170560000000002</c:v>
                </c:pt>
                <c:pt idx="51">
                  <c:v>91.283839999999984</c:v>
                </c:pt>
                <c:pt idx="52">
                  <c:v>161.61279999999999</c:v>
                </c:pt>
                <c:pt idx="53">
                  <c:v>224.81984</c:v>
                </c:pt>
                <c:pt idx="54">
                  <c:v>315.14495999999997</c:v>
                </c:pt>
                <c:pt idx="55">
                  <c:v>408.10655999999994</c:v>
                </c:pt>
                <c:pt idx="56">
                  <c:v>446.83199999999999</c:v>
                </c:pt>
                <c:pt idx="57">
                  <c:v>476.07296000000002</c:v>
                </c:pt>
                <c:pt idx="58">
                  <c:v>421.83679999999998</c:v>
                </c:pt>
                <c:pt idx="59">
                  <c:v>343.90655999999996</c:v>
                </c:pt>
                <c:pt idx="60">
                  <c:v>233.99615999999997</c:v>
                </c:pt>
                <c:pt idx="61">
                  <c:v>92.447999999999993</c:v>
                </c:pt>
                <c:pt idx="62">
                  <c:v>0</c:v>
                </c:pt>
                <c:pt idx="63">
                  <c:v>0</c:v>
                </c:pt>
                <c:pt idx="64">
                  <c:v>7.5670400000000004</c:v>
                </c:pt>
                <c:pt idx="65">
                  <c:v>18.626559999999998</c:v>
                </c:pt>
                <c:pt idx="66">
                  <c:v>66.562560000000005</c:v>
                </c:pt>
                <c:pt idx="67">
                  <c:v>115.86816</c:v>
                </c:pt>
                <c:pt idx="68">
                  <c:v>176.67839999999998</c:v>
                </c:pt>
                <c:pt idx="69">
                  <c:v>288.43775999999997</c:v>
                </c:pt>
                <c:pt idx="70">
                  <c:v>333.08671999999996</c:v>
                </c:pt>
                <c:pt idx="71">
                  <c:v>392.2192</c:v>
                </c:pt>
                <c:pt idx="72">
                  <c:v>442.92864000000003</c:v>
                </c:pt>
                <c:pt idx="73">
                  <c:v>439.91552000000001</c:v>
                </c:pt>
                <c:pt idx="74">
                  <c:v>379.24223999999992</c:v>
                </c:pt>
                <c:pt idx="75">
                  <c:v>275.28960000000001</c:v>
                </c:pt>
                <c:pt idx="76">
                  <c:v>148.94399999999999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'Sheet1 (4)'!$U$6</c:f>
              <c:strCache>
                <c:ptCount val="1"/>
                <c:pt idx="0">
                  <c:v>Est T3</c:v>
                </c:pt>
              </c:strCache>
            </c:strRef>
          </c:tx>
          <c:marker>
            <c:symbol val="none"/>
          </c:marker>
          <c:xVal>
            <c:numRef>
              <c:f>'Sheet1 (4)'!$D$7:$D$22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'Sheet1 (4)'!$U$7:$U$22</c:f>
              <c:numCache>
                <c:formatCode>General</c:formatCode>
                <c:ptCount val="16"/>
                <c:pt idx="0">
                  <c:v>-12.065992071056669</c:v>
                </c:pt>
                <c:pt idx="1">
                  <c:v>3.3358465153110259</c:v>
                </c:pt>
                <c:pt idx="2">
                  <c:v>28.086398749669556</c:v>
                </c:pt>
                <c:pt idx="3">
                  <c:v>66.42723371615277</c:v>
                </c:pt>
                <c:pt idx="4">
                  <c:v>122.59410584864276</c:v>
                </c:pt>
                <c:pt idx="5">
                  <c:v>198.50457796412377</c:v>
                </c:pt>
                <c:pt idx="6">
                  <c:v>289.99611097831985</c:v>
                </c:pt>
                <c:pt idx="7">
                  <c:v>383.07892105937827</c:v>
                </c:pt>
                <c:pt idx="8">
                  <c:v>453.75863315428717</c:v>
                </c:pt>
                <c:pt idx="9">
                  <c:v>475.3105657306927</c:v>
                </c:pt>
                <c:pt idx="10">
                  <c:v>432.45963116037245</c:v>
                </c:pt>
                <c:pt idx="11">
                  <c:v>333.83672534709541</c:v>
                </c:pt>
                <c:pt idx="12">
                  <c:v>210.78473748844331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54424"/>
        <c:axId val="200745992"/>
      </c:scatterChart>
      <c:valAx>
        <c:axId val="20085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0745992"/>
        <c:crosses val="autoZero"/>
        <c:crossBetween val="midCat"/>
      </c:valAx>
      <c:valAx>
        <c:axId val="2007459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0854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'Sheet2 (2)'!$B$1</c:f>
              <c:strCache>
                <c:ptCount val="1"/>
                <c:pt idx="0">
                  <c:v>MS</c:v>
                </c:pt>
              </c:strCache>
            </c:strRef>
          </c:tx>
          <c:spPr>
            <a:ln w="28575">
              <a:noFill/>
            </a:ln>
          </c:spPr>
          <c:xVal>
            <c:numRef>
              <c:f>'Sheet2 (2)'!$A$45:$A$124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</c:numCache>
            </c:numRef>
          </c:xVal>
          <c:yVal>
            <c:numRef>
              <c:f>'Sheet2 (2)'!$B$45:$B$124</c:f>
              <c:numCache>
                <c:formatCode>0.0</c:formatCode>
                <c:ptCount val="80"/>
                <c:pt idx="0">
                  <c:v>1.0271999999999999</c:v>
                </c:pt>
                <c:pt idx="1">
                  <c:v>3.1158399999999995</c:v>
                </c:pt>
                <c:pt idx="2">
                  <c:v>9.4160000000000004</c:v>
                </c:pt>
                <c:pt idx="3">
                  <c:v>22.769600000000001</c:v>
                </c:pt>
                <c:pt idx="4">
                  <c:v>41.943999999999996</c:v>
                </c:pt>
                <c:pt idx="5">
                  <c:v>63.686399999999999</c:v>
                </c:pt>
                <c:pt idx="6">
                  <c:v>111.89632</c:v>
                </c:pt>
                <c:pt idx="7">
                  <c:v>156.68224000000001</c:v>
                </c:pt>
                <c:pt idx="8">
                  <c:v>273.64607999999998</c:v>
                </c:pt>
                <c:pt idx="9">
                  <c:v>339.38688000000002</c:v>
                </c:pt>
                <c:pt idx="10">
                  <c:v>394.44479999999999</c:v>
                </c:pt>
                <c:pt idx="11">
                  <c:v>483.19488000000001</c:v>
                </c:pt>
                <c:pt idx="12">
                  <c:v>516.75008000000003</c:v>
                </c:pt>
                <c:pt idx="13">
                  <c:v>496.75392000000005</c:v>
                </c:pt>
                <c:pt idx="14">
                  <c:v>407.45599999999996</c:v>
                </c:pt>
                <c:pt idx="15">
                  <c:v>208.52159999999998</c:v>
                </c:pt>
                <c:pt idx="16">
                  <c:v>0.95871999999999991</c:v>
                </c:pt>
                <c:pt idx="17">
                  <c:v>3.0131200000000002</c:v>
                </c:pt>
                <c:pt idx="18">
                  <c:v>8.2860800000000001</c:v>
                </c:pt>
                <c:pt idx="19">
                  <c:v>21.571199999999997</c:v>
                </c:pt>
                <c:pt idx="20">
                  <c:v>40.231999999999999</c:v>
                </c:pt>
                <c:pt idx="21">
                  <c:v>65.535359999999983</c:v>
                </c:pt>
                <c:pt idx="22">
                  <c:v>112.30719999999999</c:v>
                </c:pt>
                <c:pt idx="23">
                  <c:v>193.93536000000003</c:v>
                </c:pt>
                <c:pt idx="24">
                  <c:v>274.19391999999999</c:v>
                </c:pt>
                <c:pt idx="25">
                  <c:v>350.89151999999996</c:v>
                </c:pt>
                <c:pt idx="26">
                  <c:v>435.08767999999992</c:v>
                </c:pt>
                <c:pt idx="27">
                  <c:v>511.81951999999995</c:v>
                </c:pt>
                <c:pt idx="28">
                  <c:v>529.1107199999999</c:v>
                </c:pt>
                <c:pt idx="29">
                  <c:v>519.35231999999996</c:v>
                </c:pt>
                <c:pt idx="30">
                  <c:v>441.86719999999997</c:v>
                </c:pt>
                <c:pt idx="31">
                  <c:v>234.95487999999997</c:v>
                </c:pt>
                <c:pt idx="32">
                  <c:v>0.61631999999999987</c:v>
                </c:pt>
                <c:pt idx="33">
                  <c:v>3.0131200000000002</c:v>
                </c:pt>
                <c:pt idx="34">
                  <c:v>8.6627200000000002</c:v>
                </c:pt>
                <c:pt idx="35">
                  <c:v>19.105920000000001</c:v>
                </c:pt>
                <c:pt idx="36">
                  <c:v>33.692159999999994</c:v>
                </c:pt>
                <c:pt idx="37">
                  <c:v>51.770879999999991</c:v>
                </c:pt>
                <c:pt idx="38">
                  <c:v>100.6656</c:v>
                </c:pt>
                <c:pt idx="39">
                  <c:v>165.7216</c:v>
                </c:pt>
                <c:pt idx="40">
                  <c:v>267.072</c:v>
                </c:pt>
                <c:pt idx="41">
                  <c:v>320.14400000000001</c:v>
                </c:pt>
                <c:pt idx="42">
                  <c:v>422.79552000000007</c:v>
                </c:pt>
                <c:pt idx="43">
                  <c:v>493.74079999999998</c:v>
                </c:pt>
                <c:pt idx="44">
                  <c:v>542.87519999999995</c:v>
                </c:pt>
                <c:pt idx="45">
                  <c:v>546.4019199999999</c:v>
                </c:pt>
                <c:pt idx="46">
                  <c:v>494.87071999999995</c:v>
                </c:pt>
                <c:pt idx="47">
                  <c:v>310.62527999999998</c:v>
                </c:pt>
                <c:pt idx="48">
                  <c:v>1.3695999999999999</c:v>
                </c:pt>
                <c:pt idx="49">
                  <c:v>3.2870400000000002</c:v>
                </c:pt>
                <c:pt idx="50">
                  <c:v>9.0393600000000003</c:v>
                </c:pt>
                <c:pt idx="51">
                  <c:v>21.571199999999997</c:v>
                </c:pt>
                <c:pt idx="52">
                  <c:v>35.335679999999996</c:v>
                </c:pt>
                <c:pt idx="53">
                  <c:v>53.68831999999999</c:v>
                </c:pt>
                <c:pt idx="54">
                  <c:v>108.47232</c:v>
                </c:pt>
                <c:pt idx="55">
                  <c:v>178.7328</c:v>
                </c:pt>
                <c:pt idx="56">
                  <c:v>281.04191999999995</c:v>
                </c:pt>
                <c:pt idx="57">
                  <c:v>333.63455999999991</c:v>
                </c:pt>
                <c:pt idx="58">
                  <c:v>409.5104</c:v>
                </c:pt>
                <c:pt idx="59">
                  <c:v>484.90687999999989</c:v>
                </c:pt>
                <c:pt idx="60">
                  <c:v>498.19199999999995</c:v>
                </c:pt>
                <c:pt idx="61">
                  <c:v>497.71263999999996</c:v>
                </c:pt>
                <c:pt idx="62">
                  <c:v>320.07551999999998</c:v>
                </c:pt>
                <c:pt idx="63">
                  <c:v>0</c:v>
                </c:pt>
                <c:pt idx="64">
                  <c:v>1.09568</c:v>
                </c:pt>
                <c:pt idx="65">
                  <c:v>3.2870400000000002</c:v>
                </c:pt>
                <c:pt idx="66">
                  <c:v>7.5327999999999999</c:v>
                </c:pt>
                <c:pt idx="67">
                  <c:v>22.769600000000001</c:v>
                </c:pt>
                <c:pt idx="68">
                  <c:v>42.8</c:v>
                </c:pt>
                <c:pt idx="69">
                  <c:v>67.795199999999994</c:v>
                </c:pt>
                <c:pt idx="70">
                  <c:v>112.17024000000001</c:v>
                </c:pt>
                <c:pt idx="71">
                  <c:v>197.22239999999999</c:v>
                </c:pt>
                <c:pt idx="72">
                  <c:v>290.35519999999997</c:v>
                </c:pt>
                <c:pt idx="73">
                  <c:v>343.42719999999997</c:v>
                </c:pt>
                <c:pt idx="74">
                  <c:v>403.21023999999994</c:v>
                </c:pt>
                <c:pt idx="75">
                  <c:v>501.44479999999999</c:v>
                </c:pt>
                <c:pt idx="76">
                  <c:v>527.29599999999994</c:v>
                </c:pt>
                <c:pt idx="77">
                  <c:v>507.43679999999995</c:v>
                </c:pt>
                <c:pt idx="78">
                  <c:v>438.81984</c:v>
                </c:pt>
                <c:pt idx="79">
                  <c:v>248.30848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'Sheet1 (4)'!$S$6</c:f>
              <c:strCache>
                <c:ptCount val="1"/>
                <c:pt idx="0">
                  <c:v> Est M</c:v>
                </c:pt>
              </c:strCache>
            </c:strRef>
          </c:tx>
          <c:marker>
            <c:symbol val="none"/>
          </c:marker>
          <c:xVal>
            <c:numRef>
              <c:f>'Sheet1 (4)'!$D$7:$D$22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'Sheet1 (4)'!$S$7:$S$22</c:f>
              <c:numCache>
                <c:formatCode>General</c:formatCode>
                <c:ptCount val="16"/>
                <c:pt idx="0">
                  <c:v>9.6423436167971719</c:v>
                </c:pt>
                <c:pt idx="1">
                  <c:v>12.944378257381352</c:v>
                </c:pt>
                <c:pt idx="2">
                  <c:v>18.562564832882437</c:v>
                </c:pt>
                <c:pt idx="3">
                  <c:v>27.934007928943331</c:v>
                </c:pt>
                <c:pt idx="4">
                  <c:v>43.335846515311026</c:v>
                </c:pt>
                <c:pt idx="5">
                  <c:v>68.086398749669556</c:v>
                </c:pt>
                <c:pt idx="6">
                  <c:v>106.42723371615277</c:v>
                </c:pt>
                <c:pt idx="7">
                  <c:v>162.59410584864276</c:v>
                </c:pt>
                <c:pt idx="8">
                  <c:v>238.50457796412377</c:v>
                </c:pt>
                <c:pt idx="9">
                  <c:v>329.99611097831985</c:v>
                </c:pt>
                <c:pt idx="10">
                  <c:v>423.07892105937827</c:v>
                </c:pt>
                <c:pt idx="11">
                  <c:v>493.75863315428717</c:v>
                </c:pt>
                <c:pt idx="12">
                  <c:v>515.3105657306927</c:v>
                </c:pt>
                <c:pt idx="13">
                  <c:v>472.45963116037245</c:v>
                </c:pt>
                <c:pt idx="14">
                  <c:v>373.83672534709541</c:v>
                </c:pt>
                <c:pt idx="15">
                  <c:v>250.78473748844331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'Sheet2 (2)'!$E$44</c:f>
              <c:strCache>
                <c:ptCount val="1"/>
                <c:pt idx="0">
                  <c:v>T4</c:v>
                </c:pt>
              </c:strCache>
            </c:strRef>
          </c:tx>
          <c:spPr>
            <a:ln w="28575">
              <a:noFill/>
            </a:ln>
          </c:spPr>
          <c:xVal>
            <c:numRef>
              <c:f>'Sheet2 (2)'!$A$45:$A$124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</c:numCache>
            </c:numRef>
          </c:xVal>
          <c:yVal>
            <c:numRef>
              <c:f>'Sheet2 (2)'!$E$45:$E$124</c:f>
              <c:numCache>
                <c:formatCode>0.0</c:formatCode>
                <c:ptCount val="80"/>
                <c:pt idx="0">
                  <c:v>5.7865600000000006</c:v>
                </c:pt>
                <c:pt idx="1">
                  <c:v>22.598399999999998</c:v>
                </c:pt>
                <c:pt idx="2">
                  <c:v>63.343999999999994</c:v>
                </c:pt>
                <c:pt idx="3">
                  <c:v>116.416</c:v>
                </c:pt>
                <c:pt idx="4">
                  <c:v>183.80031999999997</c:v>
                </c:pt>
                <c:pt idx="5">
                  <c:v>282.47999999999996</c:v>
                </c:pt>
                <c:pt idx="6">
                  <c:v>338.2912</c:v>
                </c:pt>
                <c:pt idx="7">
                  <c:v>404.30591999999996</c:v>
                </c:pt>
                <c:pt idx="8">
                  <c:v>432.38271999999995</c:v>
                </c:pt>
                <c:pt idx="9">
                  <c:v>469.29344000000003</c:v>
                </c:pt>
                <c:pt idx="10">
                  <c:v>418.13887999999997</c:v>
                </c:pt>
                <c:pt idx="11">
                  <c:v>328.70400000000001</c:v>
                </c:pt>
                <c:pt idx="12">
                  <c:v>200.23551999999998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6.7110399999999988</c:v>
                </c:pt>
                <c:pt idx="17">
                  <c:v>34.719360000000002</c:v>
                </c:pt>
                <c:pt idx="18">
                  <c:v>96.077439999999982</c:v>
                </c:pt>
                <c:pt idx="19">
                  <c:v>161.61279999999999</c:v>
                </c:pt>
                <c:pt idx="20">
                  <c:v>235.81087999999997</c:v>
                </c:pt>
                <c:pt idx="21">
                  <c:v>301.79136</c:v>
                </c:pt>
                <c:pt idx="22">
                  <c:v>343.49567999999994</c:v>
                </c:pt>
                <c:pt idx="23">
                  <c:v>399.37535999999994</c:v>
                </c:pt>
                <c:pt idx="24">
                  <c:v>457.10399999999998</c:v>
                </c:pt>
                <c:pt idx="25">
                  <c:v>389.51424000000003</c:v>
                </c:pt>
                <c:pt idx="26">
                  <c:v>309.94047999999998</c:v>
                </c:pt>
                <c:pt idx="27">
                  <c:v>187.66944000000001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9.2447999999999997</c:v>
                </c:pt>
                <c:pt idx="33">
                  <c:v>35.472639999999998</c:v>
                </c:pt>
                <c:pt idx="34">
                  <c:v>82.449919999999992</c:v>
                </c:pt>
                <c:pt idx="35">
                  <c:v>150.65600000000001</c:v>
                </c:pt>
                <c:pt idx="36">
                  <c:v>238.58432000000002</c:v>
                </c:pt>
                <c:pt idx="37">
                  <c:v>305.69472000000002</c:v>
                </c:pt>
                <c:pt idx="38">
                  <c:v>373.28447999999997</c:v>
                </c:pt>
                <c:pt idx="39">
                  <c:v>446.83199999999999</c:v>
                </c:pt>
                <c:pt idx="40">
                  <c:v>418.34431999999998</c:v>
                </c:pt>
                <c:pt idx="41">
                  <c:v>369.79199999999997</c:v>
                </c:pt>
                <c:pt idx="42">
                  <c:v>293.64224000000002</c:v>
                </c:pt>
                <c:pt idx="43">
                  <c:v>154.18271999999999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6.1631999999999998</c:v>
                </c:pt>
                <c:pt idx="49">
                  <c:v>23.420159999999996</c:v>
                </c:pt>
                <c:pt idx="50">
                  <c:v>62.864639999999994</c:v>
                </c:pt>
                <c:pt idx="51">
                  <c:v>119.83999999999999</c:v>
                </c:pt>
                <c:pt idx="52">
                  <c:v>188.45695999999998</c:v>
                </c:pt>
                <c:pt idx="53">
                  <c:v>273.64607999999998</c:v>
                </c:pt>
                <c:pt idx="54">
                  <c:v>355.00031999999999</c:v>
                </c:pt>
                <c:pt idx="55">
                  <c:v>379.24223999999992</c:v>
                </c:pt>
                <c:pt idx="56">
                  <c:v>448.68096000000003</c:v>
                </c:pt>
                <c:pt idx="57">
                  <c:v>447.58528000000001</c:v>
                </c:pt>
                <c:pt idx="58">
                  <c:v>397.86879999999996</c:v>
                </c:pt>
                <c:pt idx="59">
                  <c:v>304.94144</c:v>
                </c:pt>
                <c:pt idx="60">
                  <c:v>169.8304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6.231679999999999</c:v>
                </c:pt>
                <c:pt idx="65">
                  <c:v>44.922880000000006</c:v>
                </c:pt>
                <c:pt idx="66">
                  <c:v>101.89823999999999</c:v>
                </c:pt>
                <c:pt idx="67">
                  <c:v>165.65312</c:v>
                </c:pt>
                <c:pt idx="68">
                  <c:v>246.52799999999999</c:v>
                </c:pt>
                <c:pt idx="69">
                  <c:v>320.07551999999998</c:v>
                </c:pt>
                <c:pt idx="70">
                  <c:v>378.00959999999998</c:v>
                </c:pt>
                <c:pt idx="71">
                  <c:v>482.78399999999999</c:v>
                </c:pt>
                <c:pt idx="72">
                  <c:v>487.91999999999996</c:v>
                </c:pt>
                <c:pt idx="73">
                  <c:v>449.91359999999997</c:v>
                </c:pt>
                <c:pt idx="74">
                  <c:v>362.46464000000003</c:v>
                </c:pt>
                <c:pt idx="75">
                  <c:v>209.5488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'Sheet1 (4)'!$V$6</c:f>
              <c:strCache>
                <c:ptCount val="1"/>
                <c:pt idx="0">
                  <c:v>Est T4</c:v>
                </c:pt>
              </c:strCache>
            </c:strRef>
          </c:tx>
          <c:marker>
            <c:symbol val="none"/>
          </c:marker>
          <c:xVal>
            <c:numRef>
              <c:f>'Sheet1 (4)'!$D$7:$D$21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'Sheet1 (4)'!$V$7:$V$21</c:f>
              <c:numCache>
                <c:formatCode>0.0</c:formatCode>
                <c:ptCount val="15"/>
                <c:pt idx="0">
                  <c:v>5.6747870392702495</c:v>
                </c:pt>
                <c:pt idx="1">
                  <c:v>30.425339273628779</c:v>
                </c:pt>
                <c:pt idx="2">
                  <c:v>68.766174240111994</c:v>
                </c:pt>
                <c:pt idx="3">
                  <c:v>124.93304637260198</c:v>
                </c:pt>
                <c:pt idx="4">
                  <c:v>200.84351848808299</c:v>
                </c:pt>
                <c:pt idx="5">
                  <c:v>292.33505150227904</c:v>
                </c:pt>
                <c:pt idx="6">
                  <c:v>385.41786158333753</c:v>
                </c:pt>
                <c:pt idx="7">
                  <c:v>456.09757367824636</c:v>
                </c:pt>
                <c:pt idx="8">
                  <c:v>477.6495062546519</c:v>
                </c:pt>
                <c:pt idx="9">
                  <c:v>434.79857168433171</c:v>
                </c:pt>
                <c:pt idx="10">
                  <c:v>336.17566587105466</c:v>
                </c:pt>
                <c:pt idx="11">
                  <c:v>213.12367801240254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36992"/>
        <c:axId val="201341496"/>
      </c:scatterChart>
      <c:valAx>
        <c:axId val="20133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341496"/>
        <c:crosses val="autoZero"/>
        <c:crossBetween val="midCat"/>
      </c:valAx>
      <c:valAx>
        <c:axId val="2013414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1336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'Sheet2 (2)'!$B$1</c:f>
              <c:strCache>
                <c:ptCount val="1"/>
                <c:pt idx="0">
                  <c:v>MS</c:v>
                </c:pt>
              </c:strCache>
            </c:strRef>
          </c:tx>
          <c:spPr>
            <a:ln w="28575">
              <a:noFill/>
            </a:ln>
          </c:spPr>
          <c:xVal>
            <c:numRef>
              <c:f>'Sheet2 (2)'!$A$45:$A$124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</c:numCache>
            </c:numRef>
          </c:xVal>
          <c:yVal>
            <c:numRef>
              <c:f>'Sheet2 (2)'!$B$45:$B$124</c:f>
              <c:numCache>
                <c:formatCode>0.0</c:formatCode>
                <c:ptCount val="80"/>
                <c:pt idx="0">
                  <c:v>1.0271999999999999</c:v>
                </c:pt>
                <c:pt idx="1">
                  <c:v>3.1158399999999995</c:v>
                </c:pt>
                <c:pt idx="2">
                  <c:v>9.4160000000000004</c:v>
                </c:pt>
                <c:pt idx="3">
                  <c:v>22.769600000000001</c:v>
                </c:pt>
                <c:pt idx="4">
                  <c:v>41.943999999999996</c:v>
                </c:pt>
                <c:pt idx="5">
                  <c:v>63.686399999999999</c:v>
                </c:pt>
                <c:pt idx="6">
                  <c:v>111.89632</c:v>
                </c:pt>
                <c:pt idx="7">
                  <c:v>156.68224000000001</c:v>
                </c:pt>
                <c:pt idx="8">
                  <c:v>273.64607999999998</c:v>
                </c:pt>
                <c:pt idx="9">
                  <c:v>339.38688000000002</c:v>
                </c:pt>
                <c:pt idx="10">
                  <c:v>394.44479999999999</c:v>
                </c:pt>
                <c:pt idx="11">
                  <c:v>483.19488000000001</c:v>
                </c:pt>
                <c:pt idx="12">
                  <c:v>516.75008000000003</c:v>
                </c:pt>
                <c:pt idx="13">
                  <c:v>496.75392000000005</c:v>
                </c:pt>
                <c:pt idx="14">
                  <c:v>407.45599999999996</c:v>
                </c:pt>
                <c:pt idx="15">
                  <c:v>208.52159999999998</c:v>
                </c:pt>
                <c:pt idx="16">
                  <c:v>0.95871999999999991</c:v>
                </c:pt>
                <c:pt idx="17">
                  <c:v>3.0131200000000002</c:v>
                </c:pt>
                <c:pt idx="18">
                  <c:v>8.2860800000000001</c:v>
                </c:pt>
                <c:pt idx="19">
                  <c:v>21.571199999999997</c:v>
                </c:pt>
                <c:pt idx="20">
                  <c:v>40.231999999999999</c:v>
                </c:pt>
                <c:pt idx="21">
                  <c:v>65.535359999999983</c:v>
                </c:pt>
                <c:pt idx="22">
                  <c:v>112.30719999999999</c:v>
                </c:pt>
                <c:pt idx="23">
                  <c:v>193.93536000000003</c:v>
                </c:pt>
                <c:pt idx="24">
                  <c:v>274.19391999999999</c:v>
                </c:pt>
                <c:pt idx="25">
                  <c:v>350.89151999999996</c:v>
                </c:pt>
                <c:pt idx="26">
                  <c:v>435.08767999999992</c:v>
                </c:pt>
                <c:pt idx="27">
                  <c:v>511.81951999999995</c:v>
                </c:pt>
                <c:pt idx="28">
                  <c:v>529.1107199999999</c:v>
                </c:pt>
                <c:pt idx="29">
                  <c:v>519.35231999999996</c:v>
                </c:pt>
                <c:pt idx="30">
                  <c:v>441.86719999999997</c:v>
                </c:pt>
                <c:pt idx="31">
                  <c:v>234.95487999999997</c:v>
                </c:pt>
                <c:pt idx="32">
                  <c:v>0.61631999999999987</c:v>
                </c:pt>
                <c:pt idx="33">
                  <c:v>3.0131200000000002</c:v>
                </c:pt>
                <c:pt idx="34">
                  <c:v>8.6627200000000002</c:v>
                </c:pt>
                <c:pt idx="35">
                  <c:v>19.105920000000001</c:v>
                </c:pt>
                <c:pt idx="36">
                  <c:v>33.692159999999994</c:v>
                </c:pt>
                <c:pt idx="37">
                  <c:v>51.770879999999991</c:v>
                </c:pt>
                <c:pt idx="38">
                  <c:v>100.6656</c:v>
                </c:pt>
                <c:pt idx="39">
                  <c:v>165.7216</c:v>
                </c:pt>
                <c:pt idx="40">
                  <c:v>267.072</c:v>
                </c:pt>
                <c:pt idx="41">
                  <c:v>320.14400000000001</c:v>
                </c:pt>
                <c:pt idx="42">
                  <c:v>422.79552000000007</c:v>
                </c:pt>
                <c:pt idx="43">
                  <c:v>493.74079999999998</c:v>
                </c:pt>
                <c:pt idx="44">
                  <c:v>542.87519999999995</c:v>
                </c:pt>
                <c:pt idx="45">
                  <c:v>546.4019199999999</c:v>
                </c:pt>
                <c:pt idx="46">
                  <c:v>494.87071999999995</c:v>
                </c:pt>
                <c:pt idx="47">
                  <c:v>310.62527999999998</c:v>
                </c:pt>
                <c:pt idx="48">
                  <c:v>1.3695999999999999</c:v>
                </c:pt>
                <c:pt idx="49">
                  <c:v>3.2870400000000002</c:v>
                </c:pt>
                <c:pt idx="50">
                  <c:v>9.0393600000000003</c:v>
                </c:pt>
                <c:pt idx="51">
                  <c:v>21.571199999999997</c:v>
                </c:pt>
                <c:pt idx="52">
                  <c:v>35.335679999999996</c:v>
                </c:pt>
                <c:pt idx="53">
                  <c:v>53.68831999999999</c:v>
                </c:pt>
                <c:pt idx="54">
                  <c:v>108.47232</c:v>
                </c:pt>
                <c:pt idx="55">
                  <c:v>178.7328</c:v>
                </c:pt>
                <c:pt idx="56">
                  <c:v>281.04191999999995</c:v>
                </c:pt>
                <c:pt idx="57">
                  <c:v>333.63455999999991</c:v>
                </c:pt>
                <c:pt idx="58">
                  <c:v>409.5104</c:v>
                </c:pt>
                <c:pt idx="59">
                  <c:v>484.90687999999989</c:v>
                </c:pt>
                <c:pt idx="60">
                  <c:v>498.19199999999995</c:v>
                </c:pt>
                <c:pt idx="61">
                  <c:v>497.71263999999996</c:v>
                </c:pt>
                <c:pt idx="62">
                  <c:v>320.07551999999998</c:v>
                </c:pt>
                <c:pt idx="63">
                  <c:v>0</c:v>
                </c:pt>
                <c:pt idx="64">
                  <c:v>1.09568</c:v>
                </c:pt>
                <c:pt idx="65">
                  <c:v>3.2870400000000002</c:v>
                </c:pt>
                <c:pt idx="66">
                  <c:v>7.5327999999999999</c:v>
                </c:pt>
                <c:pt idx="67">
                  <c:v>22.769600000000001</c:v>
                </c:pt>
                <c:pt idx="68">
                  <c:v>42.8</c:v>
                </c:pt>
                <c:pt idx="69">
                  <c:v>67.795199999999994</c:v>
                </c:pt>
                <c:pt idx="70">
                  <c:v>112.17024000000001</c:v>
                </c:pt>
                <c:pt idx="71">
                  <c:v>197.22239999999999</c:v>
                </c:pt>
                <c:pt idx="72">
                  <c:v>290.35519999999997</c:v>
                </c:pt>
                <c:pt idx="73">
                  <c:v>343.42719999999997</c:v>
                </c:pt>
                <c:pt idx="74">
                  <c:v>403.21023999999994</c:v>
                </c:pt>
                <c:pt idx="75">
                  <c:v>501.44479999999999</c:v>
                </c:pt>
                <c:pt idx="76">
                  <c:v>527.29599999999994</c:v>
                </c:pt>
                <c:pt idx="77">
                  <c:v>507.43679999999995</c:v>
                </c:pt>
                <c:pt idx="78">
                  <c:v>438.81984</c:v>
                </c:pt>
                <c:pt idx="79">
                  <c:v>248.30848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'Sheet1 (4)'!$S$6</c:f>
              <c:strCache>
                <c:ptCount val="1"/>
                <c:pt idx="0">
                  <c:v> Est M</c:v>
                </c:pt>
              </c:strCache>
            </c:strRef>
          </c:tx>
          <c:marker>
            <c:symbol val="none"/>
          </c:marker>
          <c:xVal>
            <c:numRef>
              <c:f>'Sheet1 (4)'!$D$7:$D$22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'Sheet1 (4)'!$S$7:$S$22</c:f>
              <c:numCache>
                <c:formatCode>General</c:formatCode>
                <c:ptCount val="16"/>
                <c:pt idx="0">
                  <c:v>9.6423436167971719</c:v>
                </c:pt>
                <c:pt idx="1">
                  <c:v>12.944378257381352</c:v>
                </c:pt>
                <c:pt idx="2">
                  <c:v>18.562564832882437</c:v>
                </c:pt>
                <c:pt idx="3">
                  <c:v>27.934007928943331</c:v>
                </c:pt>
                <c:pt idx="4">
                  <c:v>43.335846515311026</c:v>
                </c:pt>
                <c:pt idx="5">
                  <c:v>68.086398749669556</c:v>
                </c:pt>
                <c:pt idx="6">
                  <c:v>106.42723371615277</c:v>
                </c:pt>
                <c:pt idx="7">
                  <c:v>162.59410584864276</c:v>
                </c:pt>
                <c:pt idx="8">
                  <c:v>238.50457796412377</c:v>
                </c:pt>
                <c:pt idx="9">
                  <c:v>329.99611097831985</c:v>
                </c:pt>
                <c:pt idx="10">
                  <c:v>423.07892105937827</c:v>
                </c:pt>
                <c:pt idx="11">
                  <c:v>493.75863315428717</c:v>
                </c:pt>
                <c:pt idx="12">
                  <c:v>515.3105657306927</c:v>
                </c:pt>
                <c:pt idx="13">
                  <c:v>472.45963116037245</c:v>
                </c:pt>
                <c:pt idx="14">
                  <c:v>373.83672534709541</c:v>
                </c:pt>
                <c:pt idx="15">
                  <c:v>250.78473748844331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'Sheet2 (2)'!$F$44</c:f>
              <c:strCache>
                <c:ptCount val="1"/>
                <c:pt idx="0">
                  <c:v>T5</c:v>
                </c:pt>
              </c:strCache>
            </c:strRef>
          </c:tx>
          <c:spPr>
            <a:ln w="28575">
              <a:noFill/>
            </a:ln>
          </c:spPr>
          <c:xVal>
            <c:numRef>
              <c:f>'Sheet2 (2)'!$A$45:$A$124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</c:numCache>
            </c:numRef>
          </c:xVal>
          <c:yVal>
            <c:numRef>
              <c:f>'Sheet2 (2)'!$F$45:$F$124</c:f>
              <c:numCache>
                <c:formatCode>0.0</c:formatCode>
                <c:ptCount val="80"/>
                <c:pt idx="0">
                  <c:v>9.3132799999999989</c:v>
                </c:pt>
                <c:pt idx="1">
                  <c:v>42.115199999999994</c:v>
                </c:pt>
                <c:pt idx="2">
                  <c:v>96.419840000000008</c:v>
                </c:pt>
                <c:pt idx="3">
                  <c:v>144.62975999999998</c:v>
                </c:pt>
                <c:pt idx="4">
                  <c:v>228.65471999999997</c:v>
                </c:pt>
                <c:pt idx="5">
                  <c:v>329.3888</c:v>
                </c:pt>
                <c:pt idx="6">
                  <c:v>369.51808</c:v>
                </c:pt>
                <c:pt idx="7">
                  <c:v>405.40159999999997</c:v>
                </c:pt>
                <c:pt idx="8">
                  <c:v>398.69055999999995</c:v>
                </c:pt>
                <c:pt idx="9">
                  <c:v>298.23039999999997</c:v>
                </c:pt>
                <c:pt idx="10">
                  <c:v>187.9776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6.1631999999999998</c:v>
                </c:pt>
                <c:pt idx="17">
                  <c:v>39.444479999999999</c:v>
                </c:pt>
                <c:pt idx="18">
                  <c:v>69.027839999999998</c:v>
                </c:pt>
                <c:pt idx="19">
                  <c:v>152.43647999999999</c:v>
                </c:pt>
                <c:pt idx="20">
                  <c:v>199.61919999999998</c:v>
                </c:pt>
                <c:pt idx="21">
                  <c:v>267.48287999999997</c:v>
                </c:pt>
                <c:pt idx="22">
                  <c:v>301.99680000000001</c:v>
                </c:pt>
                <c:pt idx="23">
                  <c:v>280.42559999999997</c:v>
                </c:pt>
                <c:pt idx="24">
                  <c:v>238.31039999999999</c:v>
                </c:pt>
                <c:pt idx="25">
                  <c:v>164.352</c:v>
                </c:pt>
                <c:pt idx="26">
                  <c:v>67.14464000000001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4.7935999999999996</c:v>
                </c:pt>
                <c:pt idx="33">
                  <c:v>40.54016</c:v>
                </c:pt>
                <c:pt idx="34">
                  <c:v>86.28479999999999</c:v>
                </c:pt>
                <c:pt idx="35">
                  <c:v>175.65119999999999</c:v>
                </c:pt>
                <c:pt idx="36">
                  <c:v>253.71839999999997</c:v>
                </c:pt>
                <c:pt idx="37">
                  <c:v>338.2912</c:v>
                </c:pt>
                <c:pt idx="38">
                  <c:v>380.81727999999998</c:v>
                </c:pt>
                <c:pt idx="39">
                  <c:v>351.81599999999997</c:v>
                </c:pt>
                <c:pt idx="40">
                  <c:v>333.84</c:v>
                </c:pt>
                <c:pt idx="41">
                  <c:v>261.52512000000002</c:v>
                </c:pt>
                <c:pt idx="42">
                  <c:v>141.23999999999998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7.6697600000000001</c:v>
                </c:pt>
                <c:pt idx="49">
                  <c:v>36.979199999999999</c:v>
                </c:pt>
                <c:pt idx="50">
                  <c:v>80.977599999999995</c:v>
                </c:pt>
                <c:pt idx="51">
                  <c:v>138.672</c:v>
                </c:pt>
                <c:pt idx="52">
                  <c:v>224.81984</c:v>
                </c:pt>
                <c:pt idx="53">
                  <c:v>319.01407999999998</c:v>
                </c:pt>
                <c:pt idx="54">
                  <c:v>375.13344000000001</c:v>
                </c:pt>
                <c:pt idx="55">
                  <c:v>467.37599999999998</c:v>
                </c:pt>
                <c:pt idx="56">
                  <c:v>479.83935999999994</c:v>
                </c:pt>
                <c:pt idx="57">
                  <c:v>454.98112000000003</c:v>
                </c:pt>
                <c:pt idx="58">
                  <c:v>361.19776000000002</c:v>
                </c:pt>
                <c:pt idx="59">
                  <c:v>201.3312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3.5609600000000001</c:v>
                </c:pt>
                <c:pt idx="65">
                  <c:v>40.711359999999992</c:v>
                </c:pt>
                <c:pt idx="66">
                  <c:v>89.845759999999984</c:v>
                </c:pt>
                <c:pt idx="67">
                  <c:v>176.02784</c:v>
                </c:pt>
                <c:pt idx="68">
                  <c:v>250.22591999999997</c:v>
                </c:pt>
                <c:pt idx="69">
                  <c:v>310.62527999999998</c:v>
                </c:pt>
                <c:pt idx="70">
                  <c:v>358.83519999999999</c:v>
                </c:pt>
                <c:pt idx="71">
                  <c:v>357.05471999999997</c:v>
                </c:pt>
                <c:pt idx="72">
                  <c:v>322.43807999999996</c:v>
                </c:pt>
                <c:pt idx="73">
                  <c:v>216.94463999999996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'Sheet1 (4)'!$W$6</c:f>
              <c:strCache>
                <c:ptCount val="1"/>
                <c:pt idx="0">
                  <c:v>Est T5</c:v>
                </c:pt>
              </c:strCache>
            </c:strRef>
          </c:tx>
          <c:marker>
            <c:symbol val="none"/>
          </c:marker>
          <c:xVal>
            <c:numRef>
              <c:f>'Sheet1 (4)'!$D$7:$D$21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'Sheet1 (4)'!$W$7:$W$21</c:f>
              <c:numCache>
                <c:formatCode>General</c:formatCode>
                <c:ptCount val="15"/>
                <c:pt idx="0">
                  <c:v>-1.709146338475648</c:v>
                </c:pt>
                <c:pt idx="1">
                  <c:v>36.631688628007566</c:v>
                </c:pt>
                <c:pt idx="2">
                  <c:v>92.798560760497551</c:v>
                </c:pt>
                <c:pt idx="3">
                  <c:v>168.70903287597855</c:v>
                </c:pt>
                <c:pt idx="4">
                  <c:v>260.20056589017463</c:v>
                </c:pt>
                <c:pt idx="5">
                  <c:v>353.28337597123306</c:v>
                </c:pt>
                <c:pt idx="6">
                  <c:v>423.96308806614195</c:v>
                </c:pt>
                <c:pt idx="7">
                  <c:v>445.51502064254748</c:v>
                </c:pt>
                <c:pt idx="8">
                  <c:v>402.66408607222724</c:v>
                </c:pt>
                <c:pt idx="9">
                  <c:v>304.04118025895019</c:v>
                </c:pt>
                <c:pt idx="10">
                  <c:v>180.98919240029812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42280"/>
        <c:axId val="201342672"/>
      </c:scatterChart>
      <c:valAx>
        <c:axId val="20134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342672"/>
        <c:crosses val="autoZero"/>
        <c:crossBetween val="midCat"/>
      </c:valAx>
      <c:valAx>
        <c:axId val="20134267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1342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BellCurve!$B$3</c:f>
              <c:strCache>
                <c:ptCount val="1"/>
                <c:pt idx="0">
                  <c:v>Av MS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</c:spPr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BellCurve!$B$4:$B$20</c:f>
              <c:numCache>
                <c:formatCode>0.00</c:formatCode>
                <c:ptCount val="17"/>
                <c:pt idx="0">
                  <c:v>1.1174223999999999</c:v>
                </c:pt>
                <c:pt idx="1">
                  <c:v>2.8980027586206898</c:v>
                </c:pt>
                <c:pt idx="2">
                  <c:v>8.4931178666666707</c:v>
                </c:pt>
                <c:pt idx="3">
                  <c:v>21.209397333333325</c:v>
                </c:pt>
                <c:pt idx="4">
                  <c:v>39.069894399999988</c:v>
                </c:pt>
                <c:pt idx="5">
                  <c:v>63.954613333333327</c:v>
                </c:pt>
                <c:pt idx="6">
                  <c:v>114.76677333333332</c:v>
                </c:pt>
                <c:pt idx="7">
                  <c:v>186.27929600000004</c:v>
                </c:pt>
                <c:pt idx="8">
                  <c:v>280.79310933333329</c:v>
                </c:pt>
                <c:pt idx="9">
                  <c:v>349.16239999999999</c:v>
                </c:pt>
                <c:pt idx="10">
                  <c:v>399.2834826666666</c:v>
                </c:pt>
                <c:pt idx="11">
                  <c:v>462.01801066666673</c:v>
                </c:pt>
                <c:pt idx="12">
                  <c:v>488.55401066666667</c:v>
                </c:pt>
                <c:pt idx="13">
                  <c:v>449.72242666666676</c:v>
                </c:pt>
                <c:pt idx="14">
                  <c:v>380.78013830508479</c:v>
                </c:pt>
                <c:pt idx="15">
                  <c:v>261.05851607843152</c:v>
                </c:pt>
                <c:pt idx="16">
                  <c:v>179.78967466666666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BellCurve!$C$3</c:f>
              <c:strCache>
                <c:ptCount val="1"/>
                <c:pt idx="0">
                  <c:v>Av T2</c:v>
                </c:pt>
              </c:strCache>
            </c:strRef>
          </c:tx>
          <c:spPr>
            <a:ln>
              <a:noFill/>
            </a:ln>
          </c:spPr>
          <c:xVal>
            <c:numRef>
              <c:f>BellCurve!$A$4:$A$19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BellCurve!$C$4:$C$19</c:f>
              <c:numCache>
                <c:formatCode>General</c:formatCode>
                <c:ptCount val="16"/>
                <c:pt idx="0">
                  <c:v>3.3612266666666661</c:v>
                </c:pt>
                <c:pt idx="1">
                  <c:v>11.903393333333334</c:v>
                </c:pt>
                <c:pt idx="2">
                  <c:v>32.161735757575755</c:v>
                </c:pt>
                <c:pt idx="3">
                  <c:v>83.110751999999991</c:v>
                </c:pt>
                <c:pt idx="4">
                  <c:v>145.85954666666663</c:v>
                </c:pt>
                <c:pt idx="5">
                  <c:v>197.78365066666663</c:v>
                </c:pt>
                <c:pt idx="6">
                  <c:v>264.93385466666666</c:v>
                </c:pt>
                <c:pt idx="7">
                  <c:v>305.65876800000001</c:v>
                </c:pt>
                <c:pt idx="8">
                  <c:v>308.68230266666666</c:v>
                </c:pt>
                <c:pt idx="9">
                  <c:v>342.12722133333335</c:v>
                </c:pt>
                <c:pt idx="10">
                  <c:v>303.05724133333331</c:v>
                </c:pt>
                <c:pt idx="11">
                  <c:v>247.07441333333333</c:v>
                </c:pt>
                <c:pt idx="12">
                  <c:v>237.78196266666666</c:v>
                </c:pt>
                <c:pt idx="13">
                  <c:v>161.65845333333337</c:v>
                </c:pt>
                <c:pt idx="14">
                  <c:v>162.85399999999998</c:v>
                </c:pt>
                <c:pt idx="15">
                  <c:v>153.36096000000001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BellCurve!$D$3</c:f>
              <c:strCache>
                <c:ptCount val="1"/>
                <c:pt idx="0">
                  <c:v>Av T3</c:v>
                </c:pt>
              </c:strCache>
            </c:strRef>
          </c:tx>
          <c:spPr>
            <a:ln>
              <a:noFill/>
            </a:ln>
          </c:spPr>
          <c:xVal>
            <c:numRef>
              <c:f>BellCurve!$A$4:$A$18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BellCurve!$D$4:$D$18</c:f>
              <c:numCache>
                <c:formatCode>0.00</c:formatCode>
                <c:ptCount val="15"/>
                <c:pt idx="0">
                  <c:v>6.2013071930735926</c:v>
                </c:pt>
                <c:pt idx="1">
                  <c:v>24.809583625974025</c:v>
                </c:pt>
                <c:pt idx="2">
                  <c:v>68.817249177489174</c:v>
                </c:pt>
                <c:pt idx="3">
                  <c:v>128.57430902164504</c:v>
                </c:pt>
                <c:pt idx="4">
                  <c:v>191.5193981991342</c:v>
                </c:pt>
                <c:pt idx="5">
                  <c:v>263.29195958441557</c:v>
                </c:pt>
                <c:pt idx="6">
                  <c:v>313.06796308225108</c:v>
                </c:pt>
                <c:pt idx="7">
                  <c:v>316.59426434632036</c:v>
                </c:pt>
                <c:pt idx="8">
                  <c:v>337.95951296969696</c:v>
                </c:pt>
                <c:pt idx="9">
                  <c:v>320.55278632034629</c:v>
                </c:pt>
                <c:pt idx="10">
                  <c:v>267.82622122943718</c:v>
                </c:pt>
                <c:pt idx="11">
                  <c:v>205.44879345454544</c:v>
                </c:pt>
                <c:pt idx="12">
                  <c:v>172.46462659829061</c:v>
                </c:pt>
                <c:pt idx="13">
                  <c:v>133.84796444444444</c:v>
                </c:pt>
                <c:pt idx="14">
                  <c:v>177.18058666666664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BellCurve!$E$3</c:f>
              <c:strCache>
                <c:ptCount val="1"/>
                <c:pt idx="0">
                  <c:v>Av T4</c:v>
                </c:pt>
              </c:strCache>
            </c:strRef>
          </c:tx>
          <c:spPr>
            <a:ln>
              <a:noFill/>
            </a:ln>
          </c:spPr>
          <c:xVal>
            <c:numRef>
              <c:f>BellCurve!$A$4:$A$16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BellCurve!$E$4:$E$16</c:f>
              <c:numCache>
                <c:formatCode>0.00</c:formatCode>
                <c:ptCount val="13"/>
                <c:pt idx="0">
                  <c:v>7.3287513396825394</c:v>
                </c:pt>
                <c:pt idx="1">
                  <c:v>35.617236063492065</c:v>
                </c:pt>
                <c:pt idx="2">
                  <c:v>83.82624571428569</c:v>
                </c:pt>
                <c:pt idx="3">
                  <c:v>141.93819707936507</c:v>
                </c:pt>
                <c:pt idx="4">
                  <c:v>217.1357318095238</c:v>
                </c:pt>
                <c:pt idx="5">
                  <c:v>282.67435276190474</c:v>
                </c:pt>
                <c:pt idx="6">
                  <c:v>310.28095060317463</c:v>
                </c:pt>
                <c:pt idx="7">
                  <c:v>359.51176609523804</c:v>
                </c:pt>
                <c:pt idx="8">
                  <c:v>342.52982666666662</c:v>
                </c:pt>
                <c:pt idx="9">
                  <c:v>295.9263469206349</c:v>
                </c:pt>
                <c:pt idx="10">
                  <c:v>225.94550717460319</c:v>
                </c:pt>
                <c:pt idx="11">
                  <c:v>149.70131856410254</c:v>
                </c:pt>
                <c:pt idx="12">
                  <c:v>210.23360000000002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BellCurve!$G$3</c:f>
              <c:strCache>
                <c:ptCount val="1"/>
                <c:pt idx="0">
                  <c:v>MS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BellCurve!$G$4:$G$20</c:f>
              <c:numCache>
                <c:formatCode>0.00</c:formatCode>
                <c:ptCount val="17"/>
                <c:pt idx="0">
                  <c:v>1.0665759999999997</c:v>
                </c:pt>
                <c:pt idx="1">
                  <c:v>2.9537706666666663</c:v>
                </c:pt>
                <c:pt idx="2">
                  <c:v>8.6786986666666674</c:v>
                </c:pt>
                <c:pt idx="3">
                  <c:v>20.911509333333335</c:v>
                </c:pt>
                <c:pt idx="4">
                  <c:v>39.013512533333326</c:v>
                </c:pt>
                <c:pt idx="5">
                  <c:v>60.527189333333332</c:v>
                </c:pt>
                <c:pt idx="6">
                  <c:v>110.15692800000002</c:v>
                </c:pt>
                <c:pt idx="7">
                  <c:v>180.53154133333331</c:v>
                </c:pt>
                <c:pt idx="8">
                  <c:v>272.17147733333326</c:v>
                </c:pt>
                <c:pt idx="9">
                  <c:v>338.38022399999994</c:v>
                </c:pt>
                <c:pt idx="10">
                  <c:v>414.31541333333337</c:v>
                </c:pt>
                <c:pt idx="11">
                  <c:v>490.11135999999999</c:v>
                </c:pt>
                <c:pt idx="12">
                  <c:v>540.34372266666662</c:v>
                </c:pt>
                <c:pt idx="13">
                  <c:v>528.41222399999992</c:v>
                </c:pt>
                <c:pt idx="14">
                  <c:v>473.68985599999996</c:v>
                </c:pt>
                <c:pt idx="15">
                  <c:v>325.8816457142857</c:v>
                </c:pt>
                <c:pt idx="16">
                  <c:v>239.38896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BellCurve!$H$3</c:f>
              <c:strCache>
                <c:ptCount val="1"/>
                <c:pt idx="0">
                  <c:v>T2</c:v>
                </c:pt>
              </c:strCache>
            </c:strRef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BellCurve!$A$4:$A$19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BellCurve!$H$4:$H$19</c:f>
              <c:numCache>
                <c:formatCode>0.00</c:formatCode>
                <c:ptCount val="16"/>
                <c:pt idx="0">
                  <c:v>2.8533333333333335</c:v>
                </c:pt>
                <c:pt idx="1">
                  <c:v>10.733098666666669</c:v>
                </c:pt>
                <c:pt idx="2">
                  <c:v>29.754559999999994</c:v>
                </c:pt>
                <c:pt idx="3">
                  <c:v>72.139114666666657</c:v>
                </c:pt>
                <c:pt idx="4">
                  <c:v>124.47951999999997</c:v>
                </c:pt>
                <c:pt idx="5">
                  <c:v>180.91502933333331</c:v>
                </c:pt>
                <c:pt idx="6">
                  <c:v>266.73416533333329</c:v>
                </c:pt>
                <c:pt idx="7">
                  <c:v>334.15272533333331</c:v>
                </c:pt>
                <c:pt idx="8">
                  <c:v>400.49158400000005</c:v>
                </c:pt>
                <c:pt idx="9">
                  <c:v>485.68755200000004</c:v>
                </c:pt>
                <c:pt idx="10">
                  <c:v>480.9852586666666</c:v>
                </c:pt>
                <c:pt idx="11">
                  <c:v>434.85941333333329</c:v>
                </c:pt>
                <c:pt idx="12">
                  <c:v>364.98242133333332</c:v>
                </c:pt>
                <c:pt idx="13">
                  <c:v>266.43285333333341</c:v>
                </c:pt>
                <c:pt idx="14">
                  <c:v>235.17743999999996</c:v>
                </c:pt>
                <c:pt idx="15">
                  <c:v>153.36096000000001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BellCurve!$I$3</c:f>
              <c:strCache>
                <c:ptCount val="1"/>
                <c:pt idx="0">
                  <c:v>T3</c:v>
                </c:pt>
              </c:strCache>
            </c:strRef>
          </c:tx>
          <c:spPr>
            <a:ln w="2857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BellCurve!$A$4:$A$18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BellCurve!$I$4:$I$18</c:f>
              <c:numCache>
                <c:formatCode>0.00</c:formatCode>
                <c:ptCount val="15"/>
                <c:pt idx="0">
                  <c:v>5.8513877333333335</c:v>
                </c:pt>
                <c:pt idx="1">
                  <c:v>22.042342399999995</c:v>
                </c:pt>
                <c:pt idx="2">
                  <c:v>60.513493333333336</c:v>
                </c:pt>
                <c:pt idx="3">
                  <c:v>114.31822933333335</c:v>
                </c:pt>
                <c:pt idx="4">
                  <c:v>176.16708266666663</c:v>
                </c:pt>
                <c:pt idx="5">
                  <c:v>268.24985599999997</c:v>
                </c:pt>
                <c:pt idx="6">
                  <c:v>330.2059946666667</c:v>
                </c:pt>
                <c:pt idx="7">
                  <c:v>383.61582933333335</c:v>
                </c:pt>
                <c:pt idx="8">
                  <c:v>457.40987733333327</c:v>
                </c:pt>
                <c:pt idx="9">
                  <c:v>479.61109333333332</c:v>
                </c:pt>
                <c:pt idx="10">
                  <c:v>444.28910933333339</c:v>
                </c:pt>
                <c:pt idx="11">
                  <c:v>374.68147200000004</c:v>
                </c:pt>
                <c:pt idx="12">
                  <c:v>263.15266133333336</c:v>
                </c:pt>
                <c:pt idx="13">
                  <c:v>247.42965333333333</c:v>
                </c:pt>
                <c:pt idx="14">
                  <c:v>177.18058666666664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BellCurve!$J$3</c:f>
              <c:strCache>
                <c:ptCount val="1"/>
                <c:pt idx="0">
                  <c:v>T4</c:v>
                </c:pt>
              </c:strCache>
            </c:strRef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BellCurve!$A$4:$A$18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BellCurve!$J$4:$J$18</c:f>
              <c:numCache>
                <c:formatCode>0.00</c:formatCode>
                <c:ptCount val="15"/>
                <c:pt idx="0">
                  <c:v>7.6181717333333312</c:v>
                </c:pt>
                <c:pt idx="1">
                  <c:v>36.230485333333334</c:v>
                </c:pt>
                <c:pt idx="2">
                  <c:v>85.110857142857114</c:v>
                </c:pt>
                <c:pt idx="3">
                  <c:v>141.10532266666667</c:v>
                </c:pt>
                <c:pt idx="4">
                  <c:v>222.51206399999998</c:v>
                </c:pt>
                <c:pt idx="5">
                  <c:v>300.37382400000001</c:v>
                </c:pt>
                <c:pt idx="6">
                  <c:v>365.1307946666667</c:v>
                </c:pt>
                <c:pt idx="7">
                  <c:v>454.72774399999992</c:v>
                </c:pt>
                <c:pt idx="8">
                  <c:v>460.66496000000001</c:v>
                </c:pt>
                <c:pt idx="9">
                  <c:v>422.20430933333336</c:v>
                </c:pt>
                <c:pt idx="10">
                  <c:v>352.34557866666665</c:v>
                </c:pt>
                <c:pt idx="11">
                  <c:v>254.36632615384616</c:v>
                </c:pt>
                <c:pt idx="12">
                  <c:v>210.23360000000002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BellCurve!$G$57</c:f>
              <c:strCache>
                <c:ptCount val="1"/>
                <c:pt idx="0">
                  <c:v> Est M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BellCurve!$L$58:$L$73</c:f>
              <c:numCache>
                <c:formatCode>General</c:formatCode>
                <c:ptCount val="16"/>
                <c:pt idx="0">
                  <c:v>3.6899983596008963</c:v>
                </c:pt>
                <c:pt idx="1">
                  <c:v>7.0674970760372773</c:v>
                </c:pt>
                <c:pt idx="2">
                  <c:v>13.283684964324284</c:v>
                </c:pt>
                <c:pt idx="3">
                  <c:v>24.315585976386501</c:v>
                </c:pt>
                <c:pt idx="4">
                  <c:v>43.019358793253083</c:v>
                </c:pt>
                <c:pt idx="5">
                  <c:v>73.00555777964928</c:v>
                </c:pt>
                <c:pt idx="6">
                  <c:v>117.93982769070053</c:v>
                </c:pt>
                <c:pt idx="7">
                  <c:v>180.00203161428041</c:v>
                </c:pt>
                <c:pt idx="8">
                  <c:v>257.57662864534694</c:v>
                </c:pt>
                <c:pt idx="9">
                  <c:v>342.96311052434265</c:v>
                </c:pt>
                <c:pt idx="10">
                  <c:v>421.69655079661641</c:v>
                </c:pt>
                <c:pt idx="11">
                  <c:v>475.18656153721082</c:v>
                </c:pt>
                <c:pt idx="12">
                  <c:v>487.01180759139652</c:v>
                </c:pt>
                <c:pt idx="13">
                  <c:v>450.53221275844226</c:v>
                </c:pt>
                <c:pt idx="14">
                  <c:v>373.35588365638171</c:v>
                </c:pt>
                <c:pt idx="15">
                  <c:v>275.0620799490859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BellCurve!$H$57</c:f>
              <c:strCache>
                <c:ptCount val="1"/>
                <c:pt idx="0">
                  <c:v>Est T2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BellCurve!$M$58:$M$73</c:f>
              <c:numCache>
                <c:formatCode>General</c:formatCode>
                <c:ptCount val="16"/>
                <c:pt idx="0">
                  <c:v>9.4071861954351146</c:v>
                </c:pt>
                <c:pt idx="1">
                  <c:v>17.219713155295715</c:v>
                </c:pt>
                <c:pt idx="2">
                  <c:v>30.46527520512803</c:v>
                </c:pt>
                <c:pt idx="3">
                  <c:v>51.700780105762796</c:v>
                </c:pt>
                <c:pt idx="4">
                  <c:v>83.522149307490082</c:v>
                </c:pt>
                <c:pt idx="5">
                  <c:v>127.47310941954947</c:v>
                </c:pt>
                <c:pt idx="6">
                  <c:v>182.40957322962845</c:v>
                </c:pt>
                <c:pt idx="7">
                  <c:v>242.87822599925684</c:v>
                </c:pt>
                <c:pt idx="8">
                  <c:v>298.63535472051336</c:v>
                </c:pt>
                <c:pt idx="9">
                  <c:v>336.51569379690699</c:v>
                </c:pt>
                <c:pt idx="10">
                  <c:v>344.89004863423713</c:v>
                </c:pt>
                <c:pt idx="11">
                  <c:v>319.05607697281346</c:v>
                </c:pt>
                <c:pt idx="12">
                  <c:v>264.401656931003</c:v>
                </c:pt>
                <c:pt idx="13">
                  <c:v>194.79234928666762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BellCurve!$I$57</c:f>
              <c:strCache>
                <c:ptCount val="1"/>
                <c:pt idx="0">
                  <c:v>Est T3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chemeClr val="accent3"/>
                </a:solidFill>
              </a:ln>
            </c:spPr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BellCurve!$N$58:$N$73</c:f>
              <c:numCache>
                <c:formatCode>General</c:formatCode>
                <c:ptCount val="16"/>
                <c:pt idx="0">
                  <c:v>30.719376386563454</c:v>
                </c:pt>
                <c:pt idx="1">
                  <c:v>52.131999886892373</c:v>
                </c:pt>
                <c:pt idx="2">
                  <c:v>84.218781019239316</c:v>
                </c:pt>
                <c:pt idx="3">
                  <c:v>128.53632212603779</c:v>
                </c:pt>
                <c:pt idx="4">
                  <c:v>183.93099352702259</c:v>
                </c:pt>
                <c:pt idx="5">
                  <c:v>244.9039961180498</c:v>
                </c:pt>
                <c:pt idx="6">
                  <c:v>301.12617733550479</c:v>
                </c:pt>
                <c:pt idx="7">
                  <c:v>339.32246428526167</c:v>
                </c:pt>
                <c:pt idx="8">
                  <c:v>347.76666695569355</c:v>
                </c:pt>
                <c:pt idx="9">
                  <c:v>321.71722234429194</c:v>
                </c:pt>
                <c:pt idx="10">
                  <c:v>266.60694714903934</c:v>
                </c:pt>
                <c:pt idx="11">
                  <c:v>196.41705038505103</c:v>
                </c:pt>
                <c:pt idx="12">
                  <c:v>127.67246891189308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BellCurve!$J$57</c:f>
              <c:strCache>
                <c:ptCount val="1"/>
                <c:pt idx="0">
                  <c:v>Est T4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chemeClr val="accent6"/>
                </a:solidFill>
              </a:ln>
            </c:spPr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BellCurve!$O$58:$O$73</c:f>
              <c:numCache>
                <c:formatCode>General</c:formatCode>
                <c:ptCount val="16"/>
                <c:pt idx="0">
                  <c:v>51.732931089062006</c:v>
                </c:pt>
                <c:pt idx="1">
                  <c:v>83.574088934358514</c:v>
                </c:pt>
                <c:pt idx="2">
                  <c:v>127.55238067626289</c:v>
                </c:pt>
                <c:pt idx="3">
                  <c:v>182.52300763294934</c:v>
                </c:pt>
                <c:pt idx="4">
                  <c:v>243.02926383218454</c:v>
                </c:pt>
                <c:pt idx="5">
                  <c:v>298.82106604406658</c:v>
                </c:pt>
                <c:pt idx="6">
                  <c:v>336.72496163443395</c:v>
                </c:pt>
                <c:pt idx="7">
                  <c:v>345.10452420251721</c:v>
                </c:pt>
                <c:pt idx="8">
                  <c:v>319.25448725949161</c:v>
                </c:pt>
                <c:pt idx="9">
                  <c:v>264.56607946464533</c:v>
                </c:pt>
                <c:pt idx="10">
                  <c:v>194.91348412362595</c:v>
                </c:pt>
                <c:pt idx="11">
                  <c:v>126.69514023094382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43456"/>
        <c:axId val="201343848"/>
      </c:scatterChart>
      <c:valAx>
        <c:axId val="20134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343848"/>
        <c:crosses val="autoZero"/>
        <c:crossBetween val="midCat"/>
      </c:valAx>
      <c:valAx>
        <c:axId val="2013438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1343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BellCurve!$B$3</c:f>
              <c:strCache>
                <c:ptCount val="1"/>
                <c:pt idx="0">
                  <c:v>Av MS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</c:spPr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BellCurve!$B$4:$B$20</c:f>
              <c:numCache>
                <c:formatCode>0.00</c:formatCode>
                <c:ptCount val="17"/>
                <c:pt idx="0">
                  <c:v>1.1174223999999999</c:v>
                </c:pt>
                <c:pt idx="1">
                  <c:v>2.8980027586206898</c:v>
                </c:pt>
                <c:pt idx="2">
                  <c:v>8.4931178666666707</c:v>
                </c:pt>
                <c:pt idx="3">
                  <c:v>21.209397333333325</c:v>
                </c:pt>
                <c:pt idx="4">
                  <c:v>39.069894399999988</c:v>
                </c:pt>
                <c:pt idx="5">
                  <c:v>63.954613333333327</c:v>
                </c:pt>
                <c:pt idx="6">
                  <c:v>114.76677333333332</c:v>
                </c:pt>
                <c:pt idx="7">
                  <c:v>186.27929600000004</c:v>
                </c:pt>
                <c:pt idx="8">
                  <c:v>280.79310933333329</c:v>
                </c:pt>
                <c:pt idx="9">
                  <c:v>349.16239999999999</c:v>
                </c:pt>
                <c:pt idx="10">
                  <c:v>399.2834826666666</c:v>
                </c:pt>
                <c:pt idx="11">
                  <c:v>462.01801066666673</c:v>
                </c:pt>
                <c:pt idx="12">
                  <c:v>488.55401066666667</c:v>
                </c:pt>
                <c:pt idx="13">
                  <c:v>449.72242666666676</c:v>
                </c:pt>
                <c:pt idx="14">
                  <c:v>380.78013830508479</c:v>
                </c:pt>
                <c:pt idx="15">
                  <c:v>261.05851607843152</c:v>
                </c:pt>
                <c:pt idx="16">
                  <c:v>179.78967466666666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BellCurve!$C$3</c:f>
              <c:strCache>
                <c:ptCount val="1"/>
                <c:pt idx="0">
                  <c:v>Av T2</c:v>
                </c:pt>
              </c:strCache>
            </c:strRef>
          </c:tx>
          <c:spPr>
            <a:ln>
              <a:noFill/>
            </a:ln>
          </c:spPr>
          <c:xVal>
            <c:numRef>
              <c:f>BellCurve!$A$4:$A$19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BellCurve!$C$4:$C$19</c:f>
              <c:numCache>
                <c:formatCode>General</c:formatCode>
                <c:ptCount val="16"/>
                <c:pt idx="0">
                  <c:v>3.3612266666666661</c:v>
                </c:pt>
                <c:pt idx="1">
                  <c:v>11.903393333333334</c:v>
                </c:pt>
                <c:pt idx="2">
                  <c:v>32.161735757575755</c:v>
                </c:pt>
                <c:pt idx="3">
                  <c:v>83.110751999999991</c:v>
                </c:pt>
                <c:pt idx="4">
                  <c:v>145.85954666666663</c:v>
                </c:pt>
                <c:pt idx="5">
                  <c:v>197.78365066666663</c:v>
                </c:pt>
                <c:pt idx="6">
                  <c:v>264.93385466666666</c:v>
                </c:pt>
                <c:pt idx="7">
                  <c:v>305.65876800000001</c:v>
                </c:pt>
                <c:pt idx="8">
                  <c:v>308.68230266666666</c:v>
                </c:pt>
                <c:pt idx="9">
                  <c:v>342.12722133333335</c:v>
                </c:pt>
                <c:pt idx="10">
                  <c:v>303.05724133333331</c:v>
                </c:pt>
                <c:pt idx="11">
                  <c:v>247.07441333333333</c:v>
                </c:pt>
                <c:pt idx="12">
                  <c:v>237.78196266666666</c:v>
                </c:pt>
                <c:pt idx="13">
                  <c:v>161.65845333333337</c:v>
                </c:pt>
                <c:pt idx="14">
                  <c:v>162.85399999999998</c:v>
                </c:pt>
                <c:pt idx="15">
                  <c:v>153.36096000000001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BellCurve!$D$3</c:f>
              <c:strCache>
                <c:ptCount val="1"/>
                <c:pt idx="0">
                  <c:v>Av T3</c:v>
                </c:pt>
              </c:strCache>
            </c:strRef>
          </c:tx>
          <c:spPr>
            <a:ln>
              <a:noFill/>
            </a:ln>
          </c:spPr>
          <c:xVal>
            <c:numRef>
              <c:f>BellCurve!$A$4:$A$18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BellCurve!$D$4:$D$18</c:f>
              <c:numCache>
                <c:formatCode>0.00</c:formatCode>
                <c:ptCount val="15"/>
                <c:pt idx="0">
                  <c:v>6.2013071930735926</c:v>
                </c:pt>
                <c:pt idx="1">
                  <c:v>24.809583625974025</c:v>
                </c:pt>
                <c:pt idx="2">
                  <c:v>68.817249177489174</c:v>
                </c:pt>
                <c:pt idx="3">
                  <c:v>128.57430902164504</c:v>
                </c:pt>
                <c:pt idx="4">
                  <c:v>191.5193981991342</c:v>
                </c:pt>
                <c:pt idx="5">
                  <c:v>263.29195958441557</c:v>
                </c:pt>
                <c:pt idx="6">
                  <c:v>313.06796308225108</c:v>
                </c:pt>
                <c:pt idx="7">
                  <c:v>316.59426434632036</c:v>
                </c:pt>
                <c:pt idx="8">
                  <c:v>337.95951296969696</c:v>
                </c:pt>
                <c:pt idx="9">
                  <c:v>320.55278632034629</c:v>
                </c:pt>
                <c:pt idx="10">
                  <c:v>267.82622122943718</c:v>
                </c:pt>
                <c:pt idx="11">
                  <c:v>205.44879345454544</c:v>
                </c:pt>
                <c:pt idx="12">
                  <c:v>172.46462659829061</c:v>
                </c:pt>
                <c:pt idx="13">
                  <c:v>133.84796444444444</c:v>
                </c:pt>
                <c:pt idx="14">
                  <c:v>177.18058666666664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BellCurve!$E$3</c:f>
              <c:strCache>
                <c:ptCount val="1"/>
                <c:pt idx="0">
                  <c:v>Av T4</c:v>
                </c:pt>
              </c:strCache>
            </c:strRef>
          </c:tx>
          <c:spPr>
            <a:ln>
              <a:noFill/>
            </a:ln>
          </c:spPr>
          <c:xVal>
            <c:numRef>
              <c:f>BellCurve!$A$4:$A$16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BellCurve!$E$4:$E$16</c:f>
              <c:numCache>
                <c:formatCode>0.00</c:formatCode>
                <c:ptCount val="13"/>
                <c:pt idx="0">
                  <c:v>7.3287513396825394</c:v>
                </c:pt>
                <c:pt idx="1">
                  <c:v>35.617236063492065</c:v>
                </c:pt>
                <c:pt idx="2">
                  <c:v>83.82624571428569</c:v>
                </c:pt>
                <c:pt idx="3">
                  <c:v>141.93819707936507</c:v>
                </c:pt>
                <c:pt idx="4">
                  <c:v>217.1357318095238</c:v>
                </c:pt>
                <c:pt idx="5">
                  <c:v>282.67435276190474</c:v>
                </c:pt>
                <c:pt idx="6">
                  <c:v>310.28095060317463</c:v>
                </c:pt>
                <c:pt idx="7">
                  <c:v>359.51176609523804</c:v>
                </c:pt>
                <c:pt idx="8">
                  <c:v>342.52982666666662</c:v>
                </c:pt>
                <c:pt idx="9">
                  <c:v>295.9263469206349</c:v>
                </c:pt>
                <c:pt idx="10">
                  <c:v>225.94550717460319</c:v>
                </c:pt>
                <c:pt idx="11">
                  <c:v>149.70131856410254</c:v>
                </c:pt>
                <c:pt idx="12">
                  <c:v>210.23360000000002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BellCurve!$G$3</c:f>
              <c:strCache>
                <c:ptCount val="1"/>
                <c:pt idx="0">
                  <c:v>MS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BellCurve!$L$4:$L$20</c:f>
              <c:numCache>
                <c:formatCode>0.00</c:formatCode>
                <c:ptCount val="17"/>
                <c:pt idx="0">
                  <c:v>1.0871199999999999</c:v>
                </c:pt>
                <c:pt idx="1">
                  <c:v>3.0131199999999994</c:v>
                </c:pt>
                <c:pt idx="2">
                  <c:v>8.7366783999999988</c:v>
                </c:pt>
                <c:pt idx="3">
                  <c:v>21.650636800000004</c:v>
                </c:pt>
                <c:pt idx="4">
                  <c:v>39.124906666666661</c:v>
                </c:pt>
                <c:pt idx="5">
                  <c:v>64.955562666666651</c:v>
                </c:pt>
                <c:pt idx="6">
                  <c:v>113.00113066666668</c:v>
                </c:pt>
                <c:pt idx="7">
                  <c:v>187.11475199999998</c:v>
                </c:pt>
                <c:pt idx="8">
                  <c:v>278.33011199999993</c:v>
                </c:pt>
                <c:pt idx="9">
                  <c:v>355.8403413333333</c:v>
                </c:pt>
                <c:pt idx="10">
                  <c:v>399.57395199999991</c:v>
                </c:pt>
                <c:pt idx="11">
                  <c:v>472.90918399999998</c:v>
                </c:pt>
                <c:pt idx="12">
                  <c:v>514.77785600000004</c:v>
                </c:pt>
                <c:pt idx="13">
                  <c:v>489.10242133333333</c:v>
                </c:pt>
                <c:pt idx="14">
                  <c:v>425.16721066666662</c:v>
                </c:pt>
                <c:pt idx="15">
                  <c:v>264.688896</c:v>
                </c:pt>
                <c:pt idx="16">
                  <c:v>160.68832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BellCurve!$H$3</c:f>
              <c:strCache>
                <c:ptCount val="1"/>
                <c:pt idx="0">
                  <c:v>T2</c:v>
                </c:pt>
              </c:strCache>
            </c:strRef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BellCurve!$A$4:$A$19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BellCurve!$M$4:$M$19</c:f>
              <c:numCache>
                <c:formatCode>0.00</c:formatCode>
                <c:ptCount val="16"/>
                <c:pt idx="0">
                  <c:v>3.186602666666666</c:v>
                </c:pt>
                <c:pt idx="1">
                  <c:v>10.218927999999998</c:v>
                </c:pt>
                <c:pt idx="2">
                  <c:v>31.074356363636358</c:v>
                </c:pt>
                <c:pt idx="3">
                  <c:v>75.613333333333344</c:v>
                </c:pt>
                <c:pt idx="4">
                  <c:v>130.52858666666665</c:v>
                </c:pt>
                <c:pt idx="5">
                  <c:v>188.72517333333329</c:v>
                </c:pt>
                <c:pt idx="6">
                  <c:v>270.22493333333335</c:v>
                </c:pt>
                <c:pt idx="7">
                  <c:v>320.85162666666668</c:v>
                </c:pt>
                <c:pt idx="8">
                  <c:v>347.8698399999999</c:v>
                </c:pt>
                <c:pt idx="9">
                  <c:v>377.66720000000004</c:v>
                </c:pt>
                <c:pt idx="10">
                  <c:v>345.86109333333337</c:v>
                </c:pt>
                <c:pt idx="11">
                  <c:v>291.93594666666667</c:v>
                </c:pt>
                <c:pt idx="12">
                  <c:v>228.31802666666661</c:v>
                </c:pt>
                <c:pt idx="13">
                  <c:v>145.57706666666667</c:v>
                </c:pt>
                <c:pt idx="14">
                  <c:v>90.530559999999994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BellCurve!$I$3</c:f>
              <c:strCache>
                <c:ptCount val="1"/>
                <c:pt idx="0">
                  <c:v>T3</c:v>
                </c:pt>
              </c:strCache>
            </c:strRef>
          </c:tx>
          <c:spPr>
            <a:ln w="2857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BellCurve!$A$4:$A$18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BellCurve!$N$4:$N$18</c:f>
              <c:numCache>
                <c:formatCode>0.00</c:formatCode>
                <c:ptCount val="15"/>
                <c:pt idx="0">
                  <c:v>6.1147748571428568</c:v>
                </c:pt>
                <c:pt idx="1">
                  <c:v>23.945010285714286</c:v>
                </c:pt>
                <c:pt idx="2">
                  <c:v>65.378834285714291</c:v>
                </c:pt>
                <c:pt idx="3">
                  <c:v>125.29638857142857</c:v>
                </c:pt>
                <c:pt idx="4">
                  <c:v>189.95618285714286</c:v>
                </c:pt>
                <c:pt idx="5">
                  <c:v>267.12825142857139</c:v>
                </c:pt>
                <c:pt idx="6">
                  <c:v>332.3285485714286</c:v>
                </c:pt>
                <c:pt idx="7">
                  <c:v>346.92701714285715</c:v>
                </c:pt>
                <c:pt idx="8">
                  <c:v>360.70127999999994</c:v>
                </c:pt>
                <c:pt idx="9">
                  <c:v>354.00002285714282</c:v>
                </c:pt>
                <c:pt idx="10">
                  <c:v>286.4616228571428</c:v>
                </c:pt>
                <c:pt idx="11">
                  <c:v>224.11792</c:v>
                </c:pt>
                <c:pt idx="12">
                  <c:v>142.70441846153847</c:v>
                </c:pt>
                <c:pt idx="13">
                  <c:v>96.35136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BellCurve!$J$3</c:f>
              <c:strCache>
                <c:ptCount val="1"/>
                <c:pt idx="0">
                  <c:v>T4</c:v>
                </c:pt>
              </c:strCache>
            </c:strRef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BellCurve!$A$4:$A$18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BellCurve!$O$4:$O$18</c:f>
              <c:numCache>
                <c:formatCode>0.00</c:formatCode>
                <c:ptCount val="15"/>
                <c:pt idx="0">
                  <c:v>7.7357942857142854</c:v>
                </c:pt>
                <c:pt idx="1">
                  <c:v>38.427062857142857</c:v>
                </c:pt>
                <c:pt idx="2">
                  <c:v>88.270719999999997</c:v>
                </c:pt>
                <c:pt idx="3">
                  <c:v>149.6581485714286</c:v>
                </c:pt>
                <c:pt idx="4">
                  <c:v>226.69081142857141</c:v>
                </c:pt>
                <c:pt idx="5">
                  <c:v>297.26923428571428</c:v>
                </c:pt>
                <c:pt idx="6">
                  <c:v>315.03245714285714</c:v>
                </c:pt>
                <c:pt idx="7">
                  <c:v>350.99179428571426</c:v>
                </c:pt>
                <c:pt idx="8">
                  <c:v>333.46335999999991</c:v>
                </c:pt>
                <c:pt idx="9">
                  <c:v>279.91689142857143</c:v>
                </c:pt>
                <c:pt idx="10">
                  <c:v>201.71762285714289</c:v>
                </c:pt>
                <c:pt idx="11">
                  <c:v>120.94358153846153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BellCurve!$G$57</c:f>
              <c:strCache>
                <c:ptCount val="1"/>
                <c:pt idx="0">
                  <c:v> Est M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BellCurve!$L$58:$L$73</c:f>
              <c:numCache>
                <c:formatCode>General</c:formatCode>
                <c:ptCount val="16"/>
                <c:pt idx="0">
                  <c:v>3.6899983596008963</c:v>
                </c:pt>
                <c:pt idx="1">
                  <c:v>7.0674970760372773</c:v>
                </c:pt>
                <c:pt idx="2">
                  <c:v>13.283684964324284</c:v>
                </c:pt>
                <c:pt idx="3">
                  <c:v>24.315585976386501</c:v>
                </c:pt>
                <c:pt idx="4">
                  <c:v>43.019358793253083</c:v>
                </c:pt>
                <c:pt idx="5">
                  <c:v>73.00555777964928</c:v>
                </c:pt>
                <c:pt idx="6">
                  <c:v>117.93982769070053</c:v>
                </c:pt>
                <c:pt idx="7">
                  <c:v>180.00203161428041</c:v>
                </c:pt>
                <c:pt idx="8">
                  <c:v>257.57662864534694</c:v>
                </c:pt>
                <c:pt idx="9">
                  <c:v>342.96311052434265</c:v>
                </c:pt>
                <c:pt idx="10">
                  <c:v>421.69655079661641</c:v>
                </c:pt>
                <c:pt idx="11">
                  <c:v>475.18656153721082</c:v>
                </c:pt>
                <c:pt idx="12">
                  <c:v>487.01180759139652</c:v>
                </c:pt>
                <c:pt idx="13">
                  <c:v>450.53221275844226</c:v>
                </c:pt>
                <c:pt idx="14">
                  <c:v>373.35588365638171</c:v>
                </c:pt>
                <c:pt idx="15">
                  <c:v>275.0620799490859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BellCurve!$H$57</c:f>
              <c:strCache>
                <c:ptCount val="1"/>
                <c:pt idx="0">
                  <c:v>Est T2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BellCurve!$M$58:$M$73</c:f>
              <c:numCache>
                <c:formatCode>General</c:formatCode>
                <c:ptCount val="16"/>
                <c:pt idx="0">
                  <c:v>9.4071861954351146</c:v>
                </c:pt>
                <c:pt idx="1">
                  <c:v>17.219713155295715</c:v>
                </c:pt>
                <c:pt idx="2">
                  <c:v>30.46527520512803</c:v>
                </c:pt>
                <c:pt idx="3">
                  <c:v>51.700780105762796</c:v>
                </c:pt>
                <c:pt idx="4">
                  <c:v>83.522149307490082</c:v>
                </c:pt>
                <c:pt idx="5">
                  <c:v>127.47310941954947</c:v>
                </c:pt>
                <c:pt idx="6">
                  <c:v>182.40957322962845</c:v>
                </c:pt>
                <c:pt idx="7">
                  <c:v>242.87822599925684</c:v>
                </c:pt>
                <c:pt idx="8">
                  <c:v>298.63535472051336</c:v>
                </c:pt>
                <c:pt idx="9">
                  <c:v>336.51569379690699</c:v>
                </c:pt>
                <c:pt idx="10">
                  <c:v>344.89004863423713</c:v>
                </c:pt>
                <c:pt idx="11">
                  <c:v>319.05607697281346</c:v>
                </c:pt>
                <c:pt idx="12">
                  <c:v>264.401656931003</c:v>
                </c:pt>
                <c:pt idx="13">
                  <c:v>194.79234928666762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BellCurve!$I$57</c:f>
              <c:strCache>
                <c:ptCount val="1"/>
                <c:pt idx="0">
                  <c:v>Est T3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chemeClr val="accent3"/>
                </a:solidFill>
              </a:ln>
            </c:spPr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BellCurve!$N$58:$N$73</c:f>
              <c:numCache>
                <c:formatCode>General</c:formatCode>
                <c:ptCount val="16"/>
                <c:pt idx="0">
                  <c:v>30.719376386563454</c:v>
                </c:pt>
                <c:pt idx="1">
                  <c:v>52.131999886892373</c:v>
                </c:pt>
                <c:pt idx="2">
                  <c:v>84.218781019239316</c:v>
                </c:pt>
                <c:pt idx="3">
                  <c:v>128.53632212603779</c:v>
                </c:pt>
                <c:pt idx="4">
                  <c:v>183.93099352702259</c:v>
                </c:pt>
                <c:pt idx="5">
                  <c:v>244.9039961180498</c:v>
                </c:pt>
                <c:pt idx="6">
                  <c:v>301.12617733550479</c:v>
                </c:pt>
                <c:pt idx="7">
                  <c:v>339.32246428526167</c:v>
                </c:pt>
                <c:pt idx="8">
                  <c:v>347.76666695569355</c:v>
                </c:pt>
                <c:pt idx="9">
                  <c:v>321.71722234429194</c:v>
                </c:pt>
                <c:pt idx="10">
                  <c:v>266.60694714903934</c:v>
                </c:pt>
                <c:pt idx="11">
                  <c:v>196.41705038505103</c:v>
                </c:pt>
                <c:pt idx="12">
                  <c:v>127.67246891189308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BellCurve!$J$57</c:f>
              <c:strCache>
                <c:ptCount val="1"/>
                <c:pt idx="0">
                  <c:v>Est T4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chemeClr val="accent6"/>
                </a:solidFill>
              </a:ln>
            </c:spPr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BellCurve!$O$58:$O$73</c:f>
              <c:numCache>
                <c:formatCode>General</c:formatCode>
                <c:ptCount val="16"/>
                <c:pt idx="0">
                  <c:v>51.732931089062006</c:v>
                </c:pt>
                <c:pt idx="1">
                  <c:v>83.574088934358514</c:v>
                </c:pt>
                <c:pt idx="2">
                  <c:v>127.55238067626289</c:v>
                </c:pt>
                <c:pt idx="3">
                  <c:v>182.52300763294934</c:v>
                </c:pt>
                <c:pt idx="4">
                  <c:v>243.02926383218454</c:v>
                </c:pt>
                <c:pt idx="5">
                  <c:v>298.82106604406658</c:v>
                </c:pt>
                <c:pt idx="6">
                  <c:v>336.72496163443395</c:v>
                </c:pt>
                <c:pt idx="7">
                  <c:v>345.10452420251721</c:v>
                </c:pt>
                <c:pt idx="8">
                  <c:v>319.25448725949161</c:v>
                </c:pt>
                <c:pt idx="9">
                  <c:v>264.56607946464533</c:v>
                </c:pt>
                <c:pt idx="10">
                  <c:v>194.91348412362595</c:v>
                </c:pt>
                <c:pt idx="11">
                  <c:v>126.69514023094382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44632"/>
        <c:axId val="201345024"/>
      </c:scatterChart>
      <c:valAx>
        <c:axId val="20134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345024"/>
        <c:crosses val="autoZero"/>
        <c:crossBetween val="midCat"/>
      </c:valAx>
      <c:valAx>
        <c:axId val="201345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1344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BellCurve!$B$3</c:f>
              <c:strCache>
                <c:ptCount val="1"/>
                <c:pt idx="0">
                  <c:v>Av MS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</c:spPr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BellCurve!$B$4:$B$20</c:f>
              <c:numCache>
                <c:formatCode>0.00</c:formatCode>
                <c:ptCount val="17"/>
                <c:pt idx="0">
                  <c:v>1.1174223999999999</c:v>
                </c:pt>
                <c:pt idx="1">
                  <c:v>2.8980027586206898</c:v>
                </c:pt>
                <c:pt idx="2">
                  <c:v>8.4931178666666707</c:v>
                </c:pt>
                <c:pt idx="3">
                  <c:v>21.209397333333325</c:v>
                </c:pt>
                <c:pt idx="4">
                  <c:v>39.069894399999988</c:v>
                </c:pt>
                <c:pt idx="5">
                  <c:v>63.954613333333327</c:v>
                </c:pt>
                <c:pt idx="6">
                  <c:v>114.76677333333332</c:v>
                </c:pt>
                <c:pt idx="7">
                  <c:v>186.27929600000004</c:v>
                </c:pt>
                <c:pt idx="8">
                  <c:v>280.79310933333329</c:v>
                </c:pt>
                <c:pt idx="9">
                  <c:v>349.16239999999999</c:v>
                </c:pt>
                <c:pt idx="10">
                  <c:v>399.2834826666666</c:v>
                </c:pt>
                <c:pt idx="11">
                  <c:v>462.01801066666673</c:v>
                </c:pt>
                <c:pt idx="12">
                  <c:v>488.55401066666667</c:v>
                </c:pt>
                <c:pt idx="13">
                  <c:v>449.72242666666676</c:v>
                </c:pt>
                <c:pt idx="14">
                  <c:v>380.78013830508479</c:v>
                </c:pt>
                <c:pt idx="15">
                  <c:v>261.05851607843152</c:v>
                </c:pt>
                <c:pt idx="16">
                  <c:v>179.78967466666666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BellCurve!$C$3</c:f>
              <c:strCache>
                <c:ptCount val="1"/>
                <c:pt idx="0">
                  <c:v>Av T2</c:v>
                </c:pt>
              </c:strCache>
            </c:strRef>
          </c:tx>
          <c:spPr>
            <a:ln>
              <a:noFill/>
            </a:ln>
          </c:spPr>
          <c:xVal>
            <c:numRef>
              <c:f>BellCurve!$A$4:$A$19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BellCurve!$C$4:$C$19</c:f>
              <c:numCache>
                <c:formatCode>General</c:formatCode>
                <c:ptCount val="16"/>
                <c:pt idx="0">
                  <c:v>3.3612266666666661</c:v>
                </c:pt>
                <c:pt idx="1">
                  <c:v>11.903393333333334</c:v>
                </c:pt>
                <c:pt idx="2">
                  <c:v>32.161735757575755</c:v>
                </c:pt>
                <c:pt idx="3">
                  <c:v>83.110751999999991</c:v>
                </c:pt>
                <c:pt idx="4">
                  <c:v>145.85954666666663</c:v>
                </c:pt>
                <c:pt idx="5">
                  <c:v>197.78365066666663</c:v>
                </c:pt>
                <c:pt idx="6">
                  <c:v>264.93385466666666</c:v>
                </c:pt>
                <c:pt idx="7">
                  <c:v>305.65876800000001</c:v>
                </c:pt>
                <c:pt idx="8">
                  <c:v>308.68230266666666</c:v>
                </c:pt>
                <c:pt idx="9">
                  <c:v>342.12722133333335</c:v>
                </c:pt>
                <c:pt idx="10">
                  <c:v>303.05724133333331</c:v>
                </c:pt>
                <c:pt idx="11">
                  <c:v>247.07441333333333</c:v>
                </c:pt>
                <c:pt idx="12">
                  <c:v>237.78196266666666</c:v>
                </c:pt>
                <c:pt idx="13">
                  <c:v>161.65845333333337</c:v>
                </c:pt>
                <c:pt idx="14">
                  <c:v>162.85399999999998</c:v>
                </c:pt>
                <c:pt idx="15">
                  <c:v>153.36096000000001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BellCurve!$D$3</c:f>
              <c:strCache>
                <c:ptCount val="1"/>
                <c:pt idx="0">
                  <c:v>Av T3</c:v>
                </c:pt>
              </c:strCache>
            </c:strRef>
          </c:tx>
          <c:spPr>
            <a:ln>
              <a:noFill/>
            </a:ln>
          </c:spPr>
          <c:xVal>
            <c:numRef>
              <c:f>BellCurve!$A$4:$A$18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BellCurve!$D$4:$D$18</c:f>
              <c:numCache>
                <c:formatCode>0.00</c:formatCode>
                <c:ptCount val="15"/>
                <c:pt idx="0">
                  <c:v>6.2013071930735926</c:v>
                </c:pt>
                <c:pt idx="1">
                  <c:v>24.809583625974025</c:v>
                </c:pt>
                <c:pt idx="2">
                  <c:v>68.817249177489174</c:v>
                </c:pt>
                <c:pt idx="3">
                  <c:v>128.57430902164504</c:v>
                </c:pt>
                <c:pt idx="4">
                  <c:v>191.5193981991342</c:v>
                </c:pt>
                <c:pt idx="5">
                  <c:v>263.29195958441557</c:v>
                </c:pt>
                <c:pt idx="6">
                  <c:v>313.06796308225108</c:v>
                </c:pt>
                <c:pt idx="7">
                  <c:v>316.59426434632036</c:v>
                </c:pt>
                <c:pt idx="8">
                  <c:v>337.95951296969696</c:v>
                </c:pt>
                <c:pt idx="9">
                  <c:v>320.55278632034629</c:v>
                </c:pt>
                <c:pt idx="10">
                  <c:v>267.82622122943718</c:v>
                </c:pt>
                <c:pt idx="11">
                  <c:v>205.44879345454544</c:v>
                </c:pt>
                <c:pt idx="12">
                  <c:v>172.46462659829061</c:v>
                </c:pt>
                <c:pt idx="13">
                  <c:v>133.84796444444444</c:v>
                </c:pt>
                <c:pt idx="14">
                  <c:v>177.18058666666664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BellCurve!$E$3</c:f>
              <c:strCache>
                <c:ptCount val="1"/>
                <c:pt idx="0">
                  <c:v>Av T4</c:v>
                </c:pt>
              </c:strCache>
            </c:strRef>
          </c:tx>
          <c:spPr>
            <a:ln>
              <a:noFill/>
            </a:ln>
          </c:spPr>
          <c:xVal>
            <c:numRef>
              <c:f>BellCurve!$A$4:$A$16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BellCurve!$E$4:$E$16</c:f>
              <c:numCache>
                <c:formatCode>0.00</c:formatCode>
                <c:ptCount val="13"/>
                <c:pt idx="0">
                  <c:v>7.3287513396825394</c:v>
                </c:pt>
                <c:pt idx="1">
                  <c:v>35.617236063492065</c:v>
                </c:pt>
                <c:pt idx="2">
                  <c:v>83.82624571428569</c:v>
                </c:pt>
                <c:pt idx="3">
                  <c:v>141.93819707936507</c:v>
                </c:pt>
                <c:pt idx="4">
                  <c:v>217.1357318095238</c:v>
                </c:pt>
                <c:pt idx="5">
                  <c:v>282.67435276190474</c:v>
                </c:pt>
                <c:pt idx="6">
                  <c:v>310.28095060317463</c:v>
                </c:pt>
                <c:pt idx="7">
                  <c:v>359.51176609523804</c:v>
                </c:pt>
                <c:pt idx="8">
                  <c:v>342.52982666666662</c:v>
                </c:pt>
                <c:pt idx="9">
                  <c:v>295.9263469206349</c:v>
                </c:pt>
                <c:pt idx="10">
                  <c:v>225.94550717460319</c:v>
                </c:pt>
                <c:pt idx="11">
                  <c:v>149.70131856410254</c:v>
                </c:pt>
                <c:pt idx="12">
                  <c:v>210.23360000000002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BellCurve!$G$3</c:f>
              <c:strCache>
                <c:ptCount val="1"/>
                <c:pt idx="0">
                  <c:v>MS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BellCurve!$Q$4:$Q$20</c:f>
              <c:numCache>
                <c:formatCode>0.00</c:formatCode>
                <c:ptCount val="17"/>
                <c:pt idx="0">
                  <c:v>0.95263288888888886</c:v>
                </c:pt>
                <c:pt idx="1">
                  <c:v>2.7157211428571424</c:v>
                </c:pt>
                <c:pt idx="2">
                  <c:v>7.9368319999999999</c:v>
                </c:pt>
                <c:pt idx="3">
                  <c:v>20.457258666666664</c:v>
                </c:pt>
                <c:pt idx="4">
                  <c:v>37.57132373333333</c:v>
                </c:pt>
                <c:pt idx="5">
                  <c:v>61.189162666666654</c:v>
                </c:pt>
                <c:pt idx="6">
                  <c:v>110.04735999999998</c:v>
                </c:pt>
                <c:pt idx="7">
                  <c:v>181.18894933333331</c:v>
                </c:pt>
                <c:pt idx="8">
                  <c:v>277.45813333333336</c:v>
                </c:pt>
                <c:pt idx="9">
                  <c:v>343.47057066666662</c:v>
                </c:pt>
                <c:pt idx="10">
                  <c:v>391.02536533333324</c:v>
                </c:pt>
                <c:pt idx="11">
                  <c:v>463.53427199999987</c:v>
                </c:pt>
                <c:pt idx="12">
                  <c:v>486.60974933333335</c:v>
                </c:pt>
                <c:pt idx="13">
                  <c:v>448.0623573333333</c:v>
                </c:pt>
                <c:pt idx="14">
                  <c:v>378.57113599999997</c:v>
                </c:pt>
                <c:pt idx="15">
                  <c:v>251.63954285714286</c:v>
                </c:pt>
                <c:pt idx="16">
                  <c:v>129.74106666666665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BellCurve!$H$3</c:f>
              <c:strCache>
                <c:ptCount val="1"/>
                <c:pt idx="0">
                  <c:v>T2</c:v>
                </c:pt>
              </c:strCache>
            </c:strRef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BellCurve!$A$4:$A$19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BellCurve!$R$4:$R$19</c:f>
              <c:numCache>
                <c:formatCode>0.00</c:formatCode>
                <c:ptCount val="16"/>
                <c:pt idx="0">
                  <c:v>3.3988906666666665</c:v>
                </c:pt>
                <c:pt idx="1">
                  <c:v>11.322026666666664</c:v>
                </c:pt>
                <c:pt idx="2">
                  <c:v>30.017066666666665</c:v>
                </c:pt>
                <c:pt idx="3">
                  <c:v>85.873919999999998</c:v>
                </c:pt>
                <c:pt idx="4">
                  <c:v>143.87647999999999</c:v>
                </c:pt>
                <c:pt idx="5">
                  <c:v>195.09951999999998</c:v>
                </c:pt>
                <c:pt idx="6">
                  <c:v>260.15552000000002</c:v>
                </c:pt>
                <c:pt idx="7">
                  <c:v>288.23232000000002</c:v>
                </c:pt>
                <c:pt idx="8">
                  <c:v>282.98218666666668</c:v>
                </c:pt>
                <c:pt idx="9">
                  <c:v>294.3726933333333</c:v>
                </c:pt>
                <c:pt idx="10">
                  <c:v>240.47893333333332</c:v>
                </c:pt>
                <c:pt idx="11">
                  <c:v>176.65557333333334</c:v>
                </c:pt>
                <c:pt idx="12">
                  <c:v>120.04543999999999</c:v>
                </c:pt>
                <c:pt idx="13">
                  <c:v>72.965440000000001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BellCurve!$I$3</c:f>
              <c:strCache>
                <c:ptCount val="1"/>
                <c:pt idx="0">
                  <c:v>T3</c:v>
                </c:pt>
              </c:strCache>
            </c:strRef>
          </c:tx>
          <c:spPr>
            <a:ln w="2857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BellCurve!$A$4:$A$18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BellCurve!$S$4:$S$18</c:f>
              <c:numCache>
                <c:formatCode>0.00</c:formatCode>
                <c:ptCount val="15"/>
                <c:pt idx="0">
                  <c:v>5.4671941818181802</c:v>
                </c:pt>
                <c:pt idx="1">
                  <c:v>21.835781818181815</c:v>
                </c:pt>
                <c:pt idx="2">
                  <c:v>64.666909090909087</c:v>
                </c:pt>
                <c:pt idx="3">
                  <c:v>119.43845818181818</c:v>
                </c:pt>
                <c:pt idx="4">
                  <c:v>179.92808727272725</c:v>
                </c:pt>
                <c:pt idx="5">
                  <c:v>250.58077090909089</c:v>
                </c:pt>
                <c:pt idx="6">
                  <c:v>292.43138909090908</c:v>
                </c:pt>
                <c:pt idx="7">
                  <c:v>284.37565090909089</c:v>
                </c:pt>
                <c:pt idx="8">
                  <c:v>306.54449454545454</c:v>
                </c:pt>
                <c:pt idx="9">
                  <c:v>272.53794909090908</c:v>
                </c:pt>
                <c:pt idx="10">
                  <c:v>224.10391272727273</c:v>
                </c:pt>
                <c:pt idx="11">
                  <c:v>162.66490181818179</c:v>
                </c:pt>
                <c:pt idx="12">
                  <c:v>111.53679999999999</c:v>
                </c:pt>
                <c:pt idx="13">
                  <c:v>57.762879999999996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BellCurve!$J$3</c:f>
              <c:strCache>
                <c:ptCount val="1"/>
                <c:pt idx="0">
                  <c:v>T4</c:v>
                </c:pt>
              </c:strCache>
            </c:strRef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BellCurve!$A$4:$A$18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BellCurve!$T$4:$T$18</c:f>
              <c:numCache>
                <c:formatCode>0.00</c:formatCode>
                <c:ptCount val="15"/>
                <c:pt idx="0">
                  <c:v>6.632288</c:v>
                </c:pt>
                <c:pt idx="1">
                  <c:v>32.194159999999997</c:v>
                </c:pt>
                <c:pt idx="2">
                  <c:v>78.097159999999988</c:v>
                </c:pt>
                <c:pt idx="3">
                  <c:v>135.05112</c:v>
                </c:pt>
                <c:pt idx="4">
                  <c:v>202.20432</c:v>
                </c:pt>
                <c:pt idx="5">
                  <c:v>250.37999999999997</c:v>
                </c:pt>
                <c:pt idx="6">
                  <c:v>250.67959999999999</c:v>
                </c:pt>
                <c:pt idx="7">
                  <c:v>272.81575999999995</c:v>
                </c:pt>
                <c:pt idx="8">
                  <c:v>233.46115999999998</c:v>
                </c:pt>
                <c:pt idx="9">
                  <c:v>185.65783999999999</c:v>
                </c:pt>
                <c:pt idx="10">
                  <c:v>123.77332</c:v>
                </c:pt>
                <c:pt idx="11">
                  <c:v>73.794047999999989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BellCurve!$G$57</c:f>
              <c:strCache>
                <c:ptCount val="1"/>
                <c:pt idx="0">
                  <c:v> Est M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BellCurve!$L$58:$L$73</c:f>
              <c:numCache>
                <c:formatCode>General</c:formatCode>
                <c:ptCount val="16"/>
                <c:pt idx="0">
                  <c:v>3.6899983596008963</c:v>
                </c:pt>
                <c:pt idx="1">
                  <c:v>7.0674970760372773</c:v>
                </c:pt>
                <c:pt idx="2">
                  <c:v>13.283684964324284</c:v>
                </c:pt>
                <c:pt idx="3">
                  <c:v>24.315585976386501</c:v>
                </c:pt>
                <c:pt idx="4">
                  <c:v>43.019358793253083</c:v>
                </c:pt>
                <c:pt idx="5">
                  <c:v>73.00555777964928</c:v>
                </c:pt>
                <c:pt idx="6">
                  <c:v>117.93982769070053</c:v>
                </c:pt>
                <c:pt idx="7">
                  <c:v>180.00203161428041</c:v>
                </c:pt>
                <c:pt idx="8">
                  <c:v>257.57662864534694</c:v>
                </c:pt>
                <c:pt idx="9">
                  <c:v>342.96311052434265</c:v>
                </c:pt>
                <c:pt idx="10">
                  <c:v>421.69655079661641</c:v>
                </c:pt>
                <c:pt idx="11">
                  <c:v>475.18656153721082</c:v>
                </c:pt>
                <c:pt idx="12">
                  <c:v>487.01180759139652</c:v>
                </c:pt>
                <c:pt idx="13">
                  <c:v>450.53221275844226</c:v>
                </c:pt>
                <c:pt idx="14">
                  <c:v>373.35588365638171</c:v>
                </c:pt>
                <c:pt idx="15">
                  <c:v>275.0620799490859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BellCurve!$H$57</c:f>
              <c:strCache>
                <c:ptCount val="1"/>
                <c:pt idx="0">
                  <c:v>Est T2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BellCurve!$M$58:$M$73</c:f>
              <c:numCache>
                <c:formatCode>General</c:formatCode>
                <c:ptCount val="16"/>
                <c:pt idx="0">
                  <c:v>9.4071861954351146</c:v>
                </c:pt>
                <c:pt idx="1">
                  <c:v>17.219713155295715</c:v>
                </c:pt>
                <c:pt idx="2">
                  <c:v>30.46527520512803</c:v>
                </c:pt>
                <c:pt idx="3">
                  <c:v>51.700780105762796</c:v>
                </c:pt>
                <c:pt idx="4">
                  <c:v>83.522149307490082</c:v>
                </c:pt>
                <c:pt idx="5">
                  <c:v>127.47310941954947</c:v>
                </c:pt>
                <c:pt idx="6">
                  <c:v>182.40957322962845</c:v>
                </c:pt>
                <c:pt idx="7">
                  <c:v>242.87822599925684</c:v>
                </c:pt>
                <c:pt idx="8">
                  <c:v>298.63535472051336</c:v>
                </c:pt>
                <c:pt idx="9">
                  <c:v>336.51569379690699</c:v>
                </c:pt>
                <c:pt idx="10">
                  <c:v>344.89004863423713</c:v>
                </c:pt>
                <c:pt idx="11">
                  <c:v>319.05607697281346</c:v>
                </c:pt>
                <c:pt idx="12">
                  <c:v>264.401656931003</c:v>
                </c:pt>
                <c:pt idx="13">
                  <c:v>194.79234928666762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BellCurve!$I$57</c:f>
              <c:strCache>
                <c:ptCount val="1"/>
                <c:pt idx="0">
                  <c:v>Est T3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chemeClr val="accent3"/>
                </a:solidFill>
              </a:ln>
            </c:spPr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BellCurve!$N$58:$N$73</c:f>
              <c:numCache>
                <c:formatCode>General</c:formatCode>
                <c:ptCount val="16"/>
                <c:pt idx="0">
                  <c:v>30.719376386563454</c:v>
                </c:pt>
                <c:pt idx="1">
                  <c:v>52.131999886892373</c:v>
                </c:pt>
                <c:pt idx="2">
                  <c:v>84.218781019239316</c:v>
                </c:pt>
                <c:pt idx="3">
                  <c:v>128.53632212603779</c:v>
                </c:pt>
                <c:pt idx="4">
                  <c:v>183.93099352702259</c:v>
                </c:pt>
                <c:pt idx="5">
                  <c:v>244.9039961180498</c:v>
                </c:pt>
                <c:pt idx="6">
                  <c:v>301.12617733550479</c:v>
                </c:pt>
                <c:pt idx="7">
                  <c:v>339.32246428526167</c:v>
                </c:pt>
                <c:pt idx="8">
                  <c:v>347.76666695569355</c:v>
                </c:pt>
                <c:pt idx="9">
                  <c:v>321.71722234429194</c:v>
                </c:pt>
                <c:pt idx="10">
                  <c:v>266.60694714903934</c:v>
                </c:pt>
                <c:pt idx="11">
                  <c:v>196.41705038505103</c:v>
                </c:pt>
                <c:pt idx="12">
                  <c:v>127.67246891189308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BellCurve!$J$57</c:f>
              <c:strCache>
                <c:ptCount val="1"/>
                <c:pt idx="0">
                  <c:v>Est T4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chemeClr val="accent6"/>
                </a:solidFill>
              </a:ln>
            </c:spPr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BellCurve!$O$58:$O$73</c:f>
              <c:numCache>
                <c:formatCode>General</c:formatCode>
                <c:ptCount val="16"/>
                <c:pt idx="0">
                  <c:v>51.732931089062006</c:v>
                </c:pt>
                <c:pt idx="1">
                  <c:v>83.574088934358514</c:v>
                </c:pt>
                <c:pt idx="2">
                  <c:v>127.55238067626289</c:v>
                </c:pt>
                <c:pt idx="3">
                  <c:v>182.52300763294934</c:v>
                </c:pt>
                <c:pt idx="4">
                  <c:v>243.02926383218454</c:v>
                </c:pt>
                <c:pt idx="5">
                  <c:v>298.82106604406658</c:v>
                </c:pt>
                <c:pt idx="6">
                  <c:v>336.72496163443395</c:v>
                </c:pt>
                <c:pt idx="7">
                  <c:v>345.10452420251721</c:v>
                </c:pt>
                <c:pt idx="8">
                  <c:v>319.25448725949161</c:v>
                </c:pt>
                <c:pt idx="9">
                  <c:v>264.56607946464533</c:v>
                </c:pt>
                <c:pt idx="10">
                  <c:v>194.91348412362595</c:v>
                </c:pt>
                <c:pt idx="11">
                  <c:v>126.69514023094382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9912"/>
        <c:axId val="202040304"/>
      </c:scatterChart>
      <c:valAx>
        <c:axId val="20203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40304"/>
        <c:crosses val="autoZero"/>
        <c:crossBetween val="midCat"/>
      </c:valAx>
      <c:valAx>
        <c:axId val="2020403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2039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BellCurve!$B$3</c:f>
              <c:strCache>
                <c:ptCount val="1"/>
                <c:pt idx="0">
                  <c:v>Av MS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</c:spPr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BellCurve!$B$4:$B$20</c:f>
              <c:numCache>
                <c:formatCode>0.00</c:formatCode>
                <c:ptCount val="17"/>
                <c:pt idx="0">
                  <c:v>1.1174223999999999</c:v>
                </c:pt>
                <c:pt idx="1">
                  <c:v>2.8980027586206898</c:v>
                </c:pt>
                <c:pt idx="2">
                  <c:v>8.4931178666666707</c:v>
                </c:pt>
                <c:pt idx="3">
                  <c:v>21.209397333333325</c:v>
                </c:pt>
                <c:pt idx="4">
                  <c:v>39.069894399999988</c:v>
                </c:pt>
                <c:pt idx="5">
                  <c:v>63.954613333333327</c:v>
                </c:pt>
                <c:pt idx="6">
                  <c:v>114.76677333333332</c:v>
                </c:pt>
                <c:pt idx="7">
                  <c:v>186.27929600000004</c:v>
                </c:pt>
                <c:pt idx="8">
                  <c:v>280.79310933333329</c:v>
                </c:pt>
                <c:pt idx="9">
                  <c:v>349.16239999999999</c:v>
                </c:pt>
                <c:pt idx="10">
                  <c:v>399.2834826666666</c:v>
                </c:pt>
                <c:pt idx="11">
                  <c:v>462.01801066666673</c:v>
                </c:pt>
                <c:pt idx="12">
                  <c:v>488.55401066666667</c:v>
                </c:pt>
                <c:pt idx="13">
                  <c:v>449.72242666666676</c:v>
                </c:pt>
                <c:pt idx="14">
                  <c:v>380.78013830508479</c:v>
                </c:pt>
                <c:pt idx="15">
                  <c:v>261.05851607843152</c:v>
                </c:pt>
                <c:pt idx="16">
                  <c:v>179.78967466666666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BellCurve!$C$3</c:f>
              <c:strCache>
                <c:ptCount val="1"/>
                <c:pt idx="0">
                  <c:v>Av T2</c:v>
                </c:pt>
              </c:strCache>
            </c:strRef>
          </c:tx>
          <c:spPr>
            <a:ln>
              <a:noFill/>
            </a:ln>
          </c:spPr>
          <c:xVal>
            <c:numRef>
              <c:f>BellCurve!$A$4:$A$19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BellCurve!$C$4:$C$19</c:f>
              <c:numCache>
                <c:formatCode>General</c:formatCode>
                <c:ptCount val="16"/>
                <c:pt idx="0">
                  <c:v>3.3612266666666661</c:v>
                </c:pt>
                <c:pt idx="1">
                  <c:v>11.903393333333334</c:v>
                </c:pt>
                <c:pt idx="2">
                  <c:v>32.161735757575755</c:v>
                </c:pt>
                <c:pt idx="3">
                  <c:v>83.110751999999991</c:v>
                </c:pt>
                <c:pt idx="4">
                  <c:v>145.85954666666663</c:v>
                </c:pt>
                <c:pt idx="5">
                  <c:v>197.78365066666663</c:v>
                </c:pt>
                <c:pt idx="6">
                  <c:v>264.93385466666666</c:v>
                </c:pt>
                <c:pt idx="7">
                  <c:v>305.65876800000001</c:v>
                </c:pt>
                <c:pt idx="8">
                  <c:v>308.68230266666666</c:v>
                </c:pt>
                <c:pt idx="9">
                  <c:v>342.12722133333335</c:v>
                </c:pt>
                <c:pt idx="10">
                  <c:v>303.05724133333331</c:v>
                </c:pt>
                <c:pt idx="11">
                  <c:v>247.07441333333333</c:v>
                </c:pt>
                <c:pt idx="12">
                  <c:v>237.78196266666666</c:v>
                </c:pt>
                <c:pt idx="13">
                  <c:v>161.65845333333337</c:v>
                </c:pt>
                <c:pt idx="14">
                  <c:v>162.85399999999998</c:v>
                </c:pt>
                <c:pt idx="15">
                  <c:v>153.36096000000001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BellCurve!$D$3</c:f>
              <c:strCache>
                <c:ptCount val="1"/>
                <c:pt idx="0">
                  <c:v>Av T3</c:v>
                </c:pt>
              </c:strCache>
            </c:strRef>
          </c:tx>
          <c:spPr>
            <a:ln>
              <a:noFill/>
            </a:ln>
          </c:spPr>
          <c:xVal>
            <c:numRef>
              <c:f>BellCurve!$A$4:$A$18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BellCurve!$D$4:$D$18</c:f>
              <c:numCache>
                <c:formatCode>0.00</c:formatCode>
                <c:ptCount val="15"/>
                <c:pt idx="0">
                  <c:v>6.2013071930735926</c:v>
                </c:pt>
                <c:pt idx="1">
                  <c:v>24.809583625974025</c:v>
                </c:pt>
                <c:pt idx="2">
                  <c:v>68.817249177489174</c:v>
                </c:pt>
                <c:pt idx="3">
                  <c:v>128.57430902164504</c:v>
                </c:pt>
                <c:pt idx="4">
                  <c:v>191.5193981991342</c:v>
                </c:pt>
                <c:pt idx="5">
                  <c:v>263.29195958441557</c:v>
                </c:pt>
                <c:pt idx="6">
                  <c:v>313.06796308225108</c:v>
                </c:pt>
                <c:pt idx="7">
                  <c:v>316.59426434632036</c:v>
                </c:pt>
                <c:pt idx="8">
                  <c:v>337.95951296969696</c:v>
                </c:pt>
                <c:pt idx="9">
                  <c:v>320.55278632034629</c:v>
                </c:pt>
                <c:pt idx="10">
                  <c:v>267.82622122943718</c:v>
                </c:pt>
                <c:pt idx="11">
                  <c:v>205.44879345454544</c:v>
                </c:pt>
                <c:pt idx="12">
                  <c:v>172.46462659829061</c:v>
                </c:pt>
                <c:pt idx="13">
                  <c:v>133.84796444444444</c:v>
                </c:pt>
                <c:pt idx="14">
                  <c:v>177.18058666666664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BellCurve!$E$3</c:f>
              <c:strCache>
                <c:ptCount val="1"/>
                <c:pt idx="0">
                  <c:v>Av T4</c:v>
                </c:pt>
              </c:strCache>
            </c:strRef>
          </c:tx>
          <c:spPr>
            <a:ln>
              <a:noFill/>
            </a:ln>
          </c:spPr>
          <c:xVal>
            <c:numRef>
              <c:f>BellCurve!$A$4:$A$16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BellCurve!$E$4:$E$16</c:f>
              <c:numCache>
                <c:formatCode>0.00</c:formatCode>
                <c:ptCount val="13"/>
                <c:pt idx="0">
                  <c:v>7.3287513396825394</c:v>
                </c:pt>
                <c:pt idx="1">
                  <c:v>35.617236063492065</c:v>
                </c:pt>
                <c:pt idx="2">
                  <c:v>83.82624571428569</c:v>
                </c:pt>
                <c:pt idx="3">
                  <c:v>141.93819707936507</c:v>
                </c:pt>
                <c:pt idx="4">
                  <c:v>217.1357318095238</c:v>
                </c:pt>
                <c:pt idx="5">
                  <c:v>282.67435276190474</c:v>
                </c:pt>
                <c:pt idx="6">
                  <c:v>310.28095060317463</c:v>
                </c:pt>
                <c:pt idx="7">
                  <c:v>359.51176609523804</c:v>
                </c:pt>
                <c:pt idx="8">
                  <c:v>342.52982666666662</c:v>
                </c:pt>
                <c:pt idx="9">
                  <c:v>295.9263469206349</c:v>
                </c:pt>
                <c:pt idx="10">
                  <c:v>225.94550717460319</c:v>
                </c:pt>
                <c:pt idx="11">
                  <c:v>149.70131856410254</c:v>
                </c:pt>
                <c:pt idx="12">
                  <c:v>210.23360000000002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BellCurve!$G$3</c:f>
              <c:strCache>
                <c:ptCount val="1"/>
                <c:pt idx="0">
                  <c:v>MS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BellCurve!$V$4:$V$20</c:f>
              <c:numCache>
                <c:formatCode>0.00</c:formatCode>
                <c:ptCount val="17"/>
                <c:pt idx="0">
                  <c:v>1.3297570909090908</c:v>
                </c:pt>
                <c:pt idx="1">
                  <c:v>2.9049215999999998</c:v>
                </c:pt>
                <c:pt idx="2">
                  <c:v>8.6202623999999997</c:v>
                </c:pt>
                <c:pt idx="3">
                  <c:v>21.818184533333334</c:v>
                </c:pt>
                <c:pt idx="4">
                  <c:v>40.569834666666665</c:v>
                </c:pt>
                <c:pt idx="5">
                  <c:v>69.146538666666657</c:v>
                </c:pt>
                <c:pt idx="6">
                  <c:v>125.86167466666666</c:v>
                </c:pt>
                <c:pt idx="7">
                  <c:v>196.28194133333329</c:v>
                </c:pt>
                <c:pt idx="8">
                  <c:v>295.21271466666661</c:v>
                </c:pt>
                <c:pt idx="9">
                  <c:v>358.95846399999999</c:v>
                </c:pt>
                <c:pt idx="10">
                  <c:v>392.21919999999994</c:v>
                </c:pt>
                <c:pt idx="11">
                  <c:v>421.51722666666666</c:v>
                </c:pt>
                <c:pt idx="12">
                  <c:v>412.48471466666666</c:v>
                </c:pt>
                <c:pt idx="13">
                  <c:v>333.312704</c:v>
                </c:pt>
                <c:pt idx="14">
                  <c:v>236.04322285714284</c:v>
                </c:pt>
                <c:pt idx="15">
                  <c:v>157.29428000000001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BellCurve!$H$3</c:f>
              <c:strCache>
                <c:ptCount val="1"/>
                <c:pt idx="0">
                  <c:v>T2</c:v>
                </c:pt>
              </c:strCache>
            </c:strRef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BellCurve!$A$4:$A$19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BellCurve!$W$4:$W$19</c:f>
              <c:numCache>
                <c:formatCode>0.00</c:formatCode>
                <c:ptCount val="16"/>
                <c:pt idx="0">
                  <c:v>4.0060799999999999</c:v>
                </c:pt>
                <c:pt idx="1">
                  <c:v>15.33952</c:v>
                </c:pt>
                <c:pt idx="2">
                  <c:v>37.800959999999996</c:v>
                </c:pt>
                <c:pt idx="3">
                  <c:v>98.816639999999978</c:v>
                </c:pt>
                <c:pt idx="4">
                  <c:v>184.55359999999999</c:v>
                </c:pt>
                <c:pt idx="5">
                  <c:v>226.39488</c:v>
                </c:pt>
                <c:pt idx="6">
                  <c:v>262.62079999999997</c:v>
                </c:pt>
                <c:pt idx="7">
                  <c:v>279.39839999999998</c:v>
                </c:pt>
                <c:pt idx="8">
                  <c:v>203.38559999999998</c:v>
                </c:pt>
                <c:pt idx="9">
                  <c:v>210.78144</c:v>
                </c:pt>
                <c:pt idx="10">
                  <c:v>144.90367999999998</c:v>
                </c:pt>
                <c:pt idx="11">
                  <c:v>84.846720000000005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BellCurve!$I$3</c:f>
              <c:strCache>
                <c:ptCount val="1"/>
                <c:pt idx="0">
                  <c:v>T3</c:v>
                </c:pt>
              </c:strCache>
            </c:strRef>
          </c:tx>
          <c:spPr>
            <a:ln w="2857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BellCurve!$A$4:$A$18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BellCurve!$X$4:$X$18</c:f>
              <c:numCache>
                <c:formatCode>0.00</c:formatCode>
                <c:ptCount val="15"/>
                <c:pt idx="0">
                  <c:v>7.3718719999999998</c:v>
                </c:pt>
                <c:pt idx="1">
                  <c:v>31.415199999999999</c:v>
                </c:pt>
                <c:pt idx="2">
                  <c:v>84.709759999999989</c:v>
                </c:pt>
                <c:pt idx="3">
                  <c:v>155.24415999999999</c:v>
                </c:pt>
                <c:pt idx="4">
                  <c:v>220.02624</c:v>
                </c:pt>
                <c:pt idx="5">
                  <c:v>267.20895999999999</c:v>
                </c:pt>
                <c:pt idx="6">
                  <c:v>297.30592000000001</c:v>
                </c:pt>
                <c:pt idx="7">
                  <c:v>251.45855999999998</c:v>
                </c:pt>
                <c:pt idx="8">
                  <c:v>227.1824</c:v>
                </c:pt>
                <c:pt idx="9">
                  <c:v>176.06207999999998</c:v>
                </c:pt>
                <c:pt idx="10">
                  <c:v>116.45023999999998</c:v>
                </c:pt>
                <c:pt idx="11">
                  <c:v>60.330880000000001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BellCurve!$G$57</c:f>
              <c:strCache>
                <c:ptCount val="1"/>
                <c:pt idx="0">
                  <c:v> Est M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BellCurve!$L$58:$L$73</c:f>
              <c:numCache>
                <c:formatCode>General</c:formatCode>
                <c:ptCount val="16"/>
                <c:pt idx="0">
                  <c:v>3.6899983596008963</c:v>
                </c:pt>
                <c:pt idx="1">
                  <c:v>7.0674970760372773</c:v>
                </c:pt>
                <c:pt idx="2">
                  <c:v>13.283684964324284</c:v>
                </c:pt>
                <c:pt idx="3">
                  <c:v>24.315585976386501</c:v>
                </c:pt>
                <c:pt idx="4">
                  <c:v>43.019358793253083</c:v>
                </c:pt>
                <c:pt idx="5">
                  <c:v>73.00555777964928</c:v>
                </c:pt>
                <c:pt idx="6">
                  <c:v>117.93982769070053</c:v>
                </c:pt>
                <c:pt idx="7">
                  <c:v>180.00203161428041</c:v>
                </c:pt>
                <c:pt idx="8">
                  <c:v>257.57662864534694</c:v>
                </c:pt>
                <c:pt idx="9">
                  <c:v>342.96311052434265</c:v>
                </c:pt>
                <c:pt idx="10">
                  <c:v>421.69655079661641</c:v>
                </c:pt>
                <c:pt idx="11">
                  <c:v>475.18656153721082</c:v>
                </c:pt>
                <c:pt idx="12">
                  <c:v>487.01180759139652</c:v>
                </c:pt>
                <c:pt idx="13">
                  <c:v>450.53221275844226</c:v>
                </c:pt>
                <c:pt idx="14">
                  <c:v>373.35588365638171</c:v>
                </c:pt>
                <c:pt idx="15">
                  <c:v>275.0620799490859</c:v>
                </c:pt>
              </c:numCache>
            </c:numRef>
          </c:yVal>
          <c:smooth val="0"/>
        </c:ser>
        <c:ser>
          <c:idx val="9"/>
          <c:order val="8"/>
          <c:tx>
            <c:strRef>
              <c:f>BellCurve!$H$57</c:f>
              <c:strCache>
                <c:ptCount val="1"/>
                <c:pt idx="0">
                  <c:v>Est T2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BellCurve!$M$58:$M$73</c:f>
              <c:numCache>
                <c:formatCode>General</c:formatCode>
                <c:ptCount val="16"/>
                <c:pt idx="0">
                  <c:v>9.4071861954351146</c:v>
                </c:pt>
                <c:pt idx="1">
                  <c:v>17.219713155295715</c:v>
                </c:pt>
                <c:pt idx="2">
                  <c:v>30.46527520512803</c:v>
                </c:pt>
                <c:pt idx="3">
                  <c:v>51.700780105762796</c:v>
                </c:pt>
                <c:pt idx="4">
                  <c:v>83.522149307490082</c:v>
                </c:pt>
                <c:pt idx="5">
                  <c:v>127.47310941954947</c:v>
                </c:pt>
                <c:pt idx="6">
                  <c:v>182.40957322962845</c:v>
                </c:pt>
                <c:pt idx="7">
                  <c:v>242.87822599925684</c:v>
                </c:pt>
                <c:pt idx="8">
                  <c:v>298.63535472051336</c:v>
                </c:pt>
                <c:pt idx="9">
                  <c:v>336.51569379690699</c:v>
                </c:pt>
                <c:pt idx="10">
                  <c:v>344.89004863423713</c:v>
                </c:pt>
                <c:pt idx="11">
                  <c:v>319.05607697281346</c:v>
                </c:pt>
                <c:pt idx="12">
                  <c:v>264.401656931003</c:v>
                </c:pt>
                <c:pt idx="13">
                  <c:v>194.79234928666762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10"/>
          <c:order val="9"/>
          <c:tx>
            <c:strRef>
              <c:f>BellCurve!$I$57</c:f>
              <c:strCache>
                <c:ptCount val="1"/>
                <c:pt idx="0">
                  <c:v>Est T3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chemeClr val="accent3"/>
                </a:solidFill>
              </a:ln>
            </c:spPr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BellCurve!$N$58:$N$73</c:f>
              <c:numCache>
                <c:formatCode>General</c:formatCode>
                <c:ptCount val="16"/>
                <c:pt idx="0">
                  <c:v>30.719376386563454</c:v>
                </c:pt>
                <c:pt idx="1">
                  <c:v>52.131999886892373</c:v>
                </c:pt>
                <c:pt idx="2">
                  <c:v>84.218781019239316</c:v>
                </c:pt>
                <c:pt idx="3">
                  <c:v>128.53632212603779</c:v>
                </c:pt>
                <c:pt idx="4">
                  <c:v>183.93099352702259</c:v>
                </c:pt>
                <c:pt idx="5">
                  <c:v>244.9039961180498</c:v>
                </c:pt>
                <c:pt idx="6">
                  <c:v>301.12617733550479</c:v>
                </c:pt>
                <c:pt idx="7">
                  <c:v>339.32246428526167</c:v>
                </c:pt>
                <c:pt idx="8">
                  <c:v>347.76666695569355</c:v>
                </c:pt>
                <c:pt idx="9">
                  <c:v>321.71722234429194</c:v>
                </c:pt>
                <c:pt idx="10">
                  <c:v>266.60694714903934</c:v>
                </c:pt>
                <c:pt idx="11">
                  <c:v>196.41705038505103</c:v>
                </c:pt>
                <c:pt idx="12">
                  <c:v>127.67246891189308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11"/>
          <c:order val="10"/>
          <c:tx>
            <c:strRef>
              <c:f>BellCurve!$J$57</c:f>
              <c:strCache>
                <c:ptCount val="1"/>
                <c:pt idx="0">
                  <c:v>Est T4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chemeClr val="accent6"/>
                </a:solidFill>
              </a:ln>
            </c:spPr>
          </c:marker>
          <c:xVal>
            <c:numRef>
              <c:f>BellCurve!$A$4:$A$20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BellCurve!$O$58:$O$73</c:f>
              <c:numCache>
                <c:formatCode>General</c:formatCode>
                <c:ptCount val="16"/>
                <c:pt idx="0">
                  <c:v>51.732931089062006</c:v>
                </c:pt>
                <c:pt idx="1">
                  <c:v>83.574088934358514</c:v>
                </c:pt>
                <c:pt idx="2">
                  <c:v>127.55238067626289</c:v>
                </c:pt>
                <c:pt idx="3">
                  <c:v>182.52300763294934</c:v>
                </c:pt>
                <c:pt idx="4">
                  <c:v>243.02926383218454</c:v>
                </c:pt>
                <c:pt idx="5">
                  <c:v>298.82106604406658</c:v>
                </c:pt>
                <c:pt idx="6">
                  <c:v>336.72496163443395</c:v>
                </c:pt>
                <c:pt idx="7">
                  <c:v>345.10452420251721</c:v>
                </c:pt>
                <c:pt idx="8">
                  <c:v>319.25448725949161</c:v>
                </c:pt>
                <c:pt idx="9">
                  <c:v>264.56607946464533</c:v>
                </c:pt>
                <c:pt idx="10">
                  <c:v>194.91348412362595</c:v>
                </c:pt>
                <c:pt idx="11">
                  <c:v>126.69514023094382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41088"/>
        <c:axId val="202041480"/>
      </c:scatterChart>
      <c:valAx>
        <c:axId val="20204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41480"/>
        <c:crosses val="autoZero"/>
        <c:crossBetween val="midCat"/>
      </c:valAx>
      <c:valAx>
        <c:axId val="2020414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2041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19</xdr:row>
      <xdr:rowOff>47625</xdr:rowOff>
    </xdr:from>
    <xdr:to>
      <xdr:col>17</xdr:col>
      <xdr:colOff>123824</xdr:colOff>
      <xdr:row>33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257174</xdr:colOff>
      <xdr:row>28</xdr:row>
      <xdr:rowOff>38100</xdr:rowOff>
    </xdr:from>
    <xdr:to>
      <xdr:col>21</xdr:col>
      <xdr:colOff>95250</xdr:colOff>
      <xdr:row>50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22</xdr:row>
      <xdr:rowOff>9525</xdr:rowOff>
    </xdr:from>
    <xdr:to>
      <xdr:col>10</xdr:col>
      <xdr:colOff>28575</xdr:colOff>
      <xdr:row>36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20</xdr:col>
      <xdr:colOff>9525</xdr:colOff>
      <xdr:row>36</xdr:row>
      <xdr:rowOff>76200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20</xdr:col>
      <xdr:colOff>9525</xdr:colOff>
      <xdr:row>52</xdr:row>
      <xdr:rowOff>76200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22</xdr:row>
      <xdr:rowOff>0</xdr:rowOff>
    </xdr:from>
    <xdr:ext cx="6810375" cy="4171950"/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1000"/>
          <a:ext cx="6810375" cy="417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0</xdr:colOff>
      <xdr:row>46</xdr:row>
      <xdr:rowOff>0</xdr:rowOff>
    </xdr:from>
    <xdr:ext cx="7277100" cy="4210050"/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63000"/>
          <a:ext cx="7277100" cy="421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0</xdr:colOff>
      <xdr:row>70</xdr:row>
      <xdr:rowOff>0</xdr:rowOff>
    </xdr:from>
    <xdr:ext cx="7219950" cy="4295775"/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00"/>
          <a:ext cx="7219950" cy="429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0</xdr:colOff>
      <xdr:row>94</xdr:row>
      <xdr:rowOff>0</xdr:rowOff>
    </xdr:from>
    <xdr:ext cx="7277100" cy="4181475"/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07000"/>
          <a:ext cx="7277100" cy="418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0</xdr:colOff>
      <xdr:row>22</xdr:row>
      <xdr:rowOff>0</xdr:rowOff>
    </xdr:from>
    <xdr:ext cx="5010150" cy="4162425"/>
    <xdr:pic>
      <xdr:nvPicPr>
        <xdr:cNvPr id="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191000"/>
          <a:ext cx="5010150" cy="416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0</xdr:colOff>
      <xdr:row>46</xdr:row>
      <xdr:rowOff>0</xdr:rowOff>
    </xdr:from>
    <xdr:ext cx="4962525" cy="4191000"/>
    <xdr:pic>
      <xdr:nvPicPr>
        <xdr:cNvPr id="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8763000"/>
          <a:ext cx="4962525" cy="419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0</xdr:colOff>
      <xdr:row>70</xdr:row>
      <xdr:rowOff>0</xdr:rowOff>
    </xdr:from>
    <xdr:ext cx="4933950" cy="4124325"/>
    <xdr:pic>
      <xdr:nvPicPr>
        <xdr:cNvPr id="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3335000"/>
          <a:ext cx="4933950" cy="412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0</xdr:colOff>
      <xdr:row>94</xdr:row>
      <xdr:rowOff>0</xdr:rowOff>
    </xdr:from>
    <xdr:ext cx="4914900" cy="4162425"/>
    <xdr:pic>
      <xdr:nvPicPr>
        <xdr:cNvPr id="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7907000"/>
          <a:ext cx="4914900" cy="416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8</xdr:col>
      <xdr:colOff>247650</xdr:colOff>
      <xdr:row>38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18</xdr:col>
      <xdr:colOff>247650</xdr:colOff>
      <xdr:row>38</xdr:row>
      <xdr:rowOff>76200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8</xdr:col>
      <xdr:colOff>247650</xdr:colOff>
      <xdr:row>54</xdr:row>
      <xdr:rowOff>76200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18</xdr:col>
      <xdr:colOff>247650</xdr:colOff>
      <xdr:row>54</xdr:row>
      <xdr:rowOff>76200</xdr:rowOff>
    </xdr:to>
    <xdr:graphicFrame macro="">
      <xdr:nvGraphicFramePr>
        <xdr:cNvPr id="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36</xdr:row>
      <xdr:rowOff>0</xdr:rowOff>
    </xdr:from>
    <xdr:to>
      <xdr:col>27</xdr:col>
      <xdr:colOff>247650</xdr:colOff>
      <xdr:row>50</xdr:row>
      <xdr:rowOff>76200</xdr:rowOff>
    </xdr:to>
    <xdr:graphicFrame macro="">
      <xdr:nvGraphicFramePr>
        <xdr:cNvPr id="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36</xdr:row>
      <xdr:rowOff>0</xdr:rowOff>
    </xdr:from>
    <xdr:to>
      <xdr:col>36</xdr:col>
      <xdr:colOff>247650</xdr:colOff>
      <xdr:row>50</xdr:row>
      <xdr:rowOff>76200</xdr:rowOff>
    </xdr:to>
    <xdr:graphicFrame macro="">
      <xdr:nvGraphicFramePr>
        <xdr:cNvPr id="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36</xdr:row>
      <xdr:rowOff>0</xdr:rowOff>
    </xdr:from>
    <xdr:to>
      <xdr:col>44</xdr:col>
      <xdr:colOff>247650</xdr:colOff>
      <xdr:row>50</xdr:row>
      <xdr:rowOff>76200</xdr:rowOff>
    </xdr:to>
    <xdr:graphicFrame macro="">
      <xdr:nvGraphicFramePr>
        <xdr:cNvPr id="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19</xdr:row>
      <xdr:rowOff>47625</xdr:rowOff>
    </xdr:from>
    <xdr:to>
      <xdr:col>17</xdr:col>
      <xdr:colOff>123825</xdr:colOff>
      <xdr:row>33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28</xdr:row>
      <xdr:rowOff>38100</xdr:rowOff>
    </xdr:from>
    <xdr:to>
      <xdr:col>17</xdr:col>
      <xdr:colOff>381000</xdr:colOff>
      <xdr:row>42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workbookViewId="0">
      <selection activeCell="Y36" sqref="Y36"/>
    </sheetView>
  </sheetViews>
  <sheetFormatPr defaultRowHeight="15" x14ac:dyDescent="0.25"/>
  <sheetData>
    <row r="1" spans="1:24" x14ac:dyDescent="0.25">
      <c r="A1" s="1"/>
      <c r="B1" s="2"/>
      <c r="C1" s="1"/>
      <c r="D1" s="1"/>
      <c r="E1" s="1"/>
    </row>
    <row r="2" spans="1:24" x14ac:dyDescent="0.25">
      <c r="A2" s="1"/>
      <c r="B2" s="2"/>
      <c r="C2" s="1"/>
      <c r="D2" s="1"/>
      <c r="P2" t="s">
        <v>5</v>
      </c>
      <c r="Q2">
        <v>16</v>
      </c>
      <c r="R2" t="s">
        <v>6</v>
      </c>
      <c r="S2">
        <f xml:space="preserve"> X2 - EXP(X3 * Q2)</f>
        <v>-5.6449573946389331E-2</v>
      </c>
      <c r="W2" t="s">
        <v>15</v>
      </c>
      <c r="X2">
        <v>-3.2554924278585563E-2</v>
      </c>
    </row>
    <row r="3" spans="1:24" x14ac:dyDescent="0.25">
      <c r="A3" s="1"/>
      <c r="B3" s="2"/>
      <c r="R3" t="s">
        <v>7</v>
      </c>
      <c r="S3">
        <f>X4 - EXP(X5 * Q2)</f>
        <v>-1.0510381904638658E-3</v>
      </c>
      <c r="W3" t="s">
        <v>16</v>
      </c>
      <c r="X3">
        <v>-0.23338129427360021</v>
      </c>
    </row>
    <row r="4" spans="1:24" x14ac:dyDescent="0.25">
      <c r="A4" s="1"/>
      <c r="B4" s="2"/>
      <c r="R4" t="s">
        <v>8</v>
      </c>
      <c r="S4">
        <f xml:space="preserve"> 1000 * EXP(-1.17 + 0.047 * Q2)</f>
        <v>658.36222842482721</v>
      </c>
      <c r="T4">
        <f>MAX(E7:E19)*(1-EXP(-X6*(Q2-X7)))</f>
        <v>418.25315119667908</v>
      </c>
      <c r="W4" t="s">
        <v>17</v>
      </c>
      <c r="X4">
        <v>1.3450245448736355E-2</v>
      </c>
    </row>
    <row r="5" spans="1:24" x14ac:dyDescent="0.25">
      <c r="A5" s="1"/>
      <c r="B5" s="2"/>
      <c r="P5" s="3"/>
      <c r="R5" t="s">
        <v>9</v>
      </c>
      <c r="S5">
        <f>Q2*X8</f>
        <v>11.285738766615015</v>
      </c>
      <c r="W5" t="s">
        <v>18</v>
      </c>
      <c r="X5">
        <v>-0.26459488166453021</v>
      </c>
    </row>
    <row r="6" spans="1:24" x14ac:dyDescent="0.25">
      <c r="A6" s="1"/>
      <c r="B6" s="2"/>
      <c r="D6" s="1"/>
      <c r="E6" t="s">
        <v>0</v>
      </c>
      <c r="F6" t="s">
        <v>1</v>
      </c>
      <c r="G6" t="s">
        <v>2</v>
      </c>
      <c r="H6" t="s">
        <v>3</v>
      </c>
      <c r="I6" t="s">
        <v>4</v>
      </c>
      <c r="P6" s="3"/>
      <c r="R6" t="s">
        <v>23</v>
      </c>
      <c r="S6" t="s">
        <v>22</v>
      </c>
      <c r="T6" t="s">
        <v>24</v>
      </c>
      <c r="W6" t="s">
        <v>19</v>
      </c>
      <c r="X6">
        <v>1.2987691569126878</v>
      </c>
    </row>
    <row r="7" spans="1:24" x14ac:dyDescent="0.25">
      <c r="A7" s="1"/>
      <c r="B7" s="2"/>
      <c r="D7">
        <v>1</v>
      </c>
      <c r="E7">
        <v>1.0791999999999999</v>
      </c>
      <c r="F7">
        <v>3.8978999999999999</v>
      </c>
      <c r="G7">
        <v>3.6919999999999997</v>
      </c>
      <c r="H7">
        <v>9.315199999999999</v>
      </c>
      <c r="I7">
        <v>8.0869</v>
      </c>
      <c r="P7" s="3"/>
      <c r="R7">
        <f t="shared" ref="R7:R19" si="0">(S7-E7)^2</f>
        <v>5.1367465238381884</v>
      </c>
      <c r="S7">
        <f>($T$4 * EXP($S$2 * (D7 - $S$5)^2 + $S$3 * (D7 - $S$5)^3) * 100)/100</f>
        <v>3.3456391727637849</v>
      </c>
      <c r="T7">
        <f>($T$4 * EXP($S$2 * (D9 - $S$5)^2 + $S$3 * (D9 - $S$5)^3) * 100)/100</f>
        <v>15.776246348283331</v>
      </c>
      <c r="W7" t="s">
        <v>20</v>
      </c>
      <c r="X7">
        <v>10.571226883804782</v>
      </c>
    </row>
    <row r="8" spans="1:24" x14ac:dyDescent="0.25">
      <c r="A8" s="1"/>
      <c r="B8" s="2"/>
      <c r="D8">
        <v>2</v>
      </c>
      <c r="E8">
        <v>3.4647999999999999</v>
      </c>
      <c r="F8">
        <v>8.4064000000000014</v>
      </c>
      <c r="G8">
        <v>19.794799999999995</v>
      </c>
      <c r="H8">
        <v>41.5989</v>
      </c>
      <c r="I8">
        <v>45.127599999999994</v>
      </c>
      <c r="P8" s="3"/>
      <c r="R8">
        <f t="shared" si="0"/>
        <v>16.003196525663892</v>
      </c>
      <c r="S8">
        <f t="shared" ref="S8:S19" si="1">($T$4 * EXP($S$2 * (D8 - $S$5)^2 + $S$3 * (D8 - $S$5)^3) * 100)/100</f>
        <v>7.4651995457533848</v>
      </c>
      <c r="T8">
        <f t="shared" ref="T8:T16" si="2">($T$4 * EXP($S$2 * (D10 - $S$5)^2 + $S$3 * (D10 - $S$5)^3) * 100)/100</f>
        <v>31.378134101717695</v>
      </c>
      <c r="W8" t="s">
        <v>21</v>
      </c>
      <c r="X8">
        <v>0.70535867291343846</v>
      </c>
    </row>
    <row r="9" spans="1:24" x14ac:dyDescent="0.25">
      <c r="A9" s="1"/>
      <c r="B9" s="2"/>
      <c r="D9">
        <v>3</v>
      </c>
      <c r="E9">
        <v>6.2195999999999998</v>
      </c>
      <c r="F9">
        <v>14.001199999999999</v>
      </c>
      <c r="G9">
        <v>56.345600000000005</v>
      </c>
      <c r="H9">
        <v>82.793099999999981</v>
      </c>
      <c r="I9">
        <v>83.275900000000007</v>
      </c>
      <c r="P9" s="3"/>
      <c r="R9">
        <f t="shared" si="0"/>
        <v>91.329489426157139</v>
      </c>
      <c r="S9">
        <f t="shared" si="1"/>
        <v>15.776246348283331</v>
      </c>
      <c r="T9">
        <f t="shared" si="2"/>
        <v>58.367751993336086</v>
      </c>
    </row>
    <row r="10" spans="1:24" x14ac:dyDescent="0.25">
      <c r="A10" s="1"/>
      <c r="B10" s="2"/>
      <c r="D10">
        <v>4</v>
      </c>
      <c r="E10">
        <v>25.645199999999996</v>
      </c>
      <c r="F10">
        <v>4.1655999999999995</v>
      </c>
      <c r="G10">
        <v>114.1254</v>
      </c>
      <c r="H10">
        <v>144.54180000000002</v>
      </c>
      <c r="I10">
        <v>156.2071</v>
      </c>
      <c r="P10" s="3"/>
      <c r="R10">
        <f t="shared" si="0"/>
        <v>32.866533414637722</v>
      </c>
      <c r="S10">
        <f t="shared" si="1"/>
        <v>31.378134101717695</v>
      </c>
      <c r="T10">
        <f t="shared" si="2"/>
        <v>100.90262751466807</v>
      </c>
    </row>
    <row r="11" spans="1:24" x14ac:dyDescent="0.25">
      <c r="A11" s="1"/>
      <c r="B11" s="2"/>
      <c r="D11">
        <v>5</v>
      </c>
      <c r="E11">
        <v>59.469599999999993</v>
      </c>
      <c r="G11">
        <v>172.2105</v>
      </c>
      <c r="H11">
        <v>226.2628</v>
      </c>
      <c r="I11">
        <v>185.09699999999998</v>
      </c>
      <c r="P11" s="3"/>
      <c r="R11">
        <f t="shared" si="0"/>
        <v>1.2140690297892256</v>
      </c>
      <c r="S11">
        <f t="shared" si="1"/>
        <v>58.367751993336086</v>
      </c>
      <c r="T11">
        <f t="shared" si="2"/>
        <v>161.09307799596215</v>
      </c>
    </row>
    <row r="12" spans="1:24" x14ac:dyDescent="0.25">
      <c r="A12" s="1"/>
      <c r="B12" s="2"/>
      <c r="D12">
        <v>6</v>
      </c>
      <c r="E12">
        <v>115.27559999999998</v>
      </c>
      <c r="G12">
        <v>239.90900000000002</v>
      </c>
      <c r="H12">
        <v>305.98869999999994</v>
      </c>
      <c r="I12">
        <v>189.39250000000001</v>
      </c>
      <c r="P12" s="3"/>
      <c r="R12">
        <f t="shared" si="0"/>
        <v>206.58233806410826</v>
      </c>
      <c r="S12">
        <f t="shared" si="1"/>
        <v>100.90262751466807</v>
      </c>
      <c r="T12">
        <f t="shared" si="2"/>
        <v>236.0246808151104</v>
      </c>
    </row>
    <row r="13" spans="1:24" x14ac:dyDescent="0.25">
      <c r="A13" s="1"/>
      <c r="B13" s="2"/>
      <c r="D13">
        <v>7</v>
      </c>
      <c r="E13">
        <v>162.58289999999997</v>
      </c>
      <c r="G13">
        <v>328.70159999999998</v>
      </c>
      <c r="H13">
        <v>314.89920000000001</v>
      </c>
      <c r="I13">
        <v>195.1506</v>
      </c>
      <c r="P13" s="3"/>
      <c r="R13">
        <f t="shared" si="0"/>
        <v>2.2195696037152635</v>
      </c>
      <c r="S13">
        <f t="shared" si="1"/>
        <v>161.09307799596215</v>
      </c>
      <c r="T13">
        <f t="shared" si="2"/>
        <v>315.35907495586611</v>
      </c>
    </row>
    <row r="14" spans="1:24" x14ac:dyDescent="0.25">
      <c r="A14" s="1"/>
      <c r="B14" s="2"/>
      <c r="D14">
        <v>8</v>
      </c>
      <c r="E14">
        <v>226.20600000000002</v>
      </c>
      <c r="G14">
        <v>359.18189999999998</v>
      </c>
      <c r="H14">
        <v>275.3664</v>
      </c>
      <c r="I14">
        <v>155.7456</v>
      </c>
      <c r="P14" s="3"/>
      <c r="R14">
        <f t="shared" si="0"/>
        <v>96.406492949016695</v>
      </c>
      <c r="S14">
        <f t="shared" si="1"/>
        <v>236.0246808151104</v>
      </c>
      <c r="T14">
        <f t="shared" si="2"/>
        <v>381.84038671194918</v>
      </c>
    </row>
    <row r="15" spans="1:24" x14ac:dyDescent="0.25">
      <c r="A15" s="1"/>
      <c r="B15" s="2"/>
      <c r="D15">
        <v>9</v>
      </c>
      <c r="E15">
        <v>318.91780000000006</v>
      </c>
      <c r="G15">
        <v>314.78559999999999</v>
      </c>
      <c r="H15">
        <v>203.45050000000001</v>
      </c>
      <c r="I15">
        <v>69.545200000000008</v>
      </c>
      <c r="P15" s="3"/>
      <c r="R15">
        <f t="shared" si="0"/>
        <v>12.664523939746189</v>
      </c>
      <c r="S15">
        <f t="shared" si="1"/>
        <v>315.35907495586611</v>
      </c>
      <c r="T15">
        <f t="shared" si="2"/>
        <v>416.34010077755426</v>
      </c>
    </row>
    <row r="16" spans="1:24" x14ac:dyDescent="0.25">
      <c r="A16" s="1"/>
      <c r="B16" s="2"/>
      <c r="D16">
        <v>10</v>
      </c>
      <c r="E16">
        <v>377.13779999999997</v>
      </c>
      <c r="G16">
        <v>237.28200000000001</v>
      </c>
      <c r="H16">
        <v>81.584800000000016</v>
      </c>
      <c r="P16" s="3"/>
      <c r="R16">
        <f t="shared" si="0"/>
        <v>22.114321783401273</v>
      </c>
      <c r="S16">
        <f t="shared" si="1"/>
        <v>381.84038671194918</v>
      </c>
      <c r="T16">
        <f t="shared" si="2"/>
        <v>406.22413063480087</v>
      </c>
    </row>
    <row r="17" spans="1:19" x14ac:dyDescent="0.25">
      <c r="A17" s="1"/>
      <c r="B17" s="2"/>
      <c r="D17">
        <v>11</v>
      </c>
      <c r="E17">
        <v>418.61599999999999</v>
      </c>
      <c r="G17">
        <v>117.221</v>
      </c>
      <c r="P17" s="3"/>
      <c r="R17">
        <f t="shared" si="0"/>
        <v>5.1797172707290793</v>
      </c>
      <c r="S17">
        <f t="shared" si="1"/>
        <v>416.34010077755426</v>
      </c>
    </row>
    <row r="18" spans="1:19" x14ac:dyDescent="0.25">
      <c r="A18" s="1"/>
      <c r="B18" s="2"/>
      <c r="D18">
        <v>12</v>
      </c>
      <c r="E18">
        <v>411.92070000000001</v>
      </c>
      <c r="P18" s="3"/>
      <c r="R18">
        <f t="shared" si="0"/>
        <v>32.450902532525319</v>
      </c>
      <c r="S18">
        <f t="shared" si="1"/>
        <v>406.22413063480087</v>
      </c>
    </row>
    <row r="19" spans="1:19" x14ac:dyDescent="0.25">
      <c r="A19" s="1"/>
      <c r="B19" s="2"/>
      <c r="D19">
        <v>13</v>
      </c>
      <c r="E19">
        <v>348.46280000000002</v>
      </c>
      <c r="P19" s="3"/>
      <c r="R19">
        <f t="shared" si="0"/>
        <v>15.88489134646546</v>
      </c>
      <c r="S19">
        <f t="shared" si="1"/>
        <v>352.44838544588691</v>
      </c>
    </row>
    <row r="20" spans="1:19" x14ac:dyDescent="0.25">
      <c r="A20" s="1"/>
      <c r="P20" s="3"/>
      <c r="R20">
        <f>SUM(R7:R19)</f>
        <v>540.05279240979371</v>
      </c>
    </row>
    <row r="21" spans="1:19" x14ac:dyDescent="0.25">
      <c r="A21" s="1"/>
      <c r="P21" s="3"/>
    </row>
    <row r="22" spans="1:19" x14ac:dyDescent="0.25">
      <c r="A22" s="1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  <c r="B27" s="2"/>
    </row>
    <row r="28" spans="1:19" x14ac:dyDescent="0.25">
      <c r="A28" s="1"/>
      <c r="B28" s="2"/>
    </row>
    <row r="29" spans="1:19" x14ac:dyDescent="0.25">
      <c r="A29" s="1"/>
      <c r="B29" s="2"/>
    </row>
    <row r="30" spans="1:19" x14ac:dyDescent="0.25">
      <c r="A30" s="1"/>
      <c r="B30" s="2"/>
    </row>
    <row r="31" spans="1:19" x14ac:dyDescent="0.25">
      <c r="A31" s="1"/>
      <c r="B31" s="2"/>
    </row>
    <row r="32" spans="1:19" x14ac:dyDescent="0.25">
      <c r="A32" s="1"/>
      <c r="B32" t="s">
        <v>10</v>
      </c>
    </row>
    <row r="33" spans="1:2" x14ac:dyDescent="0.25">
      <c r="A33" s="1"/>
      <c r="B33" t="s">
        <v>11</v>
      </c>
    </row>
    <row r="34" spans="1:2" x14ac:dyDescent="0.25">
      <c r="A34" s="1"/>
      <c r="B34" t="s">
        <v>12</v>
      </c>
    </row>
    <row r="35" spans="1:2" x14ac:dyDescent="0.25">
      <c r="A35" s="1"/>
      <c r="B35" t="s">
        <v>13</v>
      </c>
    </row>
    <row r="36" spans="1:2" x14ac:dyDescent="0.25">
      <c r="A36" s="1"/>
    </row>
    <row r="37" spans="1:2" x14ac:dyDescent="0.25">
      <c r="A37" s="1"/>
    </row>
    <row r="38" spans="1:2" x14ac:dyDescent="0.25">
      <c r="A38" s="1"/>
      <c r="B38" t="s">
        <v>14</v>
      </c>
    </row>
    <row r="39" spans="1:2" x14ac:dyDescent="0.25">
      <c r="A39" s="1"/>
      <c r="B39" s="2"/>
    </row>
    <row r="40" spans="1:2" x14ac:dyDescent="0.25">
      <c r="A40" s="1"/>
      <c r="B40" s="2"/>
    </row>
    <row r="41" spans="1:2" x14ac:dyDescent="0.25">
      <c r="A41" s="1"/>
      <c r="B41" s="2"/>
    </row>
    <row r="42" spans="1:2" x14ac:dyDescent="0.25">
      <c r="A42" s="1"/>
      <c r="B42" s="2"/>
    </row>
    <row r="43" spans="1:2" x14ac:dyDescent="0.25">
      <c r="A43" s="1"/>
      <c r="B43" s="2"/>
    </row>
    <row r="44" spans="1:2" x14ac:dyDescent="0.25">
      <c r="A44" s="1"/>
      <c r="B44" s="2"/>
    </row>
    <row r="45" spans="1:2" x14ac:dyDescent="0.25">
      <c r="A45" s="1"/>
      <c r="B45" s="2"/>
    </row>
    <row r="46" spans="1:2" x14ac:dyDescent="0.25">
      <c r="A46" s="1"/>
      <c r="B46" s="2"/>
    </row>
    <row r="47" spans="1:2" x14ac:dyDescent="0.25">
      <c r="A47" s="1"/>
      <c r="B4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workbookViewId="0">
      <selection activeCell="O22" sqref="O22"/>
    </sheetView>
  </sheetViews>
  <sheetFormatPr defaultRowHeight="15" x14ac:dyDescent="0.25"/>
  <sheetData>
    <row r="1" spans="1:25" x14ac:dyDescent="0.25">
      <c r="A1" s="1"/>
      <c r="B1" s="2"/>
      <c r="C1" s="1"/>
      <c r="D1" s="1"/>
      <c r="E1" s="1"/>
    </row>
    <row r="2" spans="1:25" x14ac:dyDescent="0.25">
      <c r="A2" s="1"/>
      <c r="B2" s="2"/>
      <c r="C2" s="1"/>
      <c r="D2" s="1"/>
      <c r="P2" t="s">
        <v>5</v>
      </c>
      <c r="Q2">
        <v>16</v>
      </c>
      <c r="R2" t="s">
        <v>6</v>
      </c>
      <c r="S2">
        <f xml:space="preserve"> X2 - EXP(X3 * Q2)</f>
        <v>-6.3447311715896154E-2</v>
      </c>
      <c r="W2" t="s">
        <v>15</v>
      </c>
      <c r="X2">
        <v>-3.3630389734674519E-2</v>
      </c>
      <c r="Y2">
        <v>-8.9999999999999993E-3</v>
      </c>
    </row>
    <row r="3" spans="1:25" x14ac:dyDescent="0.25">
      <c r="A3" s="1"/>
      <c r="B3" s="2"/>
      <c r="R3" t="s">
        <v>7</v>
      </c>
      <c r="S3">
        <f>X4 - EXP(X5 * Q2)</f>
        <v>-2.9625507258778569E-3</v>
      </c>
      <c r="W3" t="s">
        <v>16</v>
      </c>
      <c r="X3">
        <v>-0.21954244968241932</v>
      </c>
      <c r="Y3">
        <v>-0.2</v>
      </c>
    </row>
    <row r="4" spans="1:25" x14ac:dyDescent="0.25">
      <c r="A4" s="1"/>
      <c r="B4" s="2"/>
      <c r="R4" t="s">
        <v>8</v>
      </c>
      <c r="S4">
        <f xml:space="preserve"> 1000 * EXP(-1.17 + 0.047 * Q2)</f>
        <v>658.36222842482721</v>
      </c>
      <c r="T4">
        <f>MAX(E7:E22)*(1-EXP(-X6*(Q2-X7)))</f>
        <v>516.04048260696209</v>
      </c>
      <c r="W4" t="s">
        <v>17</v>
      </c>
      <c r="X4">
        <v>-2.4971495954735998E-3</v>
      </c>
      <c r="Y4">
        <v>5.9999999999999995E-4</v>
      </c>
    </row>
    <row r="5" spans="1:25" x14ac:dyDescent="0.25">
      <c r="A5" s="1"/>
      <c r="B5" s="2"/>
      <c r="L5" s="5">
        <f>E13</f>
        <v>111.89632</v>
      </c>
      <c r="P5" s="3"/>
      <c r="R5" t="s">
        <v>9</v>
      </c>
      <c r="S5">
        <f>Q2*X8</f>
        <v>12.851153751251482</v>
      </c>
      <c r="W5" t="s">
        <v>18</v>
      </c>
      <c r="X5">
        <v>-0.47953817988821884</v>
      </c>
      <c r="Y5">
        <v>-0.43</v>
      </c>
    </row>
    <row r="6" spans="1:25" x14ac:dyDescent="0.25">
      <c r="A6" s="1"/>
      <c r="B6" s="2"/>
      <c r="D6" s="4" t="s">
        <v>25</v>
      </c>
      <c r="E6" s="3" t="s">
        <v>26</v>
      </c>
      <c r="F6" s="3" t="s">
        <v>1</v>
      </c>
      <c r="G6" t="s">
        <v>2</v>
      </c>
      <c r="H6" t="s">
        <v>3</v>
      </c>
      <c r="I6" t="s">
        <v>4</v>
      </c>
      <c r="P6" s="3"/>
      <c r="R6" t="s">
        <v>23</v>
      </c>
      <c r="S6" t="s">
        <v>22</v>
      </c>
      <c r="T6" t="s">
        <v>24</v>
      </c>
      <c r="W6" t="s">
        <v>19</v>
      </c>
      <c r="X6">
        <v>1.1838623356029738</v>
      </c>
      <c r="Y6">
        <v>0.4</v>
      </c>
    </row>
    <row r="7" spans="1:25" x14ac:dyDescent="0.25">
      <c r="A7" s="1"/>
      <c r="B7" s="2"/>
      <c r="D7" s="4">
        <v>1</v>
      </c>
      <c r="E7" s="3">
        <v>1.0271999999999999</v>
      </c>
      <c r="F7" s="3">
        <v>4.3142399999999999</v>
      </c>
      <c r="G7">
        <v>3.6919999999999997</v>
      </c>
      <c r="H7">
        <v>9.315199999999999</v>
      </c>
      <c r="I7">
        <v>8.0869</v>
      </c>
      <c r="L7">
        <f>G7+$L$5</f>
        <v>115.58832</v>
      </c>
      <c r="P7" s="3"/>
      <c r="R7">
        <f>(S7-E7)^2</f>
        <v>74.220699538041046</v>
      </c>
      <c r="S7">
        <f>($T$4 * EXP($S$2 * (D7 - $S$5)^2 + $S$3 * (D7 - $S$5)^3) * 100)/100</f>
        <v>9.6423436167971719</v>
      </c>
      <c r="T7">
        <v>0</v>
      </c>
      <c r="W7" t="s">
        <v>20</v>
      </c>
      <c r="X7">
        <v>10.43295332826032</v>
      </c>
      <c r="Y7">
        <v>13.95</v>
      </c>
    </row>
    <row r="8" spans="1:25" x14ac:dyDescent="0.25">
      <c r="A8" s="1"/>
      <c r="B8" s="2"/>
      <c r="D8" s="4">
        <v>2</v>
      </c>
      <c r="E8" s="3">
        <v>3.1158399999999995</v>
      </c>
      <c r="F8" s="3">
        <v>9.0393599999999985</v>
      </c>
      <c r="G8">
        <v>19.794799999999995</v>
      </c>
      <c r="H8">
        <v>41.5989</v>
      </c>
      <c r="I8">
        <v>45.127599999999994</v>
      </c>
      <c r="L8">
        <f t="shared" ref="L8:L17" si="0">G8+$L$5</f>
        <v>131.69112000000001</v>
      </c>
      <c r="P8" s="3"/>
      <c r="R8">
        <f t="shared" ref="R8:R22" si="1">(S8-E8)^2</f>
        <v>96.600164276808897</v>
      </c>
      <c r="S8">
        <f t="shared" ref="S8:S22" si="2">($T$4 * EXP($S$2 * (D8 - $S$5)^2 + $S$3 * (D8 - $S$5)^3) * 100)/100</f>
        <v>12.944378257381352</v>
      </c>
      <c r="T8">
        <f t="shared" ref="T8:T17" si="3">($T$4 * EXP($S$2 * (D13 - $S$5)^2 + $S$3 * (D13 - $S$5)^3) * 100)/100 -$S$13</f>
        <v>0</v>
      </c>
      <c r="W8" t="s">
        <v>21</v>
      </c>
      <c r="X8">
        <v>0.80319710945321765</v>
      </c>
      <c r="Y8">
        <v>0.67</v>
      </c>
    </row>
    <row r="9" spans="1:25" x14ac:dyDescent="0.25">
      <c r="A9" s="1"/>
      <c r="B9" s="2"/>
      <c r="D9" s="4">
        <v>3</v>
      </c>
      <c r="E9" s="3">
        <v>9.4160000000000004</v>
      </c>
      <c r="F9" s="3">
        <v>27.391999999999999</v>
      </c>
      <c r="G9">
        <v>56.345600000000005</v>
      </c>
      <c r="H9">
        <v>82.793099999999981</v>
      </c>
      <c r="I9">
        <v>83.275900000000007</v>
      </c>
      <c r="L9">
        <f t="shared" si="0"/>
        <v>168.24191999999999</v>
      </c>
      <c r="P9" s="3"/>
      <c r="R9">
        <f t="shared" si="1"/>
        <v>83.659648242121719</v>
      </c>
      <c r="S9">
        <f t="shared" si="2"/>
        <v>18.562564832882437</v>
      </c>
      <c r="T9">
        <f t="shared" si="3"/>
        <v>56.166872132489985</v>
      </c>
    </row>
    <row r="10" spans="1:25" x14ac:dyDescent="0.25">
      <c r="A10" s="1"/>
      <c r="B10" s="2"/>
      <c r="D10" s="4">
        <v>4</v>
      </c>
      <c r="E10" s="3">
        <v>22.769600000000001</v>
      </c>
      <c r="F10" s="3">
        <v>67.110399999999998</v>
      </c>
      <c r="G10">
        <v>114.1254</v>
      </c>
      <c r="H10">
        <v>144.54180000000002</v>
      </c>
      <c r="I10">
        <v>156.2071</v>
      </c>
      <c r="L10">
        <f t="shared" si="0"/>
        <v>226.02172000000002</v>
      </c>
      <c r="P10" s="3"/>
      <c r="R10">
        <f t="shared" si="1"/>
        <v>26.671109256532734</v>
      </c>
      <c r="S10">
        <f t="shared" si="2"/>
        <v>27.934007928943331</v>
      </c>
      <c r="T10">
        <f t="shared" si="3"/>
        <v>132.07734424797098</v>
      </c>
    </row>
    <row r="11" spans="1:25" x14ac:dyDescent="0.25">
      <c r="A11" s="1"/>
      <c r="B11" s="2"/>
      <c r="D11" s="4">
        <v>5</v>
      </c>
      <c r="E11" s="3">
        <v>41.943999999999996</v>
      </c>
      <c r="F11" s="3">
        <v>131.75551999999999</v>
      </c>
      <c r="G11">
        <v>172.2105</v>
      </c>
      <c r="H11">
        <v>226.2628</v>
      </c>
      <c r="I11">
        <v>185.09699999999998</v>
      </c>
      <c r="L11">
        <f t="shared" si="0"/>
        <v>284.10681999999997</v>
      </c>
      <c r="P11" s="3"/>
      <c r="R11">
        <f t="shared" si="1"/>
        <v>1.9372367221834585</v>
      </c>
      <c r="S11">
        <f t="shared" si="2"/>
        <v>43.335846515311026</v>
      </c>
      <c r="T11">
        <f t="shared" si="3"/>
        <v>223.56887726216706</v>
      </c>
    </row>
    <row r="12" spans="1:25" x14ac:dyDescent="0.25">
      <c r="A12" s="1"/>
      <c r="B12" s="2"/>
      <c r="D12" s="4">
        <v>6</v>
      </c>
      <c r="E12" s="3">
        <v>63.686399999999999</v>
      </c>
      <c r="F12" s="3">
        <v>194.14079999999998</v>
      </c>
      <c r="G12">
        <v>239.90900000000002</v>
      </c>
      <c r="H12">
        <v>305.98869999999994</v>
      </c>
      <c r="I12">
        <v>189.39250000000001</v>
      </c>
      <c r="L12">
        <f t="shared" si="0"/>
        <v>351.80532000000005</v>
      </c>
      <c r="P12" s="3"/>
      <c r="R12">
        <f t="shared" si="1"/>
        <v>19.359988997093662</v>
      </c>
      <c r="S12">
        <f t="shared" si="2"/>
        <v>68.086398749669556</v>
      </c>
      <c r="T12">
        <f t="shared" si="3"/>
        <v>316.65168734322549</v>
      </c>
    </row>
    <row r="13" spans="1:25" x14ac:dyDescent="0.25">
      <c r="A13" s="1"/>
      <c r="B13" s="2"/>
      <c r="D13" s="4">
        <v>7</v>
      </c>
      <c r="E13" s="3">
        <v>111.89632</v>
      </c>
      <c r="F13" s="3">
        <v>288.84863999999999</v>
      </c>
      <c r="G13">
        <v>328.70159999999998</v>
      </c>
      <c r="H13">
        <v>314.89920000000001</v>
      </c>
      <c r="I13">
        <v>195.1506</v>
      </c>
      <c r="L13">
        <f t="shared" si="0"/>
        <v>440.59791999999999</v>
      </c>
      <c r="P13" s="3"/>
      <c r="R13">
        <f t="shared" si="1"/>
        <v>29.910904780165932</v>
      </c>
      <c r="S13">
        <f t="shared" si="2"/>
        <v>106.42723371615277</v>
      </c>
      <c r="T13">
        <f t="shared" si="3"/>
        <v>387.33139943813438</v>
      </c>
    </row>
    <row r="14" spans="1:25" x14ac:dyDescent="0.25">
      <c r="A14" s="1"/>
      <c r="B14" s="2"/>
      <c r="D14" s="4">
        <v>8</v>
      </c>
      <c r="E14" s="3">
        <v>156.68224000000001</v>
      </c>
      <c r="F14" s="3">
        <v>351.64479999999998</v>
      </c>
      <c r="G14">
        <v>359.18189999999998</v>
      </c>
      <c r="H14">
        <v>275.3664</v>
      </c>
      <c r="I14">
        <v>155.7456</v>
      </c>
      <c r="L14">
        <f t="shared" si="0"/>
        <v>471.07821999999999</v>
      </c>
      <c r="P14" s="3"/>
      <c r="R14">
        <f t="shared" si="1"/>
        <v>34.950157812348436</v>
      </c>
      <c r="S14">
        <f t="shared" si="2"/>
        <v>162.59410584864276</v>
      </c>
      <c r="T14">
        <f t="shared" si="3"/>
        <v>408.88333201453992</v>
      </c>
    </row>
    <row r="15" spans="1:25" x14ac:dyDescent="0.25">
      <c r="A15" s="1"/>
      <c r="B15" s="2"/>
      <c r="D15" s="4">
        <v>9</v>
      </c>
      <c r="E15" s="3">
        <v>273.64607999999998</v>
      </c>
      <c r="F15" s="3">
        <v>415.53663999999992</v>
      </c>
      <c r="G15">
        <v>314.78559999999999</v>
      </c>
      <c r="H15">
        <v>203.45050000000001</v>
      </c>
      <c r="I15">
        <v>69.545200000000008</v>
      </c>
      <c r="L15">
        <f t="shared" si="0"/>
        <v>426.68191999999999</v>
      </c>
      <c r="P15" s="3"/>
      <c r="R15">
        <f t="shared" si="1"/>
        <v>1234.9251653374922</v>
      </c>
      <c r="S15">
        <f t="shared" si="2"/>
        <v>238.50457796412377</v>
      </c>
      <c r="T15">
        <f t="shared" si="3"/>
        <v>366.03239744421967</v>
      </c>
    </row>
    <row r="16" spans="1:25" x14ac:dyDescent="0.25">
      <c r="A16" s="1"/>
      <c r="B16" s="2"/>
      <c r="D16" s="4">
        <v>10</v>
      </c>
      <c r="E16" s="3">
        <v>339.38688000000002</v>
      </c>
      <c r="F16" s="3">
        <v>523.46112000000005</v>
      </c>
      <c r="G16">
        <v>237.28200000000001</v>
      </c>
      <c r="H16">
        <v>81.584800000000016</v>
      </c>
      <c r="L16">
        <f t="shared" si="0"/>
        <v>349.17831999999999</v>
      </c>
      <c r="P16" s="3"/>
      <c r="R16">
        <f t="shared" si="1"/>
        <v>88.186542818547963</v>
      </c>
      <c r="S16">
        <f t="shared" si="2"/>
        <v>329.99611097831985</v>
      </c>
      <c r="T16">
        <f t="shared" si="3"/>
        <v>267.40949163094263</v>
      </c>
    </row>
    <row r="17" spans="1:20" x14ac:dyDescent="0.25">
      <c r="A17" s="1"/>
      <c r="B17" s="2"/>
      <c r="D17" s="4">
        <v>11</v>
      </c>
      <c r="E17" s="3">
        <v>394.44479999999999</v>
      </c>
      <c r="F17" s="3">
        <v>479.83935999999994</v>
      </c>
      <c r="G17">
        <v>117.221</v>
      </c>
      <c r="L17">
        <f t="shared" si="0"/>
        <v>229.11732000000001</v>
      </c>
      <c r="P17" s="3"/>
      <c r="R17">
        <f t="shared" si="1"/>
        <v>819.9128888431311</v>
      </c>
      <c r="S17">
        <f t="shared" si="2"/>
        <v>423.07892105937827</v>
      </c>
      <c r="T17">
        <f t="shared" si="3"/>
        <v>144.35750377229056</v>
      </c>
    </row>
    <row r="18" spans="1:20" x14ac:dyDescent="0.25">
      <c r="A18" s="1"/>
      <c r="B18" s="2"/>
      <c r="D18" s="4">
        <v>12</v>
      </c>
      <c r="E18" s="3">
        <v>483.19488000000001</v>
      </c>
      <c r="F18" s="3">
        <v>425.97983999999997</v>
      </c>
      <c r="P18" s="3"/>
      <c r="R18">
        <f t="shared" si="1"/>
        <v>111.59288070471183</v>
      </c>
      <c r="S18">
        <f t="shared" si="2"/>
        <v>493.75863315428717</v>
      </c>
    </row>
    <row r="19" spans="1:20" x14ac:dyDescent="0.25">
      <c r="A19" s="1"/>
      <c r="B19" s="2"/>
      <c r="D19" s="4">
        <v>13</v>
      </c>
      <c r="E19" s="3">
        <v>516.75008000000003</v>
      </c>
      <c r="F19" s="3">
        <v>338.976</v>
      </c>
      <c r="P19" s="3"/>
      <c r="R19">
        <f t="shared" si="1"/>
        <v>2.0722013315393988</v>
      </c>
      <c r="S19">
        <f t="shared" si="2"/>
        <v>515.3105657306927</v>
      </c>
    </row>
    <row r="20" spans="1:20" x14ac:dyDescent="0.25">
      <c r="A20" s="1"/>
      <c r="D20" s="4">
        <v>14</v>
      </c>
      <c r="E20" s="3">
        <v>496.75392000000005</v>
      </c>
      <c r="F20" s="3">
        <v>198.45504</v>
      </c>
      <c r="P20" s="3"/>
      <c r="R20">
        <f t="shared" si="1"/>
        <v>590.21247022325406</v>
      </c>
      <c r="S20">
        <f t="shared" si="2"/>
        <v>472.45963116037245</v>
      </c>
    </row>
    <row r="21" spans="1:20" x14ac:dyDescent="0.25">
      <c r="A21" s="1"/>
      <c r="D21" s="4">
        <v>15</v>
      </c>
      <c r="E21" s="3">
        <v>407.45599999999996</v>
      </c>
      <c r="P21" s="3"/>
      <c r="R21">
        <f t="shared" si="1"/>
        <v>1130.2556281874304</v>
      </c>
      <c r="S21">
        <f t="shared" si="2"/>
        <v>373.83672534709541</v>
      </c>
    </row>
    <row r="22" spans="1:20" x14ac:dyDescent="0.25">
      <c r="A22" s="1"/>
      <c r="D22" s="4">
        <v>16</v>
      </c>
      <c r="E22" s="3">
        <v>208.52159999999998</v>
      </c>
      <c r="R22">
        <f t="shared" si="1"/>
        <v>1786.1727903670644</v>
      </c>
      <c r="S22">
        <f t="shared" si="2"/>
        <v>250.78473748844331</v>
      </c>
    </row>
    <row r="23" spans="1:20" x14ac:dyDescent="0.25">
      <c r="A23" s="1"/>
      <c r="R23">
        <f>SUM(R7:R22)</f>
        <v>6130.6404774384673</v>
      </c>
    </row>
    <row r="24" spans="1:20" x14ac:dyDescent="0.25">
      <c r="A24" s="1"/>
    </row>
    <row r="25" spans="1:20" x14ac:dyDescent="0.25">
      <c r="A25" s="1"/>
    </row>
    <row r="26" spans="1:20" x14ac:dyDescent="0.25">
      <c r="A26" s="1"/>
    </row>
    <row r="27" spans="1:20" x14ac:dyDescent="0.25">
      <c r="A27" s="1"/>
      <c r="B27" s="2"/>
    </row>
    <row r="28" spans="1:20" x14ac:dyDescent="0.25">
      <c r="A28" s="1"/>
      <c r="B28" s="2"/>
    </row>
    <row r="29" spans="1:20" x14ac:dyDescent="0.25">
      <c r="A29" s="1"/>
      <c r="B29" s="2"/>
    </row>
    <row r="30" spans="1:20" x14ac:dyDescent="0.25">
      <c r="A30" s="1"/>
      <c r="B30" s="2"/>
    </row>
    <row r="31" spans="1:20" x14ac:dyDescent="0.25">
      <c r="A31" s="1"/>
      <c r="B31" s="2"/>
    </row>
    <row r="32" spans="1:20" x14ac:dyDescent="0.25">
      <c r="A32" s="1"/>
      <c r="B32" t="s">
        <v>10</v>
      </c>
    </row>
    <row r="33" spans="1:2" x14ac:dyDescent="0.25">
      <c r="A33" s="1"/>
      <c r="B33" t="s">
        <v>11</v>
      </c>
    </row>
    <row r="34" spans="1:2" x14ac:dyDescent="0.25">
      <c r="A34" s="1"/>
      <c r="B34" t="s">
        <v>27</v>
      </c>
    </row>
    <row r="35" spans="1:2" x14ac:dyDescent="0.25">
      <c r="A35" s="1"/>
      <c r="B35" t="s">
        <v>13</v>
      </c>
    </row>
    <row r="36" spans="1:2" x14ac:dyDescent="0.25">
      <c r="A36" s="1"/>
    </row>
    <row r="37" spans="1:2" x14ac:dyDescent="0.25">
      <c r="A37" s="1"/>
    </row>
    <row r="38" spans="1:2" x14ac:dyDescent="0.25">
      <c r="A38" s="1"/>
      <c r="B38" t="s">
        <v>14</v>
      </c>
    </row>
    <row r="39" spans="1:2" x14ac:dyDescent="0.25">
      <c r="A39" s="1"/>
      <c r="B39" s="2"/>
    </row>
    <row r="40" spans="1:2" x14ac:dyDescent="0.25">
      <c r="A40" s="1"/>
      <c r="B40" s="2"/>
    </row>
    <row r="41" spans="1:2" x14ac:dyDescent="0.25">
      <c r="A41" s="1"/>
      <c r="B41" s="2"/>
    </row>
    <row r="42" spans="1:2" x14ac:dyDescent="0.25">
      <c r="A42" s="1"/>
      <c r="B42" s="2"/>
    </row>
    <row r="43" spans="1:2" x14ac:dyDescent="0.25">
      <c r="A43" s="1"/>
      <c r="B43" s="2"/>
    </row>
    <row r="44" spans="1:2" x14ac:dyDescent="0.25">
      <c r="A44" s="1"/>
      <c r="B44" s="2"/>
    </row>
    <row r="45" spans="1:2" x14ac:dyDescent="0.25">
      <c r="A45" s="1"/>
      <c r="B45" s="2"/>
    </row>
    <row r="46" spans="1:2" x14ac:dyDescent="0.25">
      <c r="A46" s="1"/>
      <c r="B46" s="2"/>
    </row>
    <row r="47" spans="1:2" x14ac:dyDescent="0.25">
      <c r="A47" s="1"/>
      <c r="B4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24"/>
  <sheetViews>
    <sheetView topLeftCell="A28" workbookViewId="0">
      <selection activeCell="M69" sqref="M69"/>
    </sheetView>
  </sheetViews>
  <sheetFormatPr defaultRowHeight="15" x14ac:dyDescent="0.25"/>
  <sheetData>
    <row r="1" spans="1:154" x14ac:dyDescent="0.25">
      <c r="A1" s="6" t="s">
        <v>32</v>
      </c>
      <c r="B1" s="3" t="s">
        <v>26</v>
      </c>
      <c r="C1" s="3" t="s">
        <v>1</v>
      </c>
      <c r="D1" s="4" t="s">
        <v>2</v>
      </c>
      <c r="E1" s="4" t="s">
        <v>3</v>
      </c>
      <c r="F1" s="4" t="s">
        <v>4</v>
      </c>
      <c r="G1" s="3" t="s">
        <v>31</v>
      </c>
      <c r="H1" s="4" t="s">
        <v>34</v>
      </c>
      <c r="I1" s="4" t="s">
        <v>33</v>
      </c>
      <c r="K1" s="6" t="s">
        <v>32</v>
      </c>
      <c r="L1" s="3" t="s">
        <v>26</v>
      </c>
      <c r="M1" s="3" t="s">
        <v>1</v>
      </c>
      <c r="N1" s="4" t="s">
        <v>2</v>
      </c>
      <c r="O1" s="4" t="s">
        <v>3</v>
      </c>
      <c r="P1" s="4" t="s">
        <v>4</v>
      </c>
      <c r="Q1" s="3" t="s">
        <v>31</v>
      </c>
      <c r="S1" s="6" t="s">
        <v>32</v>
      </c>
      <c r="T1" s="3" t="s">
        <v>26</v>
      </c>
      <c r="U1" s="3" t="s">
        <v>1</v>
      </c>
      <c r="V1" s="4" t="s">
        <v>2</v>
      </c>
      <c r="W1" s="4" t="s">
        <v>3</v>
      </c>
      <c r="X1" s="4" t="s">
        <v>4</v>
      </c>
      <c r="Y1" s="3" t="s">
        <v>31</v>
      </c>
      <c r="Z1" s="3"/>
      <c r="AB1" s="6" t="s">
        <v>32</v>
      </c>
      <c r="AC1" s="3" t="s">
        <v>26</v>
      </c>
      <c r="AD1" s="3" t="s">
        <v>1</v>
      </c>
      <c r="AE1" s="4" t="s">
        <v>2</v>
      </c>
      <c r="AF1" s="4" t="s">
        <v>3</v>
      </c>
      <c r="AG1" s="4" t="s">
        <v>4</v>
      </c>
      <c r="AH1" s="3" t="s">
        <v>31</v>
      </c>
      <c r="AI1" s="3"/>
      <c r="AJ1" s="3"/>
      <c r="AK1" s="3"/>
      <c r="AM1" s="6" t="s">
        <v>32</v>
      </c>
      <c r="AN1" s="3" t="s">
        <v>26</v>
      </c>
      <c r="AO1" s="3" t="s">
        <v>1</v>
      </c>
      <c r="AP1" s="4" t="s">
        <v>2</v>
      </c>
      <c r="AQ1" s="4" t="s">
        <v>3</v>
      </c>
      <c r="AR1" s="4" t="s">
        <v>4</v>
      </c>
      <c r="AS1" s="3" t="s">
        <v>31</v>
      </c>
      <c r="AV1" s="6" t="s">
        <v>32</v>
      </c>
      <c r="AW1" s="3" t="s">
        <v>26</v>
      </c>
      <c r="AX1" s="3" t="s">
        <v>1</v>
      </c>
      <c r="AY1" s="4" t="s">
        <v>2</v>
      </c>
      <c r="AZ1" s="4" t="s">
        <v>3</v>
      </c>
      <c r="BA1" s="4" t="s">
        <v>4</v>
      </c>
      <c r="BB1" s="3" t="s">
        <v>31</v>
      </c>
      <c r="BC1" s="3"/>
      <c r="BE1" s="6" t="s">
        <v>32</v>
      </c>
      <c r="BF1" s="3" t="s">
        <v>26</v>
      </c>
      <c r="BG1" s="3" t="s">
        <v>1</v>
      </c>
      <c r="BH1" s="4" t="s">
        <v>2</v>
      </c>
      <c r="BI1" s="4" t="s">
        <v>3</v>
      </c>
      <c r="BJ1" s="4" t="s">
        <v>4</v>
      </c>
      <c r="BK1" s="3" t="s">
        <v>31</v>
      </c>
      <c r="BM1" s="6" t="s">
        <v>32</v>
      </c>
      <c r="BN1" s="3" t="s">
        <v>26</v>
      </c>
      <c r="BO1" s="3" t="s">
        <v>1</v>
      </c>
      <c r="BP1" s="4" t="s">
        <v>2</v>
      </c>
      <c r="BQ1" s="4" t="s">
        <v>3</v>
      </c>
      <c r="BR1" s="4" t="s">
        <v>4</v>
      </c>
      <c r="BS1" s="3" t="s">
        <v>31</v>
      </c>
      <c r="BU1" s="6" t="s">
        <v>32</v>
      </c>
      <c r="BV1" s="3" t="s">
        <v>26</v>
      </c>
      <c r="BW1" s="3" t="s">
        <v>1</v>
      </c>
      <c r="BX1" s="4" t="s">
        <v>2</v>
      </c>
      <c r="BY1" s="4" t="s">
        <v>3</v>
      </c>
      <c r="BZ1" s="4" t="s">
        <v>4</v>
      </c>
      <c r="CA1" s="3" t="s">
        <v>31</v>
      </c>
      <c r="CB1" s="3"/>
      <c r="CD1" s="6" t="s">
        <v>32</v>
      </c>
      <c r="CE1" s="3" t="s">
        <v>26</v>
      </c>
      <c r="CF1" s="3" t="s">
        <v>1</v>
      </c>
      <c r="CG1" s="4" t="s">
        <v>2</v>
      </c>
      <c r="CH1" s="4" t="s">
        <v>3</v>
      </c>
      <c r="CI1" s="4" t="s">
        <v>4</v>
      </c>
      <c r="CJ1" s="3" t="s">
        <v>31</v>
      </c>
      <c r="CL1" s="6" t="s">
        <v>32</v>
      </c>
      <c r="CM1" s="3" t="s">
        <v>26</v>
      </c>
      <c r="CN1" s="3" t="s">
        <v>1</v>
      </c>
      <c r="CO1" s="4" t="s">
        <v>2</v>
      </c>
      <c r="CP1" s="4" t="s">
        <v>3</v>
      </c>
      <c r="CQ1" s="4" t="s">
        <v>4</v>
      </c>
      <c r="CR1" s="3" t="s">
        <v>31</v>
      </c>
      <c r="CS1" s="3"/>
      <c r="CU1" s="6" t="s">
        <v>32</v>
      </c>
      <c r="CV1" s="3" t="s">
        <v>26</v>
      </c>
      <c r="CW1" s="3" t="s">
        <v>1</v>
      </c>
      <c r="CX1" s="4" t="s">
        <v>2</v>
      </c>
      <c r="CY1" s="4" t="s">
        <v>3</v>
      </c>
      <c r="CZ1" s="4" t="s">
        <v>4</v>
      </c>
      <c r="DA1" s="3" t="s">
        <v>31</v>
      </c>
      <c r="DB1" s="6" t="s">
        <v>32</v>
      </c>
      <c r="DC1" s="3" t="s">
        <v>26</v>
      </c>
      <c r="DD1" s="3" t="s">
        <v>1</v>
      </c>
      <c r="DE1" s="4" t="s">
        <v>2</v>
      </c>
      <c r="DF1" s="4" t="s">
        <v>3</v>
      </c>
      <c r="DG1" s="4" t="s">
        <v>4</v>
      </c>
      <c r="DH1" s="3" t="s">
        <v>31</v>
      </c>
      <c r="DI1" s="3"/>
      <c r="DK1" s="6" t="s">
        <v>32</v>
      </c>
      <c r="DL1" s="3" t="s">
        <v>26</v>
      </c>
      <c r="DM1" s="3" t="s">
        <v>1</v>
      </c>
      <c r="DN1" s="4" t="s">
        <v>2</v>
      </c>
      <c r="DO1" s="4" t="s">
        <v>3</v>
      </c>
      <c r="DP1" s="4" t="s">
        <v>4</v>
      </c>
      <c r="DQ1" s="3" t="s">
        <v>31</v>
      </c>
      <c r="DR1" s="3"/>
      <c r="DT1" s="6" t="s">
        <v>32</v>
      </c>
      <c r="DU1" s="3" t="s">
        <v>26</v>
      </c>
      <c r="DV1" s="3" t="s">
        <v>1</v>
      </c>
      <c r="DW1" s="4" t="s">
        <v>2</v>
      </c>
      <c r="DX1" s="4" t="s">
        <v>3</v>
      </c>
      <c r="DY1" s="4" t="s">
        <v>4</v>
      </c>
      <c r="DZ1" s="3" t="s">
        <v>31</v>
      </c>
      <c r="EA1" s="3"/>
      <c r="EB1" s="3"/>
      <c r="ED1" s="6" t="s">
        <v>32</v>
      </c>
      <c r="EE1" s="3" t="s">
        <v>26</v>
      </c>
      <c r="EF1" s="3" t="s">
        <v>1</v>
      </c>
      <c r="EG1" s="4" t="s">
        <v>2</v>
      </c>
      <c r="EH1" s="4" t="s">
        <v>3</v>
      </c>
      <c r="EI1" s="4" t="s">
        <v>4</v>
      </c>
      <c r="EJ1" s="3" t="s">
        <v>31</v>
      </c>
      <c r="EK1" s="6" t="s">
        <v>32</v>
      </c>
      <c r="EL1" s="3" t="s">
        <v>26</v>
      </c>
      <c r="EM1" s="3" t="s">
        <v>1</v>
      </c>
      <c r="EN1" s="4" t="s">
        <v>2</v>
      </c>
      <c r="EO1" s="4" t="s">
        <v>3</v>
      </c>
      <c r="EP1" s="4" t="s">
        <v>4</v>
      </c>
      <c r="EQ1" s="3" t="s">
        <v>31</v>
      </c>
      <c r="ER1" s="6" t="s">
        <v>32</v>
      </c>
      <c r="ES1" s="3" t="s">
        <v>26</v>
      </c>
      <c r="ET1" s="3" t="s">
        <v>1</v>
      </c>
      <c r="EU1" s="4" t="s">
        <v>2</v>
      </c>
      <c r="EV1" s="4" t="s">
        <v>3</v>
      </c>
      <c r="EW1" s="4" t="s">
        <v>4</v>
      </c>
      <c r="EX1" s="3" t="s">
        <v>31</v>
      </c>
    </row>
    <row r="2" spans="1:154" x14ac:dyDescent="0.25">
      <c r="A2" s="4">
        <v>1</v>
      </c>
      <c r="B2" s="3">
        <v>1.0271999999999999</v>
      </c>
      <c r="C2" s="3">
        <v>0.51359999999999995</v>
      </c>
      <c r="D2" s="3">
        <v>4.3142399999999999</v>
      </c>
      <c r="E2" s="3">
        <v>5.7865600000000006</v>
      </c>
      <c r="F2" s="3">
        <v>9.3132799999999989</v>
      </c>
      <c r="G2" s="3">
        <v>5.4783999999999997</v>
      </c>
      <c r="H2" s="3">
        <v>5.8550399999999989</v>
      </c>
      <c r="I2" s="3">
        <v>1.5339519999999998</v>
      </c>
      <c r="J2" s="4"/>
      <c r="K2" s="4">
        <v>1</v>
      </c>
      <c r="L2" s="3">
        <v>0.95871999999999991</v>
      </c>
      <c r="M2" s="3">
        <v>1.9174399999999998</v>
      </c>
      <c r="N2" s="3">
        <v>7.1219200000000003</v>
      </c>
      <c r="O2" s="3">
        <v>6.7110399999999988</v>
      </c>
      <c r="P2" s="3">
        <v>6.1631999999999998</v>
      </c>
      <c r="Q2" s="3">
        <v>9.5871999999999993</v>
      </c>
      <c r="S2" s="4">
        <v>1</v>
      </c>
      <c r="T2" s="3">
        <v>0.61631999999999987</v>
      </c>
      <c r="U2" s="3">
        <v>1.6435199999999999</v>
      </c>
      <c r="V2" s="3">
        <v>7.8067199999999994</v>
      </c>
      <c r="W2" s="3">
        <v>9.2447999999999997</v>
      </c>
      <c r="X2" s="3">
        <v>4.7935999999999996</v>
      </c>
      <c r="Y2" s="3">
        <v>9.7926400000000005</v>
      </c>
      <c r="Z2" s="3">
        <v>0.57523199999999997</v>
      </c>
      <c r="AB2" s="4">
        <v>1</v>
      </c>
      <c r="AC2" s="3">
        <v>1.3695999999999999</v>
      </c>
      <c r="AD2" s="3">
        <v>0.68479999999999996</v>
      </c>
      <c r="AE2" s="3">
        <v>5.1360000000000001</v>
      </c>
      <c r="AF2" s="3">
        <v>6.1631999999999998</v>
      </c>
      <c r="AG2" s="3">
        <v>7.6697600000000001</v>
      </c>
      <c r="AH2" s="3">
        <v>4.4512</v>
      </c>
      <c r="AI2" s="3">
        <v>7.156159999999999</v>
      </c>
      <c r="AJ2" s="3">
        <v>4.3142399999999999</v>
      </c>
      <c r="AK2" s="3">
        <v>0.86284799999999995</v>
      </c>
      <c r="AM2" s="4">
        <v>1</v>
      </c>
      <c r="AN2" s="3">
        <v>1.09568</v>
      </c>
      <c r="AO2" s="3">
        <v>3.2870400000000002</v>
      </c>
      <c r="AP2" s="3">
        <v>7.5670400000000004</v>
      </c>
      <c r="AQ2" s="3">
        <v>6.231679999999999</v>
      </c>
      <c r="AR2" s="3">
        <v>3.5609600000000001</v>
      </c>
      <c r="AS2" s="3">
        <v>6.7795199999999998</v>
      </c>
      <c r="AV2" s="4">
        <v>1</v>
      </c>
      <c r="AW2" s="3"/>
      <c r="AX2" s="3">
        <v>0.54783999999999999</v>
      </c>
      <c r="AY2" s="3">
        <v>4.6223999999999998</v>
      </c>
      <c r="AZ2" s="3">
        <v>2.3967999999999998</v>
      </c>
      <c r="BA2" s="3">
        <v>7.6697600000000001</v>
      </c>
      <c r="BB2" s="3">
        <v>3.1158399999999995</v>
      </c>
      <c r="BC2" s="3">
        <v>1.23264</v>
      </c>
      <c r="BE2" s="4">
        <v>1</v>
      </c>
      <c r="BF2" s="3">
        <v>1.479168</v>
      </c>
      <c r="BG2" s="3">
        <v>0.27392</v>
      </c>
      <c r="BH2" s="3">
        <v>3.6979199999999999</v>
      </c>
      <c r="BI2" s="3">
        <v>7.6697599999999992</v>
      </c>
      <c r="BJ2" s="3">
        <v>9.8611199999999997</v>
      </c>
      <c r="BK2" s="3">
        <v>6.5740800000000004</v>
      </c>
      <c r="BM2" s="4">
        <v>1</v>
      </c>
      <c r="BN2" s="3">
        <v>0.76697599999999988</v>
      </c>
      <c r="BO2" s="3">
        <v>1.6435199999999999</v>
      </c>
      <c r="BP2" s="3">
        <v>2.7734399999999999</v>
      </c>
      <c r="BQ2" s="3">
        <v>4.6018559999999997</v>
      </c>
      <c r="BR2" s="3">
        <v>8.457279999999999</v>
      </c>
      <c r="BS2" s="3">
        <v>3.3555199999999994</v>
      </c>
      <c r="BU2" s="4">
        <v>1</v>
      </c>
      <c r="BV2" s="3">
        <v>1.23264</v>
      </c>
      <c r="BW2" s="3">
        <v>3.670528</v>
      </c>
      <c r="BX2" s="3">
        <v>4.5196800000000001</v>
      </c>
      <c r="BY2" s="3">
        <v>4.0060799999999999</v>
      </c>
      <c r="BZ2" s="3">
        <v>7.3958399999999997</v>
      </c>
      <c r="CA2" s="3">
        <v>1.712</v>
      </c>
      <c r="CB2" s="3">
        <v>6.1631999999999998</v>
      </c>
      <c r="CD2" s="4">
        <v>1</v>
      </c>
      <c r="CE2" s="3"/>
      <c r="CF2" s="3">
        <v>1.9174399999999998</v>
      </c>
      <c r="CG2" s="3">
        <v>5.3414399999999995</v>
      </c>
      <c r="CH2" s="3">
        <v>8.7311999999999994</v>
      </c>
      <c r="CI2" s="3">
        <v>6.0262400000000005</v>
      </c>
      <c r="CL2" s="4">
        <v>1</v>
      </c>
      <c r="CM2" s="3">
        <v>1.1504639999999999</v>
      </c>
      <c r="CN2" s="3">
        <v>1.8489599999999999</v>
      </c>
      <c r="CO2" s="3">
        <v>4.4512</v>
      </c>
      <c r="CP2" s="3">
        <v>6.4097280000000003</v>
      </c>
      <c r="CQ2" s="3">
        <v>9.8611199999999997</v>
      </c>
      <c r="CR2" s="3">
        <v>6.7795199999999998</v>
      </c>
      <c r="CS2" s="3">
        <v>0.54783999999999999</v>
      </c>
      <c r="CU2" s="4">
        <v>1</v>
      </c>
      <c r="CV2" s="3">
        <v>1.2600319999999998</v>
      </c>
      <c r="CW2" s="3">
        <v>1.7667839999999997</v>
      </c>
      <c r="CX2" s="3">
        <v>6.9438719999999998</v>
      </c>
      <c r="CY2" s="3">
        <v>7.6697600000000001</v>
      </c>
      <c r="CZ2" s="3">
        <v>9.1078399999999995</v>
      </c>
      <c r="DB2" s="4">
        <v>1</v>
      </c>
      <c r="DC2" s="3">
        <v>0.91078399999999982</v>
      </c>
      <c r="DD2" s="3">
        <v>3.2870399999999997</v>
      </c>
      <c r="DE2" s="3">
        <v>1.1983999999999999</v>
      </c>
      <c r="DF2" s="3">
        <v>4.6703360000000007</v>
      </c>
      <c r="DG2" s="3">
        <v>5.7523199999999983</v>
      </c>
      <c r="DH2" s="3">
        <v>9.3132799999999989</v>
      </c>
      <c r="DI2" s="3">
        <v>3.5609600000000001</v>
      </c>
      <c r="DK2" s="4">
        <v>1</v>
      </c>
      <c r="DL2" s="3"/>
      <c r="DM2" s="3">
        <v>2.8487679999999997</v>
      </c>
      <c r="DN2" s="3">
        <v>6.5740799999999995</v>
      </c>
      <c r="DO2" s="3">
        <v>9.2447999999999997</v>
      </c>
      <c r="DP2" s="3">
        <v>2.87616</v>
      </c>
      <c r="DQ2" s="3">
        <v>0.54783999999999999</v>
      </c>
      <c r="DR2" s="3">
        <v>0.82175999999999993</v>
      </c>
      <c r="DT2" s="4">
        <v>1</v>
      </c>
      <c r="DU2" s="3">
        <v>0.93132800000000004</v>
      </c>
      <c r="DV2" s="3">
        <v>0.68479999999999996</v>
      </c>
      <c r="DW2" s="3">
        <v>6.0262400000000005</v>
      </c>
      <c r="DX2" s="3">
        <v>7.7039999999999997</v>
      </c>
      <c r="DY2" s="3">
        <v>7.3958399999999997</v>
      </c>
      <c r="DZ2" s="3">
        <v>7.6697600000000001</v>
      </c>
      <c r="EA2" s="3">
        <v>1.6435200000000001</v>
      </c>
      <c r="EB2" s="3"/>
      <c r="ED2" s="4">
        <v>1</v>
      </c>
      <c r="EE2" s="3">
        <v>1.6435199999999999</v>
      </c>
      <c r="EF2" s="3">
        <v>1.102528</v>
      </c>
      <c r="EG2" s="3">
        <v>1.054592</v>
      </c>
      <c r="EH2" s="3">
        <v>1.2942720000000001</v>
      </c>
      <c r="EI2" s="3"/>
      <c r="EK2" s="4">
        <v>1</v>
      </c>
      <c r="EL2" s="3"/>
      <c r="EM2" s="3">
        <v>1.23264</v>
      </c>
      <c r="EN2" s="3">
        <v>1.09568</v>
      </c>
      <c r="EO2" s="3">
        <v>0.8765440000000001</v>
      </c>
      <c r="EP2" s="3">
        <v>1.7256959999999999</v>
      </c>
      <c r="ER2" s="4">
        <v>1</v>
      </c>
      <c r="ES2" s="3">
        <v>0.78067199999999992</v>
      </c>
      <c r="ET2" s="3">
        <v>0.78067199999999992</v>
      </c>
      <c r="EU2" s="3">
        <v>1.314816</v>
      </c>
      <c r="EV2" s="3">
        <v>1.006656</v>
      </c>
      <c r="EW2" s="3"/>
    </row>
    <row r="3" spans="1:154" x14ac:dyDescent="0.25">
      <c r="A3" s="4">
        <v>2</v>
      </c>
      <c r="B3" s="3">
        <v>3.1158399999999995</v>
      </c>
      <c r="C3" s="3">
        <v>4.7935999999999996</v>
      </c>
      <c r="D3" s="3">
        <v>9.0393599999999985</v>
      </c>
      <c r="E3" s="3">
        <v>22.598399999999998</v>
      </c>
      <c r="F3" s="3">
        <v>42.115199999999994</v>
      </c>
      <c r="G3" s="3">
        <v>41.704319999999996</v>
      </c>
      <c r="H3" s="3">
        <v>42.697279999999999</v>
      </c>
      <c r="I3" s="3">
        <v>11.50464</v>
      </c>
      <c r="J3" s="4"/>
      <c r="K3" s="4">
        <v>2</v>
      </c>
      <c r="L3" s="3">
        <v>3.0131200000000002</v>
      </c>
      <c r="M3" s="3">
        <v>9.1078399999999995</v>
      </c>
      <c r="N3" s="3">
        <v>29.925759999999997</v>
      </c>
      <c r="O3" s="3">
        <v>34.719360000000002</v>
      </c>
      <c r="P3" s="3">
        <v>39.444479999999999</v>
      </c>
      <c r="Q3" s="3">
        <v>55.879679999999993</v>
      </c>
      <c r="S3" s="4">
        <v>2</v>
      </c>
      <c r="T3" s="3">
        <v>3.0131200000000002</v>
      </c>
      <c r="U3" s="3">
        <v>6.0262400000000005</v>
      </c>
      <c r="V3" s="3">
        <v>25.885440000000003</v>
      </c>
      <c r="W3" s="3">
        <v>35.472639999999998</v>
      </c>
      <c r="X3" s="3">
        <v>40.54016</v>
      </c>
      <c r="Y3" s="3">
        <v>48.209920000000004</v>
      </c>
      <c r="Z3" s="3"/>
      <c r="AB3" s="4">
        <v>2</v>
      </c>
      <c r="AC3" s="3">
        <v>3.2870400000000002</v>
      </c>
      <c r="AD3" s="3">
        <v>4.0060799999999999</v>
      </c>
      <c r="AE3" s="3">
        <v>15.887360000000001</v>
      </c>
      <c r="AF3" s="3">
        <v>23.420159999999996</v>
      </c>
      <c r="AG3" s="3">
        <v>36.979199999999999</v>
      </c>
      <c r="AH3" s="3">
        <v>35.951999999999998</v>
      </c>
      <c r="AI3" s="3">
        <v>47.764800000000001</v>
      </c>
      <c r="AJ3" s="3">
        <v>15.613439999999997</v>
      </c>
      <c r="AK3" s="3"/>
      <c r="AM3" s="4">
        <v>2</v>
      </c>
      <c r="AN3" s="3">
        <v>3.2870400000000002</v>
      </c>
      <c r="AO3" s="3">
        <v>12.84</v>
      </c>
      <c r="AP3" s="3">
        <v>18.626559999999998</v>
      </c>
      <c r="AQ3" s="3">
        <v>44.922880000000006</v>
      </c>
      <c r="AR3" s="3">
        <v>40.711359999999992</v>
      </c>
      <c r="AS3" s="3">
        <v>51.36</v>
      </c>
      <c r="AV3" s="4">
        <v>2</v>
      </c>
      <c r="AW3" s="3">
        <v>2.2598399999999996</v>
      </c>
      <c r="AX3" s="3">
        <v>3.8348800000000001</v>
      </c>
      <c r="AY3" s="3">
        <v>14.380799999999999</v>
      </c>
      <c r="AZ3" s="3">
        <v>12.60032</v>
      </c>
      <c r="BA3" s="3">
        <v>35.746559999999995</v>
      </c>
      <c r="BB3" s="3">
        <v>28.247999999999998</v>
      </c>
      <c r="BC3" s="3">
        <v>11.641599999999999</v>
      </c>
      <c r="BE3" s="4">
        <v>2</v>
      </c>
      <c r="BF3" s="3">
        <v>3.3555199999999994</v>
      </c>
      <c r="BG3" s="3">
        <v>4.7935999999999996</v>
      </c>
      <c r="BH3" s="3">
        <v>16.024319999999999</v>
      </c>
      <c r="BI3" s="3">
        <v>25.611520000000002</v>
      </c>
      <c r="BJ3" s="3">
        <v>43.827199999999998</v>
      </c>
      <c r="BK3" s="3">
        <v>48.209920000000004</v>
      </c>
      <c r="BM3" s="4">
        <v>2</v>
      </c>
      <c r="BN3" s="3">
        <v>2.7391999999999999</v>
      </c>
      <c r="BO3" s="3">
        <v>6.5055999999999994</v>
      </c>
      <c r="BP3" s="3">
        <v>15.33952</v>
      </c>
      <c r="BQ3" s="3">
        <v>25.68</v>
      </c>
      <c r="BR3" s="3">
        <v>41.088000000000001</v>
      </c>
      <c r="BS3" s="3">
        <v>23.009279999999993</v>
      </c>
      <c r="BU3" s="4">
        <v>2</v>
      </c>
      <c r="BV3" s="3">
        <v>2.9035519999999999</v>
      </c>
      <c r="BW3" s="3">
        <v>13.045439999999997</v>
      </c>
      <c r="BX3" s="3">
        <v>18.489599999999999</v>
      </c>
      <c r="BY3" s="3">
        <v>25.885440000000003</v>
      </c>
      <c r="BZ3" s="3">
        <v>39.0336</v>
      </c>
      <c r="CA3" s="3">
        <v>24.652799999999999</v>
      </c>
      <c r="CB3" s="3">
        <v>16.435199999999998</v>
      </c>
      <c r="CD3" s="4">
        <v>2</v>
      </c>
      <c r="CE3" s="3">
        <v>2.6707199999999998</v>
      </c>
      <c r="CF3" s="3">
        <v>6.5055999999999994</v>
      </c>
      <c r="CG3" s="3">
        <v>19.105920000000001</v>
      </c>
      <c r="CH3" s="3">
        <v>33.760639999999995</v>
      </c>
      <c r="CI3" s="3">
        <v>30.815999999999999</v>
      </c>
      <c r="CL3" s="4">
        <v>2</v>
      </c>
      <c r="CM3" s="3">
        <v>2.6364799999999997</v>
      </c>
      <c r="CN3" s="3">
        <v>4.9305599999999998</v>
      </c>
      <c r="CO3" s="3">
        <v>15.134079999999997</v>
      </c>
      <c r="CP3" s="3">
        <v>23.420159999999996</v>
      </c>
      <c r="CQ3" s="3">
        <v>37.732480000000002</v>
      </c>
      <c r="CR3" s="3">
        <v>38.006399999999999</v>
      </c>
      <c r="CS3" s="3">
        <v>9.2447999999999997</v>
      </c>
      <c r="CU3" s="4">
        <v>2</v>
      </c>
      <c r="CV3" s="3">
        <v>3.2596479999999999</v>
      </c>
      <c r="CW3" s="3">
        <v>9.7584</v>
      </c>
      <c r="CX3" s="3">
        <v>27.391999999999999</v>
      </c>
      <c r="CY3" s="3">
        <v>33.692159999999994</v>
      </c>
      <c r="CZ3" s="3">
        <v>47.251199999999997</v>
      </c>
      <c r="DB3" s="4">
        <v>2</v>
      </c>
      <c r="DC3" s="3">
        <v>3.3966080000000005</v>
      </c>
      <c r="DD3" s="3">
        <v>6.9849599999999992</v>
      </c>
      <c r="DE3" s="3">
        <v>9.7926400000000005</v>
      </c>
      <c r="DF3" s="3">
        <v>23.159935999999998</v>
      </c>
      <c r="DG3" s="3">
        <v>39.0336</v>
      </c>
      <c r="DH3" s="3">
        <v>51.223039999999997</v>
      </c>
      <c r="DI3" s="3">
        <v>39.0336</v>
      </c>
      <c r="DK3" s="4">
        <v>2</v>
      </c>
      <c r="DL3" s="3">
        <v>3.1158399999999995</v>
      </c>
      <c r="DM3" s="3">
        <v>10.545919999999999</v>
      </c>
      <c r="DN3" s="3">
        <v>24.72128</v>
      </c>
      <c r="DO3" s="3">
        <v>40.0608</v>
      </c>
      <c r="DP3" s="3">
        <v>33.555199999999999</v>
      </c>
      <c r="DQ3" s="3">
        <v>7.6697600000000001</v>
      </c>
      <c r="DR3" s="3"/>
      <c r="DT3" s="4">
        <v>2</v>
      </c>
      <c r="DU3" s="3">
        <v>2.2529919999999999</v>
      </c>
      <c r="DV3" s="3">
        <v>6.4028800000000006</v>
      </c>
      <c r="DW3" s="3">
        <v>20.338559999999998</v>
      </c>
      <c r="DX3" s="3">
        <v>33.829119999999996</v>
      </c>
      <c r="DY3" s="3">
        <v>33.760639999999995</v>
      </c>
      <c r="DZ3" s="3">
        <v>47.251199999999997</v>
      </c>
      <c r="EA3" s="3"/>
      <c r="EB3" s="3"/>
      <c r="ED3" s="4">
        <v>2</v>
      </c>
      <c r="EE3" s="3">
        <v>3.7390079999999997</v>
      </c>
      <c r="EF3" s="3"/>
      <c r="EG3" s="3">
        <v>3.0199679999999995</v>
      </c>
      <c r="EH3" s="3">
        <v>2.4241919999999997</v>
      </c>
      <c r="EI3" s="3">
        <v>4.0540160000000007</v>
      </c>
      <c r="EK3" s="4">
        <v>2</v>
      </c>
      <c r="EL3" s="3"/>
      <c r="EM3" s="3">
        <v>3.3418239999999999</v>
      </c>
      <c r="EN3" s="3"/>
      <c r="EO3" s="3">
        <v>3.5609600000000001</v>
      </c>
      <c r="EP3" s="3">
        <v>2.8761599999999992</v>
      </c>
      <c r="ER3" s="4">
        <v>2</v>
      </c>
      <c r="ES3" s="3">
        <v>2.8761599999999992</v>
      </c>
      <c r="ET3" s="3">
        <v>2.7802879999999996</v>
      </c>
      <c r="EU3" s="3">
        <v>3.9992319999999997</v>
      </c>
      <c r="EV3" s="3">
        <v>3.5061760000000004</v>
      </c>
      <c r="EW3" s="3">
        <v>2.8761599999999992</v>
      </c>
    </row>
    <row r="4" spans="1:154" x14ac:dyDescent="0.25">
      <c r="A4" s="4">
        <v>3</v>
      </c>
      <c r="B4" s="3">
        <v>9.4160000000000004</v>
      </c>
      <c r="C4" s="3">
        <v>16.435199999999998</v>
      </c>
      <c r="D4" s="3">
        <v>27.391999999999999</v>
      </c>
      <c r="E4" s="3">
        <v>63.343999999999994</v>
      </c>
      <c r="F4" s="3">
        <v>96.419840000000008</v>
      </c>
      <c r="G4" s="3">
        <v>102.44608000000001</v>
      </c>
      <c r="H4" s="3">
        <v>73.410560000000004</v>
      </c>
      <c r="I4" s="3">
        <v>26.672959999999996</v>
      </c>
      <c r="J4" s="4"/>
      <c r="K4" s="4">
        <v>3</v>
      </c>
      <c r="L4" s="3">
        <v>8.2860800000000001</v>
      </c>
      <c r="M4" s="3">
        <v>32.870399999999997</v>
      </c>
      <c r="N4" s="3">
        <v>72.212159999999997</v>
      </c>
      <c r="O4" s="3">
        <v>96.077439999999982</v>
      </c>
      <c r="P4" s="3">
        <v>69.027839999999998</v>
      </c>
      <c r="Q4" s="3">
        <v>93.749120000000005</v>
      </c>
      <c r="S4" s="4">
        <v>3</v>
      </c>
      <c r="T4" s="3">
        <v>8.6627200000000002</v>
      </c>
      <c r="U4" s="3">
        <v>19.722239999999999</v>
      </c>
      <c r="V4" s="3">
        <v>67.658239999999992</v>
      </c>
      <c r="W4" s="3">
        <v>82.449919999999992</v>
      </c>
      <c r="X4" s="3">
        <v>86.28479999999999</v>
      </c>
      <c r="Y4" s="3">
        <v>94.502399999999994</v>
      </c>
      <c r="Z4" s="3"/>
      <c r="AB4" s="4">
        <v>3</v>
      </c>
      <c r="AC4" s="3">
        <v>9.0393600000000003</v>
      </c>
      <c r="AD4" s="3">
        <v>11.573120000000001</v>
      </c>
      <c r="AE4" s="3">
        <v>39.170560000000002</v>
      </c>
      <c r="AF4" s="3">
        <v>62.864639999999994</v>
      </c>
      <c r="AG4" s="3">
        <v>80.977599999999995</v>
      </c>
      <c r="AH4" s="3">
        <v>82.176000000000002</v>
      </c>
      <c r="AI4" s="3">
        <v>85.052160000000001</v>
      </c>
      <c r="AJ4" s="3"/>
      <c r="AK4" s="3"/>
      <c r="AM4" s="4">
        <v>3</v>
      </c>
      <c r="AN4" s="3">
        <v>7.5327999999999999</v>
      </c>
      <c r="AO4" s="3">
        <v>36.808</v>
      </c>
      <c r="AP4" s="3">
        <v>66.562560000000005</v>
      </c>
      <c r="AQ4" s="3">
        <v>101.89823999999999</v>
      </c>
      <c r="AR4" s="3">
        <v>89.845759999999984</v>
      </c>
      <c r="AS4" s="3">
        <v>87.483199999999997</v>
      </c>
      <c r="AV4" s="4">
        <v>3</v>
      </c>
      <c r="AW4" s="3">
        <v>8.2175999999999991</v>
      </c>
      <c r="AX4" s="3">
        <v>12.463359999999998</v>
      </c>
      <c r="AY4" s="3">
        <v>32.870399999999997</v>
      </c>
      <c r="AZ4" s="3">
        <v>40.266239999999996</v>
      </c>
      <c r="BA4" s="3">
        <v>75.807359999999989</v>
      </c>
      <c r="BB4" s="3">
        <v>30.507840000000002</v>
      </c>
      <c r="BC4" s="3">
        <v>24.858240000000002</v>
      </c>
      <c r="BE4" s="4">
        <v>3</v>
      </c>
      <c r="BF4" s="3">
        <v>9.7926400000000005</v>
      </c>
      <c r="BG4" s="3">
        <v>14.380799999999999</v>
      </c>
      <c r="BH4" s="3">
        <v>42.183679999999995</v>
      </c>
      <c r="BI4" s="3">
        <v>74.163839999999993</v>
      </c>
      <c r="BJ4" s="3">
        <v>96.556799999999996</v>
      </c>
      <c r="BK4" s="3">
        <v>104.7744</v>
      </c>
      <c r="BM4" s="4">
        <v>3</v>
      </c>
      <c r="BN4" s="3">
        <v>6.7795199999999998</v>
      </c>
      <c r="BO4" s="3">
        <v>17.53088</v>
      </c>
      <c r="BP4" s="3">
        <v>40.266239999999996</v>
      </c>
      <c r="BQ4" s="3">
        <v>64.610880000000009</v>
      </c>
      <c r="BR4" s="3">
        <v>101.69279999999999</v>
      </c>
      <c r="BS4" s="3">
        <v>60.536319999999989</v>
      </c>
      <c r="BU4" s="4">
        <v>3</v>
      </c>
      <c r="BV4" s="3">
        <v>8.6627200000000002</v>
      </c>
      <c r="BW4" s="3">
        <v>31.500799999999998</v>
      </c>
      <c r="BX4" s="3">
        <v>48.894719999999992</v>
      </c>
      <c r="BY4" s="3"/>
      <c r="BZ4" s="3">
        <v>80.806399999999996</v>
      </c>
      <c r="CA4" s="3">
        <v>55.605759999999989</v>
      </c>
      <c r="CB4" s="3">
        <v>33.075839999999999</v>
      </c>
      <c r="CD4" s="4">
        <v>3</v>
      </c>
      <c r="CE4" s="3">
        <v>8.2175999999999991</v>
      </c>
      <c r="CF4" s="3">
        <v>25.611520000000002</v>
      </c>
      <c r="CG4" s="3">
        <v>51.976319999999994</v>
      </c>
      <c r="CH4" s="3">
        <v>71.219200000000001</v>
      </c>
      <c r="CI4" s="3">
        <v>71.493120000000005</v>
      </c>
      <c r="CL4" s="4">
        <v>3</v>
      </c>
      <c r="CM4" s="3">
        <v>8.6627200000000002</v>
      </c>
      <c r="CN4" s="3">
        <v>18.044479999999997</v>
      </c>
      <c r="CO4" s="3">
        <v>28.761599999999998</v>
      </c>
      <c r="CP4" s="3">
        <v>70.774079999999998</v>
      </c>
      <c r="CQ4" s="3">
        <v>77.656319999999994</v>
      </c>
      <c r="CR4" s="3">
        <v>80.121600000000001</v>
      </c>
      <c r="CS4" s="3">
        <v>30.815999999999999</v>
      </c>
      <c r="CU4" s="4">
        <v>3</v>
      </c>
      <c r="CV4" s="3">
        <v>10.682879999999999</v>
      </c>
      <c r="CW4" s="3">
        <v>28.624640000000003</v>
      </c>
      <c r="CX4" s="3">
        <v>74.780159999999995</v>
      </c>
      <c r="CY4" s="3">
        <v>98.611199999999997</v>
      </c>
      <c r="CZ4" s="3">
        <v>107.47935999999999</v>
      </c>
      <c r="DB4" s="4">
        <v>3</v>
      </c>
      <c r="DC4" s="3">
        <v>9.7926400000000005</v>
      </c>
      <c r="DD4" s="3">
        <v>22.119039999999998</v>
      </c>
      <c r="DE4" s="3">
        <v>31.63776</v>
      </c>
      <c r="DF4" s="3">
        <v>50.949120000000001</v>
      </c>
      <c r="DG4" s="3">
        <v>84.915199999999999</v>
      </c>
      <c r="DH4" s="3">
        <v>109.43104</v>
      </c>
      <c r="DI4" s="3">
        <v>81.491199999999992</v>
      </c>
      <c r="DK4" s="4">
        <v>3</v>
      </c>
      <c r="DL4" s="3">
        <v>10.272</v>
      </c>
      <c r="DM4" s="3">
        <v>34.650879999999994</v>
      </c>
      <c r="DN4" s="3">
        <v>67.110399999999998</v>
      </c>
      <c r="DO4" s="3">
        <v>90.393599999999992</v>
      </c>
      <c r="DP4" s="3">
        <v>89.845759999999984</v>
      </c>
      <c r="DQ4" s="3">
        <v>30.405119999999997</v>
      </c>
      <c r="DR4" s="3"/>
      <c r="DT4" s="4">
        <v>3</v>
      </c>
      <c r="DU4" s="3">
        <v>6.1631999999999998</v>
      </c>
      <c r="DV4" s="3">
        <v>16.983039999999999</v>
      </c>
      <c r="DW4" s="3">
        <v>55.879679999999993</v>
      </c>
      <c r="DX4" s="3">
        <v>73.958399999999997</v>
      </c>
      <c r="DY4" s="3">
        <v>84.915199999999999</v>
      </c>
      <c r="DZ4" s="3">
        <v>96.282879999999992</v>
      </c>
      <c r="EA4" s="3"/>
      <c r="EB4" s="3"/>
      <c r="ED4" s="4">
        <v>3</v>
      </c>
      <c r="EE4" s="3">
        <v>11.751168</v>
      </c>
      <c r="EF4" s="3"/>
      <c r="EG4" s="3">
        <v>7.3342080000000003</v>
      </c>
      <c r="EH4" s="3">
        <v>8.5668480000000002</v>
      </c>
      <c r="EI4" s="3">
        <v>10.922560000000001</v>
      </c>
      <c r="EK4" s="4">
        <v>3</v>
      </c>
      <c r="EL4" s="3">
        <v>9.7926400000000005</v>
      </c>
      <c r="EM4" s="3">
        <v>21.913599999999999</v>
      </c>
      <c r="EN4" s="3">
        <v>8.0121599999999997</v>
      </c>
      <c r="EO4" s="3">
        <v>10.682879999999999</v>
      </c>
      <c r="EP4" s="3">
        <v>19.722239999999999</v>
      </c>
      <c r="ER4" s="4">
        <v>3</v>
      </c>
      <c r="ES4" s="3">
        <v>8.2175999999999991</v>
      </c>
      <c r="ET4" s="3">
        <v>9.190016</v>
      </c>
      <c r="EU4" s="3">
        <v>9.3132799999999989</v>
      </c>
      <c r="EV4" s="3">
        <v>8.9024000000000001</v>
      </c>
      <c r="EW4" s="3">
        <v>8.2175999999999991</v>
      </c>
    </row>
    <row r="5" spans="1:154" x14ac:dyDescent="0.25">
      <c r="A5" s="4">
        <v>4</v>
      </c>
      <c r="B5" s="3">
        <v>22.769600000000001</v>
      </c>
      <c r="C5" s="3">
        <v>44.512</v>
      </c>
      <c r="D5" s="3">
        <v>67.110399999999998</v>
      </c>
      <c r="E5" s="3">
        <v>116.416</v>
      </c>
      <c r="F5" s="3">
        <v>144.62975999999998</v>
      </c>
      <c r="G5" s="3">
        <v>174.21311999999998</v>
      </c>
      <c r="H5" s="3">
        <v>120.73023999999998</v>
      </c>
      <c r="I5" s="3"/>
      <c r="J5" s="4"/>
      <c r="K5" s="4">
        <v>4</v>
      </c>
      <c r="L5" s="3">
        <v>21.571199999999997</v>
      </c>
      <c r="M5" s="3">
        <v>79.505279999999999</v>
      </c>
      <c r="N5" s="3">
        <v>136.82303999999999</v>
      </c>
      <c r="O5" s="3">
        <v>161.61279999999999</v>
      </c>
      <c r="P5" s="3">
        <v>152.43647999999999</v>
      </c>
      <c r="Q5" s="3">
        <v>141.75360000000001</v>
      </c>
      <c r="S5" s="4">
        <v>4</v>
      </c>
      <c r="T5" s="3">
        <v>19.105920000000001</v>
      </c>
      <c r="U5" s="3">
        <v>50.40128</v>
      </c>
      <c r="V5" s="3">
        <v>143.80799999999999</v>
      </c>
      <c r="W5" s="3">
        <v>150.65600000000001</v>
      </c>
      <c r="X5" s="3">
        <v>175.65119999999999</v>
      </c>
      <c r="Y5" s="3">
        <v>141.75360000000001</v>
      </c>
      <c r="Z5" s="3"/>
      <c r="AB5" s="4">
        <v>4</v>
      </c>
      <c r="AC5" s="3">
        <v>21.571199999999997</v>
      </c>
      <c r="AD5" s="3">
        <v>34.650880000000001</v>
      </c>
      <c r="AE5" s="3">
        <v>91.283839999999984</v>
      </c>
      <c r="AF5" s="3">
        <v>119.83999999999999</v>
      </c>
      <c r="AG5" s="3">
        <v>138.672</v>
      </c>
      <c r="AH5" s="3">
        <v>195.57887999999997</v>
      </c>
      <c r="AI5" s="3">
        <v>113.40288</v>
      </c>
      <c r="AJ5" s="3"/>
      <c r="AK5" s="3"/>
      <c r="AM5" s="4">
        <v>4</v>
      </c>
      <c r="AN5" s="3">
        <v>22.769600000000001</v>
      </c>
      <c r="AO5" s="3">
        <v>87.380480000000006</v>
      </c>
      <c r="AP5" s="3">
        <v>115.86816</v>
      </c>
      <c r="AQ5" s="3">
        <v>165.65312</v>
      </c>
      <c r="AR5" s="3">
        <v>176.02784</v>
      </c>
      <c r="AS5" s="3">
        <v>141.61663999999999</v>
      </c>
      <c r="AV5" s="4">
        <v>4</v>
      </c>
      <c r="AW5" s="3">
        <v>19.722239999999999</v>
      </c>
      <c r="AX5" s="3">
        <v>28.761599999999998</v>
      </c>
      <c r="AY5" s="3">
        <v>64.7136</v>
      </c>
      <c r="AZ5" s="3">
        <v>80.121600000000001</v>
      </c>
      <c r="BA5" s="3">
        <v>137.91872000000001</v>
      </c>
      <c r="BB5" s="3">
        <v>66.562560000000005</v>
      </c>
      <c r="BC5" s="3">
        <v>59.885759999999991</v>
      </c>
      <c r="BE5" s="4">
        <v>4</v>
      </c>
      <c r="BF5" s="3">
        <v>24.652799999999999</v>
      </c>
      <c r="BG5" s="3">
        <v>38.588479999999997</v>
      </c>
      <c r="BH5" s="3">
        <v>97.652479999999997</v>
      </c>
      <c r="BI5" s="3">
        <v>125.72927999999999</v>
      </c>
      <c r="BJ5" s="3">
        <v>133.536</v>
      </c>
      <c r="BK5" s="3">
        <v>155.41535999999999</v>
      </c>
      <c r="BM5" s="4">
        <v>4</v>
      </c>
      <c r="BN5" s="3">
        <v>18.626559999999998</v>
      </c>
      <c r="BO5" s="3">
        <v>52.592640000000003</v>
      </c>
      <c r="BP5" s="3">
        <v>86.28479999999999</v>
      </c>
      <c r="BQ5" s="3">
        <v>116.68992</v>
      </c>
      <c r="BR5" s="3">
        <v>157.88063999999997</v>
      </c>
      <c r="BS5" s="3">
        <v>120.18239999999999</v>
      </c>
      <c r="BU5" s="4">
        <v>4</v>
      </c>
      <c r="BV5" s="3">
        <v>19.722239999999999</v>
      </c>
      <c r="BW5" s="3">
        <v>73.958399999999997</v>
      </c>
      <c r="BX5" s="3">
        <v>84.367360000000005</v>
      </c>
      <c r="BY5" s="3">
        <v>114.08768000000001</v>
      </c>
      <c r="BZ5" s="3">
        <v>128.19456</v>
      </c>
      <c r="CA5" s="3">
        <v>93.749120000000005</v>
      </c>
      <c r="CB5" s="3">
        <v>71.903999999999996</v>
      </c>
      <c r="CD5" s="4">
        <v>4</v>
      </c>
      <c r="CE5" s="3">
        <v>17.462399999999999</v>
      </c>
      <c r="CF5" s="3">
        <v>58.721599999999995</v>
      </c>
      <c r="CG5" s="3">
        <v>97.070399999999992</v>
      </c>
      <c r="CH5" s="3">
        <v>115.86816</v>
      </c>
      <c r="CI5" s="3">
        <v>123.264</v>
      </c>
      <c r="CL5" s="4">
        <v>4</v>
      </c>
      <c r="CM5" s="3">
        <v>20.817919999999997</v>
      </c>
      <c r="CN5" s="3">
        <v>40.951039999999999</v>
      </c>
      <c r="CO5" s="3">
        <v>84.230399999999989</v>
      </c>
      <c r="CP5" s="3">
        <v>128.84512000000001</v>
      </c>
      <c r="CQ5" s="3">
        <v>143.1232</v>
      </c>
      <c r="CR5" s="3">
        <v>134.76863999999998</v>
      </c>
      <c r="CS5" s="3"/>
      <c r="CU5" s="4">
        <v>4</v>
      </c>
      <c r="CV5" s="3">
        <v>23.283199999999997</v>
      </c>
      <c r="CW5" s="3">
        <v>73.958399999999997</v>
      </c>
      <c r="CX5" s="3">
        <v>140.52096</v>
      </c>
      <c r="CY5" s="3">
        <v>158.18879999999999</v>
      </c>
      <c r="CZ5" s="3">
        <v>194.62015999999997</v>
      </c>
      <c r="DB5" s="4">
        <v>4</v>
      </c>
      <c r="DC5" s="3">
        <v>23.283199999999997</v>
      </c>
      <c r="DD5" s="3">
        <v>58.071040000000004</v>
      </c>
      <c r="DE5" s="3">
        <v>78.546559999999999</v>
      </c>
      <c r="DF5" s="3">
        <v>96.35136</v>
      </c>
      <c r="DG5" s="3">
        <v>151.61472000000001</v>
      </c>
      <c r="DH5" s="3">
        <v>169.488</v>
      </c>
      <c r="DI5" s="3">
        <v>123.67487999999999</v>
      </c>
      <c r="DK5" s="4">
        <v>4</v>
      </c>
      <c r="DL5" s="3">
        <v>24.44736</v>
      </c>
      <c r="DM5" s="3">
        <v>74.780159999999995</v>
      </c>
      <c r="DN5" s="3">
        <v>130.96799999999999</v>
      </c>
      <c r="DO5" s="3">
        <v>151.61472000000001</v>
      </c>
      <c r="DP5" s="3">
        <v>144.28736000000001</v>
      </c>
      <c r="DQ5" s="3">
        <v>71.18495999999999</v>
      </c>
      <c r="DR5" s="3"/>
      <c r="DT5" s="4">
        <v>4</v>
      </c>
      <c r="DU5" s="3">
        <v>13.867199999999999</v>
      </c>
      <c r="DV5" s="3">
        <v>47.251199999999997</v>
      </c>
      <c r="DW5" s="3">
        <v>111.75935999999999</v>
      </c>
      <c r="DX5" s="3">
        <v>132.71423999999999</v>
      </c>
      <c r="DY5" s="3">
        <v>169.488</v>
      </c>
      <c r="DZ5" s="3">
        <v>132.30336</v>
      </c>
      <c r="EA5" s="3"/>
      <c r="EB5" s="3"/>
      <c r="ED5" s="4">
        <v>4</v>
      </c>
      <c r="EE5" s="3">
        <v>28.330175999999998</v>
      </c>
      <c r="EF5" s="3">
        <v>25.748480000000001</v>
      </c>
      <c r="EG5" s="3">
        <v>21.598592</v>
      </c>
      <c r="EH5" s="3">
        <v>23.296895999999997</v>
      </c>
      <c r="EI5" s="3">
        <v>27.611135999999998</v>
      </c>
      <c r="EK5" s="4">
        <v>4</v>
      </c>
      <c r="EL5" s="3">
        <v>23.283199999999997</v>
      </c>
      <c r="EM5" s="3">
        <v>37.664000000000001</v>
      </c>
      <c r="EN5" s="3">
        <v>19.208639999999999</v>
      </c>
      <c r="EO5" s="3">
        <v>21.913599999999999</v>
      </c>
      <c r="EP5" s="3">
        <v>37.390079999999998</v>
      </c>
      <c r="ER5" s="4">
        <v>4</v>
      </c>
      <c r="ES5" s="3">
        <v>18.626559999999998</v>
      </c>
      <c r="ET5" s="3">
        <v>19.790719999999997</v>
      </c>
      <c r="EU5" s="3">
        <v>27.118079999999999</v>
      </c>
      <c r="EV5" s="3"/>
      <c r="EW5" s="3">
        <v>20.817919999999997</v>
      </c>
    </row>
    <row r="6" spans="1:154" x14ac:dyDescent="0.25">
      <c r="A6" s="4">
        <v>5</v>
      </c>
      <c r="B6" s="3">
        <v>41.943999999999996</v>
      </c>
      <c r="C6" s="3">
        <v>87.038079999999994</v>
      </c>
      <c r="D6" s="3">
        <v>131.75551999999999</v>
      </c>
      <c r="E6" s="3">
        <v>183.80031999999997</v>
      </c>
      <c r="F6" s="3">
        <v>228.65471999999997</v>
      </c>
      <c r="G6" s="3">
        <v>250.22591999999997</v>
      </c>
      <c r="H6" s="3">
        <v>163.80416</v>
      </c>
      <c r="I6" s="3"/>
      <c r="J6" s="4"/>
      <c r="K6" s="4">
        <v>5</v>
      </c>
      <c r="L6" s="3">
        <v>40.231999999999999</v>
      </c>
      <c r="M6" s="3">
        <v>111.28</v>
      </c>
      <c r="N6" s="3">
        <v>198.86591999999996</v>
      </c>
      <c r="O6" s="3">
        <v>235.81087999999997</v>
      </c>
      <c r="P6" s="3">
        <v>199.61919999999998</v>
      </c>
      <c r="Q6" s="3">
        <v>210.09664000000001</v>
      </c>
      <c r="S6" s="4">
        <v>5</v>
      </c>
      <c r="T6" s="3">
        <v>33.692159999999994</v>
      </c>
      <c r="U6" s="3">
        <v>89.366399999999999</v>
      </c>
      <c r="V6" s="3">
        <v>210.91839999999999</v>
      </c>
      <c r="W6" s="3">
        <v>238.58432000000002</v>
      </c>
      <c r="X6" s="3">
        <v>253.71839999999997</v>
      </c>
      <c r="Y6" s="3">
        <v>218.17728</v>
      </c>
      <c r="Z6" s="3"/>
      <c r="AB6" s="4">
        <v>5</v>
      </c>
      <c r="AC6" s="3">
        <v>35.335679999999996</v>
      </c>
      <c r="AD6" s="3">
        <v>84.915199999999999</v>
      </c>
      <c r="AE6" s="3">
        <v>161.61279999999999</v>
      </c>
      <c r="AF6" s="3">
        <v>188.45695999999998</v>
      </c>
      <c r="AG6" s="3">
        <v>224.81984</v>
      </c>
      <c r="AH6" s="3">
        <v>199.61919999999998</v>
      </c>
      <c r="AI6" s="3">
        <v>185.16992000000002</v>
      </c>
      <c r="AJ6" s="3"/>
      <c r="AK6" s="3"/>
      <c r="AM6" s="4">
        <v>5</v>
      </c>
      <c r="AN6" s="3">
        <v>42.8</v>
      </c>
      <c r="AO6" s="3">
        <v>141.54816</v>
      </c>
      <c r="AP6" s="3">
        <v>176.67839999999998</v>
      </c>
      <c r="AQ6" s="3">
        <v>246.52799999999999</v>
      </c>
      <c r="AR6" s="3">
        <v>250.22591999999997</v>
      </c>
      <c r="AS6" s="3">
        <v>198.59199999999998</v>
      </c>
      <c r="AV6" s="4">
        <v>5</v>
      </c>
      <c r="AW6" s="3">
        <v>35.335679999999996</v>
      </c>
      <c r="AX6" s="3">
        <v>61.118399999999994</v>
      </c>
      <c r="AY6" s="3">
        <v>128.19456</v>
      </c>
      <c r="AZ6" s="3">
        <v>129.15328</v>
      </c>
      <c r="BA6" s="3">
        <v>214.75328000000002</v>
      </c>
      <c r="BB6" s="3">
        <v>188.59391999999997</v>
      </c>
      <c r="BC6" s="3"/>
      <c r="BE6" s="4">
        <v>5</v>
      </c>
      <c r="BF6" s="3">
        <v>48.072960000000002</v>
      </c>
      <c r="BG6" s="3">
        <v>87.038079999999994</v>
      </c>
      <c r="BH6" s="3">
        <v>149.56031999999999</v>
      </c>
      <c r="BI6" s="3">
        <v>201.60512</v>
      </c>
      <c r="BJ6" s="3">
        <v>223.51872</v>
      </c>
      <c r="BK6" s="3">
        <v>178.11647999999997</v>
      </c>
      <c r="BM6" s="4">
        <v>5</v>
      </c>
      <c r="BN6" s="3">
        <v>36.979199999999999</v>
      </c>
      <c r="BO6" s="3">
        <v>96.419840000000008</v>
      </c>
      <c r="BP6" s="3">
        <v>142.4384</v>
      </c>
      <c r="BQ6" s="3">
        <v>180.78719999999998</v>
      </c>
      <c r="BR6" s="3">
        <v>221.87519999999998</v>
      </c>
      <c r="BS6" s="3">
        <v>191.744</v>
      </c>
      <c r="BU6" s="4">
        <v>5</v>
      </c>
      <c r="BV6" s="3">
        <v>42.019328000000002</v>
      </c>
      <c r="BW6" s="3"/>
      <c r="BX6" s="3">
        <v>143.1232</v>
      </c>
      <c r="BY6" s="3">
        <v>170.65215999999998</v>
      </c>
      <c r="BZ6" s="3">
        <v>181.60896</v>
      </c>
      <c r="CA6" s="3">
        <v>133.98112</v>
      </c>
      <c r="CB6" s="3">
        <v>117.78559999999999</v>
      </c>
      <c r="CD6" s="4">
        <v>5</v>
      </c>
      <c r="CE6" s="3">
        <v>34.513919999999999</v>
      </c>
      <c r="CF6" s="3">
        <v>105.52767999999999</v>
      </c>
      <c r="CG6" s="3">
        <v>150.65600000000001</v>
      </c>
      <c r="CH6" s="3">
        <v>193.11359999999999</v>
      </c>
      <c r="CI6" s="3">
        <v>202.97472000000002</v>
      </c>
      <c r="CL6" s="4">
        <v>5</v>
      </c>
      <c r="CM6" s="3">
        <v>40.266239999999996</v>
      </c>
      <c r="CN6" s="3">
        <v>72.725759999999994</v>
      </c>
      <c r="CO6" s="3">
        <v>147.91679999999999</v>
      </c>
      <c r="CP6" s="3">
        <v>189.82655999999997</v>
      </c>
      <c r="CQ6" s="3">
        <v>223.51871999999997</v>
      </c>
      <c r="CR6" s="3">
        <v>202.97472000000002</v>
      </c>
      <c r="CS6" s="3"/>
      <c r="CU6" s="4">
        <v>5</v>
      </c>
      <c r="CV6" s="3">
        <v>44.101119999999995</v>
      </c>
      <c r="CW6" s="3">
        <v>119.83999999999999</v>
      </c>
      <c r="CX6" s="3">
        <v>204.7552</v>
      </c>
      <c r="CY6" s="3">
        <v>239.54303999999996</v>
      </c>
      <c r="CZ6" s="3">
        <v>258.8544</v>
      </c>
      <c r="DB6" s="4">
        <v>5</v>
      </c>
      <c r="DC6" s="3">
        <v>42.731520000000003</v>
      </c>
      <c r="DD6" s="3">
        <v>83.271679999999989</v>
      </c>
      <c r="DE6" s="3">
        <v>150.65600000000001</v>
      </c>
      <c r="DF6" s="3">
        <v>160.072</v>
      </c>
      <c r="DG6" s="3">
        <v>223.51872</v>
      </c>
      <c r="DH6" s="3">
        <v>222.42303999999999</v>
      </c>
      <c r="DI6" s="3"/>
      <c r="DK6" s="4">
        <v>5</v>
      </c>
      <c r="DL6" s="3">
        <v>42.52608</v>
      </c>
      <c r="DM6" s="3">
        <v>123.40095999999998</v>
      </c>
      <c r="DN6" s="3">
        <v>183.83455999999998</v>
      </c>
      <c r="DO6" s="3">
        <v>272.41343999999998</v>
      </c>
      <c r="DP6" s="3">
        <v>184.89599999999999</v>
      </c>
      <c r="DQ6" s="3"/>
      <c r="DR6" s="3"/>
      <c r="DT6" s="4">
        <v>5</v>
      </c>
      <c r="DU6" s="3">
        <v>24.652799999999999</v>
      </c>
      <c r="DV6" s="3">
        <v>85.634239999999977</v>
      </c>
      <c r="DW6" s="3">
        <v>178.32192000000001</v>
      </c>
      <c r="DX6" s="3">
        <v>221.46431999999999</v>
      </c>
      <c r="DY6" s="3">
        <v>230.36671999999999</v>
      </c>
      <c r="DZ6" s="3">
        <v>214.13696000000002</v>
      </c>
      <c r="EA6" s="3"/>
      <c r="EB6" s="3"/>
      <c r="ED6" s="4">
        <v>5</v>
      </c>
      <c r="EE6" s="3">
        <v>55.804351999999994</v>
      </c>
      <c r="EF6" s="3">
        <v>41.896063999999996</v>
      </c>
      <c r="EG6" s="3">
        <v>34.048256000000002</v>
      </c>
      <c r="EH6" s="3">
        <v>41.129087999999996</v>
      </c>
      <c r="EI6" s="3">
        <v>42.895871999999997</v>
      </c>
      <c r="EK6" s="4">
        <v>5</v>
      </c>
      <c r="EL6" s="3">
        <v>40.951039999999999</v>
      </c>
      <c r="EM6" s="3">
        <v>77.656319999999994</v>
      </c>
      <c r="EN6" s="3">
        <v>40.0608</v>
      </c>
      <c r="EO6" s="3">
        <v>40.951039999999999</v>
      </c>
      <c r="EP6" s="3">
        <v>67.795199999999994</v>
      </c>
      <c r="ER6" s="4">
        <v>5</v>
      </c>
      <c r="ES6" s="3">
        <v>37.800959999999996</v>
      </c>
      <c r="ET6" s="3">
        <v>37.390079999999998</v>
      </c>
      <c r="EU6" s="3">
        <v>47.936</v>
      </c>
      <c r="EV6" s="3">
        <v>40.677120000000002</v>
      </c>
      <c r="EW6" s="3">
        <v>40.951039999999999</v>
      </c>
    </row>
    <row r="7" spans="1:154" x14ac:dyDescent="0.25">
      <c r="A7" s="4">
        <v>6</v>
      </c>
      <c r="B7" s="3">
        <v>63.686399999999999</v>
      </c>
      <c r="C7" s="3">
        <v>128.19456</v>
      </c>
      <c r="D7" s="3">
        <v>194.14079999999998</v>
      </c>
      <c r="E7" s="3">
        <v>282.47999999999996</v>
      </c>
      <c r="F7" s="3">
        <v>329.3888</v>
      </c>
      <c r="G7" s="3">
        <v>349.86431999999996</v>
      </c>
      <c r="H7" s="3">
        <v>214.6848</v>
      </c>
      <c r="I7" s="3"/>
      <c r="J7" s="4"/>
      <c r="K7" s="4">
        <v>6</v>
      </c>
      <c r="L7" s="3">
        <v>65.535359999999983</v>
      </c>
      <c r="M7" s="3">
        <v>172.56959999999998</v>
      </c>
      <c r="N7" s="3">
        <v>293.98463999999996</v>
      </c>
      <c r="O7" s="3">
        <v>301.79136</v>
      </c>
      <c r="P7" s="3">
        <v>267.48287999999997</v>
      </c>
      <c r="Q7" s="3">
        <v>277.07007999999996</v>
      </c>
      <c r="S7" s="4">
        <v>6</v>
      </c>
      <c r="T7" s="3">
        <v>51.770879999999991</v>
      </c>
      <c r="U7" s="3">
        <v>140.52096</v>
      </c>
      <c r="V7" s="3">
        <v>290.35519999999997</v>
      </c>
      <c r="W7" s="3">
        <v>305.69472000000002</v>
      </c>
      <c r="X7" s="3">
        <v>338.2912</v>
      </c>
      <c r="Y7" s="3">
        <v>276.11135999999999</v>
      </c>
      <c r="Z7" s="3"/>
      <c r="AB7" s="4">
        <v>6</v>
      </c>
      <c r="AC7" s="3">
        <v>53.68831999999999</v>
      </c>
      <c r="AD7" s="3">
        <v>132.71423999999999</v>
      </c>
      <c r="AE7" s="3">
        <v>224.81984</v>
      </c>
      <c r="AF7" s="3">
        <v>273.64607999999998</v>
      </c>
      <c r="AG7" s="3">
        <v>319.01407999999998</v>
      </c>
      <c r="AH7" s="3">
        <v>271.52319999999997</v>
      </c>
      <c r="AI7" s="3">
        <v>222.42303999999999</v>
      </c>
      <c r="AJ7" s="3"/>
      <c r="AK7" s="3"/>
      <c r="AM7" s="4">
        <v>6</v>
      </c>
      <c r="AN7" s="3">
        <v>67.795199999999994</v>
      </c>
      <c r="AO7" s="3">
        <v>214.75328000000002</v>
      </c>
      <c r="AP7" s="3">
        <v>288.43775999999997</v>
      </c>
      <c r="AQ7" s="3">
        <v>320.07551999999998</v>
      </c>
      <c r="AR7" s="3">
        <v>310.62527999999998</v>
      </c>
      <c r="AS7" s="3">
        <v>262.62079999999997</v>
      </c>
      <c r="AV7" s="4">
        <v>6</v>
      </c>
      <c r="AW7" s="3">
        <v>59.577599999999997</v>
      </c>
      <c r="AX7" s="3">
        <v>103.0624</v>
      </c>
      <c r="AY7" s="3">
        <v>201.3312</v>
      </c>
      <c r="AZ7" s="3">
        <v>224.34047999999996</v>
      </c>
      <c r="BA7" s="3">
        <v>296.44992000000002</v>
      </c>
      <c r="BB7" s="3">
        <v>284.46591999999998</v>
      </c>
      <c r="BC7" s="3"/>
      <c r="BE7" s="4">
        <v>6</v>
      </c>
      <c r="BF7" s="3">
        <v>63.686399999999999</v>
      </c>
      <c r="BG7" s="3">
        <v>145.17759999999998</v>
      </c>
      <c r="BH7" s="3">
        <v>216.94463999999996</v>
      </c>
      <c r="BI7" s="3">
        <v>305.83168000000001</v>
      </c>
      <c r="BJ7" s="3">
        <v>314.18624</v>
      </c>
      <c r="BK7" s="3">
        <v>274.74176</v>
      </c>
      <c r="BM7" s="4">
        <v>6</v>
      </c>
      <c r="BN7" s="3">
        <v>53.68831999999999</v>
      </c>
      <c r="BO7" s="3">
        <v>150.65600000000001</v>
      </c>
      <c r="BP7" s="3">
        <v>219.136</v>
      </c>
      <c r="BQ7" s="3">
        <v>260.77184</v>
      </c>
      <c r="BR7" s="3">
        <v>274.74176</v>
      </c>
      <c r="BS7" s="3">
        <v>229.75039999999998</v>
      </c>
      <c r="BU7" s="4">
        <v>6</v>
      </c>
      <c r="BV7" s="3">
        <v>55.605759999999989</v>
      </c>
      <c r="BW7" s="3">
        <v>96.077439999999982</v>
      </c>
      <c r="BX7" s="3">
        <v>233.37983999999994</v>
      </c>
      <c r="BY7" s="3">
        <v>256.93696</v>
      </c>
      <c r="BZ7" s="3">
        <v>306.31103999999993</v>
      </c>
      <c r="CA7" s="3">
        <v>206.87807999999995</v>
      </c>
      <c r="CB7" s="3">
        <v>174.48704000000001</v>
      </c>
      <c r="CD7" s="4">
        <v>6</v>
      </c>
      <c r="CE7" s="3">
        <v>57.31776</v>
      </c>
      <c r="CF7" s="3">
        <v>151.3408</v>
      </c>
      <c r="CG7" s="3">
        <v>229.40799999999999</v>
      </c>
      <c r="CH7" s="3">
        <v>258.1696</v>
      </c>
      <c r="CI7" s="3">
        <v>247.04159999999999</v>
      </c>
      <c r="CL7" s="4">
        <v>6</v>
      </c>
      <c r="CM7" s="3">
        <v>61.358080000000001</v>
      </c>
      <c r="CN7" s="3">
        <v>126.55103999999999</v>
      </c>
      <c r="CO7" s="3">
        <v>225.98399999999998</v>
      </c>
      <c r="CP7" s="3">
        <v>266.25024000000002</v>
      </c>
      <c r="CQ7" s="3">
        <v>279.39839999999998</v>
      </c>
      <c r="CR7" s="3">
        <v>258.8544</v>
      </c>
      <c r="CS7" s="3"/>
      <c r="CU7" s="4">
        <v>6</v>
      </c>
      <c r="CV7" s="3">
        <v>76.697599999999994</v>
      </c>
      <c r="CW7" s="3">
        <v>187.9776</v>
      </c>
      <c r="CX7" s="3">
        <v>301.31200000000001</v>
      </c>
      <c r="CY7" s="3">
        <v>325.41695999999996</v>
      </c>
      <c r="CZ7" s="3">
        <v>380.81727999999998</v>
      </c>
      <c r="DB7" s="4">
        <v>6</v>
      </c>
      <c r="DC7" s="3">
        <v>65.740799999999993</v>
      </c>
      <c r="DD7" s="3">
        <v>130.86528000000001</v>
      </c>
      <c r="DE7" s="3">
        <v>218.1088</v>
      </c>
      <c r="DF7" s="3">
        <v>268.57856000000004</v>
      </c>
      <c r="DG7" s="3">
        <v>327.88223999999997</v>
      </c>
      <c r="DH7" s="3">
        <v>329.3888</v>
      </c>
      <c r="DI7" s="3"/>
      <c r="DK7" s="4">
        <v>6</v>
      </c>
      <c r="DL7" s="3">
        <v>63.686399999999999</v>
      </c>
      <c r="DM7" s="3">
        <v>179.62304</v>
      </c>
      <c r="DN7" s="3">
        <v>293.7792</v>
      </c>
      <c r="DO7" s="3">
        <v>317.47327999999999</v>
      </c>
      <c r="DP7" s="3">
        <v>246.80191999999997</v>
      </c>
      <c r="DQ7" s="3"/>
      <c r="DR7" s="3"/>
      <c r="DT7" s="4">
        <v>6</v>
      </c>
      <c r="DU7" s="3">
        <v>48.072960000000002</v>
      </c>
      <c r="DV7" s="3">
        <v>138.87744000000001</v>
      </c>
      <c r="DW7" s="3">
        <v>252.82815999999997</v>
      </c>
      <c r="DX7" s="3">
        <v>292.95744000000002</v>
      </c>
      <c r="DY7" s="3">
        <v>320.4864</v>
      </c>
      <c r="DZ7" s="3">
        <v>238.31039999999999</v>
      </c>
      <c r="EA7" s="3"/>
      <c r="EB7" s="3"/>
      <c r="ED7" s="4">
        <v>6</v>
      </c>
      <c r="EE7" s="3">
        <v>86.147840000000002</v>
      </c>
      <c r="EF7" s="3">
        <v>76.697599999999994</v>
      </c>
      <c r="EG7" s="3">
        <v>55.468799999999995</v>
      </c>
      <c r="EH7" s="3">
        <v>61.563520000000004</v>
      </c>
      <c r="EI7" s="3">
        <v>70.123519999999999</v>
      </c>
      <c r="EK7" s="4">
        <v>6</v>
      </c>
      <c r="EL7" s="3">
        <v>59.440639999999995</v>
      </c>
      <c r="EM7" s="3">
        <v>55.605759999999989</v>
      </c>
      <c r="EN7" s="3">
        <v>67.795199999999994</v>
      </c>
      <c r="EO7" s="3">
        <v>70.123519999999999</v>
      </c>
      <c r="EP7" s="3">
        <v>55.605759999999989</v>
      </c>
      <c r="ER7" s="4">
        <v>6</v>
      </c>
      <c r="ES7" s="3">
        <v>85.463039999999992</v>
      </c>
      <c r="ET7" s="3">
        <v>53.619840000000003</v>
      </c>
      <c r="EU7" s="3">
        <v>69.849599999999995</v>
      </c>
      <c r="EV7" s="3">
        <v>55.605759999999989</v>
      </c>
      <c r="EW7" s="3">
        <v>55.468799999999995</v>
      </c>
    </row>
    <row r="8" spans="1:154" x14ac:dyDescent="0.25">
      <c r="A8" s="4">
        <v>7</v>
      </c>
      <c r="B8" s="3">
        <v>111.89632</v>
      </c>
      <c r="C8" s="3">
        <v>201.3312</v>
      </c>
      <c r="D8" s="3">
        <v>288.84863999999999</v>
      </c>
      <c r="E8" s="3">
        <v>338.2912</v>
      </c>
      <c r="F8" s="3">
        <v>369.51808</v>
      </c>
      <c r="G8" s="3">
        <v>378.69439999999997</v>
      </c>
      <c r="H8" s="3">
        <v>218.58815999999999</v>
      </c>
      <c r="I8" s="3"/>
      <c r="J8" s="4"/>
      <c r="K8" s="4">
        <v>7</v>
      </c>
      <c r="L8" s="3">
        <v>112.30719999999999</v>
      </c>
      <c r="M8" s="3">
        <v>229.40799999999999</v>
      </c>
      <c r="N8" s="3">
        <v>343.90655999999996</v>
      </c>
      <c r="O8" s="3">
        <v>343.49567999999994</v>
      </c>
      <c r="P8" s="3">
        <v>301.99680000000001</v>
      </c>
      <c r="Q8" s="3">
        <v>267.48287999999997</v>
      </c>
      <c r="S8" s="4">
        <v>7</v>
      </c>
      <c r="T8" s="3">
        <v>100.6656</v>
      </c>
      <c r="U8" s="3">
        <v>185.85472000000001</v>
      </c>
      <c r="V8" s="3">
        <v>388.28159999999997</v>
      </c>
      <c r="W8" s="3">
        <v>373.28447999999997</v>
      </c>
      <c r="X8" s="3">
        <v>380.81727999999998</v>
      </c>
      <c r="Y8" s="3">
        <v>261.01151999999996</v>
      </c>
      <c r="Z8" s="3"/>
      <c r="AB8" s="4">
        <v>7</v>
      </c>
      <c r="AC8" s="3">
        <v>108.47232</v>
      </c>
      <c r="AD8" s="3">
        <v>193.11359999999999</v>
      </c>
      <c r="AE8" s="3">
        <v>315.14495999999997</v>
      </c>
      <c r="AF8" s="3">
        <v>355.00031999999999</v>
      </c>
      <c r="AG8" s="3">
        <v>375.13344000000001</v>
      </c>
      <c r="AH8" s="3">
        <v>302.40768000000003</v>
      </c>
      <c r="AI8" s="3">
        <v>207.15199999999999</v>
      </c>
      <c r="AJ8" s="3"/>
      <c r="AK8" s="3"/>
      <c r="AM8" s="4">
        <v>7</v>
      </c>
      <c r="AN8" s="3">
        <v>112.17024000000001</v>
      </c>
      <c r="AO8" s="3">
        <v>323.22559999999999</v>
      </c>
      <c r="AP8" s="3">
        <v>333.08671999999996</v>
      </c>
      <c r="AQ8" s="3">
        <v>378.00959999999998</v>
      </c>
      <c r="AR8" s="3">
        <v>358.83519999999999</v>
      </c>
      <c r="AS8" s="3">
        <v>275.9744</v>
      </c>
      <c r="AV8" s="4">
        <v>7</v>
      </c>
      <c r="AW8" s="3">
        <v>104.08959999999999</v>
      </c>
      <c r="AX8" s="3">
        <v>172.56959999999998</v>
      </c>
      <c r="AY8" s="3">
        <v>293.91615999999999</v>
      </c>
      <c r="AZ8" s="3">
        <v>293.36831999999998</v>
      </c>
      <c r="BA8" s="3">
        <v>357.87648000000002</v>
      </c>
      <c r="BB8" s="3">
        <v>307.33823999999993</v>
      </c>
      <c r="BC8" s="3"/>
      <c r="BE8" s="4">
        <v>7</v>
      </c>
      <c r="BF8" s="3">
        <v>124.90751999999999</v>
      </c>
      <c r="BG8" s="3">
        <v>206.05632</v>
      </c>
      <c r="BH8" s="3">
        <v>311.10464000000002</v>
      </c>
      <c r="BI8" s="3">
        <v>351.30239999999998</v>
      </c>
      <c r="BJ8" s="3">
        <v>409.92127999999991</v>
      </c>
      <c r="BK8" s="3"/>
      <c r="BM8" s="4">
        <v>7</v>
      </c>
      <c r="BN8" s="3">
        <v>106.00703999999999</v>
      </c>
      <c r="BO8" s="3">
        <v>222.56</v>
      </c>
      <c r="BP8" s="3">
        <v>279.39839999999998</v>
      </c>
      <c r="BQ8" s="3">
        <v>338.976</v>
      </c>
      <c r="BR8" s="3">
        <v>363.76576</v>
      </c>
      <c r="BS8" s="3">
        <v>230.29823999999999</v>
      </c>
      <c r="BU8" s="4">
        <v>7</v>
      </c>
      <c r="BV8" s="3">
        <v>122.30528</v>
      </c>
      <c r="BW8" s="3">
        <v>249.26719999999997</v>
      </c>
      <c r="BX8" s="3">
        <v>297.20319999999998</v>
      </c>
      <c r="BY8" s="3">
        <v>348.01535999999999</v>
      </c>
      <c r="BZ8" s="3">
        <v>335.27807999999999</v>
      </c>
      <c r="CA8" s="3">
        <v>225.57312000000002</v>
      </c>
      <c r="CB8" s="3">
        <v>192.15487999999996</v>
      </c>
      <c r="CD8" s="4">
        <v>7</v>
      </c>
      <c r="CE8" s="3">
        <v>108.47232</v>
      </c>
      <c r="CF8" s="3">
        <v>228.65471999999997</v>
      </c>
      <c r="CG8" s="3">
        <v>304.94144</v>
      </c>
      <c r="CH8" s="3">
        <v>342.67392000000001</v>
      </c>
      <c r="CI8" s="3">
        <v>316.65151999999995</v>
      </c>
      <c r="CL8" s="4">
        <v>7</v>
      </c>
      <c r="CM8" s="3">
        <v>111.89632</v>
      </c>
      <c r="CN8" s="3">
        <v>178.11647999999997</v>
      </c>
      <c r="CO8" s="3">
        <v>304.05119999999999</v>
      </c>
      <c r="CP8" s="3">
        <v>357.05471999999997</v>
      </c>
      <c r="CQ8" s="3">
        <v>334.93567999999993</v>
      </c>
      <c r="CR8" s="3">
        <v>302.40768000000003</v>
      </c>
      <c r="CS8" s="3"/>
      <c r="CU8" s="4">
        <v>7</v>
      </c>
      <c r="CV8" s="3">
        <v>108.95168</v>
      </c>
      <c r="CW8" s="3">
        <v>263.64799999999997</v>
      </c>
      <c r="CX8" s="3">
        <v>348.15231999999997</v>
      </c>
      <c r="CY8" s="3">
        <v>416.35839999999996</v>
      </c>
      <c r="CZ8" s="3">
        <v>419.91935999999998</v>
      </c>
      <c r="DB8" s="4">
        <v>7</v>
      </c>
      <c r="DC8" s="3">
        <v>114.84095999999998</v>
      </c>
      <c r="DD8" s="3">
        <v>170.92608000000001</v>
      </c>
      <c r="DE8" s="3">
        <v>297.88799999999998</v>
      </c>
      <c r="DF8" s="3">
        <v>306.79039999999998</v>
      </c>
      <c r="DG8" s="3">
        <v>369.92896000000002</v>
      </c>
      <c r="DH8" s="3">
        <v>354.38399999999996</v>
      </c>
      <c r="DI8" s="3"/>
      <c r="DK8" s="4">
        <v>7</v>
      </c>
      <c r="DL8" s="3">
        <v>111.89632</v>
      </c>
      <c r="DM8" s="3">
        <v>275.83743999999996</v>
      </c>
      <c r="DN8" s="3">
        <v>329.3888</v>
      </c>
      <c r="DO8" s="3">
        <v>363.83424000000002</v>
      </c>
      <c r="DP8" s="3">
        <v>228.65471999999997</v>
      </c>
      <c r="DQ8" s="3"/>
      <c r="DR8" s="3"/>
      <c r="DT8" s="4">
        <v>7</v>
      </c>
      <c r="DU8" s="3">
        <v>93.475200000000001</v>
      </c>
      <c r="DV8" s="3">
        <v>211.60319999999999</v>
      </c>
      <c r="DW8" s="3">
        <v>326.92352</v>
      </c>
      <c r="DX8" s="3">
        <v>355.00031999999999</v>
      </c>
      <c r="DY8" s="3">
        <v>363.83424000000002</v>
      </c>
      <c r="DZ8" s="3">
        <v>267.48287999999997</v>
      </c>
      <c r="EA8" s="3"/>
      <c r="EB8" s="3"/>
      <c r="ED8" s="4">
        <v>7</v>
      </c>
      <c r="EE8" s="3">
        <v>141.34271999999999</v>
      </c>
      <c r="EF8" s="3">
        <v>138.05568</v>
      </c>
      <c r="EG8" s="3">
        <v>103.54176000000001</v>
      </c>
      <c r="EH8" s="3">
        <v>104.08959999999999</v>
      </c>
      <c r="EI8" s="3">
        <v>123.53792</v>
      </c>
      <c r="EK8" s="4">
        <v>7</v>
      </c>
      <c r="EL8" s="3">
        <v>126.34559999999999</v>
      </c>
      <c r="EM8" s="3">
        <v>131.96096</v>
      </c>
      <c r="EN8" s="3">
        <v>108.95168</v>
      </c>
      <c r="EO8" s="3">
        <v>112.17024000000001</v>
      </c>
      <c r="EP8" s="3">
        <v>108.95168</v>
      </c>
      <c r="ER8" s="4">
        <v>7</v>
      </c>
      <c r="ES8" s="3">
        <v>123.264</v>
      </c>
      <c r="ET8" s="3">
        <v>109.29407999999999</v>
      </c>
      <c r="EU8" s="3">
        <v>140.38399999999999</v>
      </c>
      <c r="EV8" s="3">
        <v>122.85311999999998</v>
      </c>
      <c r="EW8" s="3">
        <v>117.10079999999999</v>
      </c>
    </row>
    <row r="9" spans="1:154" x14ac:dyDescent="0.25">
      <c r="A9" s="4">
        <v>8</v>
      </c>
      <c r="B9" s="3">
        <v>156.68224000000001</v>
      </c>
      <c r="C9" s="3">
        <v>302.81855999999999</v>
      </c>
      <c r="D9" s="3">
        <v>351.64479999999998</v>
      </c>
      <c r="E9" s="3">
        <v>404.30591999999996</v>
      </c>
      <c r="F9" s="3">
        <v>405.40159999999997</v>
      </c>
      <c r="G9" s="3">
        <v>375.98944</v>
      </c>
      <c r="H9" s="3">
        <v>188.59392000000003</v>
      </c>
      <c r="I9" s="3"/>
      <c r="J9" s="4"/>
      <c r="K9" s="4">
        <v>8</v>
      </c>
      <c r="L9" s="3">
        <v>193.93536000000003</v>
      </c>
      <c r="M9" s="3">
        <v>294.94335999999998</v>
      </c>
      <c r="N9" s="3">
        <v>364.31360000000001</v>
      </c>
      <c r="O9" s="3">
        <v>399.37535999999994</v>
      </c>
      <c r="P9" s="3">
        <v>280.42559999999997</v>
      </c>
      <c r="Q9" s="3">
        <v>229.75039999999998</v>
      </c>
      <c r="S9" s="4">
        <v>8</v>
      </c>
      <c r="T9" s="3">
        <v>165.7216</v>
      </c>
      <c r="U9" s="3">
        <v>233.92767999999995</v>
      </c>
      <c r="V9" s="3">
        <v>430.87616000000003</v>
      </c>
      <c r="W9" s="3">
        <v>446.83199999999999</v>
      </c>
      <c r="X9" s="3">
        <v>351.81599999999997</v>
      </c>
      <c r="Y9" s="3">
        <v>250.22591999999997</v>
      </c>
      <c r="Z9" s="3"/>
      <c r="AB9" s="4">
        <v>8</v>
      </c>
      <c r="AC9" s="3">
        <v>178.7328</v>
      </c>
      <c r="AD9" s="3">
        <v>284.94527999999997</v>
      </c>
      <c r="AE9" s="3">
        <v>408.10655999999994</v>
      </c>
      <c r="AF9" s="3">
        <v>379.24223999999992</v>
      </c>
      <c r="AG9" s="3">
        <v>467.37599999999998</v>
      </c>
      <c r="AH9" s="3">
        <v>258.99135999999999</v>
      </c>
      <c r="AI9" s="3">
        <v>181.47199999999998</v>
      </c>
      <c r="AJ9" s="3"/>
      <c r="AK9" s="3"/>
      <c r="AM9" s="4">
        <v>8</v>
      </c>
      <c r="AN9" s="3">
        <v>197.22239999999999</v>
      </c>
      <c r="AO9" s="3">
        <v>397.86879999999996</v>
      </c>
      <c r="AP9" s="3">
        <v>392.2192</v>
      </c>
      <c r="AQ9" s="3">
        <v>482.78399999999999</v>
      </c>
      <c r="AR9" s="3">
        <v>357.05471999999997</v>
      </c>
      <c r="AS9" s="3">
        <v>250.49984000000001</v>
      </c>
      <c r="AV9" s="4">
        <v>8</v>
      </c>
      <c r="AW9" s="3">
        <v>189.89503999999999</v>
      </c>
      <c r="AX9" s="3">
        <v>232.1472</v>
      </c>
      <c r="AY9" s="3">
        <v>352.53503999999992</v>
      </c>
      <c r="AZ9" s="3">
        <v>389.51424000000003</v>
      </c>
      <c r="BA9" s="3">
        <v>475.66207999999989</v>
      </c>
      <c r="BB9" s="3">
        <v>280.22015999999996</v>
      </c>
      <c r="BC9" s="3"/>
      <c r="BE9" s="4">
        <v>8</v>
      </c>
      <c r="BF9" s="3">
        <v>209.2064</v>
      </c>
      <c r="BG9" s="3">
        <v>306.31103999999993</v>
      </c>
      <c r="BH9" s="3">
        <v>367.87456000000003</v>
      </c>
      <c r="BI9" s="3">
        <v>424.33631999999994</v>
      </c>
      <c r="BJ9" s="3">
        <v>513.94240000000002</v>
      </c>
      <c r="BK9" s="3"/>
      <c r="BM9" s="4">
        <v>8</v>
      </c>
      <c r="BN9" s="3">
        <v>167.84447999999998</v>
      </c>
      <c r="BO9" s="3">
        <v>297.68256000000002</v>
      </c>
      <c r="BP9" s="3">
        <v>334.93567999999993</v>
      </c>
      <c r="BQ9" s="3">
        <v>453.61151999999998</v>
      </c>
      <c r="BR9" s="3">
        <v>335.55199999999996</v>
      </c>
      <c r="BS9" s="3">
        <v>218.58815999999999</v>
      </c>
      <c r="BU9" s="4">
        <v>8</v>
      </c>
      <c r="BV9" s="3">
        <v>164.89983999999998</v>
      </c>
      <c r="BW9" s="3">
        <v>339.66079999999999</v>
      </c>
      <c r="BX9" s="3">
        <v>364.31360000000001</v>
      </c>
      <c r="BY9" s="3">
        <v>443.85311999999993</v>
      </c>
      <c r="BZ9" s="3">
        <v>345.20767999999998</v>
      </c>
      <c r="CA9" s="3">
        <v>214.75327999999996</v>
      </c>
      <c r="CB9" s="3">
        <v>240.36479999999997</v>
      </c>
      <c r="CD9" s="4">
        <v>8</v>
      </c>
      <c r="CE9" s="3">
        <v>169.69344000000001</v>
      </c>
      <c r="CF9" s="3">
        <v>298.23039999999997</v>
      </c>
      <c r="CG9" s="3">
        <v>369.10719999999998</v>
      </c>
      <c r="CH9" s="3">
        <v>462.23999999999995</v>
      </c>
      <c r="CI9" s="3">
        <v>325.75935999999996</v>
      </c>
      <c r="CL9" s="4">
        <v>8</v>
      </c>
      <c r="CM9" s="3">
        <v>178.7328</v>
      </c>
      <c r="CN9" s="3">
        <v>245.43231999999998</v>
      </c>
      <c r="CO9" s="3">
        <v>392.18495999999999</v>
      </c>
      <c r="CP9" s="3">
        <v>395.26655999999991</v>
      </c>
      <c r="CQ9" s="3">
        <v>419.91935999999998</v>
      </c>
      <c r="CR9" s="3">
        <v>267.48288000000002</v>
      </c>
      <c r="CS9" s="3"/>
      <c r="CU9" s="4">
        <v>8</v>
      </c>
      <c r="CV9" s="3">
        <v>203.38559999999998</v>
      </c>
      <c r="CW9" s="3">
        <v>341.85215999999997</v>
      </c>
      <c r="CX9" s="3">
        <v>374.38015999999999</v>
      </c>
      <c r="CY9" s="3">
        <v>488.12544000000003</v>
      </c>
      <c r="CZ9" s="3">
        <v>423.00095999999991</v>
      </c>
      <c r="DB9" s="4">
        <v>8</v>
      </c>
      <c r="DC9" s="3">
        <v>208.04223999999999</v>
      </c>
      <c r="DD9" s="3">
        <v>238.31039999999999</v>
      </c>
      <c r="DE9" s="3">
        <v>344.11199999999997</v>
      </c>
      <c r="DF9" s="3">
        <v>350.06975999999997</v>
      </c>
      <c r="DG9" s="3">
        <v>486.89279999999997</v>
      </c>
      <c r="DH9" s="3">
        <v>359.10911999999996</v>
      </c>
      <c r="DI9" s="3"/>
      <c r="DK9" s="4">
        <v>8</v>
      </c>
      <c r="DL9" s="3">
        <v>180.78719999999998</v>
      </c>
      <c r="DM9" s="3">
        <v>306.79039999999998</v>
      </c>
      <c r="DN9" s="3">
        <v>388.28159999999997</v>
      </c>
      <c r="DO9" s="3">
        <v>425.67167999999998</v>
      </c>
      <c r="DP9" s="3">
        <v>226.39487999999997</v>
      </c>
      <c r="DQ9" s="3"/>
      <c r="DR9" s="3"/>
      <c r="DT9" s="4">
        <v>8</v>
      </c>
      <c r="DU9" s="3">
        <v>143.19167999999999</v>
      </c>
      <c r="DV9" s="3">
        <v>284.8768</v>
      </c>
      <c r="DW9" s="3">
        <v>393.0752</v>
      </c>
      <c r="DX9" s="3">
        <v>449.22879999999998</v>
      </c>
      <c r="DY9" s="3">
        <v>378.69439999999997</v>
      </c>
      <c r="DZ9" s="3">
        <v>267.48287999999997</v>
      </c>
      <c r="EA9" s="3"/>
      <c r="EB9" s="3"/>
      <c r="ED9" s="4">
        <v>8</v>
      </c>
      <c r="EE9" s="3">
        <v>228.17535999999998</v>
      </c>
      <c r="EF9" s="3">
        <v>216.94463999999996</v>
      </c>
      <c r="EG9" s="3">
        <v>182.70464000000001</v>
      </c>
      <c r="EH9" s="3">
        <v>189.00479999999999</v>
      </c>
      <c r="EI9" s="3">
        <v>212.42495999999997</v>
      </c>
      <c r="EK9" s="4">
        <v>8</v>
      </c>
      <c r="EL9" s="3">
        <v>186.81343999999999</v>
      </c>
      <c r="EM9" s="3">
        <v>187.9776</v>
      </c>
      <c r="EN9" s="3">
        <v>176.67839999999998</v>
      </c>
      <c r="EO9" s="3">
        <v>174.76095999999998</v>
      </c>
      <c r="EP9" s="3">
        <v>165.7216</v>
      </c>
      <c r="ER9" s="4">
        <v>8</v>
      </c>
      <c r="ES9" s="3">
        <v>114.08767999999999</v>
      </c>
      <c r="ET9" s="3">
        <v>166.40640000000002</v>
      </c>
      <c r="EU9" s="3">
        <v>203.79648</v>
      </c>
      <c r="EV9" s="3">
        <v>187.9776</v>
      </c>
      <c r="EW9" s="3">
        <v>168.73471999999998</v>
      </c>
    </row>
    <row r="10" spans="1:154" x14ac:dyDescent="0.25">
      <c r="A10" s="4">
        <v>9</v>
      </c>
      <c r="B10" s="3">
        <v>273.64607999999998</v>
      </c>
      <c r="C10" s="3">
        <v>316.58303999999998</v>
      </c>
      <c r="D10" s="3">
        <v>415.53663999999992</v>
      </c>
      <c r="E10" s="3">
        <v>432.38271999999995</v>
      </c>
      <c r="F10" s="3">
        <v>398.69055999999995</v>
      </c>
      <c r="G10" s="3">
        <v>334.93567999999993</v>
      </c>
      <c r="H10" s="3">
        <v>126.55104</v>
      </c>
      <c r="I10" s="3"/>
      <c r="J10" s="4"/>
      <c r="K10" s="4">
        <v>9</v>
      </c>
      <c r="L10" s="3">
        <v>274.19391999999999</v>
      </c>
      <c r="M10" s="3">
        <v>342.74239999999998</v>
      </c>
      <c r="N10" s="3">
        <v>429.91743999999994</v>
      </c>
      <c r="O10" s="3">
        <v>457.10399999999998</v>
      </c>
      <c r="P10" s="3">
        <v>238.31039999999999</v>
      </c>
      <c r="Q10" s="3">
        <v>151.20383999999999</v>
      </c>
      <c r="S10" s="4">
        <v>9</v>
      </c>
      <c r="T10" s="3">
        <v>267.072</v>
      </c>
      <c r="U10" s="3">
        <v>302.81855999999999</v>
      </c>
      <c r="V10" s="3">
        <v>441.69599999999997</v>
      </c>
      <c r="W10" s="3">
        <v>418.34431999999998</v>
      </c>
      <c r="X10" s="3">
        <v>333.84</v>
      </c>
      <c r="Y10" s="3">
        <v>181.60896</v>
      </c>
      <c r="Z10" s="3"/>
      <c r="AB10" s="4">
        <v>9</v>
      </c>
      <c r="AC10" s="3">
        <v>281.04191999999995</v>
      </c>
      <c r="AD10" s="3">
        <v>290.18399999999997</v>
      </c>
      <c r="AE10" s="3">
        <v>446.83199999999999</v>
      </c>
      <c r="AF10" s="3">
        <v>448.68096000000003</v>
      </c>
      <c r="AG10" s="3">
        <v>479.83935999999994</v>
      </c>
      <c r="AH10" s="3">
        <v>222.42303999999999</v>
      </c>
      <c r="AI10" s="3">
        <v>132.30336</v>
      </c>
      <c r="AJ10" s="3"/>
      <c r="AK10" s="3"/>
      <c r="AM10" s="4">
        <v>9</v>
      </c>
      <c r="AN10" s="3">
        <v>290.35519999999997</v>
      </c>
      <c r="AO10" s="3">
        <v>421.15199999999999</v>
      </c>
      <c r="AP10" s="3">
        <v>442.92864000000003</v>
      </c>
      <c r="AQ10" s="3">
        <v>487.91999999999996</v>
      </c>
      <c r="AR10" s="3">
        <v>322.43807999999996</v>
      </c>
      <c r="AS10" s="3">
        <v>171.13151999999997</v>
      </c>
      <c r="AV10" s="4">
        <v>9</v>
      </c>
      <c r="AW10" s="3">
        <v>264.94911999999999</v>
      </c>
      <c r="AX10" s="3">
        <v>280.22015999999996</v>
      </c>
      <c r="AY10" s="3">
        <v>384.92608000000001</v>
      </c>
      <c r="AZ10" s="3">
        <v>470.04672000000005</v>
      </c>
      <c r="BA10" s="3">
        <v>488.12544000000003</v>
      </c>
      <c r="BB10" s="3">
        <v>271.79711999999995</v>
      </c>
      <c r="BC10" s="3"/>
      <c r="BE10" s="4">
        <v>9</v>
      </c>
      <c r="BF10" s="3">
        <v>288.43775999999997</v>
      </c>
      <c r="BG10" s="3">
        <v>369.92896000000002</v>
      </c>
      <c r="BH10" s="3">
        <v>462.75359999999995</v>
      </c>
      <c r="BI10" s="3">
        <v>471.14239999999995</v>
      </c>
      <c r="BJ10" s="3">
        <v>505.86176</v>
      </c>
      <c r="BK10" s="3"/>
      <c r="BM10" s="4">
        <v>9</v>
      </c>
      <c r="BN10" s="3">
        <v>246.52799999999999</v>
      </c>
      <c r="BO10" s="3">
        <v>384.10431999999997</v>
      </c>
      <c r="BP10" s="3">
        <v>454.98112000000003</v>
      </c>
      <c r="BQ10" s="3">
        <v>459.36383999999993</v>
      </c>
      <c r="BR10" s="3">
        <v>335.27807999999999</v>
      </c>
      <c r="BS10" s="3">
        <v>188.73087999999996</v>
      </c>
      <c r="BU10" s="4">
        <v>9</v>
      </c>
      <c r="BV10" s="3">
        <v>275.83743999999996</v>
      </c>
      <c r="BW10" s="3">
        <v>398.69055999999995</v>
      </c>
      <c r="BX10" s="3">
        <v>431.97184000000004</v>
      </c>
      <c r="BY10" s="3">
        <v>465.25311999999997</v>
      </c>
      <c r="BZ10" s="3">
        <v>340.20864</v>
      </c>
      <c r="CA10" s="3">
        <v>181.60896</v>
      </c>
      <c r="CB10" s="3">
        <v>227.0112</v>
      </c>
      <c r="CD10" s="4">
        <v>9</v>
      </c>
      <c r="CE10" s="3">
        <v>234.88639999999998</v>
      </c>
      <c r="CF10" s="3">
        <v>410.88</v>
      </c>
      <c r="CG10" s="3">
        <v>513.94240000000002</v>
      </c>
      <c r="CH10" s="3">
        <v>493.05599999999998</v>
      </c>
      <c r="CI10" s="3">
        <v>335.27807999999993</v>
      </c>
      <c r="CL10" s="4">
        <v>9</v>
      </c>
      <c r="CM10" s="3">
        <v>283.09631999999999</v>
      </c>
      <c r="CN10" s="3">
        <v>340.34559999999999</v>
      </c>
      <c r="CO10" s="3">
        <v>475.38816000000003</v>
      </c>
      <c r="CP10" s="3">
        <v>449.02336000000003</v>
      </c>
      <c r="CQ10" s="3">
        <v>431.42399999999998</v>
      </c>
      <c r="CR10" s="3">
        <v>246.45951999999997</v>
      </c>
      <c r="CS10" s="3"/>
      <c r="CU10" s="4">
        <v>9</v>
      </c>
      <c r="CV10" s="3">
        <v>251.45855999999998</v>
      </c>
      <c r="CW10" s="3">
        <v>416.35839999999996</v>
      </c>
      <c r="CX10" s="3">
        <v>480.72959999999995</v>
      </c>
      <c r="CY10" s="3">
        <v>474.56639999999999</v>
      </c>
      <c r="CZ10" s="3">
        <v>339.52384000000001</v>
      </c>
      <c r="DB10" s="4">
        <v>9</v>
      </c>
      <c r="DC10" s="3">
        <v>304.46207999999996</v>
      </c>
      <c r="DD10" s="3">
        <v>293.36831999999998</v>
      </c>
      <c r="DE10" s="3">
        <v>400.74495999999999</v>
      </c>
      <c r="DF10" s="3">
        <v>465.66399999999999</v>
      </c>
      <c r="DG10" s="3">
        <v>454.43327999999997</v>
      </c>
      <c r="DH10" s="3">
        <v>329.93664000000001</v>
      </c>
      <c r="DI10" s="3"/>
      <c r="DK10" s="4">
        <v>9</v>
      </c>
      <c r="DL10" s="3">
        <v>304.46207999999996</v>
      </c>
      <c r="DM10" s="3">
        <v>369.51808</v>
      </c>
      <c r="DN10" s="3">
        <v>453.47455999999994</v>
      </c>
      <c r="DO10" s="3">
        <v>430.73919999999998</v>
      </c>
      <c r="DP10" s="3">
        <v>249.81503999999998</v>
      </c>
      <c r="DQ10" s="3"/>
      <c r="DR10" s="3"/>
      <c r="DT10" s="4">
        <v>9</v>
      </c>
      <c r="DU10" s="3">
        <v>242.14527999999996</v>
      </c>
      <c r="DV10" s="3">
        <v>374.928</v>
      </c>
      <c r="DW10" s="3">
        <v>474.56639999999999</v>
      </c>
      <c r="DX10" s="3">
        <v>465.25311999999997</v>
      </c>
      <c r="DY10" s="3">
        <v>334.93567999999993</v>
      </c>
      <c r="DZ10" s="3">
        <v>230.09279999999998</v>
      </c>
      <c r="EA10" s="3"/>
      <c r="EB10" s="3"/>
      <c r="ED10" s="4">
        <v>9</v>
      </c>
      <c r="EE10" s="3">
        <v>300.55871999999999</v>
      </c>
      <c r="EF10" s="3">
        <v>316.37759999999997</v>
      </c>
      <c r="EG10" s="3">
        <v>291.99871999999999</v>
      </c>
      <c r="EH10" s="3">
        <v>252.82815999999997</v>
      </c>
      <c r="EI10" s="3">
        <v>310.62527999999998</v>
      </c>
      <c r="EK10" s="4">
        <v>9</v>
      </c>
      <c r="EL10" s="3">
        <v>288.43775999999997</v>
      </c>
      <c r="EM10" s="3">
        <v>291.45087999999998</v>
      </c>
      <c r="EN10" s="3">
        <v>272.20799999999997</v>
      </c>
      <c r="EO10" s="3">
        <v>283.09631999999999</v>
      </c>
      <c r="EP10" s="3">
        <v>272.20799999999997</v>
      </c>
      <c r="ER10" s="4">
        <v>9</v>
      </c>
      <c r="ES10" s="3">
        <v>306.92736000000002</v>
      </c>
      <c r="ET10" s="3">
        <v>279.46688</v>
      </c>
      <c r="EU10" s="3">
        <v>320.14400000000001</v>
      </c>
      <c r="EV10" s="3">
        <v>279.94623999999999</v>
      </c>
      <c r="EW10" s="3">
        <v>283.78111999999999</v>
      </c>
    </row>
    <row r="11" spans="1:154" x14ac:dyDescent="0.25">
      <c r="A11" s="4">
        <v>10</v>
      </c>
      <c r="B11" s="3">
        <v>339.38688000000002</v>
      </c>
      <c r="C11" s="3">
        <v>385.13151999999997</v>
      </c>
      <c r="D11" s="3">
        <v>523.46112000000005</v>
      </c>
      <c r="E11" s="3">
        <v>469.29344000000003</v>
      </c>
      <c r="F11" s="3">
        <v>298.23039999999997</v>
      </c>
      <c r="G11" s="3">
        <v>252.00639999999999</v>
      </c>
      <c r="H11" s="3">
        <v>61.118399999999994</v>
      </c>
      <c r="I11" s="3"/>
      <c r="J11" s="4"/>
      <c r="K11" s="4">
        <v>10</v>
      </c>
      <c r="L11" s="3">
        <v>350.89151999999996</v>
      </c>
      <c r="M11" s="3">
        <v>413.27679999999998</v>
      </c>
      <c r="N11" s="3">
        <v>432.38271999999995</v>
      </c>
      <c r="O11" s="3">
        <v>389.51424000000003</v>
      </c>
      <c r="P11" s="3">
        <v>164.352</v>
      </c>
      <c r="Q11" s="3">
        <v>64.7136</v>
      </c>
      <c r="S11" s="4">
        <v>10</v>
      </c>
      <c r="T11" s="3">
        <v>320.14400000000001</v>
      </c>
      <c r="U11" s="3">
        <v>393.82848000000001</v>
      </c>
      <c r="V11" s="3">
        <v>486.89279999999997</v>
      </c>
      <c r="W11" s="3">
        <v>369.79199999999997</v>
      </c>
      <c r="X11" s="3">
        <v>261.52512000000002</v>
      </c>
      <c r="Y11" s="3">
        <v>92.037120000000002</v>
      </c>
      <c r="Z11" s="3"/>
      <c r="AB11" s="4">
        <v>10</v>
      </c>
      <c r="AC11" s="3">
        <v>333.63455999999991</v>
      </c>
      <c r="AD11" s="3">
        <v>419.91935999999998</v>
      </c>
      <c r="AE11" s="3">
        <v>476.07296000000002</v>
      </c>
      <c r="AF11" s="3">
        <v>447.58528000000001</v>
      </c>
      <c r="AG11" s="3">
        <v>454.98112000000003</v>
      </c>
      <c r="AH11" s="3">
        <v>130.11199999999999</v>
      </c>
      <c r="AI11" s="3">
        <v>62.077120000000001</v>
      </c>
      <c r="AJ11" s="3"/>
      <c r="AK11" s="3"/>
      <c r="AM11" s="4">
        <v>10</v>
      </c>
      <c r="AN11" s="3">
        <v>343.42719999999997</v>
      </c>
      <c r="AO11" s="3">
        <v>474.56639999999999</v>
      </c>
      <c r="AP11" s="3">
        <v>439.91552000000001</v>
      </c>
      <c r="AQ11" s="3">
        <v>449.91359999999997</v>
      </c>
      <c r="AR11" s="3">
        <v>216.94463999999996</v>
      </c>
      <c r="AS11" s="3">
        <v>45.196799999999996</v>
      </c>
      <c r="AV11" s="4">
        <v>10</v>
      </c>
      <c r="AW11" s="3">
        <v>339.38688000000002</v>
      </c>
      <c r="AX11" s="3">
        <v>357.46559999999999</v>
      </c>
      <c r="AY11" s="3">
        <v>491.4124799999999</v>
      </c>
      <c r="AZ11" s="3">
        <v>460.39104000000003</v>
      </c>
      <c r="BA11" s="3">
        <v>460.39104000000003</v>
      </c>
      <c r="BB11" s="3">
        <v>207.15199999999999</v>
      </c>
      <c r="BC11" s="3"/>
      <c r="BE11" s="4">
        <v>10</v>
      </c>
      <c r="BF11" s="3">
        <v>347.46751999999998</v>
      </c>
      <c r="BG11" s="3">
        <v>482.57855999999992</v>
      </c>
      <c r="BH11" s="3">
        <v>570.4384</v>
      </c>
      <c r="BI11" s="3">
        <v>481.48287999999997</v>
      </c>
      <c r="BJ11" s="3">
        <v>502.81439999999998</v>
      </c>
      <c r="BK11" s="3"/>
      <c r="BM11" s="4">
        <v>10</v>
      </c>
      <c r="BN11" s="3">
        <v>308.84479999999996</v>
      </c>
      <c r="BO11" s="3">
        <v>491.4124799999999</v>
      </c>
      <c r="BP11" s="3">
        <v>488.12544000000003</v>
      </c>
      <c r="BQ11" s="3">
        <v>449.02336000000003</v>
      </c>
      <c r="BR11" s="3">
        <v>320.89727999999997</v>
      </c>
      <c r="BS11" s="3">
        <v>132.50879999999998</v>
      </c>
      <c r="BU11" s="4">
        <v>10</v>
      </c>
      <c r="BV11" s="3">
        <v>327.67679999999996</v>
      </c>
      <c r="BW11" s="3">
        <v>492.30271999999997</v>
      </c>
      <c r="BX11" s="3">
        <v>515.85984000000008</v>
      </c>
      <c r="BY11" s="3">
        <v>471.69024000000002</v>
      </c>
      <c r="BZ11" s="3">
        <v>280.42559999999997</v>
      </c>
      <c r="CA11" s="3">
        <v>117.92256</v>
      </c>
      <c r="CB11" s="3">
        <v>234.20159999999998</v>
      </c>
      <c r="CD11" s="4">
        <v>10</v>
      </c>
      <c r="CE11" s="3">
        <v>293.7792</v>
      </c>
      <c r="CF11" s="3">
        <v>510.31295999999992</v>
      </c>
      <c r="CG11" s="3">
        <v>546.47039999999993</v>
      </c>
      <c r="CH11" s="3">
        <v>482.57855999999992</v>
      </c>
      <c r="CI11" s="3">
        <v>280.22015999999996</v>
      </c>
      <c r="CL11" s="4">
        <v>10</v>
      </c>
      <c r="CM11" s="3">
        <v>343.49567999999999</v>
      </c>
      <c r="CN11" s="3">
        <v>374.72255999999999</v>
      </c>
      <c r="CO11" s="3">
        <v>513.94240000000002</v>
      </c>
      <c r="CP11" s="3">
        <v>466.07488000000001</v>
      </c>
      <c r="CQ11" s="3">
        <v>369.92896000000002</v>
      </c>
      <c r="CR11" s="3">
        <v>195.98976000000002</v>
      </c>
      <c r="CS11" s="3"/>
      <c r="CU11" s="4">
        <v>10</v>
      </c>
      <c r="CV11" s="3">
        <v>363.42335999999995</v>
      </c>
      <c r="CW11" s="3">
        <v>513.94240000000002</v>
      </c>
      <c r="CX11" s="3">
        <v>503.12256000000002</v>
      </c>
      <c r="CY11" s="3">
        <v>420.60416000000004</v>
      </c>
      <c r="CZ11" s="3">
        <v>258.1696</v>
      </c>
      <c r="DB11" s="4">
        <v>10</v>
      </c>
      <c r="DC11" s="3">
        <v>367.60064000000006</v>
      </c>
      <c r="DD11" s="3">
        <v>324.93759999999997</v>
      </c>
      <c r="DE11" s="3">
        <v>454.43327999999997</v>
      </c>
      <c r="DF11" s="3">
        <v>443.33952000000005</v>
      </c>
      <c r="DG11" s="3">
        <v>416.35839999999996</v>
      </c>
      <c r="DH11" s="3">
        <v>283.50720000000001</v>
      </c>
      <c r="DI11" s="3"/>
      <c r="DK11" s="4">
        <v>10</v>
      </c>
      <c r="DL11" s="3">
        <v>374.82528000000002</v>
      </c>
      <c r="DM11" s="3">
        <v>486.07103999999993</v>
      </c>
      <c r="DN11" s="3">
        <v>480.72959999999995</v>
      </c>
      <c r="DO11" s="3">
        <v>369.92895999999996</v>
      </c>
      <c r="DP11" s="3">
        <v>222.49152000000001</v>
      </c>
      <c r="DQ11" s="3"/>
      <c r="DR11" s="3"/>
      <c r="DT11" s="4">
        <v>10</v>
      </c>
      <c r="DU11" s="3">
        <v>321.71903999999995</v>
      </c>
      <c r="DV11" s="3">
        <v>479.83935999999994</v>
      </c>
      <c r="DW11" s="3">
        <v>532.50048000000004</v>
      </c>
      <c r="DX11" s="3">
        <v>427.3152</v>
      </c>
      <c r="DY11" s="3">
        <v>300.76416</v>
      </c>
      <c r="DZ11" s="3">
        <v>139.69919999999999</v>
      </c>
      <c r="EA11" s="3"/>
      <c r="EB11" s="3"/>
      <c r="ED11" s="4">
        <v>10</v>
      </c>
      <c r="EE11" s="3">
        <v>392.59583999999995</v>
      </c>
      <c r="EF11" s="3">
        <v>388.48704000000004</v>
      </c>
      <c r="EG11" s="3">
        <v>345.55007999999998</v>
      </c>
      <c r="EH11" s="3">
        <v>343.49567999999999</v>
      </c>
      <c r="EI11" s="3">
        <v>378.00959999999998</v>
      </c>
      <c r="EK11" s="4">
        <v>10</v>
      </c>
      <c r="EL11" s="3">
        <v>341.57823999999994</v>
      </c>
      <c r="EM11" s="3">
        <v>349.52192000000002</v>
      </c>
      <c r="EN11" s="3">
        <v>325.69087999999994</v>
      </c>
      <c r="EO11" s="3">
        <v>347.39904000000001</v>
      </c>
      <c r="EP11" s="3">
        <v>335.68895999999995</v>
      </c>
      <c r="ER11" s="4">
        <v>10</v>
      </c>
      <c r="ES11" s="3">
        <v>394.44479999999999</v>
      </c>
      <c r="ET11" s="3">
        <v>333.63455999999991</v>
      </c>
      <c r="EU11" s="3">
        <v>390.60991999999999</v>
      </c>
      <c r="EV11" s="3">
        <v>379.79007999999999</v>
      </c>
      <c r="EW11" s="3">
        <v>337.60640000000001</v>
      </c>
    </row>
    <row r="12" spans="1:154" x14ac:dyDescent="0.25">
      <c r="A12" s="4">
        <v>11</v>
      </c>
      <c r="B12" s="3">
        <v>394.44479999999999</v>
      </c>
      <c r="C12" s="3">
        <v>421.15199999999999</v>
      </c>
      <c r="D12" s="3">
        <v>479.83935999999994</v>
      </c>
      <c r="E12" s="3">
        <v>418.13887999999997</v>
      </c>
      <c r="F12" s="3">
        <v>187.9776</v>
      </c>
      <c r="G12" s="3">
        <v>117.51167999999998</v>
      </c>
      <c r="H12" s="3"/>
      <c r="I12" s="3"/>
      <c r="J12" s="4"/>
      <c r="K12" s="4">
        <v>11</v>
      </c>
      <c r="L12" s="3">
        <v>435.08767999999992</v>
      </c>
      <c r="M12" s="3">
        <v>413.27679999999998</v>
      </c>
      <c r="N12" s="3">
        <v>384.58368000000002</v>
      </c>
      <c r="O12" s="3">
        <v>309.94047999999998</v>
      </c>
      <c r="P12" s="3">
        <v>67.14464000000001</v>
      </c>
      <c r="Q12" s="3"/>
      <c r="S12" s="4">
        <v>11</v>
      </c>
      <c r="T12" s="3">
        <v>422.79552000000007</v>
      </c>
      <c r="U12" s="3">
        <v>367.87456000000003</v>
      </c>
      <c r="V12" s="3">
        <v>435.80671999999998</v>
      </c>
      <c r="W12" s="3">
        <v>293.64224000000002</v>
      </c>
      <c r="X12" s="3">
        <v>141.23999999999998</v>
      </c>
      <c r="Y12" s="3"/>
      <c r="Z12" s="3"/>
      <c r="AB12" s="4">
        <v>11</v>
      </c>
      <c r="AC12" s="3">
        <v>409.5104</v>
      </c>
      <c r="AD12" s="3">
        <v>473.60768000000002</v>
      </c>
      <c r="AE12" s="3">
        <v>421.83679999999998</v>
      </c>
      <c r="AF12" s="3">
        <v>397.86879999999996</v>
      </c>
      <c r="AG12" s="3">
        <v>361.19776000000002</v>
      </c>
      <c r="AH12" s="3"/>
      <c r="AI12" s="3"/>
      <c r="AJ12" s="3"/>
      <c r="AK12" s="3"/>
      <c r="AM12" s="4">
        <v>11</v>
      </c>
      <c r="AN12" s="3">
        <v>403.21023999999994</v>
      </c>
      <c r="AO12" s="3">
        <v>482.78399999999999</v>
      </c>
      <c r="AP12" s="3">
        <v>379.24223999999992</v>
      </c>
      <c r="AQ12" s="3">
        <v>362.46464000000003</v>
      </c>
      <c r="AR12" s="3"/>
      <c r="AS12" s="3"/>
      <c r="AV12" s="4">
        <v>11</v>
      </c>
      <c r="AW12" s="3">
        <v>406.77119999999996</v>
      </c>
      <c r="AX12" s="3">
        <v>364.65600000000001</v>
      </c>
      <c r="AY12" s="3">
        <v>476.07296000000002</v>
      </c>
      <c r="AZ12" s="3">
        <v>449.02336000000003</v>
      </c>
      <c r="BA12" s="3">
        <v>459.84319999999997</v>
      </c>
      <c r="BB12" s="3">
        <v>119.08672</v>
      </c>
      <c r="BC12" s="3"/>
      <c r="BE12" s="4">
        <v>11</v>
      </c>
      <c r="BF12" s="3">
        <v>439.43616000000003</v>
      </c>
      <c r="BG12" s="3">
        <v>552.22271999999998</v>
      </c>
      <c r="BH12" s="3">
        <v>560.02944000000002</v>
      </c>
      <c r="BI12" s="3">
        <v>431.97184000000004</v>
      </c>
      <c r="BJ12" s="3">
        <v>432.38271999999995</v>
      </c>
      <c r="BK12" s="3"/>
      <c r="BM12" s="4">
        <v>11</v>
      </c>
      <c r="BN12" s="3">
        <v>382.11840000000001</v>
      </c>
      <c r="BO12" s="3">
        <v>515.85984000000008</v>
      </c>
      <c r="BP12" s="3">
        <v>500.17792000000003</v>
      </c>
      <c r="BQ12" s="3">
        <v>416.35839999999996</v>
      </c>
      <c r="BR12" s="3">
        <v>189.89503999999999</v>
      </c>
      <c r="BS12" s="3">
        <v>68.411519999999996</v>
      </c>
      <c r="BU12" s="4">
        <v>11</v>
      </c>
      <c r="BV12" s="3">
        <v>418.48127999999991</v>
      </c>
      <c r="BW12" s="3">
        <v>561.53599999999994</v>
      </c>
      <c r="BX12" s="3">
        <v>499.76704000000001</v>
      </c>
      <c r="BY12" s="3">
        <v>454.7072</v>
      </c>
      <c r="BZ12" s="3">
        <v>180.23935999999998</v>
      </c>
      <c r="CA12" s="3">
        <v>57.523199999999996</v>
      </c>
      <c r="CB12" s="3">
        <v>185.16992000000002</v>
      </c>
      <c r="CD12" s="4">
        <v>11</v>
      </c>
      <c r="CE12" s="3">
        <v>382.8032</v>
      </c>
      <c r="CF12" s="3">
        <v>505.38239999999996</v>
      </c>
      <c r="CG12" s="3">
        <v>566.80895999999996</v>
      </c>
      <c r="CH12" s="3">
        <v>476.07296000000002</v>
      </c>
      <c r="CI12" s="3">
        <v>181.60896</v>
      </c>
      <c r="CL12" s="4">
        <v>11</v>
      </c>
      <c r="CM12" s="3">
        <v>422.86399999999998</v>
      </c>
      <c r="CN12" s="3">
        <v>395.26656000000003</v>
      </c>
      <c r="CO12" s="3">
        <v>493.05599999999998</v>
      </c>
      <c r="CP12" s="3">
        <v>405.74399999999997</v>
      </c>
      <c r="CQ12" s="3">
        <v>311.99488000000002</v>
      </c>
      <c r="CR12" s="3">
        <v>110.93759999999999</v>
      </c>
      <c r="CS12" s="3"/>
      <c r="CU12" s="4">
        <v>11</v>
      </c>
      <c r="CV12" s="3">
        <v>429.98591999999996</v>
      </c>
      <c r="CW12" s="3">
        <v>522.22847999999999</v>
      </c>
      <c r="CX12" s="3">
        <v>442.38079999999997</v>
      </c>
      <c r="CY12" s="3">
        <v>299.94239999999996</v>
      </c>
      <c r="CZ12" s="3">
        <v>108.47232</v>
      </c>
      <c r="DB12" s="4">
        <v>11</v>
      </c>
      <c r="DC12" s="3">
        <v>435.87519999999995</v>
      </c>
      <c r="DD12" s="3">
        <v>321.1712</v>
      </c>
      <c r="DE12" s="3">
        <v>431.42399999999998</v>
      </c>
      <c r="DF12" s="3">
        <v>400.608</v>
      </c>
      <c r="DG12" s="3">
        <v>249.26719999999997</v>
      </c>
      <c r="DH12" s="3">
        <v>222.42303999999996</v>
      </c>
      <c r="DI12" s="3"/>
      <c r="DK12" s="4">
        <v>11</v>
      </c>
      <c r="DL12" s="3">
        <v>451.69407999999993</v>
      </c>
      <c r="DM12" s="3">
        <v>481.48287999999997</v>
      </c>
      <c r="DN12" s="3">
        <v>426.28799999999995</v>
      </c>
      <c r="DO12" s="3">
        <v>284.46591999999998</v>
      </c>
      <c r="DP12" s="3">
        <v>124.42815999999999</v>
      </c>
      <c r="DQ12" s="3"/>
      <c r="DR12" s="3"/>
      <c r="DT12" s="4">
        <v>11</v>
      </c>
      <c r="DU12" s="3">
        <v>379.65312000000006</v>
      </c>
      <c r="DV12" s="3">
        <v>502.09536000000003</v>
      </c>
      <c r="DW12" s="3">
        <v>525.92639999999994</v>
      </c>
      <c r="DX12" s="3">
        <v>384.92608000000001</v>
      </c>
      <c r="DY12" s="3">
        <v>174.76095999999998</v>
      </c>
      <c r="DZ12" s="3"/>
      <c r="EA12" s="3"/>
      <c r="EB12" s="3"/>
      <c r="ED12" s="4">
        <v>11</v>
      </c>
      <c r="EE12" s="3">
        <v>510.51839999999999</v>
      </c>
      <c r="EF12" s="3">
        <v>456.35072000000002</v>
      </c>
      <c r="EG12" s="3">
        <v>412.72896000000003</v>
      </c>
      <c r="EH12" s="3">
        <v>401.01887999999997</v>
      </c>
      <c r="EI12" s="3">
        <v>459.70624000000004</v>
      </c>
      <c r="EK12" s="4">
        <v>11</v>
      </c>
      <c r="EL12" s="3">
        <v>415.81055999999995</v>
      </c>
      <c r="EM12" s="3">
        <v>422.11071999999996</v>
      </c>
      <c r="EN12" s="3">
        <v>407.59296000000001</v>
      </c>
      <c r="EO12" s="3">
        <v>429.36959999999999</v>
      </c>
      <c r="EP12" s="3">
        <v>422.86399999999998</v>
      </c>
      <c r="ER12" s="4">
        <v>11</v>
      </c>
      <c r="ES12" s="3">
        <v>464.97919999999999</v>
      </c>
      <c r="ET12" s="3">
        <v>396.91007999999994</v>
      </c>
      <c r="EU12" s="3">
        <v>451.69407999999993</v>
      </c>
      <c r="EV12" s="3">
        <v>426.69887999999997</v>
      </c>
      <c r="EW12" s="3">
        <v>429.36959999999999</v>
      </c>
    </row>
    <row r="13" spans="1:154" x14ac:dyDescent="0.25">
      <c r="A13" s="4">
        <v>12</v>
      </c>
      <c r="B13" s="3">
        <v>483.19488000000001</v>
      </c>
      <c r="C13" s="3">
        <v>366.47071999999997</v>
      </c>
      <c r="D13" s="3">
        <v>425.97983999999997</v>
      </c>
      <c r="E13" s="3">
        <v>328.70400000000001</v>
      </c>
      <c r="F13" s="3"/>
      <c r="G13" s="3"/>
      <c r="H13" s="3"/>
      <c r="I13" s="3"/>
      <c r="J13" s="4"/>
      <c r="K13" s="4">
        <v>12</v>
      </c>
      <c r="L13" s="3">
        <v>511.81951999999995</v>
      </c>
      <c r="M13" s="3">
        <v>378.69439999999997</v>
      </c>
      <c r="N13" s="3">
        <v>315.55583999999999</v>
      </c>
      <c r="O13" s="3">
        <v>187.66944000000001</v>
      </c>
      <c r="P13" s="3"/>
      <c r="Q13" s="3"/>
      <c r="S13" s="4">
        <v>12</v>
      </c>
      <c r="T13" s="3">
        <v>493.74079999999998</v>
      </c>
      <c r="U13" s="3">
        <v>321.1712</v>
      </c>
      <c r="V13" s="3">
        <v>344.11199999999997</v>
      </c>
      <c r="W13" s="3">
        <v>154.18271999999999</v>
      </c>
      <c r="X13" s="3"/>
      <c r="Y13" s="3"/>
      <c r="Z13" s="3"/>
      <c r="AB13" s="4">
        <v>12</v>
      </c>
      <c r="AC13" s="3">
        <v>484.90687999999989</v>
      </c>
      <c r="AD13" s="3">
        <v>435.80671999999998</v>
      </c>
      <c r="AE13" s="3">
        <v>343.90655999999996</v>
      </c>
      <c r="AF13" s="3">
        <v>304.94144</v>
      </c>
      <c r="AG13" s="3">
        <v>201.3312</v>
      </c>
      <c r="AH13" s="3"/>
      <c r="AI13" s="3"/>
      <c r="AJ13" s="3"/>
      <c r="AK13" s="3"/>
      <c r="AM13" s="4">
        <v>12</v>
      </c>
      <c r="AN13" s="3">
        <v>501.44479999999999</v>
      </c>
      <c r="AO13" s="3">
        <v>401.6352</v>
      </c>
      <c r="AP13" s="3">
        <v>275.28960000000001</v>
      </c>
      <c r="AQ13" s="3">
        <v>209.5488</v>
      </c>
      <c r="AR13" s="3"/>
      <c r="AS13" s="3"/>
      <c r="AV13" s="4">
        <v>12</v>
      </c>
      <c r="AW13" s="3">
        <v>489.90592000000004</v>
      </c>
      <c r="AX13" s="3">
        <v>324.93759999999997</v>
      </c>
      <c r="AY13" s="3">
        <v>408.41471999999999</v>
      </c>
      <c r="AZ13" s="3">
        <v>374.38015999999999</v>
      </c>
      <c r="BA13" s="3">
        <v>361.71135999999996</v>
      </c>
      <c r="BB13" s="3"/>
      <c r="BC13" s="3"/>
      <c r="BE13" s="4">
        <v>12</v>
      </c>
      <c r="BF13" s="3">
        <v>471.62175999999994</v>
      </c>
      <c r="BG13" s="3">
        <v>497.67839999999995</v>
      </c>
      <c r="BH13" s="3">
        <v>520.44799999999998</v>
      </c>
      <c r="BI13" s="3">
        <v>344.93375999999995</v>
      </c>
      <c r="BJ13" s="3">
        <v>344.93375999999995</v>
      </c>
      <c r="BK13" s="3"/>
      <c r="BM13" s="4">
        <v>12</v>
      </c>
      <c r="BN13" s="3">
        <v>447.03743999999995</v>
      </c>
      <c r="BO13" s="3">
        <v>488.81023999999996</v>
      </c>
      <c r="BP13" s="3">
        <v>454.84415999999993</v>
      </c>
      <c r="BQ13" s="3">
        <v>325.96479999999997</v>
      </c>
      <c r="BR13" s="3"/>
      <c r="BS13" s="3"/>
      <c r="BU13" s="4">
        <v>12</v>
      </c>
      <c r="BV13" s="3">
        <v>489.90592000000004</v>
      </c>
      <c r="BW13" s="3">
        <v>552.22271999999998</v>
      </c>
      <c r="BX13" s="3">
        <v>488.12544000000003</v>
      </c>
      <c r="BY13" s="3">
        <v>379.65311999999994</v>
      </c>
      <c r="BZ13" s="3"/>
      <c r="CA13" s="3"/>
      <c r="CB13" s="3">
        <v>134.76863999999998</v>
      </c>
      <c r="CD13" s="4">
        <v>12</v>
      </c>
      <c r="CE13" s="3">
        <v>478.26431999999994</v>
      </c>
      <c r="CF13" s="3">
        <v>466.07488000000001</v>
      </c>
      <c r="CG13" s="3">
        <v>577.90271999999993</v>
      </c>
      <c r="CH13" s="3">
        <v>405.40159999999997</v>
      </c>
      <c r="CI13" s="3">
        <v>87.038079999999994</v>
      </c>
      <c r="CL13" s="4">
        <v>12</v>
      </c>
      <c r="CM13" s="3">
        <v>474.90879999999999</v>
      </c>
      <c r="CN13" s="3">
        <v>416.01599999999996</v>
      </c>
      <c r="CO13" s="3">
        <v>430.73919999999998</v>
      </c>
      <c r="CP13" s="3">
        <v>339.93471999999997</v>
      </c>
      <c r="CQ13" s="3">
        <v>189.00479999999999</v>
      </c>
      <c r="CR13" s="3"/>
      <c r="CS13" s="3"/>
      <c r="CU13" s="4">
        <v>12</v>
      </c>
      <c r="CV13" s="3">
        <v>516.75008000000003</v>
      </c>
      <c r="CW13" s="3">
        <v>538.04735999999991</v>
      </c>
      <c r="CX13" s="3">
        <v>320.4864</v>
      </c>
      <c r="CY13" s="3">
        <v>139.01439999999999</v>
      </c>
      <c r="CZ13" s="3"/>
      <c r="DB13" s="4">
        <v>12</v>
      </c>
      <c r="DC13" s="3">
        <v>503.32799999999997</v>
      </c>
      <c r="DD13" s="3">
        <v>293.7792</v>
      </c>
      <c r="DE13" s="3">
        <v>345.13919999999996</v>
      </c>
      <c r="DF13" s="3">
        <v>335.27807999999999</v>
      </c>
      <c r="DG13" s="3"/>
      <c r="DH13" s="3"/>
      <c r="DI13" s="3"/>
      <c r="DK13" s="4">
        <v>12</v>
      </c>
      <c r="DL13" s="3">
        <v>543.11487999999997</v>
      </c>
      <c r="DM13" s="3">
        <v>447.58528000000001</v>
      </c>
      <c r="DN13" s="3">
        <v>330.62143999999995</v>
      </c>
      <c r="DO13" s="3">
        <v>152.23104000000001</v>
      </c>
      <c r="DP13" s="3"/>
      <c r="DQ13" s="3"/>
      <c r="DR13" s="3"/>
      <c r="DT13" s="4">
        <v>12</v>
      </c>
      <c r="DU13" s="3">
        <v>461.72639999999996</v>
      </c>
      <c r="DV13" s="3">
        <v>454.0224</v>
      </c>
      <c r="DW13" s="3">
        <v>485.11231999999995</v>
      </c>
      <c r="DX13" s="3">
        <v>256.11519999999996</v>
      </c>
      <c r="DY13" s="3"/>
      <c r="DZ13" s="3"/>
      <c r="EA13" s="3"/>
      <c r="EB13" s="3"/>
      <c r="ED13" s="4">
        <v>12</v>
      </c>
      <c r="EE13" s="3">
        <v>577.69727999999998</v>
      </c>
      <c r="EF13" s="3">
        <v>534.89727999999991</v>
      </c>
      <c r="EG13" s="3">
        <v>495.93215999999995</v>
      </c>
      <c r="EH13" s="3">
        <v>451.96799999999996</v>
      </c>
      <c r="EI13" s="3">
        <v>510.51839999999999</v>
      </c>
      <c r="EK13" s="4">
        <v>12</v>
      </c>
      <c r="EL13" s="3">
        <v>532.08960000000002</v>
      </c>
      <c r="EM13" s="3">
        <v>519.90016000000003</v>
      </c>
      <c r="EN13" s="3">
        <v>508.1216</v>
      </c>
      <c r="EO13" s="3">
        <v>507.84767999999997</v>
      </c>
      <c r="EP13" s="3">
        <v>501.68448000000001</v>
      </c>
      <c r="ER13" s="4">
        <v>12</v>
      </c>
      <c r="ES13" s="3">
        <v>537.84191999999996</v>
      </c>
      <c r="ET13" s="3">
        <v>517.7088</v>
      </c>
      <c r="EU13" s="3">
        <v>556.87935999999991</v>
      </c>
      <c r="EV13" s="3">
        <v>517.7088</v>
      </c>
      <c r="EW13" s="3">
        <v>502.91711999999995</v>
      </c>
    </row>
    <row r="14" spans="1:154" x14ac:dyDescent="0.25">
      <c r="A14" s="4">
        <v>13</v>
      </c>
      <c r="B14" s="3">
        <v>516.75008000000003</v>
      </c>
      <c r="C14" s="3">
        <v>311.584</v>
      </c>
      <c r="D14" s="3">
        <v>338.976</v>
      </c>
      <c r="E14" s="3">
        <v>200.23551999999998</v>
      </c>
      <c r="F14" s="3"/>
      <c r="G14" s="3"/>
      <c r="H14" s="3"/>
      <c r="I14" s="3"/>
      <c r="J14" s="4"/>
      <c r="K14" s="4">
        <v>13</v>
      </c>
      <c r="L14" s="3">
        <v>529.1107199999999</v>
      </c>
      <c r="M14" s="3">
        <v>311.584</v>
      </c>
      <c r="N14" s="3">
        <v>182.8416</v>
      </c>
      <c r="O14" s="3"/>
      <c r="P14" s="3"/>
      <c r="Q14" s="3"/>
      <c r="S14" s="4">
        <v>13</v>
      </c>
      <c r="T14" s="3">
        <v>542.87519999999995</v>
      </c>
      <c r="U14" s="3">
        <v>242.28223999999994</v>
      </c>
      <c r="V14" s="3">
        <v>223.72415999999998</v>
      </c>
      <c r="W14" s="3"/>
      <c r="X14" s="3"/>
      <c r="Y14" s="3"/>
      <c r="Z14" s="3"/>
      <c r="AB14" s="4">
        <v>13</v>
      </c>
      <c r="AC14" s="3">
        <v>498.19199999999995</v>
      </c>
      <c r="AD14" s="3">
        <v>373.9008</v>
      </c>
      <c r="AE14" s="3">
        <v>233.99615999999997</v>
      </c>
      <c r="AF14" s="3">
        <v>169.8304</v>
      </c>
      <c r="AG14" s="3"/>
      <c r="AH14" s="3"/>
      <c r="AI14" s="3"/>
      <c r="AJ14" s="3"/>
      <c r="AK14" s="3"/>
      <c r="AM14" s="4">
        <v>13</v>
      </c>
      <c r="AN14" s="3">
        <v>527.29599999999994</v>
      </c>
      <c r="AO14" s="3">
        <v>227.90144000000001</v>
      </c>
      <c r="AP14" s="3">
        <v>148.94399999999999</v>
      </c>
      <c r="AQ14" s="3"/>
      <c r="AR14" s="3"/>
      <c r="AS14" s="3"/>
      <c r="AV14" s="4">
        <v>13</v>
      </c>
      <c r="AW14" s="3">
        <v>534.14400000000001</v>
      </c>
      <c r="AX14" s="3">
        <v>320.4864</v>
      </c>
      <c r="AY14" s="3">
        <v>318.46623999999997</v>
      </c>
      <c r="AZ14" s="3">
        <v>238.61856000000003</v>
      </c>
      <c r="BA14" s="3">
        <v>181.19807999999998</v>
      </c>
      <c r="BB14" s="3"/>
      <c r="BC14" s="3"/>
      <c r="BE14" s="4">
        <v>13</v>
      </c>
      <c r="BF14" s="3">
        <v>534.14400000000001</v>
      </c>
      <c r="BG14" s="3">
        <v>482.0992</v>
      </c>
      <c r="BH14" s="3">
        <v>437.17631999999998</v>
      </c>
      <c r="BI14" s="3">
        <v>220.23168000000001</v>
      </c>
      <c r="BJ14" s="3">
        <v>172.56959999999998</v>
      </c>
      <c r="BK14" s="3"/>
      <c r="BM14" s="4">
        <v>13</v>
      </c>
      <c r="BN14" s="3">
        <v>529.00799999999992</v>
      </c>
      <c r="BO14" s="3">
        <v>476.62079999999997</v>
      </c>
      <c r="BP14" s="3">
        <v>389.92511999999994</v>
      </c>
      <c r="BQ14" s="3">
        <v>182.70464000000001</v>
      </c>
      <c r="BR14" s="3"/>
      <c r="BS14" s="3"/>
      <c r="BU14" s="4">
        <v>13</v>
      </c>
      <c r="BV14" s="3">
        <v>551.81183999999996</v>
      </c>
      <c r="BW14" s="3">
        <v>505.38239999999996</v>
      </c>
      <c r="BX14" s="3">
        <v>426.28799999999995</v>
      </c>
      <c r="BY14" s="3">
        <v>238.58432000000002</v>
      </c>
      <c r="BZ14" s="3"/>
      <c r="CA14" s="3"/>
      <c r="CB14" s="3">
        <v>65.055999999999997</v>
      </c>
      <c r="CD14" s="4">
        <v>13</v>
      </c>
      <c r="CE14" s="3">
        <v>575.23199999999997</v>
      </c>
      <c r="CF14" s="3">
        <v>471.14239999999995</v>
      </c>
      <c r="CG14" s="3">
        <v>499.2192</v>
      </c>
      <c r="CH14" s="3">
        <v>276.11135999999999</v>
      </c>
      <c r="CI14" s="3"/>
      <c r="CL14" s="4">
        <v>13</v>
      </c>
      <c r="CM14" s="3">
        <v>558.93375999999989</v>
      </c>
      <c r="CN14" s="3">
        <v>369.79199999999997</v>
      </c>
      <c r="CO14" s="3">
        <v>334.93567999999993</v>
      </c>
      <c r="CP14" s="3">
        <v>237.76255999999998</v>
      </c>
      <c r="CQ14" s="3"/>
      <c r="CR14" s="3"/>
      <c r="CS14" s="3"/>
      <c r="CU14" s="4">
        <v>13</v>
      </c>
      <c r="CV14" s="3">
        <v>572.76671999999996</v>
      </c>
      <c r="CW14" s="3">
        <v>478.81215999999995</v>
      </c>
      <c r="CX14" s="3">
        <v>158.87359999999998</v>
      </c>
      <c r="CY14" s="3"/>
      <c r="CZ14" s="3"/>
      <c r="DB14" s="4">
        <v>13</v>
      </c>
      <c r="DC14" s="3">
        <v>534.14400000000001</v>
      </c>
      <c r="DD14" s="3">
        <v>225.57311999999996</v>
      </c>
      <c r="DE14" s="3">
        <v>266.11327999999997</v>
      </c>
      <c r="DF14" s="3">
        <v>257.62175999999999</v>
      </c>
      <c r="DG14" s="3"/>
      <c r="DH14" s="3"/>
      <c r="DI14" s="3"/>
      <c r="DK14" s="4">
        <v>13</v>
      </c>
      <c r="DL14" s="3">
        <v>587.96928000000003</v>
      </c>
      <c r="DM14" s="3">
        <v>388.96639999999996</v>
      </c>
      <c r="DN14" s="3">
        <v>195.30495999999999</v>
      </c>
      <c r="DO14" s="3"/>
      <c r="DP14" s="3"/>
      <c r="DQ14" s="3"/>
      <c r="DR14" s="3"/>
      <c r="DT14" s="4">
        <v>13</v>
      </c>
      <c r="DU14" s="3">
        <v>512.77823999999998</v>
      </c>
      <c r="DV14" s="3">
        <v>442.38079999999997</v>
      </c>
      <c r="DW14" s="3">
        <v>397.86879999999996</v>
      </c>
      <c r="DX14" s="3"/>
      <c r="DY14" s="3"/>
      <c r="DZ14" s="3"/>
      <c r="EA14" s="3"/>
      <c r="EB14" s="3"/>
      <c r="ED14" s="4">
        <v>13</v>
      </c>
      <c r="EE14" s="3">
        <v>605.91103999999996</v>
      </c>
      <c r="EF14" s="3">
        <v>606.3904</v>
      </c>
      <c r="EG14" s="3">
        <v>585.29855999999995</v>
      </c>
      <c r="EH14" s="3">
        <v>511.81951999999995</v>
      </c>
      <c r="EI14" s="3">
        <v>555.30431999999996</v>
      </c>
      <c r="EK14" s="4">
        <v>13</v>
      </c>
      <c r="EL14" s="3">
        <v>598.24127999999996</v>
      </c>
      <c r="EM14" s="3">
        <v>562.63167999999996</v>
      </c>
      <c r="EN14" s="3">
        <v>554.68799999999999</v>
      </c>
      <c r="EO14" s="3">
        <v>578.8614399999999</v>
      </c>
      <c r="EP14" s="3">
        <v>540.99199999999996</v>
      </c>
      <c r="ER14" s="4">
        <v>13</v>
      </c>
      <c r="ES14" s="3">
        <v>613.58079999999995</v>
      </c>
      <c r="ET14" s="3">
        <v>564.95999999999992</v>
      </c>
      <c r="EU14" s="3">
        <v>616.73087999999996</v>
      </c>
      <c r="EV14" s="3">
        <v>584.27135999999996</v>
      </c>
      <c r="EW14" s="3">
        <v>551.67488000000003</v>
      </c>
    </row>
    <row r="15" spans="1:154" x14ac:dyDescent="0.25">
      <c r="A15" s="4">
        <v>14</v>
      </c>
      <c r="B15" s="3">
        <v>496.75392000000005</v>
      </c>
      <c r="C15" s="3">
        <v>222.9024</v>
      </c>
      <c r="D15" s="3">
        <v>198.45504</v>
      </c>
      <c r="E15" s="3"/>
      <c r="F15" s="3"/>
      <c r="G15" s="3"/>
      <c r="H15" s="3"/>
      <c r="I15" s="3"/>
      <c r="J15" s="4"/>
      <c r="K15" s="4">
        <v>14</v>
      </c>
      <c r="L15" s="3">
        <v>519.35231999999996</v>
      </c>
      <c r="M15" s="3">
        <v>198.45504</v>
      </c>
      <c r="N15" s="3"/>
      <c r="O15" s="3"/>
      <c r="P15" s="3"/>
      <c r="Q15" s="3"/>
      <c r="S15" s="4">
        <v>14</v>
      </c>
      <c r="T15" s="3">
        <v>546.4019199999999</v>
      </c>
      <c r="U15" s="3">
        <v>148.32767999999999</v>
      </c>
      <c r="V15" s="3"/>
      <c r="W15" s="3"/>
      <c r="X15" s="3"/>
      <c r="Y15" s="3"/>
      <c r="Z15" s="3"/>
      <c r="AB15" s="4">
        <v>14</v>
      </c>
      <c r="AC15" s="3">
        <v>497.71263999999996</v>
      </c>
      <c r="AD15" s="3">
        <v>306.31103999999993</v>
      </c>
      <c r="AE15" s="3">
        <v>92.447999999999993</v>
      </c>
      <c r="AF15" s="3"/>
      <c r="AG15" s="3"/>
      <c r="AH15" s="3"/>
      <c r="AI15" s="3"/>
      <c r="AJ15" s="3"/>
      <c r="AK15" s="3"/>
      <c r="AM15" s="4">
        <v>14</v>
      </c>
      <c r="AN15" s="3">
        <v>507.43679999999995</v>
      </c>
      <c r="AO15" s="3">
        <v>136.82303999999999</v>
      </c>
      <c r="AP15" s="3"/>
      <c r="AQ15" s="3"/>
      <c r="AR15" s="3"/>
      <c r="AS15" s="3"/>
      <c r="AV15" s="4">
        <v>14</v>
      </c>
      <c r="AW15" s="3">
        <v>524.76223999999991</v>
      </c>
      <c r="AX15" s="3">
        <v>286.14367999999996</v>
      </c>
      <c r="AY15" s="3">
        <v>199.55072000000001</v>
      </c>
      <c r="AZ15" s="3"/>
      <c r="BA15" s="3"/>
      <c r="BB15" s="3"/>
      <c r="BC15" s="3"/>
      <c r="BE15" s="4">
        <v>14</v>
      </c>
      <c r="BF15" s="3">
        <v>523.46112000000005</v>
      </c>
      <c r="BG15" s="3">
        <v>410.46911999999998</v>
      </c>
      <c r="BH15" s="3">
        <v>353.90463999999997</v>
      </c>
      <c r="BI15" s="3"/>
      <c r="BJ15" s="3"/>
      <c r="BK15" s="3"/>
      <c r="BM15" s="4">
        <v>14</v>
      </c>
      <c r="BN15" s="3">
        <v>560.85119999999995</v>
      </c>
      <c r="BO15" s="3">
        <v>400.33407999999997</v>
      </c>
      <c r="BP15" s="3">
        <v>289.25951999999995</v>
      </c>
      <c r="BQ15" s="3"/>
      <c r="BR15" s="3"/>
      <c r="BS15" s="3"/>
      <c r="BU15" s="4">
        <v>14</v>
      </c>
      <c r="BV15" s="3">
        <v>520.44799999999998</v>
      </c>
      <c r="BW15" s="3">
        <v>447.58528000000001</v>
      </c>
      <c r="BX15" s="3">
        <v>327.88223999999997</v>
      </c>
      <c r="BY15" s="3"/>
      <c r="BZ15" s="3"/>
      <c r="CA15" s="3"/>
      <c r="CB15" s="3"/>
      <c r="CD15" s="4">
        <v>14</v>
      </c>
      <c r="CE15" s="3">
        <v>588.96224000000007</v>
      </c>
      <c r="CF15" s="3">
        <v>405.74399999999997</v>
      </c>
      <c r="CG15" s="3">
        <v>379.65311999999994</v>
      </c>
      <c r="CH15" s="3"/>
      <c r="CI15" s="3"/>
      <c r="CL15" s="4">
        <v>14</v>
      </c>
      <c r="CM15" s="3">
        <v>524.76223999999991</v>
      </c>
      <c r="CN15" s="3">
        <v>261.01151999999996</v>
      </c>
      <c r="CO15" s="3">
        <v>241.59744000000001</v>
      </c>
      <c r="CP15" s="3">
        <v>121.07264000000001</v>
      </c>
      <c r="CQ15" s="3"/>
      <c r="CR15" s="3"/>
      <c r="CS15" s="3"/>
      <c r="CU15" s="4">
        <v>14</v>
      </c>
      <c r="CV15" s="3">
        <v>553.3184</v>
      </c>
      <c r="CW15" s="3">
        <v>367.87456000000003</v>
      </c>
      <c r="CX15" s="3"/>
      <c r="CY15" s="3"/>
      <c r="CZ15" s="3"/>
      <c r="DB15" s="4">
        <v>14</v>
      </c>
      <c r="DC15" s="3">
        <v>492.30271999999997</v>
      </c>
      <c r="DD15" s="3">
        <v>124.63359999999999</v>
      </c>
      <c r="DE15" s="3">
        <v>146.95808</v>
      </c>
      <c r="DF15" s="3">
        <v>111.75935999999999</v>
      </c>
      <c r="DG15" s="3"/>
      <c r="DH15" s="3"/>
      <c r="DI15" s="3"/>
      <c r="DK15" s="4">
        <v>14</v>
      </c>
      <c r="DL15" s="3">
        <v>550.30528000000004</v>
      </c>
      <c r="DM15" s="3">
        <v>284.05504000000002</v>
      </c>
      <c r="DN15" s="3"/>
      <c r="DO15" s="3"/>
      <c r="DP15" s="3"/>
      <c r="DQ15" s="3"/>
      <c r="DR15" s="3"/>
      <c r="DT15" s="4">
        <v>14</v>
      </c>
      <c r="DU15" s="3">
        <v>519.35231999999996</v>
      </c>
      <c r="DV15" s="3">
        <v>374.38015999999999</v>
      </c>
      <c r="DW15" s="3">
        <v>254.95104000000001</v>
      </c>
      <c r="DX15" s="3"/>
      <c r="DY15" s="3"/>
      <c r="DZ15" s="3"/>
      <c r="EA15" s="3"/>
      <c r="EB15" s="3"/>
      <c r="ED15" s="4">
        <v>14</v>
      </c>
      <c r="EE15" s="3">
        <v>511.81951999999995</v>
      </c>
      <c r="EF15" s="3">
        <v>622.14080000000001</v>
      </c>
      <c r="EG15" s="3">
        <v>576.87552000000005</v>
      </c>
      <c r="EH15" s="3">
        <v>554.68799999999999</v>
      </c>
      <c r="EI15" s="3">
        <v>498.19199999999995</v>
      </c>
      <c r="EK15" s="4">
        <v>14</v>
      </c>
      <c r="EL15" s="3">
        <v>529.89823999999999</v>
      </c>
      <c r="EM15" s="3">
        <v>551.81183999999996</v>
      </c>
      <c r="EN15" s="3">
        <v>584.88767999999993</v>
      </c>
      <c r="EO15" s="3">
        <v>589.68128000000002</v>
      </c>
      <c r="EP15" s="3">
        <v>568.04160000000002</v>
      </c>
      <c r="ER15" s="4">
        <v>14</v>
      </c>
      <c r="ES15" s="3">
        <v>610.15679999999998</v>
      </c>
      <c r="ET15" s="3">
        <v>571.5340799999999</v>
      </c>
      <c r="EU15" s="3">
        <v>586.18880000000001</v>
      </c>
      <c r="EV15" s="3">
        <v>566.19263999999998</v>
      </c>
      <c r="EW15" s="3">
        <v>640.97280000000001</v>
      </c>
    </row>
    <row r="16" spans="1:154" x14ac:dyDescent="0.25">
      <c r="A16" s="4">
        <v>15</v>
      </c>
      <c r="B16" s="3">
        <v>407.45599999999996</v>
      </c>
      <c r="C16" s="3">
        <v>123.22975999999998</v>
      </c>
      <c r="D16" s="3"/>
      <c r="E16" s="3"/>
      <c r="F16" s="3"/>
      <c r="G16" s="3"/>
      <c r="H16" s="3"/>
      <c r="I16" s="3"/>
      <c r="J16" s="4"/>
      <c r="K16" s="4">
        <v>15</v>
      </c>
      <c r="L16" s="3">
        <v>441.86719999999997</v>
      </c>
      <c r="M16" s="3"/>
      <c r="N16" s="3"/>
      <c r="O16" s="3"/>
      <c r="P16" s="3"/>
      <c r="Q16" s="3"/>
      <c r="S16" s="4">
        <v>15</v>
      </c>
      <c r="T16" s="3">
        <v>494.87071999999995</v>
      </c>
      <c r="U16" s="3"/>
      <c r="V16" s="3"/>
      <c r="W16" s="3"/>
      <c r="X16" s="3"/>
      <c r="Y16" s="3"/>
      <c r="Z16" s="3"/>
      <c r="AB16" s="4">
        <v>15</v>
      </c>
      <c r="AC16" s="3">
        <v>320.07551999999998</v>
      </c>
      <c r="AD16" s="3">
        <v>169.8304</v>
      </c>
      <c r="AE16" s="3"/>
      <c r="AF16" s="3"/>
      <c r="AG16" s="3"/>
      <c r="AH16" s="3"/>
      <c r="AI16" s="3"/>
      <c r="AJ16" s="3"/>
      <c r="AK16" s="3"/>
      <c r="AM16" s="4">
        <v>15</v>
      </c>
      <c r="AN16" s="3">
        <v>438.81984</v>
      </c>
      <c r="AO16" s="3"/>
      <c r="AP16" s="3"/>
      <c r="AQ16" s="3"/>
      <c r="AR16" s="3"/>
      <c r="AS16" s="3"/>
      <c r="AV16" s="4">
        <v>15</v>
      </c>
      <c r="AW16" s="3">
        <v>494.56255999999991</v>
      </c>
      <c r="AX16" s="3">
        <v>183.184</v>
      </c>
      <c r="AY16" s="3"/>
      <c r="AZ16" s="3"/>
      <c r="BA16" s="3"/>
      <c r="BB16" s="3"/>
      <c r="BC16" s="3"/>
      <c r="BE16" s="4">
        <v>15</v>
      </c>
      <c r="BF16" s="3">
        <v>508.53247999999996</v>
      </c>
      <c r="BG16" s="3">
        <v>305.69472000000002</v>
      </c>
      <c r="BH16" s="3">
        <v>216.94463999999996</v>
      </c>
      <c r="BI16" s="3"/>
      <c r="BJ16" s="3"/>
      <c r="BK16" s="3"/>
      <c r="BM16" s="4">
        <v>15</v>
      </c>
      <c r="BN16" s="3">
        <v>553.69504000000006</v>
      </c>
      <c r="BO16" s="3">
        <v>307.13279999999997</v>
      </c>
      <c r="BP16" s="3">
        <v>137.91872000000001</v>
      </c>
      <c r="BQ16" s="3"/>
      <c r="BR16" s="3"/>
      <c r="BS16" s="3"/>
      <c r="BU16" s="4">
        <v>15</v>
      </c>
      <c r="BV16" s="3">
        <v>541.26591999999994</v>
      </c>
      <c r="BW16" s="3">
        <v>334.93567999999993</v>
      </c>
      <c r="BX16" s="3">
        <v>189.82655999999997</v>
      </c>
      <c r="BY16" s="3"/>
      <c r="BZ16" s="3"/>
      <c r="CA16" s="3"/>
      <c r="CB16" s="3"/>
      <c r="CD16" s="4">
        <v>15</v>
      </c>
      <c r="CE16" s="3">
        <v>590.22911999999997</v>
      </c>
      <c r="CF16" s="3">
        <v>302.81855999999999</v>
      </c>
      <c r="CG16" s="3">
        <v>203.79648</v>
      </c>
      <c r="CH16" s="3"/>
      <c r="CI16" s="3"/>
      <c r="CL16" s="4">
        <v>15</v>
      </c>
      <c r="CM16" s="3">
        <v>468.40319999999997</v>
      </c>
      <c r="CN16" s="3">
        <v>136.82303999999999</v>
      </c>
      <c r="CO16" s="3">
        <v>109.568</v>
      </c>
      <c r="CP16" s="3"/>
      <c r="CQ16" s="3"/>
      <c r="CR16" s="3"/>
      <c r="CS16" s="3"/>
      <c r="CU16" s="4">
        <v>15</v>
      </c>
      <c r="CV16" s="3">
        <v>451.00927999999999</v>
      </c>
      <c r="CW16" s="3">
        <v>229.27104</v>
      </c>
      <c r="CX16" s="3"/>
      <c r="CY16" s="3"/>
      <c r="CZ16" s="3"/>
      <c r="DB16" s="4">
        <v>15</v>
      </c>
      <c r="DC16" s="3">
        <v>431.93759999999997</v>
      </c>
      <c r="DD16" s="3"/>
      <c r="DE16" s="3"/>
      <c r="DF16" s="3"/>
      <c r="DG16" s="3"/>
      <c r="DH16" s="3"/>
      <c r="DI16" s="3"/>
      <c r="DK16" s="4">
        <v>15</v>
      </c>
      <c r="DL16" s="3">
        <v>482.78399999999999</v>
      </c>
      <c r="DM16" s="3">
        <v>158.87359999999998</v>
      </c>
      <c r="DN16" s="3"/>
      <c r="DO16" s="3"/>
      <c r="DP16" s="3"/>
      <c r="DQ16" s="3"/>
      <c r="DR16" s="3"/>
      <c r="DT16" s="4">
        <v>15</v>
      </c>
      <c r="DU16" s="3">
        <v>479.83935999999994</v>
      </c>
      <c r="DV16" s="3">
        <v>221.87519999999998</v>
      </c>
      <c r="DW16" s="3"/>
      <c r="DX16" s="3"/>
      <c r="DY16" s="3"/>
      <c r="DZ16" s="3"/>
      <c r="EA16" s="3"/>
      <c r="EB16" s="3"/>
      <c r="ED16" s="4">
        <v>15</v>
      </c>
      <c r="EE16" s="3">
        <v>312.13183999999995</v>
      </c>
      <c r="EF16" s="3">
        <v>520.44799999999998</v>
      </c>
      <c r="EG16" s="3">
        <v>520.37951999999996</v>
      </c>
      <c r="EH16" s="3">
        <v>515.27775999999994</v>
      </c>
      <c r="EI16" s="3">
        <v>420.0220799999999</v>
      </c>
      <c r="EK16" s="4">
        <v>15</v>
      </c>
      <c r="EL16" s="3">
        <v>410.88</v>
      </c>
      <c r="EM16" s="3">
        <v>529.00799999999992</v>
      </c>
      <c r="EN16" s="3">
        <v>550.99008000000003</v>
      </c>
      <c r="EO16" s="3">
        <v>513.6</v>
      </c>
      <c r="EP16" s="3">
        <v>547.29215999999997</v>
      </c>
      <c r="ER16" s="4">
        <v>15</v>
      </c>
      <c r="ES16" s="3">
        <v>566.19263999999998</v>
      </c>
      <c r="ET16" s="3">
        <v>447.31135999999992</v>
      </c>
      <c r="EU16" s="3">
        <v>539.58816000000002</v>
      </c>
      <c r="EV16" s="3">
        <v>481.34591999999998</v>
      </c>
      <c r="EW16" s="3">
        <v>606.3904</v>
      </c>
    </row>
    <row r="17" spans="1:153" x14ac:dyDescent="0.25">
      <c r="A17" s="4">
        <v>16</v>
      </c>
      <c r="B17" s="3">
        <v>208.52159999999998</v>
      </c>
      <c r="C17" s="3"/>
      <c r="D17" s="3"/>
      <c r="E17" s="3"/>
      <c r="F17" s="3"/>
      <c r="G17" s="3"/>
      <c r="H17" s="3"/>
      <c r="I17" s="3"/>
      <c r="J17" s="4"/>
      <c r="K17" s="4">
        <v>16</v>
      </c>
      <c r="L17" s="3">
        <v>234.95487999999997</v>
      </c>
      <c r="M17" s="3"/>
      <c r="N17" s="3"/>
      <c r="O17" s="3"/>
      <c r="P17" s="3"/>
      <c r="Q17" s="3"/>
      <c r="S17" s="4">
        <v>16</v>
      </c>
      <c r="T17" s="3">
        <v>310.62527999999998</v>
      </c>
      <c r="U17" s="3"/>
      <c r="V17" s="3"/>
      <c r="W17" s="3"/>
      <c r="X17" s="3"/>
      <c r="Y17" s="3"/>
      <c r="Z17" s="3"/>
      <c r="AB17" s="4">
        <v>16</v>
      </c>
      <c r="AC17" s="3"/>
      <c r="AD17" s="3"/>
      <c r="AE17" s="3"/>
      <c r="AF17" s="3"/>
      <c r="AG17" s="3"/>
      <c r="AH17" s="3"/>
      <c r="AI17" s="3"/>
      <c r="AJ17" s="3"/>
      <c r="AK17" s="3"/>
      <c r="AM17" s="4">
        <v>16</v>
      </c>
      <c r="AN17" s="3">
        <v>248.30848</v>
      </c>
      <c r="AO17" s="3"/>
      <c r="AP17" s="3"/>
      <c r="AQ17" s="3"/>
      <c r="AR17" s="3"/>
      <c r="AS17" s="3"/>
      <c r="AV17" s="4">
        <v>16</v>
      </c>
      <c r="AW17" s="3">
        <v>385.50815999999992</v>
      </c>
      <c r="AX17" s="3">
        <v>72.862719999999996</v>
      </c>
      <c r="AY17" s="3"/>
      <c r="AZ17" s="3"/>
      <c r="BA17" s="3"/>
      <c r="BB17" s="3"/>
      <c r="BC17" s="3"/>
      <c r="BE17" s="4">
        <v>16</v>
      </c>
      <c r="BF17" s="3">
        <v>356.50688000000002</v>
      </c>
      <c r="BG17" s="3">
        <v>152.43647999999999</v>
      </c>
      <c r="BH17" s="3"/>
      <c r="BI17" s="3"/>
      <c r="BJ17" s="3"/>
      <c r="BK17" s="3"/>
      <c r="BM17" s="4">
        <v>16</v>
      </c>
      <c r="BN17" s="3">
        <v>463.47264000000001</v>
      </c>
      <c r="BO17" s="3">
        <v>152.23104000000001</v>
      </c>
      <c r="BP17" s="3"/>
      <c r="BQ17" s="3"/>
      <c r="BR17" s="3"/>
      <c r="BS17" s="3"/>
      <c r="BU17" s="4">
        <v>16</v>
      </c>
      <c r="BV17" s="3">
        <v>461.14431999999994</v>
      </c>
      <c r="BW17" s="3">
        <v>193.18208000000001</v>
      </c>
      <c r="BX17" s="3"/>
      <c r="BY17" s="3"/>
      <c r="BZ17" s="3"/>
      <c r="CA17" s="3"/>
      <c r="CB17" s="3"/>
      <c r="CD17" s="4">
        <v>16</v>
      </c>
      <c r="CE17" s="3">
        <v>506.20415999999994</v>
      </c>
      <c r="CF17" s="3">
        <v>161.06495999999999</v>
      </c>
      <c r="CG17" s="3"/>
      <c r="CH17" s="3"/>
      <c r="CI17" s="3"/>
      <c r="CL17" s="4">
        <v>16</v>
      </c>
      <c r="CM17" s="3">
        <v>294.84064000000001</v>
      </c>
      <c r="CN17" s="3"/>
      <c r="CO17" s="3"/>
      <c r="CP17" s="3"/>
      <c r="CQ17" s="3"/>
      <c r="CR17" s="3"/>
      <c r="CS17" s="3"/>
      <c r="CU17" s="4">
        <v>16</v>
      </c>
      <c r="CV17" s="3">
        <v>207.08352000000002</v>
      </c>
      <c r="CW17" s="3"/>
      <c r="CX17" s="3"/>
      <c r="CY17" s="3"/>
      <c r="CZ17" s="3"/>
      <c r="DB17" s="4">
        <v>16</v>
      </c>
      <c r="DC17" s="3">
        <v>233.37983999999994</v>
      </c>
      <c r="DD17" s="3"/>
      <c r="DE17" s="3"/>
      <c r="DF17" s="3"/>
      <c r="DG17" s="3"/>
      <c r="DH17" s="3"/>
      <c r="DI17" s="3"/>
      <c r="DK17" s="4">
        <v>16</v>
      </c>
      <c r="DL17" s="3">
        <v>262.82623999999993</v>
      </c>
      <c r="DM17" s="3"/>
      <c r="DN17" s="3"/>
      <c r="DO17" s="3"/>
      <c r="DP17" s="3"/>
      <c r="DQ17" s="3"/>
      <c r="DR17" s="3"/>
      <c r="DT17" s="4">
        <v>16</v>
      </c>
      <c r="DU17" s="3">
        <v>388.96639999999996</v>
      </c>
      <c r="DV17" s="3">
        <v>106.96576</v>
      </c>
      <c r="DW17" s="3"/>
      <c r="DX17" s="3"/>
      <c r="DY17" s="3"/>
      <c r="DZ17" s="3"/>
      <c r="EA17" s="3"/>
      <c r="EB17" s="3"/>
      <c r="ED17" s="4">
        <v>16</v>
      </c>
      <c r="EE17" s="3"/>
      <c r="EF17" s="3">
        <v>312.13183999999995</v>
      </c>
      <c r="EG17" s="3">
        <v>321.13695999999999</v>
      </c>
      <c r="EH17" s="3">
        <v>420.53568000000001</v>
      </c>
      <c r="EI17" s="3">
        <v>230.57215999999997</v>
      </c>
      <c r="EK17" s="4">
        <v>16</v>
      </c>
      <c r="EL17" s="3">
        <v>255.49887999999996</v>
      </c>
      <c r="EM17" s="3">
        <v>448.98912000000001</v>
      </c>
      <c r="EN17" s="3">
        <v>452.13919999999996</v>
      </c>
      <c r="EO17" s="3">
        <v>310.62527999999998</v>
      </c>
      <c r="EP17" s="3">
        <v>322.40384</v>
      </c>
      <c r="ER17" s="4">
        <v>16</v>
      </c>
      <c r="ES17" s="3">
        <v>441.64121599999987</v>
      </c>
      <c r="ET17" s="3">
        <v>6.7795199999999998</v>
      </c>
      <c r="EU17" s="3">
        <v>321.71903999999995</v>
      </c>
      <c r="EV17" s="3">
        <v>326.85503999999997</v>
      </c>
      <c r="EW17" s="3">
        <v>556.87935999999991</v>
      </c>
    </row>
    <row r="18" spans="1:153" x14ac:dyDescent="0.25">
      <c r="A18" s="4">
        <v>17</v>
      </c>
      <c r="B18" s="3"/>
      <c r="C18" s="3"/>
      <c r="D18" s="3"/>
      <c r="E18" s="3"/>
      <c r="F18" s="3"/>
      <c r="G18" s="3"/>
      <c r="H18" s="3"/>
      <c r="I18" s="3"/>
      <c r="J18" s="4"/>
      <c r="K18" s="4">
        <v>17</v>
      </c>
      <c r="L18" s="3"/>
      <c r="M18" s="3"/>
      <c r="N18" s="3"/>
      <c r="O18" s="3"/>
      <c r="P18" s="3"/>
      <c r="Q18" s="3"/>
      <c r="S18" s="4">
        <v>17</v>
      </c>
      <c r="T18" s="3"/>
      <c r="U18" s="3"/>
      <c r="V18" s="3"/>
      <c r="W18" s="3"/>
      <c r="X18" s="3"/>
      <c r="Y18" s="3"/>
      <c r="Z18" s="3"/>
      <c r="AB18" s="4">
        <v>17</v>
      </c>
      <c r="AC18" s="3"/>
      <c r="AD18" s="3"/>
      <c r="AE18" s="3"/>
      <c r="AF18" s="3"/>
      <c r="AG18" s="3"/>
      <c r="AH18" s="3"/>
      <c r="AI18" s="3"/>
      <c r="AJ18" s="3"/>
      <c r="AK18" s="3"/>
      <c r="AM18" s="4">
        <v>17</v>
      </c>
      <c r="AN18" s="3"/>
      <c r="AO18" s="3"/>
      <c r="AP18" s="3"/>
      <c r="AQ18" s="3"/>
      <c r="AR18" s="3"/>
      <c r="AS18" s="3"/>
      <c r="AV18" s="4">
        <v>17</v>
      </c>
      <c r="AW18" s="3">
        <v>158.73663999999999</v>
      </c>
      <c r="AX18" s="3"/>
      <c r="AY18" s="3"/>
      <c r="AZ18" s="3"/>
      <c r="BA18" s="3"/>
      <c r="BB18" s="3"/>
      <c r="BC18" s="3"/>
      <c r="BE18" s="4">
        <v>17</v>
      </c>
      <c r="BF18" s="3">
        <v>156.648</v>
      </c>
      <c r="BG18" s="3"/>
      <c r="BH18" s="3"/>
      <c r="BI18" s="3"/>
      <c r="BJ18" s="3"/>
      <c r="BK18" s="3"/>
      <c r="BM18" s="4">
        <v>17</v>
      </c>
      <c r="BN18" s="3">
        <v>269.74271999999996</v>
      </c>
      <c r="BO18" s="3"/>
      <c r="BP18" s="3"/>
      <c r="BQ18" s="3"/>
      <c r="BR18" s="3"/>
      <c r="BS18" s="3"/>
      <c r="BU18" s="4">
        <v>17</v>
      </c>
      <c r="BV18" s="3">
        <v>274.19391999999999</v>
      </c>
      <c r="BW18" s="3"/>
      <c r="BX18" s="3"/>
      <c r="BY18" s="3"/>
      <c r="BZ18" s="3"/>
      <c r="CA18" s="3"/>
      <c r="CB18" s="3"/>
      <c r="CD18" s="4">
        <v>17</v>
      </c>
      <c r="CE18" s="3">
        <v>398.69055999999995</v>
      </c>
      <c r="CF18" s="3"/>
      <c r="CG18" s="3"/>
      <c r="CH18" s="3"/>
      <c r="CI18" s="3"/>
      <c r="CL18" s="4">
        <v>17</v>
      </c>
      <c r="CM18" s="3"/>
      <c r="CN18" s="3"/>
      <c r="CO18" s="3"/>
      <c r="CP18" s="3"/>
      <c r="CQ18" s="3"/>
      <c r="CR18" s="3"/>
      <c r="CS18" s="3"/>
      <c r="CU18" s="4">
        <v>17</v>
      </c>
      <c r="CV18" s="3"/>
      <c r="CW18" s="3"/>
      <c r="CX18" s="3"/>
      <c r="CY18" s="3"/>
      <c r="CZ18" s="3"/>
      <c r="DB18" s="4">
        <v>17</v>
      </c>
      <c r="DC18" s="3"/>
      <c r="DD18" s="3"/>
      <c r="DE18" s="3"/>
      <c r="DF18" s="3"/>
      <c r="DG18" s="3"/>
      <c r="DH18" s="3"/>
      <c r="DI18" s="3"/>
      <c r="DK18" s="4">
        <v>17</v>
      </c>
      <c r="DL18" s="3"/>
      <c r="DM18" s="3"/>
      <c r="DN18" s="3"/>
      <c r="DO18" s="3"/>
      <c r="DP18" s="3"/>
      <c r="DQ18" s="3"/>
      <c r="DR18" s="3"/>
      <c r="DT18" s="4">
        <v>17</v>
      </c>
      <c r="DU18" s="3">
        <v>178.32192000000001</v>
      </c>
      <c r="DV18" s="3"/>
      <c r="DW18" s="3"/>
      <c r="DX18" s="3"/>
      <c r="DY18" s="3"/>
      <c r="DZ18" s="3"/>
      <c r="EA18" s="3"/>
      <c r="EB18" s="3"/>
      <c r="ED18" s="4">
        <v>17</v>
      </c>
      <c r="EE18" s="3"/>
      <c r="EF18" s="3"/>
      <c r="EG18" s="3"/>
      <c r="EH18" s="3">
        <v>213.93151999999998</v>
      </c>
      <c r="EI18" s="3"/>
      <c r="EK18" s="4">
        <v>17</v>
      </c>
      <c r="EL18" s="3"/>
      <c r="EM18" s="3">
        <v>254.26623999999998</v>
      </c>
      <c r="EN18" s="3">
        <v>241.28927999999996</v>
      </c>
      <c r="EO18" s="3"/>
      <c r="EP18" s="3"/>
      <c r="ER18" s="4">
        <v>17</v>
      </c>
      <c r="ES18" s="3">
        <v>216.36255999999997</v>
      </c>
      <c r="ET18" s="3"/>
      <c r="EU18" s="3"/>
      <c r="EV18" s="3">
        <v>144.66399999999999</v>
      </c>
      <c r="EW18" s="3">
        <v>411.83871999999997</v>
      </c>
    </row>
    <row r="19" spans="1:153" x14ac:dyDescent="0.25">
      <c r="A19" s="4">
        <v>18</v>
      </c>
      <c r="B19" s="3"/>
      <c r="C19" s="3"/>
      <c r="D19" s="3"/>
      <c r="E19" s="3"/>
      <c r="F19" s="3"/>
      <c r="G19" s="3"/>
      <c r="H19" s="3"/>
      <c r="I19" s="3"/>
      <c r="J19" s="4"/>
      <c r="K19" s="4">
        <v>18</v>
      </c>
      <c r="L19" s="3"/>
      <c r="M19" s="3"/>
      <c r="N19" s="3"/>
      <c r="O19" s="3"/>
      <c r="P19" s="3"/>
      <c r="Q19" s="3"/>
      <c r="S19" s="4">
        <v>18</v>
      </c>
      <c r="T19" s="3"/>
      <c r="U19" s="3"/>
      <c r="V19" s="3"/>
      <c r="W19" s="3"/>
      <c r="X19" s="3"/>
      <c r="Y19" s="3"/>
      <c r="Z19" s="3"/>
      <c r="AB19" s="4">
        <v>18</v>
      </c>
      <c r="AC19" s="3"/>
      <c r="AD19" s="3"/>
      <c r="AE19" s="3"/>
      <c r="AF19" s="3"/>
      <c r="AG19" s="3"/>
      <c r="AH19" s="3"/>
      <c r="AI19" s="3"/>
      <c r="AJ19" s="3"/>
      <c r="AK19" s="3"/>
      <c r="AM19" s="4">
        <v>18</v>
      </c>
      <c r="AN19" s="3"/>
      <c r="AO19" s="3"/>
      <c r="AP19" s="3"/>
      <c r="AQ19" s="3"/>
      <c r="AR19" s="3"/>
      <c r="AS19" s="3"/>
      <c r="AV19" s="4">
        <v>18</v>
      </c>
      <c r="AW19" s="3"/>
      <c r="AX19" s="3"/>
      <c r="AY19" s="3"/>
      <c r="AZ19" s="3"/>
      <c r="BA19" s="3"/>
      <c r="BB19" s="3"/>
      <c r="BC19" s="3"/>
      <c r="BE19" s="4">
        <v>18</v>
      </c>
      <c r="BF19" s="3"/>
      <c r="BG19" s="3"/>
      <c r="BH19" s="3"/>
      <c r="BI19" s="3"/>
      <c r="BJ19" s="3"/>
      <c r="BK19" s="3"/>
      <c r="BM19" s="4">
        <v>18</v>
      </c>
      <c r="BN19" s="3"/>
      <c r="BO19" s="3"/>
      <c r="BP19" s="3"/>
      <c r="BQ19" s="3"/>
      <c r="BR19" s="3"/>
      <c r="BS19" s="3"/>
      <c r="BU19" s="4">
        <v>18</v>
      </c>
      <c r="BV19" s="3"/>
      <c r="BW19" s="3"/>
      <c r="BX19" s="3"/>
      <c r="BY19" s="3"/>
      <c r="BZ19" s="3"/>
      <c r="CA19" s="3"/>
      <c r="CB19" s="3"/>
      <c r="CD19" s="4">
        <v>18</v>
      </c>
      <c r="CE19" s="3">
        <v>240.67295999999999</v>
      </c>
      <c r="CF19" s="3"/>
      <c r="CG19" s="3"/>
      <c r="CH19" s="3"/>
      <c r="CI19" s="3"/>
      <c r="CL19" s="4">
        <v>18</v>
      </c>
      <c r="CM19" s="3"/>
      <c r="CN19" s="3"/>
      <c r="CO19" s="3"/>
      <c r="CP19" s="3"/>
      <c r="CQ19" s="3"/>
      <c r="CR19" s="3"/>
      <c r="CS19" s="3"/>
      <c r="CU19" s="4">
        <v>18</v>
      </c>
      <c r="CV19" s="3"/>
      <c r="CW19" s="3"/>
      <c r="CX19" s="3"/>
      <c r="CY19" s="3"/>
      <c r="CZ19" s="3"/>
      <c r="DB19" s="4">
        <v>18</v>
      </c>
      <c r="DC19" s="3"/>
      <c r="DD19" s="3"/>
      <c r="DE19" s="3"/>
      <c r="DF19" s="3"/>
      <c r="DG19" s="3"/>
      <c r="DH19" s="3"/>
      <c r="DI19" s="3"/>
      <c r="DK19" s="4">
        <v>18</v>
      </c>
      <c r="DL19" s="3"/>
      <c r="DM19" s="3"/>
      <c r="DN19" s="3"/>
      <c r="DO19" s="3"/>
      <c r="DP19" s="3"/>
      <c r="DQ19" s="3"/>
      <c r="DR19" s="3"/>
      <c r="DT19" s="4">
        <v>18</v>
      </c>
      <c r="DU19" s="3"/>
      <c r="DV19" s="3"/>
      <c r="DW19" s="3"/>
      <c r="DX19" s="3"/>
      <c r="DY19" s="3"/>
      <c r="DZ19" s="3"/>
      <c r="EA19" s="3"/>
      <c r="EB19" s="3"/>
      <c r="ED19" s="4">
        <v>18</v>
      </c>
      <c r="EE19" s="3"/>
      <c r="EF19" s="3"/>
      <c r="EG19" s="3"/>
      <c r="EH19" s="3"/>
      <c r="EI19" s="3"/>
      <c r="EK19" s="4">
        <v>18</v>
      </c>
      <c r="EL19" s="3"/>
      <c r="EM19" s="3"/>
      <c r="EN19" s="3"/>
      <c r="EO19" s="3"/>
      <c r="EP19" s="3"/>
      <c r="ER19" s="4">
        <v>18</v>
      </c>
      <c r="ES19" s="3"/>
      <c r="ET19" s="3"/>
      <c r="EU19" s="3"/>
      <c r="EV19" s="3"/>
      <c r="EW19" s="3">
        <v>264.60672</v>
      </c>
    </row>
    <row r="44" spans="1:10" x14ac:dyDescent="0.25">
      <c r="A44" s="6" t="s">
        <v>32</v>
      </c>
      <c r="B44" s="4" t="s">
        <v>0</v>
      </c>
      <c r="C44" s="4" t="s">
        <v>1</v>
      </c>
      <c r="D44" s="4" t="s">
        <v>2</v>
      </c>
      <c r="E44" s="4" t="s">
        <v>3</v>
      </c>
      <c r="F44" s="4" t="s">
        <v>4</v>
      </c>
      <c r="G44" s="4" t="s">
        <v>31</v>
      </c>
      <c r="H44" s="4" t="s">
        <v>30</v>
      </c>
      <c r="I44" s="4" t="s">
        <v>29</v>
      </c>
      <c r="J44" s="4" t="s">
        <v>28</v>
      </c>
    </row>
    <row r="45" spans="1:10" x14ac:dyDescent="0.25">
      <c r="A45" s="4">
        <v>1</v>
      </c>
      <c r="B45" s="3">
        <f t="shared" ref="B45:G54" si="0">B2</f>
        <v>1.0271999999999999</v>
      </c>
      <c r="C45" s="3">
        <f t="shared" si="0"/>
        <v>0.51359999999999995</v>
      </c>
      <c r="D45" s="3">
        <f t="shared" si="0"/>
        <v>4.3142399999999999</v>
      </c>
      <c r="E45" s="3">
        <f t="shared" si="0"/>
        <v>5.7865600000000006</v>
      </c>
      <c r="F45" s="3">
        <f t="shared" si="0"/>
        <v>9.3132799999999989</v>
      </c>
      <c r="G45" s="3">
        <f t="shared" si="0"/>
        <v>5.4783999999999997</v>
      </c>
      <c r="H45" s="3">
        <f>'Sheet1 (4)'!U7</f>
        <v>-12.065992071056669</v>
      </c>
      <c r="I45" s="3">
        <f t="shared" ref="I45:I76" si="1">(H45-D45)^2</f>
        <v>268.31200270167341</v>
      </c>
      <c r="J45" s="5">
        <f>SUM(I45:I124)</f>
        <v>183885.88805584991</v>
      </c>
    </row>
    <row r="46" spans="1:10" x14ac:dyDescent="0.25">
      <c r="A46" s="4">
        <v>2</v>
      </c>
      <c r="B46" s="3">
        <f t="shared" si="0"/>
        <v>3.1158399999999995</v>
      </c>
      <c r="C46" s="3">
        <f t="shared" si="0"/>
        <v>4.7935999999999996</v>
      </c>
      <c r="D46" s="3">
        <f t="shared" si="0"/>
        <v>9.0393599999999985</v>
      </c>
      <c r="E46" s="3">
        <f t="shared" si="0"/>
        <v>22.598399999999998</v>
      </c>
      <c r="F46" s="3">
        <f t="shared" si="0"/>
        <v>42.115199999999994</v>
      </c>
      <c r="G46" s="3">
        <f t="shared" si="0"/>
        <v>41.704319999999996</v>
      </c>
      <c r="H46" s="3">
        <f>'Sheet1 (4)'!U8</f>
        <v>3.3358465153110259</v>
      </c>
      <c r="I46" s="3">
        <f t="shared" si="1"/>
        <v>32.530066070028944</v>
      </c>
    </row>
    <row r="47" spans="1:10" x14ac:dyDescent="0.25">
      <c r="A47" s="4">
        <v>3</v>
      </c>
      <c r="B47" s="3">
        <f t="shared" si="0"/>
        <v>9.4160000000000004</v>
      </c>
      <c r="C47" s="3">
        <f t="shared" si="0"/>
        <v>16.435199999999998</v>
      </c>
      <c r="D47" s="3">
        <f t="shared" si="0"/>
        <v>27.391999999999999</v>
      </c>
      <c r="E47" s="3">
        <f t="shared" si="0"/>
        <v>63.343999999999994</v>
      </c>
      <c r="F47" s="3">
        <f t="shared" si="0"/>
        <v>96.419840000000008</v>
      </c>
      <c r="G47" s="3">
        <f t="shared" si="0"/>
        <v>102.44608000000001</v>
      </c>
      <c r="H47" s="3">
        <f>'Sheet1 (4)'!U9</f>
        <v>28.086398749669556</v>
      </c>
      <c r="I47" s="3">
        <f t="shared" si="1"/>
        <v>0.48218962354264311</v>
      </c>
    </row>
    <row r="48" spans="1:10" x14ac:dyDescent="0.25">
      <c r="A48" s="4">
        <v>4</v>
      </c>
      <c r="B48" s="3">
        <f t="shared" si="0"/>
        <v>22.769600000000001</v>
      </c>
      <c r="C48" s="3">
        <f t="shared" si="0"/>
        <v>44.512</v>
      </c>
      <c r="D48" s="3">
        <f t="shared" si="0"/>
        <v>67.110399999999998</v>
      </c>
      <c r="E48" s="3">
        <f t="shared" si="0"/>
        <v>116.416</v>
      </c>
      <c r="F48" s="3">
        <f t="shared" si="0"/>
        <v>144.62975999999998</v>
      </c>
      <c r="G48" s="3">
        <f t="shared" si="0"/>
        <v>174.21311999999998</v>
      </c>
      <c r="H48" s="3">
        <f>'Sheet1 (4)'!U10</f>
        <v>66.42723371615277</v>
      </c>
      <c r="I48" s="3">
        <f t="shared" si="1"/>
        <v>0.46671617138563176</v>
      </c>
    </row>
    <row r="49" spans="1:9" x14ac:dyDescent="0.25">
      <c r="A49" s="4">
        <v>5</v>
      </c>
      <c r="B49" s="3">
        <f t="shared" si="0"/>
        <v>41.943999999999996</v>
      </c>
      <c r="C49" s="3">
        <f t="shared" si="0"/>
        <v>87.038079999999994</v>
      </c>
      <c r="D49" s="3">
        <f t="shared" si="0"/>
        <v>131.75551999999999</v>
      </c>
      <c r="E49" s="3">
        <f t="shared" si="0"/>
        <v>183.80031999999997</v>
      </c>
      <c r="F49" s="3">
        <f t="shared" si="0"/>
        <v>228.65471999999997</v>
      </c>
      <c r="G49" s="3">
        <f t="shared" si="0"/>
        <v>250.22591999999997</v>
      </c>
      <c r="H49" s="3">
        <f>'Sheet1 (4)'!U11</f>
        <v>122.59410584864276</v>
      </c>
      <c r="I49" s="3">
        <f t="shared" si="1"/>
        <v>83.931509252688599</v>
      </c>
    </row>
    <row r="50" spans="1:9" x14ac:dyDescent="0.25">
      <c r="A50" s="4">
        <v>6</v>
      </c>
      <c r="B50" s="3">
        <f t="shared" si="0"/>
        <v>63.686399999999999</v>
      </c>
      <c r="C50" s="3">
        <f t="shared" si="0"/>
        <v>128.19456</v>
      </c>
      <c r="D50" s="3">
        <f t="shared" si="0"/>
        <v>194.14079999999998</v>
      </c>
      <c r="E50" s="3">
        <f t="shared" si="0"/>
        <v>282.47999999999996</v>
      </c>
      <c r="F50" s="3">
        <f t="shared" si="0"/>
        <v>329.3888</v>
      </c>
      <c r="G50" s="3">
        <f t="shared" si="0"/>
        <v>349.86431999999996</v>
      </c>
      <c r="H50" s="3">
        <f>'Sheet1 (4)'!U12</f>
        <v>198.50457796412377</v>
      </c>
      <c r="I50" s="3">
        <f t="shared" si="1"/>
        <v>19.04255812017232</v>
      </c>
    </row>
    <row r="51" spans="1:9" x14ac:dyDescent="0.25">
      <c r="A51" s="4">
        <v>7</v>
      </c>
      <c r="B51" s="3">
        <f t="shared" si="0"/>
        <v>111.89632</v>
      </c>
      <c r="C51" s="3">
        <f t="shared" si="0"/>
        <v>201.3312</v>
      </c>
      <c r="D51" s="3">
        <f t="shared" si="0"/>
        <v>288.84863999999999</v>
      </c>
      <c r="E51" s="3">
        <f t="shared" si="0"/>
        <v>338.2912</v>
      </c>
      <c r="F51" s="3">
        <f t="shared" si="0"/>
        <v>369.51808</v>
      </c>
      <c r="G51" s="3">
        <f t="shared" si="0"/>
        <v>378.69439999999997</v>
      </c>
      <c r="H51" s="3">
        <f>'Sheet1 (4)'!U13</f>
        <v>289.99611097831985</v>
      </c>
      <c r="I51" s="3">
        <f t="shared" si="1"/>
        <v>1.3166896460863347</v>
      </c>
    </row>
    <row r="52" spans="1:9" x14ac:dyDescent="0.25">
      <c r="A52" s="4">
        <v>8</v>
      </c>
      <c r="B52" s="3">
        <f t="shared" si="0"/>
        <v>156.68224000000001</v>
      </c>
      <c r="C52" s="3">
        <f t="shared" si="0"/>
        <v>302.81855999999999</v>
      </c>
      <c r="D52" s="3">
        <f t="shared" si="0"/>
        <v>351.64479999999998</v>
      </c>
      <c r="E52" s="3">
        <f t="shared" si="0"/>
        <v>404.30591999999996</v>
      </c>
      <c r="F52" s="3">
        <f t="shared" si="0"/>
        <v>405.40159999999997</v>
      </c>
      <c r="G52" s="3">
        <f t="shared" si="0"/>
        <v>375.98944</v>
      </c>
      <c r="H52" s="3">
        <f>'Sheet1 (4)'!U14</f>
        <v>383.07892105937827</v>
      </c>
      <c r="I52" s="3">
        <f t="shared" si="1"/>
        <v>988.10396677565029</v>
      </c>
    </row>
    <row r="53" spans="1:9" x14ac:dyDescent="0.25">
      <c r="A53" s="4">
        <v>9</v>
      </c>
      <c r="B53" s="3">
        <f t="shared" si="0"/>
        <v>273.64607999999998</v>
      </c>
      <c r="C53" s="3">
        <f t="shared" si="0"/>
        <v>316.58303999999998</v>
      </c>
      <c r="D53" s="3">
        <f t="shared" si="0"/>
        <v>415.53663999999992</v>
      </c>
      <c r="E53" s="3">
        <f t="shared" si="0"/>
        <v>432.38271999999995</v>
      </c>
      <c r="F53" s="3">
        <f t="shared" si="0"/>
        <v>398.69055999999995</v>
      </c>
      <c r="G53" s="3">
        <f t="shared" si="0"/>
        <v>334.93567999999993</v>
      </c>
      <c r="H53" s="3">
        <f>'Sheet1 (4)'!U15</f>
        <v>453.75863315428717</v>
      </c>
      <c r="I53" s="3">
        <f t="shared" si="1"/>
        <v>1460.9207606863813</v>
      </c>
    </row>
    <row r="54" spans="1:9" x14ac:dyDescent="0.25">
      <c r="A54" s="4">
        <v>10</v>
      </c>
      <c r="B54" s="3">
        <f t="shared" si="0"/>
        <v>339.38688000000002</v>
      </c>
      <c r="C54" s="3">
        <f t="shared" si="0"/>
        <v>385.13151999999997</v>
      </c>
      <c r="D54" s="3">
        <f t="shared" si="0"/>
        <v>523.46112000000005</v>
      </c>
      <c r="E54" s="3">
        <f t="shared" si="0"/>
        <v>469.29344000000003</v>
      </c>
      <c r="F54" s="3">
        <f t="shared" si="0"/>
        <v>298.23039999999997</v>
      </c>
      <c r="G54" s="3">
        <f t="shared" si="0"/>
        <v>252.00639999999999</v>
      </c>
      <c r="H54" s="3">
        <f>'Sheet1 (4)'!U16</f>
        <v>475.3105657306927</v>
      </c>
      <c r="I54" s="3">
        <f t="shared" si="1"/>
        <v>2318.4758764415124</v>
      </c>
    </row>
    <row r="55" spans="1:9" x14ac:dyDescent="0.25">
      <c r="A55" s="4">
        <v>11</v>
      </c>
      <c r="B55" s="3">
        <f t="shared" ref="B55:G64" si="2">B12</f>
        <v>394.44479999999999</v>
      </c>
      <c r="C55" s="3">
        <f t="shared" si="2"/>
        <v>421.15199999999999</v>
      </c>
      <c r="D55" s="3">
        <f t="shared" si="2"/>
        <v>479.83935999999994</v>
      </c>
      <c r="E55" s="3">
        <f t="shared" si="2"/>
        <v>418.13887999999997</v>
      </c>
      <c r="F55" s="3">
        <f t="shared" si="2"/>
        <v>187.9776</v>
      </c>
      <c r="G55" s="3">
        <f t="shared" si="2"/>
        <v>117.51167999999998</v>
      </c>
      <c r="H55" s="3">
        <f>'Sheet1 (4)'!U17</f>
        <v>432.45963116037245</v>
      </c>
      <c r="I55" s="3">
        <f t="shared" si="1"/>
        <v>2244.838704916629</v>
      </c>
    </row>
    <row r="56" spans="1:9" x14ac:dyDescent="0.25">
      <c r="A56" s="4">
        <v>12</v>
      </c>
      <c r="B56" s="3">
        <f t="shared" si="2"/>
        <v>483.19488000000001</v>
      </c>
      <c r="C56" s="3">
        <f t="shared" si="2"/>
        <v>366.47071999999997</v>
      </c>
      <c r="D56" s="3">
        <f t="shared" si="2"/>
        <v>425.97983999999997</v>
      </c>
      <c r="E56" s="3">
        <f t="shared" si="2"/>
        <v>328.70400000000001</v>
      </c>
      <c r="F56" s="3">
        <f t="shared" si="2"/>
        <v>0</v>
      </c>
      <c r="G56" s="3">
        <f t="shared" si="2"/>
        <v>0</v>
      </c>
      <c r="H56" s="3">
        <f>'Sheet1 (4)'!U18</f>
        <v>333.83672534709541</v>
      </c>
      <c r="I56" s="3">
        <f t="shared" si="1"/>
        <v>8490.3535779383146</v>
      </c>
    </row>
    <row r="57" spans="1:9" x14ac:dyDescent="0.25">
      <c r="A57" s="4">
        <v>13</v>
      </c>
      <c r="B57" s="3">
        <f t="shared" si="2"/>
        <v>516.75008000000003</v>
      </c>
      <c r="C57" s="3">
        <f t="shared" si="2"/>
        <v>311.584</v>
      </c>
      <c r="D57" s="3">
        <f t="shared" si="2"/>
        <v>338.976</v>
      </c>
      <c r="E57" s="3">
        <f t="shared" si="2"/>
        <v>200.23551999999998</v>
      </c>
      <c r="F57" s="3">
        <f t="shared" si="2"/>
        <v>0</v>
      </c>
      <c r="G57" s="3">
        <f t="shared" si="2"/>
        <v>0</v>
      </c>
      <c r="H57" s="3">
        <f>'Sheet1 (4)'!U19</f>
        <v>210.78473748844331</v>
      </c>
      <c r="I57" s="3">
        <f t="shared" si="1"/>
        <v>16432.999784306838</v>
      </c>
    </row>
    <row r="58" spans="1:9" x14ac:dyDescent="0.25">
      <c r="A58" s="4">
        <v>14</v>
      </c>
      <c r="B58" s="3">
        <f t="shared" si="2"/>
        <v>496.75392000000005</v>
      </c>
      <c r="C58" s="3">
        <f t="shared" si="2"/>
        <v>222.9024</v>
      </c>
      <c r="D58" s="3">
        <f t="shared" si="2"/>
        <v>198.45504</v>
      </c>
      <c r="E58" s="3">
        <f t="shared" si="2"/>
        <v>0</v>
      </c>
      <c r="F58" s="3">
        <f t="shared" si="2"/>
        <v>0</v>
      </c>
      <c r="G58" s="3">
        <f t="shared" si="2"/>
        <v>0</v>
      </c>
      <c r="H58" s="3">
        <f>'Sheet1 (4)'!U20</f>
        <v>0</v>
      </c>
      <c r="I58" s="3">
        <f t="shared" si="1"/>
        <v>39384.402901401598</v>
      </c>
    </row>
    <row r="59" spans="1:9" x14ac:dyDescent="0.25">
      <c r="A59" s="4">
        <v>15</v>
      </c>
      <c r="B59" s="3">
        <f t="shared" si="2"/>
        <v>407.45599999999996</v>
      </c>
      <c r="C59" s="3">
        <f t="shared" si="2"/>
        <v>123.22975999999998</v>
      </c>
      <c r="D59" s="3">
        <f t="shared" si="2"/>
        <v>0</v>
      </c>
      <c r="E59" s="3">
        <f t="shared" si="2"/>
        <v>0</v>
      </c>
      <c r="F59" s="3">
        <f t="shared" si="2"/>
        <v>0</v>
      </c>
      <c r="G59" s="3">
        <f t="shared" si="2"/>
        <v>0</v>
      </c>
      <c r="H59" s="3">
        <f>'Sheet1 (4)'!U21</f>
        <v>0</v>
      </c>
      <c r="I59" s="3">
        <f t="shared" si="1"/>
        <v>0</v>
      </c>
    </row>
    <row r="60" spans="1:9" x14ac:dyDescent="0.25">
      <c r="A60" s="4">
        <v>16</v>
      </c>
      <c r="B60" s="3">
        <f t="shared" si="2"/>
        <v>208.52159999999998</v>
      </c>
      <c r="C60" s="3">
        <f t="shared" si="2"/>
        <v>0</v>
      </c>
      <c r="D60" s="3">
        <f t="shared" si="2"/>
        <v>0</v>
      </c>
      <c r="E60" s="3">
        <f t="shared" si="2"/>
        <v>0</v>
      </c>
      <c r="F60" s="3">
        <f t="shared" si="2"/>
        <v>0</v>
      </c>
      <c r="G60" s="3">
        <f t="shared" si="2"/>
        <v>0</v>
      </c>
      <c r="H60" s="3">
        <f>'Sheet1 (4)'!U22</f>
        <v>0</v>
      </c>
      <c r="I60" s="3">
        <f t="shared" si="1"/>
        <v>0</v>
      </c>
    </row>
    <row r="61" spans="1:9" x14ac:dyDescent="0.25">
      <c r="A61" s="4">
        <v>1</v>
      </c>
      <c r="B61" s="3">
        <f t="shared" ref="B61:B76" si="3">L2</f>
        <v>0.95871999999999991</v>
      </c>
      <c r="C61" s="3">
        <f t="shared" ref="C61:C76" si="4">M2</f>
        <v>1.9174399999999998</v>
      </c>
      <c r="D61" s="3">
        <f t="shared" ref="D61:D76" si="5">N2</f>
        <v>7.1219200000000003</v>
      </c>
      <c r="E61" s="3">
        <f t="shared" ref="E61:E76" si="6">O2</f>
        <v>6.7110399999999988</v>
      </c>
      <c r="F61" s="3">
        <f t="shared" ref="F61:F76" si="7">P2</f>
        <v>6.1631999999999998</v>
      </c>
      <c r="G61" s="3">
        <f t="shared" ref="G61:G76" si="8">Q2</f>
        <v>9.5871999999999993</v>
      </c>
      <c r="H61" s="3">
        <f>'Sheet1 (4)'!U7</f>
        <v>-12.065992071056669</v>
      </c>
      <c r="I61" s="3">
        <f t="shared" si="1"/>
        <v>368.1759696466022</v>
      </c>
    </row>
    <row r="62" spans="1:9" x14ac:dyDescent="0.25">
      <c r="A62" s="4">
        <v>2</v>
      </c>
      <c r="B62" s="3">
        <f t="shared" si="3"/>
        <v>3.0131200000000002</v>
      </c>
      <c r="C62" s="3">
        <f t="shared" si="4"/>
        <v>9.1078399999999995</v>
      </c>
      <c r="D62" s="3">
        <f t="shared" si="5"/>
        <v>29.925759999999997</v>
      </c>
      <c r="E62" s="3">
        <f t="shared" si="6"/>
        <v>34.719360000000002</v>
      </c>
      <c r="F62" s="3">
        <f t="shared" si="7"/>
        <v>39.444479999999999</v>
      </c>
      <c r="G62" s="3">
        <f t="shared" si="8"/>
        <v>55.879679999999993</v>
      </c>
      <c r="H62" s="3">
        <f>'Sheet1 (4)'!U8</f>
        <v>3.3358465153110259</v>
      </c>
      <c r="I62" s="3">
        <f t="shared" si="1"/>
        <v>707.02349912324439</v>
      </c>
    </row>
    <row r="63" spans="1:9" x14ac:dyDescent="0.25">
      <c r="A63" s="4">
        <v>3</v>
      </c>
      <c r="B63" s="3">
        <f t="shared" si="3"/>
        <v>8.2860800000000001</v>
      </c>
      <c r="C63" s="3">
        <f t="shared" si="4"/>
        <v>32.870399999999997</v>
      </c>
      <c r="D63" s="3">
        <f t="shared" si="5"/>
        <v>72.212159999999997</v>
      </c>
      <c r="E63" s="3">
        <f t="shared" si="6"/>
        <v>96.077439999999982</v>
      </c>
      <c r="F63" s="3">
        <f t="shared" si="7"/>
        <v>69.027839999999998</v>
      </c>
      <c r="G63" s="3">
        <f t="shared" si="8"/>
        <v>93.749120000000005</v>
      </c>
      <c r="H63" s="3">
        <f>'Sheet1 (4)'!U9</f>
        <v>28.086398749669556</v>
      </c>
      <c r="I63" s="3">
        <f t="shared" si="1"/>
        <v>1947.0828059211635</v>
      </c>
    </row>
    <row r="64" spans="1:9" x14ac:dyDescent="0.25">
      <c r="A64" s="4">
        <v>4</v>
      </c>
      <c r="B64" s="3">
        <f t="shared" si="3"/>
        <v>21.571199999999997</v>
      </c>
      <c r="C64" s="3">
        <f t="shared" si="4"/>
        <v>79.505279999999999</v>
      </c>
      <c r="D64" s="3">
        <f t="shared" si="5"/>
        <v>136.82303999999999</v>
      </c>
      <c r="E64" s="3">
        <f t="shared" si="6"/>
        <v>161.61279999999999</v>
      </c>
      <c r="F64" s="3">
        <f t="shared" si="7"/>
        <v>152.43647999999999</v>
      </c>
      <c r="G64" s="3">
        <f t="shared" si="8"/>
        <v>141.75360000000001</v>
      </c>
      <c r="H64" s="3">
        <f>'Sheet1 (4)'!U10</f>
        <v>66.42723371615277</v>
      </c>
      <c r="I64" s="3">
        <f t="shared" si="1"/>
        <v>4955.5695423529442</v>
      </c>
    </row>
    <row r="65" spans="1:9" x14ac:dyDescent="0.25">
      <c r="A65" s="4">
        <v>5</v>
      </c>
      <c r="B65" s="3">
        <f t="shared" si="3"/>
        <v>40.231999999999999</v>
      </c>
      <c r="C65" s="3">
        <f t="shared" si="4"/>
        <v>111.28</v>
      </c>
      <c r="D65" s="3">
        <f t="shared" si="5"/>
        <v>198.86591999999996</v>
      </c>
      <c r="E65" s="3">
        <f t="shared" si="6"/>
        <v>235.81087999999997</v>
      </c>
      <c r="F65" s="3">
        <f t="shared" si="7"/>
        <v>199.61919999999998</v>
      </c>
      <c r="G65" s="3">
        <f t="shared" si="8"/>
        <v>210.09664000000001</v>
      </c>
      <c r="H65" s="3">
        <f>'Sheet1 (4)'!U11</f>
        <v>122.59410584864276</v>
      </c>
      <c r="I65" s="3">
        <f t="shared" si="1"/>
        <v>5817.3896339391731</v>
      </c>
    </row>
    <row r="66" spans="1:9" x14ac:dyDescent="0.25">
      <c r="A66" s="4">
        <v>6</v>
      </c>
      <c r="B66" s="3">
        <f t="shared" si="3"/>
        <v>65.535359999999983</v>
      </c>
      <c r="C66" s="3">
        <f t="shared" si="4"/>
        <v>172.56959999999998</v>
      </c>
      <c r="D66" s="3">
        <f t="shared" si="5"/>
        <v>293.98463999999996</v>
      </c>
      <c r="E66" s="3">
        <f t="shared" si="6"/>
        <v>301.79136</v>
      </c>
      <c r="F66" s="3">
        <f t="shared" si="7"/>
        <v>267.48287999999997</v>
      </c>
      <c r="G66" s="3">
        <f t="shared" si="8"/>
        <v>277.07007999999996</v>
      </c>
      <c r="H66" s="3">
        <f>'Sheet1 (4)'!U12</f>
        <v>198.50457796412377</v>
      </c>
      <c r="I66" s="3">
        <f t="shared" si="1"/>
        <v>9116.4422463747651</v>
      </c>
    </row>
    <row r="67" spans="1:9" x14ac:dyDescent="0.25">
      <c r="A67" s="4">
        <v>7</v>
      </c>
      <c r="B67" s="3">
        <f t="shared" si="3"/>
        <v>112.30719999999999</v>
      </c>
      <c r="C67" s="3">
        <f t="shared" si="4"/>
        <v>229.40799999999999</v>
      </c>
      <c r="D67" s="3">
        <f t="shared" si="5"/>
        <v>343.90655999999996</v>
      </c>
      <c r="E67" s="3">
        <f t="shared" si="6"/>
        <v>343.49567999999994</v>
      </c>
      <c r="F67" s="3">
        <f t="shared" si="7"/>
        <v>301.99680000000001</v>
      </c>
      <c r="G67" s="3">
        <f t="shared" si="8"/>
        <v>267.48287999999997</v>
      </c>
      <c r="H67" s="3">
        <f>'Sheet1 (4)'!U13</f>
        <v>289.99611097831985</v>
      </c>
      <c r="I67" s="3">
        <f t="shared" si="1"/>
        <v>2906.3365137191699</v>
      </c>
    </row>
    <row r="68" spans="1:9" x14ac:dyDescent="0.25">
      <c r="A68" s="4">
        <v>8</v>
      </c>
      <c r="B68" s="3">
        <f t="shared" si="3"/>
        <v>193.93536000000003</v>
      </c>
      <c r="C68" s="3">
        <f t="shared" si="4"/>
        <v>294.94335999999998</v>
      </c>
      <c r="D68" s="3">
        <f t="shared" si="5"/>
        <v>364.31360000000001</v>
      </c>
      <c r="E68" s="3">
        <f t="shared" si="6"/>
        <v>399.37535999999994</v>
      </c>
      <c r="F68" s="3">
        <f t="shared" si="7"/>
        <v>280.42559999999997</v>
      </c>
      <c r="G68" s="3">
        <f t="shared" si="8"/>
        <v>229.75039999999998</v>
      </c>
      <c r="H68" s="3">
        <f>'Sheet1 (4)'!U14</f>
        <v>383.07892105937827</v>
      </c>
      <c r="I68" s="3">
        <f t="shared" si="1"/>
        <v>352.13727446154547</v>
      </c>
    </row>
    <row r="69" spans="1:9" x14ac:dyDescent="0.25">
      <c r="A69" s="4">
        <v>9</v>
      </c>
      <c r="B69" s="3">
        <f t="shared" si="3"/>
        <v>274.19391999999999</v>
      </c>
      <c r="C69" s="3">
        <f t="shared" si="4"/>
        <v>342.74239999999998</v>
      </c>
      <c r="D69" s="3">
        <f t="shared" si="5"/>
        <v>429.91743999999994</v>
      </c>
      <c r="E69" s="3">
        <f t="shared" si="6"/>
        <v>457.10399999999998</v>
      </c>
      <c r="F69" s="3">
        <f t="shared" si="7"/>
        <v>238.31039999999999</v>
      </c>
      <c r="G69" s="3">
        <f t="shared" si="8"/>
        <v>151.20383999999999</v>
      </c>
      <c r="H69" s="3">
        <f>'Sheet1 (4)'!U15</f>
        <v>453.75863315428717</v>
      </c>
      <c r="I69" s="3">
        <f t="shared" si="1"/>
        <v>568.40249102003202</v>
      </c>
    </row>
    <row r="70" spans="1:9" x14ac:dyDescent="0.25">
      <c r="A70" s="4">
        <v>10</v>
      </c>
      <c r="B70" s="3">
        <f t="shared" si="3"/>
        <v>350.89151999999996</v>
      </c>
      <c r="C70" s="3">
        <f t="shared" si="4"/>
        <v>413.27679999999998</v>
      </c>
      <c r="D70" s="3">
        <f t="shared" si="5"/>
        <v>432.38271999999995</v>
      </c>
      <c r="E70" s="3">
        <f t="shared" si="6"/>
        <v>389.51424000000003</v>
      </c>
      <c r="F70" s="3">
        <f t="shared" si="7"/>
        <v>164.352</v>
      </c>
      <c r="G70" s="3">
        <f t="shared" si="8"/>
        <v>64.7136</v>
      </c>
      <c r="H70" s="3">
        <f>'Sheet1 (4)'!U16</f>
        <v>475.3105657306927</v>
      </c>
      <c r="I70" s="3">
        <f t="shared" si="1"/>
        <v>1842.7999390781561</v>
      </c>
    </row>
    <row r="71" spans="1:9" x14ac:dyDescent="0.25">
      <c r="A71" s="4">
        <v>11</v>
      </c>
      <c r="B71" s="3">
        <f t="shared" si="3"/>
        <v>435.08767999999992</v>
      </c>
      <c r="C71" s="3">
        <f t="shared" si="4"/>
        <v>413.27679999999998</v>
      </c>
      <c r="D71" s="3">
        <f t="shared" si="5"/>
        <v>384.58368000000002</v>
      </c>
      <c r="E71" s="3">
        <f t="shared" si="6"/>
        <v>309.94047999999998</v>
      </c>
      <c r="F71" s="3">
        <f t="shared" si="7"/>
        <v>67.14464000000001</v>
      </c>
      <c r="G71" s="3">
        <f t="shared" si="8"/>
        <v>0</v>
      </c>
      <c r="H71" s="3">
        <f>'Sheet1 (4)'!U17</f>
        <v>432.45963116037245</v>
      </c>
      <c r="I71" s="3">
        <f t="shared" si="1"/>
        <v>2292.106699510367</v>
      </c>
    </row>
    <row r="72" spans="1:9" x14ac:dyDescent="0.25">
      <c r="A72" s="4">
        <v>12</v>
      </c>
      <c r="B72" s="3">
        <f t="shared" si="3"/>
        <v>511.81951999999995</v>
      </c>
      <c r="C72" s="3">
        <f t="shared" si="4"/>
        <v>378.69439999999997</v>
      </c>
      <c r="D72" s="3">
        <f t="shared" si="5"/>
        <v>315.55583999999999</v>
      </c>
      <c r="E72" s="3">
        <f t="shared" si="6"/>
        <v>187.66944000000001</v>
      </c>
      <c r="F72" s="3">
        <f t="shared" si="7"/>
        <v>0</v>
      </c>
      <c r="G72" s="3">
        <f t="shared" si="8"/>
        <v>0</v>
      </c>
      <c r="H72" s="3">
        <f>'Sheet1 (4)'!U18</f>
        <v>333.83672534709541</v>
      </c>
      <c r="I72" s="3">
        <f t="shared" si="1"/>
        <v>334.19076907364803</v>
      </c>
    </row>
    <row r="73" spans="1:9" x14ac:dyDescent="0.25">
      <c r="A73" s="4">
        <v>13</v>
      </c>
      <c r="B73" s="3">
        <f t="shared" si="3"/>
        <v>529.1107199999999</v>
      </c>
      <c r="C73" s="3">
        <f t="shared" si="4"/>
        <v>311.584</v>
      </c>
      <c r="D73" s="3">
        <f t="shared" si="5"/>
        <v>182.8416</v>
      </c>
      <c r="E73" s="3">
        <f t="shared" si="6"/>
        <v>0</v>
      </c>
      <c r="F73" s="3">
        <f t="shared" si="7"/>
        <v>0</v>
      </c>
      <c r="G73" s="3">
        <f t="shared" si="8"/>
        <v>0</v>
      </c>
      <c r="H73" s="3">
        <f>'Sheet1 (4)'!U19</f>
        <v>210.78473748844331</v>
      </c>
      <c r="I73" s="3">
        <f t="shared" si="1"/>
        <v>780.81893269804607</v>
      </c>
    </row>
    <row r="74" spans="1:9" x14ac:dyDescent="0.25">
      <c r="A74" s="4">
        <v>14</v>
      </c>
      <c r="B74" s="3">
        <f t="shared" si="3"/>
        <v>519.35231999999996</v>
      </c>
      <c r="C74" s="3">
        <f t="shared" si="4"/>
        <v>198.45504</v>
      </c>
      <c r="D74" s="3">
        <f t="shared" si="5"/>
        <v>0</v>
      </c>
      <c r="E74" s="3">
        <f t="shared" si="6"/>
        <v>0</v>
      </c>
      <c r="F74" s="3">
        <f t="shared" si="7"/>
        <v>0</v>
      </c>
      <c r="G74" s="3">
        <f t="shared" si="8"/>
        <v>0</v>
      </c>
      <c r="H74" s="3">
        <f>'Sheet1 (4)'!U20</f>
        <v>0</v>
      </c>
      <c r="I74" s="3">
        <f t="shared" si="1"/>
        <v>0</v>
      </c>
    </row>
    <row r="75" spans="1:9" x14ac:dyDescent="0.25">
      <c r="A75" s="4">
        <v>15</v>
      </c>
      <c r="B75" s="3">
        <f t="shared" si="3"/>
        <v>441.86719999999997</v>
      </c>
      <c r="C75" s="3">
        <f t="shared" si="4"/>
        <v>0</v>
      </c>
      <c r="D75" s="3">
        <f t="shared" si="5"/>
        <v>0</v>
      </c>
      <c r="E75" s="3">
        <f t="shared" si="6"/>
        <v>0</v>
      </c>
      <c r="F75" s="3">
        <f t="shared" si="7"/>
        <v>0</v>
      </c>
      <c r="G75" s="3">
        <f t="shared" si="8"/>
        <v>0</v>
      </c>
      <c r="H75" s="3">
        <f>'Sheet1 (4)'!U21</f>
        <v>0</v>
      </c>
      <c r="I75" s="3">
        <f t="shared" si="1"/>
        <v>0</v>
      </c>
    </row>
    <row r="76" spans="1:9" x14ac:dyDescent="0.25">
      <c r="A76" s="4">
        <v>16</v>
      </c>
      <c r="B76" s="3">
        <f t="shared" si="3"/>
        <v>234.95487999999997</v>
      </c>
      <c r="C76" s="3">
        <f t="shared" si="4"/>
        <v>0</v>
      </c>
      <c r="D76" s="3">
        <f t="shared" si="5"/>
        <v>0</v>
      </c>
      <c r="E76" s="3">
        <f t="shared" si="6"/>
        <v>0</v>
      </c>
      <c r="F76" s="3">
        <f t="shared" si="7"/>
        <v>0</v>
      </c>
      <c r="G76" s="3">
        <f t="shared" si="8"/>
        <v>0</v>
      </c>
      <c r="H76" s="3">
        <f>'Sheet1 (4)'!U22</f>
        <v>0</v>
      </c>
      <c r="I76" s="3">
        <f t="shared" si="1"/>
        <v>0</v>
      </c>
    </row>
    <row r="77" spans="1:9" x14ac:dyDescent="0.25">
      <c r="A77" s="4">
        <v>1</v>
      </c>
      <c r="B77" s="3">
        <f t="shared" ref="B77:B92" si="9">T2</f>
        <v>0.61631999999999987</v>
      </c>
      <c r="C77" s="3">
        <f t="shared" ref="C77:C92" si="10">U2</f>
        <v>1.6435199999999999</v>
      </c>
      <c r="D77" s="3">
        <f t="shared" ref="D77:D92" si="11">V2</f>
        <v>7.8067199999999994</v>
      </c>
      <c r="E77" s="3">
        <f t="shared" ref="E77:E92" si="12">W2</f>
        <v>9.2447999999999997</v>
      </c>
      <c r="F77" s="3">
        <f t="shared" ref="F77:F92" si="13">X2</f>
        <v>4.7935999999999996</v>
      </c>
      <c r="G77" s="3">
        <f t="shared" ref="G77:G92" si="14">Y2</f>
        <v>9.7926400000000005</v>
      </c>
      <c r="H77" s="3">
        <f>'Sheet1 (4)'!U7</f>
        <v>-12.065992071056669</v>
      </c>
      <c r="I77" s="3">
        <f t="shared" ref="I77:I108" si="15">(H77-D77)^2</f>
        <v>394.92468505912143</v>
      </c>
    </row>
    <row r="78" spans="1:9" x14ac:dyDescent="0.25">
      <c r="A78" s="4">
        <v>2</v>
      </c>
      <c r="B78" s="3">
        <f t="shared" si="9"/>
        <v>3.0131200000000002</v>
      </c>
      <c r="C78" s="3">
        <f t="shared" si="10"/>
        <v>6.0262400000000005</v>
      </c>
      <c r="D78" s="3">
        <f t="shared" si="11"/>
        <v>25.885440000000003</v>
      </c>
      <c r="E78" s="3">
        <f t="shared" si="12"/>
        <v>35.472639999999998</v>
      </c>
      <c r="F78" s="3">
        <f t="shared" si="13"/>
        <v>40.54016</v>
      </c>
      <c r="G78" s="3">
        <f t="shared" si="14"/>
        <v>48.209920000000004</v>
      </c>
      <c r="H78" s="3">
        <f>'Sheet1 (4)'!U8</f>
        <v>3.3358465153110259</v>
      </c>
      <c r="I78" s="3">
        <f t="shared" si="15"/>
        <v>508.48416632472754</v>
      </c>
    </row>
    <row r="79" spans="1:9" x14ac:dyDescent="0.25">
      <c r="A79" s="4">
        <v>3</v>
      </c>
      <c r="B79" s="3">
        <f t="shared" si="9"/>
        <v>8.6627200000000002</v>
      </c>
      <c r="C79" s="3">
        <f t="shared" si="10"/>
        <v>19.722239999999999</v>
      </c>
      <c r="D79" s="3">
        <f t="shared" si="11"/>
        <v>67.658239999999992</v>
      </c>
      <c r="E79" s="3">
        <f t="shared" si="12"/>
        <v>82.449919999999992</v>
      </c>
      <c r="F79" s="3">
        <f t="shared" si="13"/>
        <v>86.28479999999999</v>
      </c>
      <c r="G79" s="3">
        <f t="shared" si="14"/>
        <v>94.502399999999994</v>
      </c>
      <c r="H79" s="3">
        <f>'Sheet1 (4)'!U9</f>
        <v>28.086398749669556</v>
      </c>
      <c r="I79" s="3">
        <f t="shared" si="15"/>
        <v>1565.9306199413536</v>
      </c>
    </row>
    <row r="80" spans="1:9" x14ac:dyDescent="0.25">
      <c r="A80" s="4">
        <v>4</v>
      </c>
      <c r="B80" s="3">
        <f t="shared" si="9"/>
        <v>19.105920000000001</v>
      </c>
      <c r="C80" s="3">
        <f t="shared" si="10"/>
        <v>50.40128</v>
      </c>
      <c r="D80" s="3">
        <f t="shared" si="11"/>
        <v>143.80799999999999</v>
      </c>
      <c r="E80" s="3">
        <f t="shared" si="12"/>
        <v>150.65600000000001</v>
      </c>
      <c r="F80" s="3">
        <f t="shared" si="13"/>
        <v>175.65119999999999</v>
      </c>
      <c r="G80" s="3">
        <f t="shared" si="14"/>
        <v>141.75360000000001</v>
      </c>
      <c r="H80" s="3">
        <f>'Sheet1 (4)'!U10</f>
        <v>66.42723371615277</v>
      </c>
      <c r="I80" s="3">
        <f t="shared" si="15"/>
        <v>5987.7829906753868</v>
      </c>
    </row>
    <row r="81" spans="1:9" x14ac:dyDescent="0.25">
      <c r="A81" s="4">
        <v>5</v>
      </c>
      <c r="B81" s="3">
        <f t="shared" si="9"/>
        <v>33.692159999999994</v>
      </c>
      <c r="C81" s="3">
        <f t="shared" si="10"/>
        <v>89.366399999999999</v>
      </c>
      <c r="D81" s="3">
        <f t="shared" si="11"/>
        <v>210.91839999999999</v>
      </c>
      <c r="E81" s="3">
        <f t="shared" si="12"/>
        <v>238.58432000000002</v>
      </c>
      <c r="F81" s="3">
        <f t="shared" si="13"/>
        <v>253.71839999999997</v>
      </c>
      <c r="G81" s="3">
        <f t="shared" si="14"/>
        <v>218.17728</v>
      </c>
      <c r="H81" s="3">
        <f>'Sheet1 (4)'!U11</f>
        <v>122.59410584864276</v>
      </c>
      <c r="I81" s="3">
        <f t="shared" si="15"/>
        <v>7801.1809373354781</v>
      </c>
    </row>
    <row r="82" spans="1:9" x14ac:dyDescent="0.25">
      <c r="A82" s="4">
        <v>6</v>
      </c>
      <c r="B82" s="3">
        <f t="shared" si="9"/>
        <v>51.770879999999991</v>
      </c>
      <c r="C82" s="3">
        <f t="shared" si="10"/>
        <v>140.52096</v>
      </c>
      <c r="D82" s="3">
        <f t="shared" si="11"/>
        <v>290.35519999999997</v>
      </c>
      <c r="E82" s="3">
        <f t="shared" si="12"/>
        <v>305.69472000000002</v>
      </c>
      <c r="F82" s="3">
        <f t="shared" si="13"/>
        <v>338.2912</v>
      </c>
      <c r="G82" s="3">
        <f t="shared" si="14"/>
        <v>276.11135999999999</v>
      </c>
      <c r="H82" s="3">
        <f>'Sheet1 (4)'!U12</f>
        <v>198.50457796412377</v>
      </c>
      <c r="I82" s="3">
        <f t="shared" si="15"/>
        <v>8436.5367683773857</v>
      </c>
    </row>
    <row r="83" spans="1:9" x14ac:dyDescent="0.25">
      <c r="A83" s="4">
        <v>7</v>
      </c>
      <c r="B83" s="3">
        <f t="shared" si="9"/>
        <v>100.6656</v>
      </c>
      <c r="C83" s="3">
        <f t="shared" si="10"/>
        <v>185.85472000000001</v>
      </c>
      <c r="D83" s="3">
        <f t="shared" si="11"/>
        <v>388.28159999999997</v>
      </c>
      <c r="E83" s="3">
        <f t="shared" si="12"/>
        <v>373.28447999999997</v>
      </c>
      <c r="F83" s="3">
        <f t="shared" si="13"/>
        <v>380.81727999999998</v>
      </c>
      <c r="G83" s="3">
        <f t="shared" si="14"/>
        <v>261.01151999999996</v>
      </c>
      <c r="H83" s="3">
        <f>'Sheet1 (4)'!U13</f>
        <v>289.99611097831985</v>
      </c>
      <c r="I83" s="3">
        <f t="shared" si="15"/>
        <v>9660.0373522308037</v>
      </c>
    </row>
    <row r="84" spans="1:9" x14ac:dyDescent="0.25">
      <c r="A84" s="4">
        <v>8</v>
      </c>
      <c r="B84" s="3">
        <f t="shared" si="9"/>
        <v>165.7216</v>
      </c>
      <c r="C84" s="3">
        <f t="shared" si="10"/>
        <v>233.92767999999995</v>
      </c>
      <c r="D84" s="3">
        <f t="shared" si="11"/>
        <v>430.87616000000003</v>
      </c>
      <c r="E84" s="3">
        <f t="shared" si="12"/>
        <v>446.83199999999999</v>
      </c>
      <c r="F84" s="3">
        <f t="shared" si="13"/>
        <v>351.81599999999997</v>
      </c>
      <c r="G84" s="3">
        <f t="shared" si="14"/>
        <v>250.22591999999997</v>
      </c>
      <c r="H84" s="3">
        <f>'Sheet1 (4)'!U14</f>
        <v>383.07892105937827</v>
      </c>
      <c r="I84" s="3">
        <f t="shared" si="15"/>
        <v>2284.5760503468887</v>
      </c>
    </row>
    <row r="85" spans="1:9" x14ac:dyDescent="0.25">
      <c r="A85" s="4">
        <v>9</v>
      </c>
      <c r="B85" s="3">
        <f t="shared" si="9"/>
        <v>267.072</v>
      </c>
      <c r="C85" s="3">
        <f t="shared" si="10"/>
        <v>302.81855999999999</v>
      </c>
      <c r="D85" s="3">
        <f t="shared" si="11"/>
        <v>441.69599999999997</v>
      </c>
      <c r="E85" s="3">
        <f t="shared" si="12"/>
        <v>418.34431999999998</v>
      </c>
      <c r="F85" s="3">
        <f t="shared" si="13"/>
        <v>333.84</v>
      </c>
      <c r="G85" s="3">
        <f t="shared" si="14"/>
        <v>181.60896</v>
      </c>
      <c r="H85" s="3">
        <f>'Sheet1 (4)'!U15</f>
        <v>453.75863315428717</v>
      </c>
      <c r="I85" s="3">
        <f t="shared" si="15"/>
        <v>145.50711861490871</v>
      </c>
    </row>
    <row r="86" spans="1:9" x14ac:dyDescent="0.25">
      <c r="A86" s="4">
        <v>10</v>
      </c>
      <c r="B86" s="3">
        <f t="shared" si="9"/>
        <v>320.14400000000001</v>
      </c>
      <c r="C86" s="3">
        <f t="shared" si="10"/>
        <v>393.82848000000001</v>
      </c>
      <c r="D86" s="3">
        <f t="shared" si="11"/>
        <v>486.89279999999997</v>
      </c>
      <c r="E86" s="3">
        <f t="shared" si="12"/>
        <v>369.79199999999997</v>
      </c>
      <c r="F86" s="3">
        <f t="shared" si="13"/>
        <v>261.52512000000002</v>
      </c>
      <c r="G86" s="3">
        <f t="shared" si="14"/>
        <v>92.037120000000002</v>
      </c>
      <c r="H86" s="3">
        <f>'Sheet1 (4)'!U16</f>
        <v>475.3105657306927</v>
      </c>
      <c r="I86" s="3">
        <f t="shared" si="15"/>
        <v>134.14815066911558</v>
      </c>
    </row>
    <row r="87" spans="1:9" x14ac:dyDescent="0.25">
      <c r="A87" s="4">
        <v>11</v>
      </c>
      <c r="B87" s="3">
        <f t="shared" si="9"/>
        <v>422.79552000000007</v>
      </c>
      <c r="C87" s="3">
        <f t="shared" si="10"/>
        <v>367.87456000000003</v>
      </c>
      <c r="D87" s="3">
        <f t="shared" si="11"/>
        <v>435.80671999999998</v>
      </c>
      <c r="E87" s="3">
        <f t="shared" si="12"/>
        <v>293.64224000000002</v>
      </c>
      <c r="F87" s="3">
        <f t="shared" si="13"/>
        <v>141.23999999999998</v>
      </c>
      <c r="G87" s="3">
        <f t="shared" si="14"/>
        <v>0</v>
      </c>
      <c r="H87" s="3">
        <f>'Sheet1 (4)'!U17</f>
        <v>432.45963116037245</v>
      </c>
      <c r="I87" s="3">
        <f t="shared" si="15"/>
        <v>11.203003700359174</v>
      </c>
    </row>
    <row r="88" spans="1:9" x14ac:dyDescent="0.25">
      <c r="A88" s="4">
        <v>12</v>
      </c>
      <c r="B88" s="3">
        <f t="shared" si="9"/>
        <v>493.74079999999998</v>
      </c>
      <c r="C88" s="3">
        <f t="shared" si="10"/>
        <v>321.1712</v>
      </c>
      <c r="D88" s="3">
        <f t="shared" si="11"/>
        <v>344.11199999999997</v>
      </c>
      <c r="E88" s="3">
        <f t="shared" si="12"/>
        <v>154.18271999999999</v>
      </c>
      <c r="F88" s="3">
        <f t="shared" si="13"/>
        <v>0</v>
      </c>
      <c r="G88" s="3">
        <f t="shared" si="14"/>
        <v>0</v>
      </c>
      <c r="H88" s="3">
        <f>'Sheet1 (4)'!U18</f>
        <v>333.83672534709541</v>
      </c>
      <c r="I88" s="3">
        <f t="shared" si="15"/>
        <v>105.58126919262286</v>
      </c>
    </row>
    <row r="89" spans="1:9" x14ac:dyDescent="0.25">
      <c r="A89" s="4">
        <v>13</v>
      </c>
      <c r="B89" s="3">
        <f t="shared" si="9"/>
        <v>542.87519999999995</v>
      </c>
      <c r="C89" s="3">
        <f t="shared" si="10"/>
        <v>242.28223999999994</v>
      </c>
      <c r="D89" s="3">
        <f t="shared" si="11"/>
        <v>223.72415999999998</v>
      </c>
      <c r="E89" s="3">
        <f t="shared" si="12"/>
        <v>0</v>
      </c>
      <c r="F89" s="3">
        <f t="shared" si="13"/>
        <v>0</v>
      </c>
      <c r="G89" s="3">
        <f t="shared" si="14"/>
        <v>0</v>
      </c>
      <c r="H89" s="3">
        <f>'Sheet1 (4)'!U19</f>
        <v>210.78473748844331</v>
      </c>
      <c r="I89" s="3">
        <f t="shared" si="15"/>
        <v>167.42865493257955</v>
      </c>
    </row>
    <row r="90" spans="1:9" x14ac:dyDescent="0.25">
      <c r="A90" s="4">
        <v>14</v>
      </c>
      <c r="B90" s="3">
        <f t="shared" si="9"/>
        <v>546.4019199999999</v>
      </c>
      <c r="C90" s="3">
        <f t="shared" si="10"/>
        <v>148.32767999999999</v>
      </c>
      <c r="D90" s="3">
        <f t="shared" si="11"/>
        <v>0</v>
      </c>
      <c r="E90" s="3">
        <f t="shared" si="12"/>
        <v>0</v>
      </c>
      <c r="F90" s="3">
        <f t="shared" si="13"/>
        <v>0</v>
      </c>
      <c r="G90" s="3">
        <f t="shared" si="14"/>
        <v>0</v>
      </c>
      <c r="H90" s="3">
        <f>'Sheet1 (4)'!U20</f>
        <v>0</v>
      </c>
      <c r="I90" s="3">
        <f t="shared" si="15"/>
        <v>0</v>
      </c>
    </row>
    <row r="91" spans="1:9" x14ac:dyDescent="0.25">
      <c r="A91" s="4">
        <v>15</v>
      </c>
      <c r="B91" s="3">
        <f t="shared" si="9"/>
        <v>494.87071999999995</v>
      </c>
      <c r="C91" s="3">
        <f t="shared" si="10"/>
        <v>0</v>
      </c>
      <c r="D91" s="3">
        <f t="shared" si="11"/>
        <v>0</v>
      </c>
      <c r="E91" s="3">
        <f t="shared" si="12"/>
        <v>0</v>
      </c>
      <c r="F91" s="3">
        <f t="shared" si="13"/>
        <v>0</v>
      </c>
      <c r="G91" s="3">
        <f t="shared" si="14"/>
        <v>0</v>
      </c>
      <c r="H91" s="3">
        <f>'Sheet1 (4)'!U21</f>
        <v>0</v>
      </c>
      <c r="I91" s="3">
        <f t="shared" si="15"/>
        <v>0</v>
      </c>
    </row>
    <row r="92" spans="1:9" x14ac:dyDescent="0.25">
      <c r="A92" s="4">
        <v>16</v>
      </c>
      <c r="B92" s="3">
        <f t="shared" si="9"/>
        <v>310.62527999999998</v>
      </c>
      <c r="C92" s="3">
        <f t="shared" si="10"/>
        <v>0</v>
      </c>
      <c r="D92" s="3">
        <f t="shared" si="11"/>
        <v>0</v>
      </c>
      <c r="E92" s="3">
        <f t="shared" si="12"/>
        <v>0</v>
      </c>
      <c r="F92" s="3">
        <f t="shared" si="13"/>
        <v>0</v>
      </c>
      <c r="G92" s="3">
        <f t="shared" si="14"/>
        <v>0</v>
      </c>
      <c r="H92" s="3">
        <f>'Sheet1 (4)'!U22</f>
        <v>0</v>
      </c>
      <c r="I92" s="3">
        <f t="shared" si="15"/>
        <v>0</v>
      </c>
    </row>
    <row r="93" spans="1:9" x14ac:dyDescent="0.25">
      <c r="A93" s="4">
        <v>1</v>
      </c>
      <c r="B93" s="3">
        <f t="shared" ref="B93:B108" si="16">AC2</f>
        <v>1.3695999999999999</v>
      </c>
      <c r="C93" s="3">
        <f t="shared" ref="C93:C108" si="17">AD2</f>
        <v>0.68479999999999996</v>
      </c>
      <c r="D93" s="3">
        <f t="shared" ref="D93:D108" si="18">AE2</f>
        <v>5.1360000000000001</v>
      </c>
      <c r="E93" s="3">
        <f t="shared" ref="E93:E108" si="19">AF2</f>
        <v>6.1631999999999998</v>
      </c>
      <c r="F93" s="3">
        <f t="shared" ref="F93:F108" si="20">AG2</f>
        <v>7.6697600000000001</v>
      </c>
      <c r="G93" s="3">
        <f t="shared" ref="G93:G108" si="21">AH2</f>
        <v>4.4512</v>
      </c>
      <c r="H93" s="3">
        <f>'Sheet1 (4)'!U7</f>
        <v>-12.065992071056669</v>
      </c>
      <c r="I93" s="3">
        <f t="shared" si="15"/>
        <v>295.90853121269652</v>
      </c>
    </row>
    <row r="94" spans="1:9" x14ac:dyDescent="0.25">
      <c r="A94" s="4">
        <v>2</v>
      </c>
      <c r="B94" s="3">
        <f t="shared" si="16"/>
        <v>3.2870400000000002</v>
      </c>
      <c r="C94" s="3">
        <f t="shared" si="17"/>
        <v>4.0060799999999999</v>
      </c>
      <c r="D94" s="3">
        <f t="shared" si="18"/>
        <v>15.887360000000001</v>
      </c>
      <c r="E94" s="3">
        <f t="shared" si="19"/>
        <v>23.420159999999996</v>
      </c>
      <c r="F94" s="3">
        <f t="shared" si="20"/>
        <v>36.979199999999999</v>
      </c>
      <c r="G94" s="3">
        <f t="shared" si="21"/>
        <v>35.951999999999998</v>
      </c>
      <c r="H94" s="3">
        <f>'Sheet1 (4)'!U8</f>
        <v>3.3358465153110259</v>
      </c>
      <c r="I94" s="3">
        <f t="shared" si="15"/>
        <v>157.54049075632918</v>
      </c>
    </row>
    <row r="95" spans="1:9" x14ac:dyDescent="0.25">
      <c r="A95" s="4">
        <v>3</v>
      </c>
      <c r="B95" s="3">
        <f t="shared" si="16"/>
        <v>9.0393600000000003</v>
      </c>
      <c r="C95" s="3">
        <f t="shared" si="17"/>
        <v>11.573120000000001</v>
      </c>
      <c r="D95" s="3">
        <f t="shared" si="18"/>
        <v>39.170560000000002</v>
      </c>
      <c r="E95" s="3">
        <f t="shared" si="19"/>
        <v>62.864639999999994</v>
      </c>
      <c r="F95" s="3">
        <f t="shared" si="20"/>
        <v>80.977599999999995</v>
      </c>
      <c r="G95" s="3">
        <f t="shared" si="21"/>
        <v>82.176000000000002</v>
      </c>
      <c r="H95" s="3">
        <f>'Sheet1 (4)'!U9</f>
        <v>28.086398749669556</v>
      </c>
      <c r="I95" s="3">
        <f t="shared" si="15"/>
        <v>122.858630623327</v>
      </c>
    </row>
    <row r="96" spans="1:9" x14ac:dyDescent="0.25">
      <c r="A96" s="4">
        <v>4</v>
      </c>
      <c r="B96" s="3">
        <f t="shared" si="16"/>
        <v>21.571199999999997</v>
      </c>
      <c r="C96" s="3">
        <f t="shared" si="17"/>
        <v>34.650880000000001</v>
      </c>
      <c r="D96" s="3">
        <f t="shared" si="18"/>
        <v>91.283839999999984</v>
      </c>
      <c r="E96" s="3">
        <f t="shared" si="19"/>
        <v>119.83999999999999</v>
      </c>
      <c r="F96" s="3">
        <f t="shared" si="20"/>
        <v>138.672</v>
      </c>
      <c r="G96" s="3">
        <f t="shared" si="21"/>
        <v>195.57887999999997</v>
      </c>
      <c r="H96" s="3">
        <f>'Sheet1 (4)'!U10</f>
        <v>66.42723371615277</v>
      </c>
      <c r="I96" s="3">
        <f t="shared" si="15"/>
        <v>617.85087595019274</v>
      </c>
    </row>
    <row r="97" spans="1:9" x14ac:dyDescent="0.25">
      <c r="A97" s="4">
        <v>5</v>
      </c>
      <c r="B97" s="3">
        <f t="shared" si="16"/>
        <v>35.335679999999996</v>
      </c>
      <c r="C97" s="3">
        <f t="shared" si="17"/>
        <v>84.915199999999999</v>
      </c>
      <c r="D97" s="3">
        <f t="shared" si="18"/>
        <v>161.61279999999999</v>
      </c>
      <c r="E97" s="3">
        <f t="shared" si="19"/>
        <v>188.45695999999998</v>
      </c>
      <c r="F97" s="3">
        <f t="shared" si="20"/>
        <v>224.81984</v>
      </c>
      <c r="G97" s="3">
        <f t="shared" si="21"/>
        <v>199.61919999999998</v>
      </c>
      <c r="H97" s="3">
        <f>'Sheet1 (4)'!U11</f>
        <v>122.59410584864276</v>
      </c>
      <c r="I97" s="3">
        <f t="shared" si="15"/>
        <v>1522.4584932771595</v>
      </c>
    </row>
    <row r="98" spans="1:9" x14ac:dyDescent="0.25">
      <c r="A98" s="4">
        <v>6</v>
      </c>
      <c r="B98" s="3">
        <f t="shared" si="16"/>
        <v>53.68831999999999</v>
      </c>
      <c r="C98" s="3">
        <f t="shared" si="17"/>
        <v>132.71423999999999</v>
      </c>
      <c r="D98" s="3">
        <f t="shared" si="18"/>
        <v>224.81984</v>
      </c>
      <c r="E98" s="3">
        <f t="shared" si="19"/>
        <v>273.64607999999998</v>
      </c>
      <c r="F98" s="3">
        <f t="shared" si="20"/>
        <v>319.01407999999998</v>
      </c>
      <c r="G98" s="3">
        <f t="shared" si="21"/>
        <v>271.52319999999997</v>
      </c>
      <c r="H98" s="3">
        <f>'Sheet1 (4)'!U12</f>
        <v>198.50457796412377</v>
      </c>
      <c r="I98" s="3">
        <f t="shared" si="15"/>
        <v>692.49301601682885</v>
      </c>
    </row>
    <row r="99" spans="1:9" x14ac:dyDescent="0.25">
      <c r="A99" s="4">
        <v>7</v>
      </c>
      <c r="B99" s="3">
        <f t="shared" si="16"/>
        <v>108.47232</v>
      </c>
      <c r="C99" s="3">
        <f t="shared" si="17"/>
        <v>193.11359999999999</v>
      </c>
      <c r="D99" s="3">
        <f t="shared" si="18"/>
        <v>315.14495999999997</v>
      </c>
      <c r="E99" s="3">
        <f t="shared" si="19"/>
        <v>355.00031999999999</v>
      </c>
      <c r="F99" s="3">
        <f t="shared" si="20"/>
        <v>375.13344000000001</v>
      </c>
      <c r="G99" s="3">
        <f t="shared" si="21"/>
        <v>302.40768000000003</v>
      </c>
      <c r="H99" s="3">
        <f>'Sheet1 (4)'!U13</f>
        <v>289.99611097831985</v>
      </c>
      <c r="I99" s="3">
        <f t="shared" si="15"/>
        <v>632.46460711526117</v>
      </c>
    </row>
    <row r="100" spans="1:9" x14ac:dyDescent="0.25">
      <c r="A100" s="4">
        <v>8</v>
      </c>
      <c r="B100" s="3">
        <f t="shared" si="16"/>
        <v>178.7328</v>
      </c>
      <c r="C100" s="3">
        <f t="shared" si="17"/>
        <v>284.94527999999997</v>
      </c>
      <c r="D100" s="3">
        <f t="shared" si="18"/>
        <v>408.10655999999994</v>
      </c>
      <c r="E100" s="3">
        <f t="shared" si="19"/>
        <v>379.24223999999992</v>
      </c>
      <c r="F100" s="3">
        <f t="shared" si="20"/>
        <v>467.37599999999998</v>
      </c>
      <c r="G100" s="3">
        <f t="shared" si="21"/>
        <v>258.99135999999999</v>
      </c>
      <c r="H100" s="3">
        <f>'Sheet1 (4)'!U14</f>
        <v>383.07892105937827</v>
      </c>
      <c r="I100" s="3">
        <f t="shared" si="15"/>
        <v>626.38271094212223</v>
      </c>
    </row>
    <row r="101" spans="1:9" x14ac:dyDescent="0.25">
      <c r="A101" s="4">
        <v>9</v>
      </c>
      <c r="B101" s="3">
        <f t="shared" si="16"/>
        <v>281.04191999999995</v>
      </c>
      <c r="C101" s="3">
        <f t="shared" si="17"/>
        <v>290.18399999999997</v>
      </c>
      <c r="D101" s="3">
        <f t="shared" si="18"/>
        <v>446.83199999999999</v>
      </c>
      <c r="E101" s="3">
        <f t="shared" si="19"/>
        <v>448.68096000000003</v>
      </c>
      <c r="F101" s="3">
        <f t="shared" si="20"/>
        <v>479.83935999999994</v>
      </c>
      <c r="G101" s="3">
        <f t="shared" si="21"/>
        <v>222.42303999999999</v>
      </c>
      <c r="H101" s="3">
        <f>'Sheet1 (4)'!U15</f>
        <v>453.75863315428717</v>
      </c>
      <c r="I101" s="3">
        <f t="shared" si="15"/>
        <v>47.978246854070285</v>
      </c>
    </row>
    <row r="102" spans="1:9" x14ac:dyDescent="0.25">
      <c r="A102" s="4">
        <v>10</v>
      </c>
      <c r="B102" s="3">
        <f t="shared" si="16"/>
        <v>333.63455999999991</v>
      </c>
      <c r="C102" s="3">
        <f t="shared" si="17"/>
        <v>419.91935999999998</v>
      </c>
      <c r="D102" s="3">
        <f t="shared" si="18"/>
        <v>476.07296000000002</v>
      </c>
      <c r="E102" s="3">
        <f t="shared" si="19"/>
        <v>447.58528000000001</v>
      </c>
      <c r="F102" s="3">
        <f t="shared" si="20"/>
        <v>454.98112000000003</v>
      </c>
      <c r="G102" s="3">
        <f t="shared" si="21"/>
        <v>130.11199999999999</v>
      </c>
      <c r="H102" s="3">
        <f>'Sheet1 (4)'!U16</f>
        <v>475.3105657306927</v>
      </c>
      <c r="I102" s="3">
        <f t="shared" si="15"/>
        <v>0.58124502187264515</v>
      </c>
    </row>
    <row r="103" spans="1:9" x14ac:dyDescent="0.25">
      <c r="A103" s="4">
        <v>11</v>
      </c>
      <c r="B103" s="3">
        <f t="shared" si="16"/>
        <v>409.5104</v>
      </c>
      <c r="C103" s="3">
        <f t="shared" si="17"/>
        <v>473.60768000000002</v>
      </c>
      <c r="D103" s="3">
        <f t="shared" si="18"/>
        <v>421.83679999999998</v>
      </c>
      <c r="E103" s="3">
        <f t="shared" si="19"/>
        <v>397.86879999999996</v>
      </c>
      <c r="F103" s="3">
        <f t="shared" si="20"/>
        <v>361.19776000000002</v>
      </c>
      <c r="G103" s="3">
        <f t="shared" si="21"/>
        <v>0</v>
      </c>
      <c r="H103" s="3">
        <f>'Sheet1 (4)'!U17</f>
        <v>432.45963116037245</v>
      </c>
      <c r="I103" s="3">
        <f t="shared" si="15"/>
        <v>112.84454186178033</v>
      </c>
    </row>
    <row r="104" spans="1:9" x14ac:dyDescent="0.25">
      <c r="A104" s="4">
        <v>12</v>
      </c>
      <c r="B104" s="3">
        <f t="shared" si="16"/>
        <v>484.90687999999989</v>
      </c>
      <c r="C104" s="3">
        <f t="shared" si="17"/>
        <v>435.80671999999998</v>
      </c>
      <c r="D104" s="3">
        <f t="shared" si="18"/>
        <v>343.90655999999996</v>
      </c>
      <c r="E104" s="3">
        <f t="shared" si="19"/>
        <v>304.94144</v>
      </c>
      <c r="F104" s="3">
        <f t="shared" si="20"/>
        <v>201.3312</v>
      </c>
      <c r="G104" s="3">
        <f t="shared" si="21"/>
        <v>0</v>
      </c>
      <c r="H104" s="3">
        <f>'Sheet1 (4)'!U18</f>
        <v>333.83672534709541</v>
      </c>
      <c r="I104" s="3">
        <f t="shared" si="15"/>
        <v>101.40156993683723</v>
      </c>
    </row>
    <row r="105" spans="1:9" x14ac:dyDescent="0.25">
      <c r="A105" s="4">
        <v>13</v>
      </c>
      <c r="B105" s="3">
        <f t="shared" si="16"/>
        <v>498.19199999999995</v>
      </c>
      <c r="C105" s="3">
        <f t="shared" si="17"/>
        <v>373.9008</v>
      </c>
      <c r="D105" s="3">
        <f t="shared" si="18"/>
        <v>233.99615999999997</v>
      </c>
      <c r="E105" s="3">
        <f t="shared" si="19"/>
        <v>169.8304</v>
      </c>
      <c r="F105" s="3">
        <f t="shared" si="20"/>
        <v>0</v>
      </c>
      <c r="G105" s="3">
        <f t="shared" si="21"/>
        <v>0</v>
      </c>
      <c r="H105" s="3">
        <f>'Sheet1 (4)'!U19</f>
        <v>210.78473748844331</v>
      </c>
      <c r="I105" s="3">
        <f t="shared" si="15"/>
        <v>538.77013500999942</v>
      </c>
    </row>
    <row r="106" spans="1:9" x14ac:dyDescent="0.25">
      <c r="A106" s="4">
        <v>14</v>
      </c>
      <c r="B106" s="3">
        <f t="shared" si="16"/>
        <v>497.71263999999996</v>
      </c>
      <c r="C106" s="3">
        <f t="shared" si="17"/>
        <v>306.31103999999993</v>
      </c>
      <c r="D106" s="3">
        <f t="shared" si="18"/>
        <v>92.447999999999993</v>
      </c>
      <c r="E106" s="3">
        <f t="shared" si="19"/>
        <v>0</v>
      </c>
      <c r="F106" s="3">
        <f t="shared" si="20"/>
        <v>0</v>
      </c>
      <c r="G106" s="3">
        <f t="shared" si="21"/>
        <v>0</v>
      </c>
      <c r="H106" s="3">
        <f>'Sheet1 (4)'!U20</f>
        <v>0</v>
      </c>
      <c r="I106" s="3">
        <f t="shared" si="15"/>
        <v>8546.6327039999996</v>
      </c>
    </row>
    <row r="107" spans="1:9" x14ac:dyDescent="0.25">
      <c r="A107" s="4">
        <v>15</v>
      </c>
      <c r="B107" s="3">
        <f t="shared" si="16"/>
        <v>320.07551999999998</v>
      </c>
      <c r="C107" s="3">
        <f t="shared" si="17"/>
        <v>169.8304</v>
      </c>
      <c r="D107" s="3">
        <f t="shared" si="18"/>
        <v>0</v>
      </c>
      <c r="E107" s="3">
        <f t="shared" si="19"/>
        <v>0</v>
      </c>
      <c r="F107" s="3">
        <f t="shared" si="20"/>
        <v>0</v>
      </c>
      <c r="G107" s="3">
        <f t="shared" si="21"/>
        <v>0</v>
      </c>
      <c r="H107" s="3">
        <f>'Sheet1 (4)'!U21</f>
        <v>0</v>
      </c>
      <c r="I107" s="3">
        <f t="shared" si="15"/>
        <v>0</v>
      </c>
    </row>
    <row r="108" spans="1:9" x14ac:dyDescent="0.25">
      <c r="A108" s="4">
        <v>16</v>
      </c>
      <c r="B108" s="3">
        <f t="shared" si="16"/>
        <v>0</v>
      </c>
      <c r="C108" s="3">
        <f t="shared" si="17"/>
        <v>0</v>
      </c>
      <c r="D108" s="3">
        <f t="shared" si="18"/>
        <v>0</v>
      </c>
      <c r="E108" s="3">
        <f t="shared" si="19"/>
        <v>0</v>
      </c>
      <c r="F108" s="3">
        <f t="shared" si="20"/>
        <v>0</v>
      </c>
      <c r="G108" s="3">
        <f t="shared" si="21"/>
        <v>0</v>
      </c>
      <c r="H108" s="3">
        <f>'Sheet1 (4)'!U22</f>
        <v>0</v>
      </c>
      <c r="I108" s="3">
        <f t="shared" si="15"/>
        <v>0</v>
      </c>
    </row>
    <row r="109" spans="1:9" x14ac:dyDescent="0.25">
      <c r="A109" s="4">
        <v>1</v>
      </c>
      <c r="B109" s="3">
        <f t="shared" ref="B109:B124" si="22">AN2</f>
        <v>1.09568</v>
      </c>
      <c r="C109" s="3">
        <f t="shared" ref="C109:C124" si="23">AO2</f>
        <v>3.2870400000000002</v>
      </c>
      <c r="D109" s="3">
        <f t="shared" ref="D109:D124" si="24">AP2</f>
        <v>7.5670400000000004</v>
      </c>
      <c r="E109" s="3">
        <f t="shared" ref="E109:E124" si="25">AQ2</f>
        <v>6.231679999999999</v>
      </c>
      <c r="F109" s="3">
        <f t="shared" ref="F109:F124" si="26">AR2</f>
        <v>3.5609600000000001</v>
      </c>
      <c r="G109" s="3">
        <f t="shared" ref="G109:G124" si="27">AS2</f>
        <v>6.7795199999999998</v>
      </c>
      <c r="H109" s="3">
        <f>'Sheet1 (4)'!U7</f>
        <v>-12.065992071056669</v>
      </c>
      <c r="I109" s="3">
        <f t="shared" ref="I109:I140" si="28">(H109-D109)^2</f>
        <v>385.45594830313968</v>
      </c>
    </row>
    <row r="110" spans="1:9" x14ac:dyDescent="0.25">
      <c r="A110" s="4">
        <v>2</v>
      </c>
      <c r="B110" s="3">
        <f t="shared" si="22"/>
        <v>3.2870400000000002</v>
      </c>
      <c r="C110" s="3">
        <f t="shared" si="23"/>
        <v>12.84</v>
      </c>
      <c r="D110" s="3">
        <f t="shared" si="24"/>
        <v>18.626559999999998</v>
      </c>
      <c r="E110" s="3">
        <f t="shared" si="25"/>
        <v>44.922880000000006</v>
      </c>
      <c r="F110" s="3">
        <f t="shared" si="26"/>
        <v>40.711359999999992</v>
      </c>
      <c r="G110" s="3">
        <f t="shared" si="27"/>
        <v>51.36</v>
      </c>
      <c r="H110" s="3">
        <f>'Sheet1 (4)'!U8</f>
        <v>3.3358465153110259</v>
      </c>
      <c r="I110" s="3">
        <f t="shared" si="28"/>
        <v>233.80591887084915</v>
      </c>
    </row>
    <row r="111" spans="1:9" x14ac:dyDescent="0.25">
      <c r="A111" s="4">
        <v>3</v>
      </c>
      <c r="B111" s="3">
        <f t="shared" si="22"/>
        <v>7.5327999999999999</v>
      </c>
      <c r="C111" s="3">
        <f t="shared" si="23"/>
        <v>36.808</v>
      </c>
      <c r="D111" s="3">
        <f t="shared" si="24"/>
        <v>66.562560000000005</v>
      </c>
      <c r="E111" s="3">
        <f t="shared" si="25"/>
        <v>101.89823999999999</v>
      </c>
      <c r="F111" s="3">
        <f t="shared" si="26"/>
        <v>89.845759999999984</v>
      </c>
      <c r="G111" s="3">
        <f t="shared" si="27"/>
        <v>87.483199999999997</v>
      </c>
      <c r="H111" s="3">
        <f>'Sheet1 (4)'!U9</f>
        <v>28.086398749669556</v>
      </c>
      <c r="I111" s="3">
        <f t="shared" si="28"/>
        <v>1480.4149845614304</v>
      </c>
    </row>
    <row r="112" spans="1:9" x14ac:dyDescent="0.25">
      <c r="A112" s="4">
        <v>4</v>
      </c>
      <c r="B112" s="3">
        <f t="shared" si="22"/>
        <v>22.769600000000001</v>
      </c>
      <c r="C112" s="3">
        <f t="shared" si="23"/>
        <v>87.380480000000006</v>
      </c>
      <c r="D112" s="3">
        <f t="shared" si="24"/>
        <v>115.86816</v>
      </c>
      <c r="E112" s="3">
        <f t="shared" si="25"/>
        <v>165.65312</v>
      </c>
      <c r="F112" s="3">
        <f t="shared" si="26"/>
        <v>176.02784</v>
      </c>
      <c r="G112" s="3">
        <f t="shared" si="27"/>
        <v>141.61663999999999</v>
      </c>
      <c r="H112" s="3">
        <f>'Sheet1 (4)'!U10</f>
        <v>66.42723371615277</v>
      </c>
      <c r="I112" s="3">
        <f t="shared" si="28"/>
        <v>2444.4051918048162</v>
      </c>
    </row>
    <row r="113" spans="1:9" x14ac:dyDescent="0.25">
      <c r="A113" s="4">
        <v>5</v>
      </c>
      <c r="B113" s="3">
        <f t="shared" si="22"/>
        <v>42.8</v>
      </c>
      <c r="C113" s="3">
        <f t="shared" si="23"/>
        <v>141.54816</v>
      </c>
      <c r="D113" s="3">
        <f t="shared" si="24"/>
        <v>176.67839999999998</v>
      </c>
      <c r="E113" s="3">
        <f t="shared" si="25"/>
        <v>246.52799999999999</v>
      </c>
      <c r="F113" s="3">
        <f t="shared" si="26"/>
        <v>250.22591999999997</v>
      </c>
      <c r="G113" s="3">
        <f t="shared" si="27"/>
        <v>198.59199999999998</v>
      </c>
      <c r="H113" s="3">
        <f>'Sheet1 (4)'!U11</f>
        <v>122.59410584864276</v>
      </c>
      <c r="I113" s="3">
        <f t="shared" si="28"/>
        <v>2925.1108738505336</v>
      </c>
    </row>
    <row r="114" spans="1:9" x14ac:dyDescent="0.25">
      <c r="A114" s="4">
        <v>6</v>
      </c>
      <c r="B114" s="3">
        <f t="shared" si="22"/>
        <v>67.795199999999994</v>
      </c>
      <c r="C114" s="3">
        <f t="shared" si="23"/>
        <v>214.75328000000002</v>
      </c>
      <c r="D114" s="3">
        <f t="shared" si="24"/>
        <v>288.43775999999997</v>
      </c>
      <c r="E114" s="3">
        <f t="shared" si="25"/>
        <v>320.07551999999998</v>
      </c>
      <c r="F114" s="3">
        <f t="shared" si="26"/>
        <v>310.62527999999998</v>
      </c>
      <c r="G114" s="3">
        <f t="shared" si="27"/>
        <v>262.62079999999997</v>
      </c>
      <c r="H114" s="3">
        <f>'Sheet1 (4)'!U12</f>
        <v>198.50457796412377</v>
      </c>
      <c r="I114" s="3">
        <f t="shared" si="28"/>
        <v>8087.9772310980461</v>
      </c>
    </row>
    <row r="115" spans="1:9" x14ac:dyDescent="0.25">
      <c r="A115" s="4">
        <v>7</v>
      </c>
      <c r="B115" s="3">
        <f t="shared" si="22"/>
        <v>112.17024000000001</v>
      </c>
      <c r="C115" s="3">
        <f t="shared" si="23"/>
        <v>323.22559999999999</v>
      </c>
      <c r="D115" s="3">
        <f t="shared" si="24"/>
        <v>333.08671999999996</v>
      </c>
      <c r="E115" s="3">
        <f t="shared" si="25"/>
        <v>378.00959999999998</v>
      </c>
      <c r="F115" s="3">
        <f t="shared" si="26"/>
        <v>358.83519999999999</v>
      </c>
      <c r="G115" s="3">
        <f t="shared" si="27"/>
        <v>275.9744</v>
      </c>
      <c r="H115" s="3">
        <f>'Sheet1 (4)'!U13</f>
        <v>289.99611097831985</v>
      </c>
      <c r="I115" s="3">
        <f t="shared" si="28"/>
        <v>1856.8005858592992</v>
      </c>
    </row>
    <row r="116" spans="1:9" x14ac:dyDescent="0.25">
      <c r="A116" s="4">
        <v>8</v>
      </c>
      <c r="B116" s="3">
        <f t="shared" si="22"/>
        <v>197.22239999999999</v>
      </c>
      <c r="C116" s="3">
        <f t="shared" si="23"/>
        <v>397.86879999999996</v>
      </c>
      <c r="D116" s="3">
        <f t="shared" si="24"/>
        <v>392.2192</v>
      </c>
      <c r="E116" s="3">
        <f t="shared" si="25"/>
        <v>482.78399999999999</v>
      </c>
      <c r="F116" s="3">
        <f t="shared" si="26"/>
        <v>357.05471999999997</v>
      </c>
      <c r="G116" s="3">
        <f t="shared" si="27"/>
        <v>250.49984000000001</v>
      </c>
      <c r="H116" s="3">
        <f>'Sheet1 (4)'!U14</f>
        <v>383.07892105937827</v>
      </c>
      <c r="I116" s="3">
        <f t="shared" si="28"/>
        <v>83.544699112373038</v>
      </c>
    </row>
    <row r="117" spans="1:9" x14ac:dyDescent="0.25">
      <c r="A117" s="4">
        <v>9</v>
      </c>
      <c r="B117" s="3">
        <f t="shared" si="22"/>
        <v>290.35519999999997</v>
      </c>
      <c r="C117" s="3">
        <f t="shared" si="23"/>
        <v>421.15199999999999</v>
      </c>
      <c r="D117" s="3">
        <f t="shared" si="24"/>
        <v>442.92864000000003</v>
      </c>
      <c r="E117" s="3">
        <f t="shared" si="25"/>
        <v>487.91999999999996</v>
      </c>
      <c r="F117" s="3">
        <f t="shared" si="26"/>
        <v>322.43807999999996</v>
      </c>
      <c r="G117" s="3">
        <f t="shared" si="27"/>
        <v>171.13151999999997</v>
      </c>
      <c r="H117" s="3">
        <f>'Sheet1 (4)'!U15</f>
        <v>453.75863315428717</v>
      </c>
      <c r="I117" s="3">
        <f t="shared" si="28"/>
        <v>117.28875172190627</v>
      </c>
    </row>
    <row r="118" spans="1:9" x14ac:dyDescent="0.25">
      <c r="A118" s="4">
        <v>10</v>
      </c>
      <c r="B118" s="3">
        <f t="shared" si="22"/>
        <v>343.42719999999997</v>
      </c>
      <c r="C118" s="3">
        <f t="shared" si="23"/>
        <v>474.56639999999999</v>
      </c>
      <c r="D118" s="3">
        <f t="shared" si="24"/>
        <v>439.91552000000001</v>
      </c>
      <c r="E118" s="3">
        <f t="shared" si="25"/>
        <v>449.91359999999997</v>
      </c>
      <c r="F118" s="3">
        <f t="shared" si="26"/>
        <v>216.94463999999996</v>
      </c>
      <c r="G118" s="3">
        <f t="shared" si="27"/>
        <v>45.196799999999996</v>
      </c>
      <c r="H118" s="3">
        <f>'Sheet1 (4)'!U16</f>
        <v>475.3105657306927</v>
      </c>
      <c r="I118" s="3">
        <f t="shared" si="28"/>
        <v>1252.8092622778265</v>
      </c>
    </row>
    <row r="119" spans="1:9" x14ac:dyDescent="0.25">
      <c r="A119" s="4">
        <v>11</v>
      </c>
      <c r="B119" s="3">
        <f t="shared" si="22"/>
        <v>403.21023999999994</v>
      </c>
      <c r="C119" s="3">
        <f t="shared" si="23"/>
        <v>482.78399999999999</v>
      </c>
      <c r="D119" s="3">
        <f t="shared" si="24"/>
        <v>379.24223999999992</v>
      </c>
      <c r="E119" s="3">
        <f t="shared" si="25"/>
        <v>362.46464000000003</v>
      </c>
      <c r="F119" s="3">
        <f t="shared" si="26"/>
        <v>0</v>
      </c>
      <c r="G119" s="3">
        <f t="shared" si="27"/>
        <v>0</v>
      </c>
      <c r="H119" s="3">
        <f>'Sheet1 (4)'!U17</f>
        <v>432.45963116037245</v>
      </c>
      <c r="I119" s="3">
        <f t="shared" si="28"/>
        <v>2832.0907219160963</v>
      </c>
    </row>
    <row r="120" spans="1:9" x14ac:dyDescent="0.25">
      <c r="A120" s="4">
        <v>12</v>
      </c>
      <c r="B120" s="3">
        <f t="shared" si="22"/>
        <v>501.44479999999999</v>
      </c>
      <c r="C120" s="3">
        <f t="shared" si="23"/>
        <v>401.6352</v>
      </c>
      <c r="D120" s="3">
        <f t="shared" si="24"/>
        <v>275.28960000000001</v>
      </c>
      <c r="E120" s="3">
        <f t="shared" si="25"/>
        <v>209.5488</v>
      </c>
      <c r="F120" s="3">
        <f t="shared" si="26"/>
        <v>0</v>
      </c>
      <c r="G120" s="3">
        <f t="shared" si="27"/>
        <v>0</v>
      </c>
      <c r="H120" s="3">
        <f>'Sheet1 (4)'!U18</f>
        <v>333.83672534709541</v>
      </c>
      <c r="I120" s="3">
        <f t="shared" si="28"/>
        <v>3427.765886408501</v>
      </c>
    </row>
    <row r="121" spans="1:9" x14ac:dyDescent="0.25">
      <c r="A121" s="4">
        <v>13</v>
      </c>
      <c r="B121" s="3">
        <f t="shared" si="22"/>
        <v>527.29599999999994</v>
      </c>
      <c r="C121" s="3">
        <f t="shared" si="23"/>
        <v>227.90144000000001</v>
      </c>
      <c r="D121" s="3">
        <f t="shared" si="24"/>
        <v>148.94399999999999</v>
      </c>
      <c r="E121" s="3">
        <f t="shared" si="25"/>
        <v>0</v>
      </c>
      <c r="F121" s="3">
        <f t="shared" si="26"/>
        <v>0</v>
      </c>
      <c r="G121" s="3">
        <f t="shared" si="27"/>
        <v>0</v>
      </c>
      <c r="H121" s="3">
        <f>'Sheet1 (4)'!U19</f>
        <v>210.78473748844331</v>
      </c>
      <c r="I121" s="3">
        <f t="shared" si="28"/>
        <v>3824.2768131145594</v>
      </c>
    </row>
    <row r="122" spans="1:9" x14ac:dyDescent="0.25">
      <c r="A122" s="4">
        <v>14</v>
      </c>
      <c r="B122" s="3">
        <f t="shared" si="22"/>
        <v>507.43679999999995</v>
      </c>
      <c r="C122" s="3">
        <f t="shared" si="23"/>
        <v>136.82303999999999</v>
      </c>
      <c r="D122" s="3">
        <f t="shared" si="24"/>
        <v>0</v>
      </c>
      <c r="E122" s="3">
        <f t="shared" si="25"/>
        <v>0</v>
      </c>
      <c r="F122" s="3">
        <f t="shared" si="26"/>
        <v>0</v>
      </c>
      <c r="G122" s="3">
        <f t="shared" si="27"/>
        <v>0</v>
      </c>
      <c r="H122" s="3">
        <f>'Sheet1 (4)'!U20</f>
        <v>0</v>
      </c>
      <c r="I122" s="3">
        <f t="shared" si="28"/>
        <v>0</v>
      </c>
    </row>
    <row r="123" spans="1:9" x14ac:dyDescent="0.25">
      <c r="A123" s="4">
        <v>15</v>
      </c>
      <c r="B123" s="3">
        <f t="shared" si="22"/>
        <v>438.81984</v>
      </c>
      <c r="C123" s="3">
        <f t="shared" si="23"/>
        <v>0</v>
      </c>
      <c r="D123" s="3">
        <f t="shared" si="24"/>
        <v>0</v>
      </c>
      <c r="E123" s="3">
        <f t="shared" si="25"/>
        <v>0</v>
      </c>
      <c r="F123" s="3">
        <f t="shared" si="26"/>
        <v>0</v>
      </c>
      <c r="G123" s="3">
        <f t="shared" si="27"/>
        <v>0</v>
      </c>
      <c r="H123" s="3">
        <f>'Sheet1 (4)'!U21</f>
        <v>0</v>
      </c>
      <c r="I123" s="3">
        <f t="shared" si="28"/>
        <v>0</v>
      </c>
    </row>
    <row r="124" spans="1:9" x14ac:dyDescent="0.25">
      <c r="A124" s="4">
        <v>16</v>
      </c>
      <c r="B124" s="3">
        <f t="shared" si="22"/>
        <v>248.30848</v>
      </c>
      <c r="C124" s="3">
        <f t="shared" si="23"/>
        <v>0</v>
      </c>
      <c r="D124" s="3">
        <f t="shared" si="24"/>
        <v>0</v>
      </c>
      <c r="E124" s="3">
        <f t="shared" si="25"/>
        <v>0</v>
      </c>
      <c r="F124" s="3">
        <f t="shared" si="26"/>
        <v>0</v>
      </c>
      <c r="G124" s="3">
        <f t="shared" si="27"/>
        <v>0</v>
      </c>
      <c r="H124" s="3">
        <f>'Sheet1 (4)'!U22</f>
        <v>0</v>
      </c>
      <c r="I124" s="3">
        <f t="shared" si="28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opLeftCell="A7" workbookViewId="0">
      <selection activeCell="O13" sqref="O13"/>
    </sheetView>
  </sheetViews>
  <sheetFormatPr defaultRowHeight="15" x14ac:dyDescent="0.25"/>
  <sheetData>
    <row r="1" spans="1:2" x14ac:dyDescent="0.25">
      <c r="A1" t="s">
        <v>56</v>
      </c>
    </row>
    <row r="3" spans="1:2" x14ac:dyDescent="0.25">
      <c r="A3" t="s">
        <v>55</v>
      </c>
    </row>
    <row r="4" spans="1:2" x14ac:dyDescent="0.25">
      <c r="B4" t="s">
        <v>54</v>
      </c>
    </row>
    <row r="5" spans="1:2" x14ac:dyDescent="0.25">
      <c r="B5" t="s">
        <v>53</v>
      </c>
    </row>
    <row r="6" spans="1:2" x14ac:dyDescent="0.25">
      <c r="B6" t="s">
        <v>52</v>
      </c>
    </row>
    <row r="7" spans="1:2" x14ac:dyDescent="0.25">
      <c r="B7" t="s">
        <v>51</v>
      </c>
    </row>
    <row r="8" spans="1:2" x14ac:dyDescent="0.25">
      <c r="B8" t="s">
        <v>50</v>
      </c>
    </row>
    <row r="10" spans="1:2" x14ac:dyDescent="0.25">
      <c r="A10" t="s">
        <v>49</v>
      </c>
    </row>
    <row r="11" spans="1:2" x14ac:dyDescent="0.25">
      <c r="B11" t="s">
        <v>48</v>
      </c>
    </row>
    <row r="12" spans="1:2" x14ac:dyDescent="0.25">
      <c r="B12" t="s">
        <v>47</v>
      </c>
    </row>
    <row r="13" spans="1:2" x14ac:dyDescent="0.25">
      <c r="B13" t="s">
        <v>46</v>
      </c>
    </row>
    <row r="15" spans="1:2" x14ac:dyDescent="0.25">
      <c r="A15" t="s">
        <v>45</v>
      </c>
    </row>
    <row r="16" spans="1:2" x14ac:dyDescent="0.25">
      <c r="B16" t="s">
        <v>44</v>
      </c>
    </row>
    <row r="17" spans="1:14" x14ac:dyDescent="0.25">
      <c r="B17" t="s">
        <v>43</v>
      </c>
    </row>
    <row r="18" spans="1:14" x14ac:dyDescent="0.25">
      <c r="B18" t="s">
        <v>42</v>
      </c>
    </row>
    <row r="19" spans="1:14" x14ac:dyDescent="0.25">
      <c r="B19" t="s">
        <v>41</v>
      </c>
    </row>
    <row r="21" spans="1:14" x14ac:dyDescent="0.25">
      <c r="A21" t="s">
        <v>40</v>
      </c>
    </row>
    <row r="22" spans="1:14" x14ac:dyDescent="0.25">
      <c r="B22" t="s">
        <v>39</v>
      </c>
      <c r="N22" t="s">
        <v>35</v>
      </c>
    </row>
    <row r="46" spans="2:14" x14ac:dyDescent="0.25">
      <c r="B46" t="s">
        <v>38</v>
      </c>
      <c r="N46" t="s">
        <v>35</v>
      </c>
    </row>
    <row r="70" spans="2:14" x14ac:dyDescent="0.25">
      <c r="B70" t="s">
        <v>37</v>
      </c>
      <c r="N70" t="s">
        <v>35</v>
      </c>
    </row>
    <row r="94" spans="2:14" x14ac:dyDescent="0.25">
      <c r="B94" t="s">
        <v>36</v>
      </c>
      <c r="N94" t="s">
        <v>35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3"/>
  <sheetViews>
    <sheetView topLeftCell="A52" workbookViewId="0">
      <selection activeCell="O13" sqref="O13"/>
    </sheetView>
  </sheetViews>
  <sheetFormatPr defaultRowHeight="15" x14ac:dyDescent="0.25"/>
  <sheetData>
    <row r="1" spans="1:25" x14ac:dyDescent="0.25">
      <c r="A1" t="s">
        <v>95</v>
      </c>
      <c r="B1" t="s">
        <v>94</v>
      </c>
    </row>
    <row r="2" spans="1:25" x14ac:dyDescent="0.25">
      <c r="A2" t="s">
        <v>72</v>
      </c>
      <c r="G2" t="s">
        <v>93</v>
      </c>
      <c r="L2" t="s">
        <v>92</v>
      </c>
      <c r="Q2" t="s">
        <v>91</v>
      </c>
      <c r="V2" t="s">
        <v>90</v>
      </c>
    </row>
    <row r="3" spans="1:25" s="4" customFormat="1" x14ac:dyDescent="0.25">
      <c r="A3" s="4" t="s">
        <v>25</v>
      </c>
      <c r="B3" s="3" t="s">
        <v>89</v>
      </c>
      <c r="C3" s="3" t="s">
        <v>88</v>
      </c>
      <c r="D3" s="4" t="s">
        <v>87</v>
      </c>
      <c r="E3" s="4" t="s">
        <v>86</v>
      </c>
      <c r="G3" s="3" t="s">
        <v>26</v>
      </c>
      <c r="H3" s="3" t="s">
        <v>1</v>
      </c>
      <c r="I3" s="4" t="s">
        <v>2</v>
      </c>
      <c r="J3" s="4" t="s">
        <v>3</v>
      </c>
      <c r="L3" s="3" t="s">
        <v>26</v>
      </c>
      <c r="M3" s="3" t="s">
        <v>1</v>
      </c>
      <c r="N3" s="4" t="s">
        <v>2</v>
      </c>
      <c r="O3" s="4" t="s">
        <v>3</v>
      </c>
      <c r="Q3" s="3" t="s">
        <v>26</v>
      </c>
      <c r="R3" s="3" t="s">
        <v>1</v>
      </c>
      <c r="S3" s="4" t="s">
        <v>2</v>
      </c>
      <c r="T3" s="4" t="s">
        <v>3</v>
      </c>
      <c r="V3" s="3" t="s">
        <v>26</v>
      </c>
      <c r="W3" s="3" t="s">
        <v>1</v>
      </c>
      <c r="X3" s="4" t="s">
        <v>2</v>
      </c>
      <c r="Y3" s="4" t="s">
        <v>3</v>
      </c>
    </row>
    <row r="4" spans="1:25" x14ac:dyDescent="0.25">
      <c r="A4">
        <v>1</v>
      </c>
      <c r="B4" s="7">
        <v>1.1174223999999999</v>
      </c>
      <c r="C4">
        <v>3.3612266666666661</v>
      </c>
      <c r="D4" s="7">
        <v>6.2013071930735926</v>
      </c>
      <c r="E4" s="7">
        <v>7.3287513396825394</v>
      </c>
      <c r="G4" s="7">
        <v>1.0665759999999997</v>
      </c>
      <c r="H4" s="7">
        <v>2.8533333333333335</v>
      </c>
      <c r="I4" s="7">
        <v>5.8513877333333335</v>
      </c>
      <c r="J4" s="7">
        <v>7.6181717333333312</v>
      </c>
      <c r="L4" s="7">
        <v>1.0871199999999999</v>
      </c>
      <c r="M4" s="7">
        <v>3.186602666666666</v>
      </c>
      <c r="N4" s="7">
        <v>6.1147748571428568</v>
      </c>
      <c r="O4" s="7">
        <v>7.7357942857142854</v>
      </c>
      <c r="Q4" s="7">
        <v>0.95263288888888886</v>
      </c>
      <c r="R4" s="7">
        <v>3.3988906666666665</v>
      </c>
      <c r="S4" s="7">
        <v>5.4671941818181802</v>
      </c>
      <c r="T4" s="7">
        <v>6.632288</v>
      </c>
      <c r="V4" s="7">
        <v>1.3297570909090908</v>
      </c>
      <c r="W4" s="7">
        <v>4.0060799999999999</v>
      </c>
      <c r="X4" s="7">
        <v>7.3718719999999998</v>
      </c>
      <c r="Y4" s="7"/>
    </row>
    <row r="5" spans="1:25" x14ac:dyDescent="0.25">
      <c r="A5">
        <v>2</v>
      </c>
      <c r="B5" s="7">
        <v>2.8980027586206898</v>
      </c>
      <c r="C5">
        <v>11.903393333333334</v>
      </c>
      <c r="D5" s="7">
        <v>24.809583625974025</v>
      </c>
      <c r="E5" s="7">
        <v>35.617236063492065</v>
      </c>
      <c r="G5" s="7">
        <v>2.9537706666666663</v>
      </c>
      <c r="H5" s="7">
        <v>10.733098666666669</v>
      </c>
      <c r="I5" s="7">
        <v>22.042342399999995</v>
      </c>
      <c r="J5" s="7">
        <v>36.230485333333334</v>
      </c>
      <c r="L5" s="7">
        <v>3.0131199999999994</v>
      </c>
      <c r="M5" s="7">
        <v>10.218927999999998</v>
      </c>
      <c r="N5" s="7">
        <v>23.945010285714286</v>
      </c>
      <c r="O5" s="7">
        <v>38.427062857142857</v>
      </c>
      <c r="Q5" s="7">
        <v>2.7157211428571424</v>
      </c>
      <c r="R5" s="7">
        <v>11.322026666666664</v>
      </c>
      <c r="S5" s="7">
        <v>21.835781818181815</v>
      </c>
      <c r="T5" s="7">
        <v>32.194159999999997</v>
      </c>
      <c r="V5" s="7">
        <v>2.9049215999999998</v>
      </c>
      <c r="W5" s="7">
        <v>15.33952</v>
      </c>
      <c r="X5" s="7">
        <v>31.415199999999999</v>
      </c>
      <c r="Y5" s="7"/>
    </row>
    <row r="6" spans="1:25" x14ac:dyDescent="0.25">
      <c r="A6">
        <v>3</v>
      </c>
      <c r="B6" s="7">
        <v>8.4931178666666707</v>
      </c>
      <c r="C6">
        <v>32.161735757575755</v>
      </c>
      <c r="D6" s="7">
        <v>68.817249177489174</v>
      </c>
      <c r="E6" s="7">
        <v>83.82624571428569</v>
      </c>
      <c r="G6" s="7">
        <v>8.6786986666666674</v>
      </c>
      <c r="H6" s="7">
        <v>29.754559999999994</v>
      </c>
      <c r="I6" s="7">
        <v>60.513493333333336</v>
      </c>
      <c r="J6" s="7">
        <v>85.110857142857114</v>
      </c>
      <c r="L6" s="7">
        <v>8.7366783999999988</v>
      </c>
      <c r="M6" s="7">
        <v>31.074356363636358</v>
      </c>
      <c r="N6" s="7">
        <v>65.378834285714291</v>
      </c>
      <c r="O6" s="7">
        <v>88.270719999999997</v>
      </c>
      <c r="Q6" s="7">
        <v>7.9368319999999999</v>
      </c>
      <c r="R6" s="7">
        <v>30.017066666666665</v>
      </c>
      <c r="S6" s="7">
        <v>64.666909090909087</v>
      </c>
      <c r="T6" s="7">
        <v>78.097159999999988</v>
      </c>
      <c r="V6" s="7">
        <v>8.6202623999999997</v>
      </c>
      <c r="W6" s="7">
        <v>37.800959999999996</v>
      </c>
      <c r="X6" s="7">
        <v>84.709759999999989</v>
      </c>
      <c r="Y6" s="7"/>
    </row>
    <row r="7" spans="1:25" x14ac:dyDescent="0.25">
      <c r="A7">
        <v>4</v>
      </c>
      <c r="B7" s="7">
        <v>21.209397333333325</v>
      </c>
      <c r="C7">
        <v>83.110751999999991</v>
      </c>
      <c r="D7" s="7">
        <v>128.57430902164504</v>
      </c>
      <c r="E7" s="7">
        <v>141.93819707936507</v>
      </c>
      <c r="G7" s="7">
        <v>20.911509333333335</v>
      </c>
      <c r="H7" s="7">
        <v>72.139114666666657</v>
      </c>
      <c r="I7" s="7">
        <v>114.31822933333335</v>
      </c>
      <c r="J7" s="7">
        <v>141.10532266666667</v>
      </c>
      <c r="L7" s="7">
        <v>21.650636800000004</v>
      </c>
      <c r="M7" s="7">
        <v>75.613333333333344</v>
      </c>
      <c r="N7" s="7">
        <v>125.29638857142857</v>
      </c>
      <c r="O7" s="7">
        <v>149.6581485714286</v>
      </c>
      <c r="Q7" s="7">
        <v>20.457258666666664</v>
      </c>
      <c r="R7" s="7">
        <v>85.873919999999998</v>
      </c>
      <c r="S7" s="7">
        <v>119.43845818181818</v>
      </c>
      <c r="T7" s="7">
        <v>135.05112</v>
      </c>
      <c r="V7" s="7">
        <v>21.818184533333334</v>
      </c>
      <c r="W7" s="7">
        <v>98.816639999999978</v>
      </c>
      <c r="X7" s="7">
        <v>155.24415999999999</v>
      </c>
      <c r="Y7" s="7"/>
    </row>
    <row r="8" spans="1:25" x14ac:dyDescent="0.25">
      <c r="A8">
        <v>5</v>
      </c>
      <c r="B8" s="7">
        <v>39.069894399999988</v>
      </c>
      <c r="C8">
        <v>145.85954666666663</v>
      </c>
      <c r="D8" s="7">
        <v>191.5193981991342</v>
      </c>
      <c r="E8" s="7">
        <v>217.1357318095238</v>
      </c>
      <c r="G8" s="7">
        <v>39.013512533333326</v>
      </c>
      <c r="H8" s="7">
        <v>124.47951999999997</v>
      </c>
      <c r="I8" s="7">
        <v>176.16708266666663</v>
      </c>
      <c r="J8" s="7">
        <v>222.51206399999998</v>
      </c>
      <c r="L8" s="7">
        <v>39.124906666666661</v>
      </c>
      <c r="M8" s="7">
        <v>130.52858666666665</v>
      </c>
      <c r="N8" s="7">
        <v>189.95618285714286</v>
      </c>
      <c r="O8" s="7">
        <v>226.69081142857141</v>
      </c>
      <c r="Q8" s="7">
        <v>37.57132373333333</v>
      </c>
      <c r="R8" s="7">
        <v>143.87647999999999</v>
      </c>
      <c r="S8" s="7">
        <v>179.92808727272725</v>
      </c>
      <c r="T8" s="7">
        <v>202.20432</v>
      </c>
      <c r="V8" s="7">
        <v>40.569834666666665</v>
      </c>
      <c r="W8" s="7">
        <v>184.55359999999999</v>
      </c>
      <c r="X8" s="7">
        <v>220.02624</v>
      </c>
      <c r="Y8" s="7"/>
    </row>
    <row r="9" spans="1:25" x14ac:dyDescent="0.25">
      <c r="A9">
        <v>6</v>
      </c>
      <c r="B9" s="7">
        <v>63.954613333333327</v>
      </c>
      <c r="C9">
        <v>197.78365066666663</v>
      </c>
      <c r="D9" s="7">
        <v>263.29195958441557</v>
      </c>
      <c r="E9" s="7">
        <v>282.67435276190474</v>
      </c>
      <c r="G9" s="7">
        <v>60.527189333333332</v>
      </c>
      <c r="H9" s="7">
        <v>180.91502933333331</v>
      </c>
      <c r="I9" s="7">
        <v>268.24985599999997</v>
      </c>
      <c r="J9" s="7">
        <v>300.37382400000001</v>
      </c>
      <c r="L9" s="7">
        <v>64.955562666666651</v>
      </c>
      <c r="M9" s="7">
        <v>188.72517333333329</v>
      </c>
      <c r="N9" s="7">
        <v>267.12825142857139</v>
      </c>
      <c r="O9" s="7">
        <v>297.26923428571428</v>
      </c>
      <c r="Q9" s="7">
        <v>61.189162666666654</v>
      </c>
      <c r="R9" s="7">
        <v>195.09951999999998</v>
      </c>
      <c r="S9" s="7">
        <v>250.58077090909089</v>
      </c>
      <c r="T9" s="7">
        <v>250.37999999999997</v>
      </c>
      <c r="V9" s="7">
        <v>69.146538666666657</v>
      </c>
      <c r="W9" s="7">
        <v>226.39488</v>
      </c>
      <c r="X9" s="7">
        <v>267.20895999999999</v>
      </c>
      <c r="Y9" s="8"/>
    </row>
    <row r="10" spans="1:25" x14ac:dyDescent="0.25">
      <c r="A10">
        <v>7</v>
      </c>
      <c r="B10" s="7">
        <v>114.76677333333332</v>
      </c>
      <c r="C10">
        <v>264.93385466666666</v>
      </c>
      <c r="D10" s="7">
        <v>313.06796308225108</v>
      </c>
      <c r="E10" s="7">
        <v>310.28095060317463</v>
      </c>
      <c r="G10" s="7">
        <v>110.15692800000002</v>
      </c>
      <c r="H10" s="7">
        <v>266.73416533333329</v>
      </c>
      <c r="I10" s="7">
        <v>330.2059946666667</v>
      </c>
      <c r="J10" s="7">
        <v>365.1307946666667</v>
      </c>
      <c r="L10" s="7">
        <v>113.00113066666668</v>
      </c>
      <c r="M10" s="7">
        <v>270.22493333333335</v>
      </c>
      <c r="N10" s="7">
        <v>332.3285485714286</v>
      </c>
      <c r="O10" s="7">
        <v>315.03245714285714</v>
      </c>
      <c r="Q10" s="7">
        <v>110.04735999999998</v>
      </c>
      <c r="R10" s="7">
        <v>260.15552000000002</v>
      </c>
      <c r="S10" s="7">
        <v>292.43138909090908</v>
      </c>
      <c r="T10" s="7">
        <v>250.67959999999999</v>
      </c>
      <c r="V10" s="7">
        <v>125.86167466666666</v>
      </c>
      <c r="W10" s="7">
        <v>262.62079999999997</v>
      </c>
      <c r="X10" s="8">
        <v>297.30592000000001</v>
      </c>
    </row>
    <row r="11" spans="1:25" x14ac:dyDescent="0.25">
      <c r="A11">
        <v>8</v>
      </c>
      <c r="B11" s="7">
        <v>186.27929600000004</v>
      </c>
      <c r="C11">
        <v>305.65876800000001</v>
      </c>
      <c r="D11" s="7">
        <v>316.59426434632036</v>
      </c>
      <c r="E11" s="8">
        <v>359.51176609523804</v>
      </c>
      <c r="G11" s="7">
        <v>180.53154133333331</v>
      </c>
      <c r="H11" s="7">
        <v>334.15272533333331</v>
      </c>
      <c r="I11" s="7">
        <v>383.61582933333335</v>
      </c>
      <c r="J11" s="7">
        <v>454.72774399999992</v>
      </c>
      <c r="L11" s="7">
        <v>187.11475199999998</v>
      </c>
      <c r="M11" s="7">
        <v>320.85162666666668</v>
      </c>
      <c r="N11" s="7">
        <v>346.92701714285715</v>
      </c>
      <c r="O11" s="8">
        <v>350.99179428571426</v>
      </c>
      <c r="Q11" s="7">
        <v>181.18894933333331</v>
      </c>
      <c r="R11" s="7">
        <v>288.23232000000002</v>
      </c>
      <c r="S11" s="7">
        <v>284.37565090909089</v>
      </c>
      <c r="T11" s="8">
        <v>272.81575999999995</v>
      </c>
      <c r="V11" s="7">
        <v>196.28194133333329</v>
      </c>
      <c r="W11" s="8">
        <v>279.39839999999998</v>
      </c>
      <c r="X11" s="7">
        <v>251.45855999999998</v>
      </c>
    </row>
    <row r="12" spans="1:25" x14ac:dyDescent="0.25">
      <c r="A12">
        <v>9</v>
      </c>
      <c r="B12" s="7">
        <v>280.79310933333329</v>
      </c>
      <c r="C12">
        <v>308.68230266666666</v>
      </c>
      <c r="D12" s="8">
        <v>337.95951296969696</v>
      </c>
      <c r="E12" s="7">
        <v>342.52982666666662</v>
      </c>
      <c r="G12" s="7">
        <v>272.17147733333326</v>
      </c>
      <c r="H12" s="7">
        <v>400.49158400000005</v>
      </c>
      <c r="I12" s="7">
        <v>457.40987733333327</v>
      </c>
      <c r="J12" s="8">
        <v>460.66496000000001</v>
      </c>
      <c r="L12" s="7">
        <v>278.33011199999993</v>
      </c>
      <c r="M12" s="7">
        <v>347.8698399999999</v>
      </c>
      <c r="N12" s="8">
        <v>360.70127999999994</v>
      </c>
      <c r="O12" s="7">
        <v>333.46335999999991</v>
      </c>
      <c r="Q12" s="7">
        <v>277.45813333333336</v>
      </c>
      <c r="R12" s="7">
        <v>282.98218666666668</v>
      </c>
      <c r="S12" s="8">
        <v>306.54449454545454</v>
      </c>
      <c r="T12" s="7">
        <v>233.46115999999998</v>
      </c>
      <c r="V12" s="7">
        <v>295.21271466666661</v>
      </c>
      <c r="W12" s="7">
        <v>203.38559999999998</v>
      </c>
      <c r="X12" s="7">
        <v>227.1824</v>
      </c>
    </row>
    <row r="13" spans="1:25" x14ac:dyDescent="0.25">
      <c r="A13">
        <v>10</v>
      </c>
      <c r="B13" s="7">
        <v>349.16239999999999</v>
      </c>
      <c r="C13" s="9">
        <v>342.12722133333335</v>
      </c>
      <c r="D13" s="7">
        <v>320.55278632034629</v>
      </c>
      <c r="E13" s="7">
        <v>295.9263469206349</v>
      </c>
      <c r="G13" s="7">
        <v>338.38022399999994</v>
      </c>
      <c r="H13" s="8">
        <v>485.68755200000004</v>
      </c>
      <c r="I13" s="8">
        <v>479.61109333333332</v>
      </c>
      <c r="J13" s="7">
        <v>422.20430933333336</v>
      </c>
      <c r="L13" s="7">
        <v>355.8403413333333</v>
      </c>
      <c r="M13" s="8">
        <v>377.66720000000004</v>
      </c>
      <c r="N13" s="7">
        <v>354.00002285714282</v>
      </c>
      <c r="O13" s="7">
        <v>279.91689142857143</v>
      </c>
      <c r="Q13" s="7">
        <v>343.47057066666662</v>
      </c>
      <c r="R13" s="8">
        <v>294.3726933333333</v>
      </c>
      <c r="S13" s="7">
        <v>272.53794909090908</v>
      </c>
      <c r="T13" s="7">
        <v>185.65783999999999</v>
      </c>
      <c r="V13" s="7">
        <v>358.95846399999999</v>
      </c>
      <c r="W13" s="7">
        <v>210.78144</v>
      </c>
      <c r="X13" s="7">
        <v>176.06207999999998</v>
      </c>
    </row>
    <row r="14" spans="1:25" x14ac:dyDescent="0.25">
      <c r="A14">
        <v>11</v>
      </c>
      <c r="B14" s="7">
        <v>399.2834826666666</v>
      </c>
      <c r="C14">
        <v>303.05724133333331</v>
      </c>
      <c r="D14" s="7">
        <v>267.82622122943718</v>
      </c>
      <c r="E14" s="7">
        <v>225.94550717460319</v>
      </c>
      <c r="G14" s="7">
        <v>414.31541333333337</v>
      </c>
      <c r="H14" s="7">
        <v>480.9852586666666</v>
      </c>
      <c r="I14" s="7">
        <v>444.28910933333339</v>
      </c>
      <c r="J14" s="7">
        <v>352.34557866666665</v>
      </c>
      <c r="L14" s="7">
        <v>399.57395199999991</v>
      </c>
      <c r="M14" s="7">
        <v>345.86109333333337</v>
      </c>
      <c r="N14" s="7">
        <v>286.4616228571428</v>
      </c>
      <c r="O14" s="7">
        <v>201.71762285714289</v>
      </c>
      <c r="Q14" s="7">
        <v>391.02536533333324</v>
      </c>
      <c r="R14" s="7">
        <v>240.47893333333332</v>
      </c>
      <c r="S14" s="7">
        <v>224.10391272727273</v>
      </c>
      <c r="T14" s="7">
        <v>123.77332</v>
      </c>
      <c r="V14" s="7">
        <v>392.21919999999994</v>
      </c>
      <c r="W14" s="7">
        <v>144.90367999999998</v>
      </c>
      <c r="X14" s="7">
        <v>116.45023999999998</v>
      </c>
    </row>
    <row r="15" spans="1:25" x14ac:dyDescent="0.25">
      <c r="A15">
        <v>12</v>
      </c>
      <c r="B15" s="7">
        <v>462.01801066666673</v>
      </c>
      <c r="C15">
        <v>247.07441333333333</v>
      </c>
      <c r="D15" s="7">
        <v>205.44879345454544</v>
      </c>
      <c r="E15" s="7">
        <v>149.70131856410254</v>
      </c>
      <c r="G15" s="7">
        <v>490.11135999999999</v>
      </c>
      <c r="H15" s="7">
        <v>434.85941333333329</v>
      </c>
      <c r="I15" s="7">
        <v>374.68147200000004</v>
      </c>
      <c r="J15" s="7">
        <v>254.36632615384616</v>
      </c>
      <c r="L15" s="7">
        <v>472.90918399999998</v>
      </c>
      <c r="M15" s="7">
        <v>291.93594666666667</v>
      </c>
      <c r="N15" s="7">
        <v>224.11792</v>
      </c>
      <c r="O15" s="7">
        <v>120.94358153846153</v>
      </c>
      <c r="Q15" s="7">
        <v>463.53427199999987</v>
      </c>
      <c r="R15" s="7">
        <v>176.65557333333334</v>
      </c>
      <c r="S15" s="7">
        <v>162.66490181818179</v>
      </c>
      <c r="T15" s="7">
        <v>73.794047999999989</v>
      </c>
      <c r="V15" s="8">
        <v>421.51722666666666</v>
      </c>
      <c r="W15" s="7">
        <v>84.846720000000005</v>
      </c>
      <c r="X15" s="7">
        <v>60.330880000000001</v>
      </c>
    </row>
    <row r="16" spans="1:25" x14ac:dyDescent="0.25">
      <c r="A16">
        <v>13</v>
      </c>
      <c r="B16" s="8">
        <v>488.55401066666667</v>
      </c>
      <c r="C16">
        <v>237.78196266666666</v>
      </c>
      <c r="D16" s="7">
        <v>172.46462659829061</v>
      </c>
      <c r="E16" s="7">
        <v>210.23360000000002</v>
      </c>
      <c r="F16" s="7"/>
      <c r="G16" s="8">
        <v>540.34372266666662</v>
      </c>
      <c r="H16" s="7">
        <v>364.98242133333332</v>
      </c>
      <c r="I16" s="7">
        <v>263.15266133333336</v>
      </c>
      <c r="J16" s="7">
        <v>210.23360000000002</v>
      </c>
      <c r="L16" s="8">
        <v>514.77785600000004</v>
      </c>
      <c r="M16" s="7">
        <v>228.31802666666661</v>
      </c>
      <c r="N16" s="7">
        <v>142.70441846153847</v>
      </c>
      <c r="Q16" s="8">
        <v>486.60974933333335</v>
      </c>
      <c r="R16" s="7">
        <v>120.04543999999999</v>
      </c>
      <c r="S16" s="7">
        <v>111.53679999999999</v>
      </c>
      <c r="V16" s="7">
        <v>412.48471466666666</v>
      </c>
    </row>
    <row r="17" spans="1:31" x14ac:dyDescent="0.25">
      <c r="A17">
        <v>14</v>
      </c>
      <c r="B17" s="7">
        <v>449.72242666666676</v>
      </c>
      <c r="C17">
        <v>161.65845333333337</v>
      </c>
      <c r="D17" s="7">
        <v>133.84796444444444</v>
      </c>
      <c r="F17" s="7"/>
      <c r="G17" s="7">
        <v>528.41222399999992</v>
      </c>
      <c r="H17" s="7">
        <v>266.43285333333341</v>
      </c>
      <c r="I17" s="7">
        <v>247.42965333333333</v>
      </c>
      <c r="L17" s="7">
        <v>489.10242133333333</v>
      </c>
      <c r="M17" s="7">
        <v>145.57706666666667</v>
      </c>
      <c r="N17" s="7">
        <v>96.35136</v>
      </c>
      <c r="Q17" s="7">
        <v>448.0623573333333</v>
      </c>
      <c r="R17" s="7">
        <v>72.965440000000001</v>
      </c>
      <c r="S17" s="7">
        <v>57.762879999999996</v>
      </c>
      <c r="V17" s="7">
        <v>333.312704</v>
      </c>
    </row>
    <row r="18" spans="1:31" x14ac:dyDescent="0.25">
      <c r="A18">
        <v>15</v>
      </c>
      <c r="B18" s="7">
        <v>380.78013830508479</v>
      </c>
      <c r="C18">
        <v>162.85399999999998</v>
      </c>
      <c r="D18" s="7">
        <v>177.18058666666664</v>
      </c>
      <c r="F18" s="7"/>
      <c r="G18" s="7">
        <v>473.68985599999996</v>
      </c>
      <c r="H18" s="7">
        <v>235.17743999999996</v>
      </c>
      <c r="I18" s="7">
        <v>177.18058666666664</v>
      </c>
      <c r="L18" s="7">
        <v>425.16721066666662</v>
      </c>
      <c r="M18" s="7">
        <v>90.530559999999994</v>
      </c>
      <c r="Q18" s="7">
        <v>378.57113599999997</v>
      </c>
      <c r="V18" s="7">
        <v>236.04322285714284</v>
      </c>
    </row>
    <row r="19" spans="1:31" x14ac:dyDescent="0.25">
      <c r="A19">
        <v>16</v>
      </c>
      <c r="B19" s="7">
        <v>261.05851607843152</v>
      </c>
      <c r="C19">
        <v>153.36096000000001</v>
      </c>
      <c r="F19" s="7"/>
      <c r="G19" s="7">
        <v>325.8816457142857</v>
      </c>
      <c r="H19" s="7">
        <v>153.36096000000001</v>
      </c>
      <c r="L19" s="7">
        <v>264.688896</v>
      </c>
      <c r="Q19" s="7">
        <v>251.63954285714286</v>
      </c>
      <c r="V19" s="7">
        <v>157.29428000000001</v>
      </c>
    </row>
    <row r="20" spans="1:31" x14ac:dyDescent="0.25">
      <c r="A20">
        <v>17</v>
      </c>
      <c r="B20" s="7">
        <v>179.78967466666666</v>
      </c>
      <c r="G20" s="7">
        <v>239.38896</v>
      </c>
      <c r="L20" s="7">
        <v>160.68832</v>
      </c>
      <c r="Q20" s="7">
        <v>129.74106666666665</v>
      </c>
    </row>
    <row r="21" spans="1:31" x14ac:dyDescent="0.25">
      <c r="B21" s="7"/>
      <c r="G21" s="7"/>
      <c r="L21" s="7"/>
      <c r="Q21" s="7"/>
    </row>
    <row r="22" spans="1:31" x14ac:dyDescent="0.25">
      <c r="B22" s="10">
        <f>MAX(B4:B20)</f>
        <v>488.55401066666667</v>
      </c>
      <c r="C22" s="10">
        <f>MAX(C4:C20)</f>
        <v>342.12722133333335</v>
      </c>
      <c r="D22" s="11">
        <f>MAX(D4:D20)</f>
        <v>337.95951296969696</v>
      </c>
      <c r="E22" s="10">
        <f>MAX(E4:E20)</f>
        <v>359.51176609523804</v>
      </c>
      <c r="F22" t="s">
        <v>85</v>
      </c>
      <c r="G22" s="10">
        <f>MAX(G4:G20)</f>
        <v>540.34372266666662</v>
      </c>
      <c r="H22" s="10">
        <f>MAX(H4:H20)</f>
        <v>485.68755200000004</v>
      </c>
      <c r="I22" s="10">
        <f>MAX(I4:I20)</f>
        <v>479.61109333333332</v>
      </c>
      <c r="J22" s="10">
        <f>MAX(J4:J20)</f>
        <v>460.66496000000001</v>
      </c>
      <c r="L22" s="10">
        <f>MAX(L4:L20)</f>
        <v>514.77785600000004</v>
      </c>
      <c r="M22" s="10">
        <f>MAX(M4:M20)</f>
        <v>377.66720000000004</v>
      </c>
      <c r="N22" s="10">
        <f>MAX(N4:N20)</f>
        <v>360.70127999999994</v>
      </c>
      <c r="O22" s="10">
        <f>MAX(O4:O20)</f>
        <v>350.99179428571426</v>
      </c>
      <c r="Q22" s="10">
        <f>MAX(Q4:Q20)</f>
        <v>486.60974933333335</v>
      </c>
      <c r="R22" s="10">
        <f>MAX(R4:R20)</f>
        <v>294.3726933333333</v>
      </c>
      <c r="S22" s="11">
        <f>MAX(S4:S20)</f>
        <v>306.54449454545454</v>
      </c>
      <c r="T22" s="10">
        <f>MAX(T4:T20)</f>
        <v>272.81575999999995</v>
      </c>
      <c r="V22" s="10">
        <f>MAX(V4:V20)</f>
        <v>421.51722666666666</v>
      </c>
      <c r="W22" s="10">
        <f>MAX(W4:W20)</f>
        <v>279.39839999999998</v>
      </c>
      <c r="X22" s="11">
        <f>MAX(X4:X20)</f>
        <v>297.30592000000001</v>
      </c>
      <c r="Y22" s="10">
        <f>MAX(Y4:Y20)</f>
        <v>0</v>
      </c>
    </row>
    <row r="24" spans="1:31" x14ac:dyDescent="0.25">
      <c r="B24" t="s">
        <v>84</v>
      </c>
      <c r="L24" t="s">
        <v>83</v>
      </c>
      <c r="AB24" s="4" t="s">
        <v>72</v>
      </c>
      <c r="AC24" s="4" t="s">
        <v>73</v>
      </c>
      <c r="AD24" s="4" t="s">
        <v>82</v>
      </c>
      <c r="AE24" s="4" t="s">
        <v>81</v>
      </c>
    </row>
    <row r="25" spans="1:31" x14ac:dyDescent="0.25">
      <c r="T25" t="s">
        <v>6</v>
      </c>
      <c r="U25">
        <f xml:space="preserve"> AB25 - EXP(AB26 * X25)</f>
        <v>-5.0269954429788974E-2</v>
      </c>
      <c r="W25" t="s">
        <v>80</v>
      </c>
      <c r="X25">
        <v>17</v>
      </c>
      <c r="AA25" t="s">
        <v>15</v>
      </c>
      <c r="AB25">
        <v>-3.4439209565748856E-2</v>
      </c>
      <c r="AC25">
        <v>-3.8947751252823445E-2</v>
      </c>
      <c r="AD25">
        <v>-3.4439209565748856E-2</v>
      </c>
      <c r="AE25">
        <v>-4.3970199982856881E-2</v>
      </c>
    </row>
    <row r="26" spans="1:31" x14ac:dyDescent="0.25">
      <c r="T26" t="s">
        <v>7</v>
      </c>
      <c r="U26">
        <f>AB27 - EXP(AB28 * X25)</f>
        <v>-1.2665072315946322E-3</v>
      </c>
      <c r="AA26" t="s">
        <v>16</v>
      </c>
      <c r="AB26">
        <v>-0.24387066777914615</v>
      </c>
      <c r="AC26">
        <v>-0.24331499927719369</v>
      </c>
      <c r="AD26">
        <v>-0.24387066777914615</v>
      </c>
      <c r="AE26">
        <v>-0.2427496913032999</v>
      </c>
    </row>
    <row r="27" spans="1:31" x14ac:dyDescent="0.25">
      <c r="T27" t="s">
        <v>8</v>
      </c>
      <c r="U27">
        <f>(1-EXP(-AB29*(X25-AB30)))</f>
        <v>1</v>
      </c>
      <c r="AA27" t="s">
        <v>17</v>
      </c>
      <c r="AB27">
        <v>-1.2651530031438883E-3</v>
      </c>
      <c r="AC27">
        <v>-2.0252155860422524E-3</v>
      </c>
      <c r="AD27">
        <v>-1.2651530031438883E-3</v>
      </c>
      <c r="AE27">
        <v>-2.122117471828448E-3</v>
      </c>
    </row>
    <row r="28" spans="1:31" x14ac:dyDescent="0.25">
      <c r="T28" t="s">
        <v>9</v>
      </c>
      <c r="U28">
        <f>X25*AB31</f>
        <v>12.75</v>
      </c>
      <c r="AA28" t="s">
        <v>18</v>
      </c>
      <c r="AB28">
        <v>-0.79483992205015774</v>
      </c>
      <c r="AC28">
        <v>-0.83875853051680271</v>
      </c>
      <c r="AD28">
        <v>-0.79483992205015774</v>
      </c>
      <c r="AE28">
        <v>-0.84677622398661467</v>
      </c>
    </row>
    <row r="29" spans="1:31" x14ac:dyDescent="0.25">
      <c r="T29" t="s">
        <v>79</v>
      </c>
      <c r="U29" s="10">
        <f>MAX(B4:B20)*U27</f>
        <v>488.55401066666667</v>
      </c>
      <c r="AA29" t="s">
        <v>19</v>
      </c>
      <c r="AB29">
        <v>4.6291475004675027</v>
      </c>
      <c r="AC29">
        <v>4.6291475004675027</v>
      </c>
      <c r="AD29">
        <v>4.6291475004675027</v>
      </c>
      <c r="AE29">
        <v>4.6291475004675027</v>
      </c>
    </row>
    <row r="30" spans="1:31" x14ac:dyDescent="0.25">
      <c r="U30" s="10"/>
      <c r="AA30" t="s">
        <v>20</v>
      </c>
      <c r="AB30">
        <v>6.2615621120300062</v>
      </c>
      <c r="AC30">
        <v>6.2615621120300062</v>
      </c>
      <c r="AD30">
        <v>6.2615621120300062</v>
      </c>
      <c r="AE30">
        <v>6.2615621120300062</v>
      </c>
    </row>
    <row r="31" spans="1:31" x14ac:dyDescent="0.25">
      <c r="U31" s="10"/>
      <c r="V31" s="12" t="s">
        <v>78</v>
      </c>
      <c r="W31" s="12"/>
      <c r="X31" s="12"/>
      <c r="Y31" s="12"/>
      <c r="AA31" t="s">
        <v>21</v>
      </c>
      <c r="AB31">
        <v>0.75</v>
      </c>
      <c r="AC31">
        <v>0.75</v>
      </c>
    </row>
    <row r="32" spans="1:31" x14ac:dyDescent="0.25">
      <c r="U32" s="10"/>
      <c r="V32" t="s">
        <v>77</v>
      </c>
      <c r="W32" t="s">
        <v>76</v>
      </c>
      <c r="X32" t="s">
        <v>75</v>
      </c>
      <c r="Y32" t="s">
        <v>74</v>
      </c>
    </row>
    <row r="33" spans="2:25" x14ac:dyDescent="0.25">
      <c r="V33">
        <v>0</v>
      </c>
      <c r="W33">
        <v>0.29182405178233312</v>
      </c>
      <c r="X33">
        <v>0.28591738119115545</v>
      </c>
      <c r="Y33">
        <v>0.29138366088228335</v>
      </c>
    </row>
    <row r="34" spans="2:25" x14ac:dyDescent="0.25">
      <c r="U34" s="10" t="s">
        <v>73</v>
      </c>
      <c r="W34">
        <v>0.31750562846776503</v>
      </c>
      <c r="X34">
        <v>0.28924805651317537</v>
      </c>
      <c r="Y34">
        <v>0.47623737265609406</v>
      </c>
    </row>
    <row r="35" spans="2:25" x14ac:dyDescent="0.25">
      <c r="U35" t="s">
        <v>72</v>
      </c>
      <c r="W35">
        <v>0.29182405178233312</v>
      </c>
      <c r="X35">
        <v>0.28591738119115545</v>
      </c>
      <c r="Y35">
        <v>0.29138366088228335</v>
      </c>
    </row>
    <row r="37" spans="2:25" x14ac:dyDescent="0.25">
      <c r="H37" s="7"/>
      <c r="I37" s="7"/>
      <c r="K37" s="7"/>
    </row>
    <row r="38" spans="2:25" x14ac:dyDescent="0.25">
      <c r="K38" s="7"/>
    </row>
    <row r="39" spans="2:25" x14ac:dyDescent="0.25">
      <c r="I39" s="7"/>
      <c r="J39" s="7"/>
      <c r="K39" s="7"/>
    </row>
    <row r="40" spans="2:25" x14ac:dyDescent="0.25">
      <c r="B40" t="s">
        <v>71</v>
      </c>
      <c r="L40" t="s">
        <v>70</v>
      </c>
    </row>
    <row r="49" spans="1:30" x14ac:dyDescent="0.25">
      <c r="X49" s="5"/>
    </row>
    <row r="53" spans="1:30" x14ac:dyDescent="0.25">
      <c r="V53" s="12" t="s">
        <v>69</v>
      </c>
      <c r="W53" s="12"/>
      <c r="X53" s="12"/>
      <c r="Y53" s="12"/>
      <c r="AA53" s="12" t="s">
        <v>68</v>
      </c>
      <c r="AB53" s="12"/>
      <c r="AC53" s="12"/>
      <c r="AD53" s="12"/>
    </row>
    <row r="54" spans="1:30" x14ac:dyDescent="0.25">
      <c r="V54" t="s">
        <v>67</v>
      </c>
      <c r="W54" t="s">
        <v>66</v>
      </c>
      <c r="X54" t="s">
        <v>65</v>
      </c>
      <c r="Y54" t="s">
        <v>64</v>
      </c>
      <c r="AA54" t="s">
        <v>67</v>
      </c>
      <c r="AB54" t="s">
        <v>66</v>
      </c>
      <c r="AC54" t="s">
        <v>65</v>
      </c>
      <c r="AD54" t="s">
        <v>64</v>
      </c>
    </row>
    <row r="55" spans="1:30" x14ac:dyDescent="0.25">
      <c r="V55">
        <f>SUM(V58:V125)</f>
        <v>127276.63644087593</v>
      </c>
      <c r="W55">
        <f>SUM(W58:W125)</f>
        <v>473364.16026344197</v>
      </c>
      <c r="X55">
        <f>SUM(X58:X125)</f>
        <v>247113.98259795175</v>
      </c>
      <c r="Y55">
        <f>SUM(Y58:Y125)</f>
        <v>828279.24892436643</v>
      </c>
      <c r="Z55">
        <v>828279.24892436643</v>
      </c>
      <c r="AA55">
        <f>SUM(V127:V143)</f>
        <v>1712.0317498953491</v>
      </c>
      <c r="AB55">
        <f>SUM(W127:W143)</f>
        <v>29505.69525154039</v>
      </c>
      <c r="AC55">
        <f>SUM(X127:X143)</f>
        <v>25516.677193635755</v>
      </c>
      <c r="AD55">
        <f>SUM(Y127:Y143)</f>
        <v>8509.7675571101754</v>
      </c>
    </row>
    <row r="57" spans="1:30" x14ac:dyDescent="0.25">
      <c r="B57" t="s">
        <v>0</v>
      </c>
      <c r="C57" t="s">
        <v>1</v>
      </c>
      <c r="D57" t="s">
        <v>2</v>
      </c>
      <c r="E57" t="s">
        <v>3</v>
      </c>
      <c r="G57" t="s">
        <v>22</v>
      </c>
      <c r="H57" t="s">
        <v>63</v>
      </c>
      <c r="I57" t="s">
        <v>24</v>
      </c>
      <c r="J57" t="s">
        <v>62</v>
      </c>
      <c r="L57" t="s">
        <v>61</v>
      </c>
      <c r="V57" t="s">
        <v>60</v>
      </c>
      <c r="W57" t="s">
        <v>59</v>
      </c>
      <c r="X57" t="s">
        <v>58</v>
      </c>
      <c r="Y57" t="s">
        <v>57</v>
      </c>
    </row>
    <row r="58" spans="1:30" x14ac:dyDescent="0.25">
      <c r="A58">
        <f t="shared" ref="A58:A73" si="0">A4</f>
        <v>1</v>
      </c>
      <c r="B58" s="10">
        <f t="shared" ref="B58:B74" si="1">G4</f>
        <v>1.0665759999999997</v>
      </c>
      <c r="C58" s="10">
        <f t="shared" ref="C58:C74" si="2">H4</f>
        <v>2.8533333333333335</v>
      </c>
      <c r="D58" s="10">
        <f t="shared" ref="D58:D74" si="3">I4</f>
        <v>5.8513877333333335</v>
      </c>
      <c r="E58" s="10">
        <f t="shared" ref="E58:E74" si="4">J4</f>
        <v>7.6181717333333312</v>
      </c>
      <c r="G58">
        <f t="shared" ref="G58:G74" si="5">($U$29 * EXP($U$25 * (A58 - $U$28)^2 + $U$26 * (A58 - $U$28)^3) * 100)/100</f>
        <v>3.6899983596008963</v>
      </c>
      <c r="H58">
        <f t="shared" ref="H58:H71" si="6">G60</f>
        <v>13.283684964324284</v>
      </c>
      <c r="I58">
        <f t="shared" ref="I58:I70" si="7">G62</f>
        <v>43.019358793253083</v>
      </c>
      <c r="J58" s="5">
        <f t="shared" ref="J58:J69" si="8">G63</f>
        <v>73.00555777964928</v>
      </c>
      <c r="L58">
        <f t="shared" ref="L58:L89" si="9">G58</f>
        <v>3.6899983596008963</v>
      </c>
      <c r="M58">
        <f t="shared" ref="M58:M89" si="10">H58-H58*W$33</f>
        <v>9.4071861954351146</v>
      </c>
      <c r="N58">
        <f t="shared" ref="N58:N89" si="11">I58-I58*X$33</f>
        <v>30.719376386563454</v>
      </c>
      <c r="O58">
        <f t="shared" ref="O58:O89" si="12">J58-J58*Y$33</f>
        <v>51.732931089062006</v>
      </c>
      <c r="V58">
        <f t="shared" ref="V58:V69" si="13">(L58-B58)^2</f>
        <v>6.8823448768539341</v>
      </c>
      <c r="W58">
        <f t="shared" ref="W58:W69" si="14">(M58-C58)^2</f>
        <v>42.952987338079708</v>
      </c>
      <c r="X58">
        <f t="shared" ref="X58:X69" si="15">(N58-D58)^2</f>
        <v>618.41685965718204</v>
      </c>
      <c r="Y58">
        <f t="shared" ref="Y58:Y69" si="16">(O58-E58)^2</f>
        <v>1946.1119930138505</v>
      </c>
    </row>
    <row r="59" spans="1:30" x14ac:dyDescent="0.25">
      <c r="A59">
        <f t="shared" si="0"/>
        <v>2</v>
      </c>
      <c r="B59" s="10">
        <f t="shared" si="1"/>
        <v>2.9537706666666663</v>
      </c>
      <c r="C59" s="10">
        <f t="shared" si="2"/>
        <v>10.733098666666669</v>
      </c>
      <c r="D59" s="10">
        <f t="shared" si="3"/>
        <v>22.042342399999995</v>
      </c>
      <c r="E59" s="10">
        <f t="shared" si="4"/>
        <v>36.230485333333334</v>
      </c>
      <c r="G59">
        <f t="shared" si="5"/>
        <v>7.0674970760372773</v>
      </c>
      <c r="H59">
        <f t="shared" si="6"/>
        <v>24.315585976386501</v>
      </c>
      <c r="I59">
        <f t="shared" si="7"/>
        <v>73.00555777964928</v>
      </c>
      <c r="J59" s="5">
        <f t="shared" si="8"/>
        <v>117.93982769070053</v>
      </c>
      <c r="L59">
        <f t="shared" si="9"/>
        <v>7.0674970760372773</v>
      </c>
      <c r="M59">
        <f t="shared" si="10"/>
        <v>17.219713155295715</v>
      </c>
      <c r="N59">
        <f t="shared" si="11"/>
        <v>52.131999886892373</v>
      </c>
      <c r="O59">
        <f t="shared" si="12"/>
        <v>83.574088934358514</v>
      </c>
      <c r="V59">
        <f t="shared" si="13"/>
        <v>16.922744971153218</v>
      </c>
      <c r="W59">
        <f t="shared" si="14"/>
        <v>42.076167524092263</v>
      </c>
      <c r="X59">
        <f t="shared" si="15"/>
        <v>905.38748767849847</v>
      </c>
      <c r="Y59">
        <f t="shared" si="16"/>
        <v>2241.4168019310046</v>
      </c>
    </row>
    <row r="60" spans="1:30" x14ac:dyDescent="0.25">
      <c r="A60">
        <f t="shared" si="0"/>
        <v>3</v>
      </c>
      <c r="B60" s="10">
        <f t="shared" si="1"/>
        <v>8.6786986666666674</v>
      </c>
      <c r="C60" s="10">
        <f t="shared" si="2"/>
        <v>29.754559999999994</v>
      </c>
      <c r="D60" s="10">
        <f t="shared" si="3"/>
        <v>60.513493333333336</v>
      </c>
      <c r="E60" s="10">
        <f t="shared" si="4"/>
        <v>85.110857142857114</v>
      </c>
      <c r="G60">
        <f t="shared" si="5"/>
        <v>13.283684964324284</v>
      </c>
      <c r="H60">
        <f t="shared" si="6"/>
        <v>43.019358793253083</v>
      </c>
      <c r="I60">
        <f t="shared" si="7"/>
        <v>117.93982769070053</v>
      </c>
      <c r="J60" s="5">
        <f t="shared" si="8"/>
        <v>180.00203161428041</v>
      </c>
      <c r="L60">
        <f t="shared" si="9"/>
        <v>13.283684964324284</v>
      </c>
      <c r="M60">
        <f t="shared" si="10"/>
        <v>30.46527520512803</v>
      </c>
      <c r="N60">
        <f t="shared" si="11"/>
        <v>84.218781019239316</v>
      </c>
      <c r="O60">
        <f t="shared" si="12"/>
        <v>127.55238067626289</v>
      </c>
      <c r="V60">
        <f t="shared" si="13"/>
        <v>21.205898801614399</v>
      </c>
      <c r="W60">
        <f t="shared" si="14"/>
        <v>0.50511610280018615</v>
      </c>
      <c r="X60">
        <f t="shared" si="15"/>
        <v>561.94066427156565</v>
      </c>
      <c r="Y60">
        <f t="shared" si="16"/>
        <v>1801.282919836636</v>
      </c>
    </row>
    <row r="61" spans="1:30" x14ac:dyDescent="0.25">
      <c r="A61">
        <f t="shared" si="0"/>
        <v>4</v>
      </c>
      <c r="B61" s="10">
        <f t="shared" si="1"/>
        <v>20.911509333333335</v>
      </c>
      <c r="C61" s="10">
        <f t="shared" si="2"/>
        <v>72.139114666666657</v>
      </c>
      <c r="D61" s="10">
        <f t="shared" si="3"/>
        <v>114.31822933333335</v>
      </c>
      <c r="E61" s="10">
        <f t="shared" si="4"/>
        <v>141.10532266666667</v>
      </c>
      <c r="G61">
        <f t="shared" si="5"/>
        <v>24.315585976386501</v>
      </c>
      <c r="H61">
        <f t="shared" si="6"/>
        <v>73.00555777964928</v>
      </c>
      <c r="I61">
        <f t="shared" si="7"/>
        <v>180.00203161428041</v>
      </c>
      <c r="J61" s="5">
        <f t="shared" si="8"/>
        <v>257.57662864534694</v>
      </c>
      <c r="L61">
        <f t="shared" si="9"/>
        <v>24.315585976386501</v>
      </c>
      <c r="M61">
        <f t="shared" si="10"/>
        <v>51.700780105762796</v>
      </c>
      <c r="N61">
        <f t="shared" si="11"/>
        <v>128.53632212603779</v>
      </c>
      <c r="O61">
        <f t="shared" si="12"/>
        <v>182.52300763294934</v>
      </c>
      <c r="V61">
        <f t="shared" si="13"/>
        <v>11.587737791780112</v>
      </c>
      <c r="W61">
        <f t="shared" si="14"/>
        <v>417.72551962343721</v>
      </c>
      <c r="X61">
        <f t="shared" si="15"/>
        <v>202.15416266195393</v>
      </c>
      <c r="Y61">
        <f t="shared" si="16"/>
        <v>1715.4246279662382</v>
      </c>
    </row>
    <row r="62" spans="1:30" x14ac:dyDescent="0.25">
      <c r="A62">
        <f t="shared" si="0"/>
        <v>5</v>
      </c>
      <c r="B62" s="10">
        <f t="shared" si="1"/>
        <v>39.013512533333326</v>
      </c>
      <c r="C62" s="10">
        <f t="shared" si="2"/>
        <v>124.47951999999997</v>
      </c>
      <c r="D62" s="10">
        <f t="shared" si="3"/>
        <v>176.16708266666663</v>
      </c>
      <c r="E62" s="10">
        <f t="shared" si="4"/>
        <v>222.51206399999998</v>
      </c>
      <c r="G62">
        <f t="shared" si="5"/>
        <v>43.019358793253083</v>
      </c>
      <c r="H62">
        <f t="shared" si="6"/>
        <v>117.93982769070053</v>
      </c>
      <c r="I62">
        <f t="shared" si="7"/>
        <v>257.57662864534694</v>
      </c>
      <c r="J62" s="5">
        <f t="shared" si="8"/>
        <v>342.96311052434265</v>
      </c>
      <c r="L62">
        <f t="shared" si="9"/>
        <v>43.019358793253083</v>
      </c>
      <c r="M62">
        <f t="shared" si="10"/>
        <v>83.522149307490082</v>
      </c>
      <c r="N62">
        <f t="shared" si="11"/>
        <v>183.93099352702259</v>
      </c>
      <c r="O62">
        <f t="shared" si="12"/>
        <v>243.02926383218454</v>
      </c>
      <c r="V62">
        <f t="shared" si="13"/>
        <v>16.046804258113106</v>
      </c>
      <c r="W62">
        <f t="shared" si="14"/>
        <v>1677.5062140436676</v>
      </c>
      <c r="X62">
        <f t="shared" si="15"/>
        <v>60.278311847553276</v>
      </c>
      <c r="Y62">
        <f t="shared" si="16"/>
        <v>420.95548895379409</v>
      </c>
    </row>
    <row r="63" spans="1:30" x14ac:dyDescent="0.25">
      <c r="A63">
        <f t="shared" si="0"/>
        <v>6</v>
      </c>
      <c r="B63" s="10">
        <f t="shared" si="1"/>
        <v>60.527189333333332</v>
      </c>
      <c r="C63" s="10">
        <f t="shared" si="2"/>
        <v>180.91502933333331</v>
      </c>
      <c r="D63" s="10">
        <f t="shared" si="3"/>
        <v>268.24985599999997</v>
      </c>
      <c r="E63" s="10">
        <f t="shared" si="4"/>
        <v>300.37382400000001</v>
      </c>
      <c r="G63">
        <f t="shared" si="5"/>
        <v>73.00555777964928</v>
      </c>
      <c r="H63">
        <f t="shared" si="6"/>
        <v>180.00203161428041</v>
      </c>
      <c r="I63">
        <f t="shared" si="7"/>
        <v>342.96311052434265</v>
      </c>
      <c r="J63" s="5">
        <f t="shared" si="8"/>
        <v>421.69655079661641</v>
      </c>
      <c r="L63">
        <f t="shared" si="9"/>
        <v>73.00555777964928</v>
      </c>
      <c r="M63">
        <f t="shared" si="10"/>
        <v>127.47310941954947</v>
      </c>
      <c r="N63">
        <f t="shared" si="11"/>
        <v>244.9039961180498</v>
      </c>
      <c r="O63">
        <f t="shared" si="12"/>
        <v>298.82106604406658</v>
      </c>
      <c r="V63">
        <f t="shared" si="13"/>
        <v>155.70967908201348</v>
      </c>
      <c r="W63">
        <f t="shared" si="14"/>
        <v>2856.0388040712851</v>
      </c>
      <c r="X63">
        <f t="shared" si="15"/>
        <v>545.02917362765004</v>
      </c>
      <c r="Y63">
        <f t="shared" si="16"/>
        <v>2.4110572697145636</v>
      </c>
    </row>
    <row r="64" spans="1:30" x14ac:dyDescent="0.25">
      <c r="A64">
        <f t="shared" si="0"/>
        <v>7</v>
      </c>
      <c r="B64" s="10">
        <f t="shared" si="1"/>
        <v>110.15692800000002</v>
      </c>
      <c r="C64" s="10">
        <f t="shared" si="2"/>
        <v>266.73416533333329</v>
      </c>
      <c r="D64" s="10">
        <f t="shared" si="3"/>
        <v>330.2059946666667</v>
      </c>
      <c r="E64" s="10">
        <f t="shared" si="4"/>
        <v>365.1307946666667</v>
      </c>
      <c r="G64">
        <f t="shared" si="5"/>
        <v>117.93982769070053</v>
      </c>
      <c r="H64">
        <f t="shared" si="6"/>
        <v>257.57662864534694</v>
      </c>
      <c r="I64">
        <f t="shared" si="7"/>
        <v>421.69655079661641</v>
      </c>
      <c r="J64" s="5">
        <f t="shared" si="8"/>
        <v>475.18656153721082</v>
      </c>
      <c r="L64">
        <f t="shared" si="9"/>
        <v>117.93982769070053</v>
      </c>
      <c r="M64">
        <f t="shared" si="10"/>
        <v>182.40957322962845</v>
      </c>
      <c r="N64">
        <f t="shared" si="11"/>
        <v>301.12617733550479</v>
      </c>
      <c r="O64">
        <f t="shared" si="12"/>
        <v>336.72496163443395</v>
      </c>
      <c r="V64">
        <f t="shared" si="13"/>
        <v>60.573527595505993</v>
      </c>
      <c r="W64">
        <f t="shared" si="14"/>
        <v>7110.6368334562012</v>
      </c>
      <c r="X64">
        <f t="shared" si="15"/>
        <v>845.63577601374436</v>
      </c>
      <c r="Y64">
        <f t="shared" si="16"/>
        <v>806.89135025508517</v>
      </c>
    </row>
    <row r="65" spans="1:25" x14ac:dyDescent="0.25">
      <c r="A65">
        <f t="shared" si="0"/>
        <v>8</v>
      </c>
      <c r="B65" s="10">
        <f t="shared" si="1"/>
        <v>180.53154133333331</v>
      </c>
      <c r="C65" s="10">
        <f t="shared" si="2"/>
        <v>334.15272533333331</v>
      </c>
      <c r="D65" s="10">
        <f t="shared" si="3"/>
        <v>383.61582933333335</v>
      </c>
      <c r="E65" s="10">
        <f t="shared" si="4"/>
        <v>454.72774399999992</v>
      </c>
      <c r="G65">
        <f t="shared" si="5"/>
        <v>180.00203161428041</v>
      </c>
      <c r="H65">
        <f t="shared" si="6"/>
        <v>342.96311052434265</v>
      </c>
      <c r="I65">
        <f t="shared" si="7"/>
        <v>475.18656153721082</v>
      </c>
      <c r="J65" s="5">
        <f t="shared" si="8"/>
        <v>487.01180759139652</v>
      </c>
      <c r="L65">
        <f t="shared" si="9"/>
        <v>180.00203161428041</v>
      </c>
      <c r="M65">
        <f t="shared" si="10"/>
        <v>242.87822599925684</v>
      </c>
      <c r="N65">
        <f t="shared" si="11"/>
        <v>339.32246428526167</v>
      </c>
      <c r="O65">
        <f t="shared" si="12"/>
        <v>345.10452420251721</v>
      </c>
      <c r="V65">
        <f t="shared" si="13"/>
        <v>0.28038054257147721</v>
      </c>
      <c r="W65">
        <f t="shared" si="14"/>
        <v>8331.0342286863252</v>
      </c>
      <c r="X65">
        <f t="shared" si="15"/>
        <v>1961.9021872817377</v>
      </c>
      <c r="Y65">
        <f t="shared" si="16"/>
        <v>12017.250318767205</v>
      </c>
    </row>
    <row r="66" spans="1:25" x14ac:dyDescent="0.25">
      <c r="A66">
        <f t="shared" si="0"/>
        <v>9</v>
      </c>
      <c r="B66" s="10">
        <f t="shared" si="1"/>
        <v>272.17147733333326</v>
      </c>
      <c r="C66" s="10">
        <f t="shared" si="2"/>
        <v>400.49158400000005</v>
      </c>
      <c r="D66" s="10">
        <f t="shared" si="3"/>
        <v>457.40987733333327</v>
      </c>
      <c r="E66" s="10">
        <f t="shared" si="4"/>
        <v>460.66496000000001</v>
      </c>
      <c r="G66">
        <f t="shared" si="5"/>
        <v>257.57662864534694</v>
      </c>
      <c r="H66">
        <f t="shared" si="6"/>
        <v>421.69655079661641</v>
      </c>
      <c r="I66">
        <f t="shared" si="7"/>
        <v>487.01180759139652</v>
      </c>
      <c r="J66" s="5">
        <f t="shared" si="8"/>
        <v>450.53221275844226</v>
      </c>
      <c r="L66">
        <f t="shared" si="9"/>
        <v>257.57662864534694</v>
      </c>
      <c r="M66">
        <f t="shared" si="10"/>
        <v>298.63535472051336</v>
      </c>
      <c r="N66">
        <f t="shared" si="11"/>
        <v>347.76666695569355</v>
      </c>
      <c r="O66">
        <f t="shared" si="12"/>
        <v>319.25448725949161</v>
      </c>
      <c r="V66">
        <f t="shared" si="13"/>
        <v>213.00960822521583</v>
      </c>
      <c r="W66">
        <f t="shared" si="14"/>
        <v>10374.691443035361</v>
      </c>
      <c r="X66">
        <f t="shared" si="15"/>
        <v>12021.633581915363</v>
      </c>
      <c r="Y66">
        <f t="shared" si="16"/>
        <v>19996.921800694068</v>
      </c>
    </row>
    <row r="67" spans="1:25" x14ac:dyDescent="0.25">
      <c r="A67">
        <f t="shared" si="0"/>
        <v>10</v>
      </c>
      <c r="B67" s="10">
        <f t="shared" si="1"/>
        <v>338.38022399999994</v>
      </c>
      <c r="C67" s="10">
        <f t="shared" si="2"/>
        <v>485.68755200000004</v>
      </c>
      <c r="D67" s="10">
        <f t="shared" si="3"/>
        <v>479.61109333333332</v>
      </c>
      <c r="E67" s="10">
        <f t="shared" si="4"/>
        <v>422.20430933333336</v>
      </c>
      <c r="G67">
        <f t="shared" si="5"/>
        <v>342.96311052434265</v>
      </c>
      <c r="H67">
        <f t="shared" si="6"/>
        <v>475.18656153721082</v>
      </c>
      <c r="I67">
        <f t="shared" si="7"/>
        <v>450.53221275844226</v>
      </c>
      <c r="J67" s="5">
        <f t="shared" si="8"/>
        <v>373.35588365638171</v>
      </c>
      <c r="L67">
        <f t="shared" si="9"/>
        <v>342.96311052434265</v>
      </c>
      <c r="M67">
        <f t="shared" si="10"/>
        <v>336.51569379690699</v>
      </c>
      <c r="N67">
        <f t="shared" si="11"/>
        <v>321.71722234429194</v>
      </c>
      <c r="O67">
        <f t="shared" si="12"/>
        <v>264.56607946464533</v>
      </c>
      <c r="V67">
        <f t="shared" si="13"/>
        <v>21.002848895002021</v>
      </c>
      <c r="W67">
        <f t="shared" si="14"/>
        <v>22252.243279763701</v>
      </c>
      <c r="X67">
        <f t="shared" si="15"/>
        <v>24930.47449590404</v>
      </c>
      <c r="Y67">
        <f t="shared" si="16"/>
        <v>24849.811516133326</v>
      </c>
    </row>
    <row r="68" spans="1:25" x14ac:dyDescent="0.25">
      <c r="A68">
        <f t="shared" si="0"/>
        <v>11</v>
      </c>
      <c r="B68" s="10">
        <f t="shared" si="1"/>
        <v>414.31541333333337</v>
      </c>
      <c r="C68" s="10">
        <f t="shared" si="2"/>
        <v>480.9852586666666</v>
      </c>
      <c r="D68" s="10">
        <f t="shared" si="3"/>
        <v>444.28910933333339</v>
      </c>
      <c r="E68" s="10">
        <f t="shared" si="4"/>
        <v>352.34557866666665</v>
      </c>
      <c r="G68">
        <f t="shared" si="5"/>
        <v>421.69655079661641</v>
      </c>
      <c r="H68">
        <f t="shared" si="6"/>
        <v>487.01180759139652</v>
      </c>
      <c r="I68">
        <f t="shared" si="7"/>
        <v>373.35588365638171</v>
      </c>
      <c r="J68" s="5">
        <f t="shared" si="8"/>
        <v>275.0620799490859</v>
      </c>
      <c r="L68">
        <f t="shared" si="9"/>
        <v>421.69655079661641</v>
      </c>
      <c r="M68">
        <f t="shared" si="10"/>
        <v>344.89004863423713</v>
      </c>
      <c r="N68">
        <f t="shared" si="11"/>
        <v>266.60694714903934</v>
      </c>
      <c r="O68">
        <f t="shared" si="12"/>
        <v>194.91348412362595</v>
      </c>
      <c r="V68">
        <f t="shared" si="13"/>
        <v>54.481190251880378</v>
      </c>
      <c r="W68">
        <f t="shared" si="14"/>
        <v>18521.90619377109</v>
      </c>
      <c r="X68">
        <f t="shared" si="15"/>
        <v>31570.950758485771</v>
      </c>
      <c r="Y68">
        <f t="shared" si="16"/>
        <v>24784.864392208907</v>
      </c>
    </row>
    <row r="69" spans="1:25" x14ac:dyDescent="0.25">
      <c r="A69">
        <f t="shared" si="0"/>
        <v>12</v>
      </c>
      <c r="B69" s="10">
        <f t="shared" si="1"/>
        <v>490.11135999999999</v>
      </c>
      <c r="C69" s="10">
        <f t="shared" si="2"/>
        <v>434.85941333333329</v>
      </c>
      <c r="D69" s="10">
        <f t="shared" si="3"/>
        <v>374.68147200000004</v>
      </c>
      <c r="E69" s="10">
        <f t="shared" si="4"/>
        <v>254.36632615384616</v>
      </c>
      <c r="G69">
        <f t="shared" si="5"/>
        <v>475.18656153721082</v>
      </c>
      <c r="H69">
        <f t="shared" si="6"/>
        <v>450.53221275844226</v>
      </c>
      <c r="I69">
        <f t="shared" si="7"/>
        <v>275.0620799490859</v>
      </c>
      <c r="J69" s="5">
        <f t="shared" si="8"/>
        <v>178.79229314510204</v>
      </c>
      <c r="L69">
        <f t="shared" si="9"/>
        <v>475.18656153721082</v>
      </c>
      <c r="M69">
        <f t="shared" si="10"/>
        <v>319.05607697281346</v>
      </c>
      <c r="N69">
        <f t="shared" si="11"/>
        <v>196.41705038505103</v>
      </c>
      <c r="O69">
        <f t="shared" si="12"/>
        <v>126.69514023094382</v>
      </c>
      <c r="V69">
        <f t="shared" si="13"/>
        <v>222.74960915487395</v>
      </c>
      <c r="W69">
        <f t="shared" si="14"/>
        <v>13410.412712227695</v>
      </c>
      <c r="X69">
        <f t="shared" si="15"/>
        <v>31778.2040137123</v>
      </c>
      <c r="Y69">
        <f t="shared" si="16"/>
        <v>16299.931714960296</v>
      </c>
    </row>
    <row r="70" spans="1:25" x14ac:dyDescent="0.25">
      <c r="A70">
        <f t="shared" si="0"/>
        <v>13</v>
      </c>
      <c r="B70" s="10">
        <f t="shared" si="1"/>
        <v>540.34372266666662</v>
      </c>
      <c r="C70" s="10">
        <f t="shared" si="2"/>
        <v>364.98242133333332</v>
      </c>
      <c r="D70" s="10">
        <f t="shared" si="3"/>
        <v>263.15266133333336</v>
      </c>
      <c r="E70" s="10">
        <f t="shared" si="4"/>
        <v>210.23360000000002</v>
      </c>
      <c r="G70">
        <f t="shared" si="5"/>
        <v>487.01180759139652</v>
      </c>
      <c r="H70">
        <f t="shared" si="6"/>
        <v>373.35588365638171</v>
      </c>
      <c r="I70">
        <f t="shared" si="7"/>
        <v>178.79229314510204</v>
      </c>
      <c r="J70" s="5"/>
      <c r="L70">
        <f t="shared" si="9"/>
        <v>487.01180759139652</v>
      </c>
      <c r="M70">
        <f t="shared" si="10"/>
        <v>264.401656931003</v>
      </c>
      <c r="N70">
        <f t="shared" si="11"/>
        <v>127.67246891189308</v>
      </c>
      <c r="O70">
        <f t="shared" si="12"/>
        <v>0</v>
      </c>
      <c r="V70">
        <f>(L70-B70)^2</f>
        <v>2844.2931655958223</v>
      </c>
      <c r="W70">
        <f>(M70-C70)^2</f>
        <v>10116.490167757078</v>
      </c>
      <c r="X70">
        <f>(N70-D70)^2</f>
        <v>18354.882538550482</v>
      </c>
    </row>
    <row r="71" spans="1:25" x14ac:dyDescent="0.25">
      <c r="A71">
        <f t="shared" si="0"/>
        <v>14</v>
      </c>
      <c r="B71" s="10">
        <f t="shared" si="1"/>
        <v>528.41222399999992</v>
      </c>
      <c r="C71" s="10">
        <f t="shared" si="2"/>
        <v>266.43285333333341</v>
      </c>
      <c r="D71" s="10">
        <f t="shared" si="3"/>
        <v>247.42965333333333</v>
      </c>
      <c r="E71" s="10">
        <f t="shared" si="4"/>
        <v>0</v>
      </c>
      <c r="G71">
        <f t="shared" si="5"/>
        <v>450.53221275844226</v>
      </c>
      <c r="H71">
        <f t="shared" si="6"/>
        <v>275.0620799490859</v>
      </c>
      <c r="J71" s="5"/>
      <c r="L71">
        <f t="shared" si="9"/>
        <v>450.53221275844226</v>
      </c>
      <c r="M71">
        <f t="shared" si="10"/>
        <v>194.79234928666762</v>
      </c>
      <c r="N71">
        <f t="shared" si="11"/>
        <v>0</v>
      </c>
      <c r="O71">
        <f t="shared" si="12"/>
        <v>0</v>
      </c>
      <c r="V71">
        <f>(L71-B71)^2</f>
        <v>6065.2961509851484</v>
      </c>
      <c r="W71">
        <f>(M71-C71)^2</f>
        <v>5132.3618200603387</v>
      </c>
    </row>
    <row r="72" spans="1:25" x14ac:dyDescent="0.25">
      <c r="A72">
        <f t="shared" si="0"/>
        <v>15</v>
      </c>
      <c r="B72" s="10">
        <f t="shared" si="1"/>
        <v>473.68985599999996</v>
      </c>
      <c r="C72" s="10">
        <f t="shared" si="2"/>
        <v>235.17743999999996</v>
      </c>
      <c r="D72" s="10">
        <f t="shared" si="3"/>
        <v>177.18058666666664</v>
      </c>
      <c r="E72" s="10">
        <f t="shared" si="4"/>
        <v>0</v>
      </c>
      <c r="G72">
        <f t="shared" si="5"/>
        <v>373.35588365638171</v>
      </c>
      <c r="J72" s="5"/>
      <c r="L72">
        <f t="shared" si="9"/>
        <v>373.35588365638171</v>
      </c>
      <c r="M72">
        <f t="shared" si="10"/>
        <v>0</v>
      </c>
      <c r="N72">
        <f t="shared" si="11"/>
        <v>0</v>
      </c>
      <c r="O72">
        <f t="shared" si="12"/>
        <v>0</v>
      </c>
      <c r="V72">
        <f t="shared" ref="V72:V103" si="17">(L72-B72)^2</f>
        <v>10066.906006249954</v>
      </c>
    </row>
    <row r="73" spans="1:25" x14ac:dyDescent="0.25">
      <c r="A73">
        <f t="shared" si="0"/>
        <v>16</v>
      </c>
      <c r="B73" s="10">
        <f t="shared" si="1"/>
        <v>325.8816457142857</v>
      </c>
      <c r="C73" s="10">
        <f t="shared" si="2"/>
        <v>153.36096000000001</v>
      </c>
      <c r="D73" s="10">
        <f t="shared" si="3"/>
        <v>0</v>
      </c>
      <c r="E73" s="10">
        <f t="shared" si="4"/>
        <v>0</v>
      </c>
      <c r="G73">
        <f t="shared" si="5"/>
        <v>275.0620799490859</v>
      </c>
      <c r="J73" s="5"/>
      <c r="L73">
        <f t="shared" si="9"/>
        <v>275.0620799490859</v>
      </c>
      <c r="M73">
        <f t="shared" si="10"/>
        <v>0</v>
      </c>
      <c r="N73">
        <f t="shared" si="11"/>
        <v>0</v>
      </c>
      <c r="O73">
        <f t="shared" si="12"/>
        <v>0</v>
      </c>
      <c r="V73">
        <f t="shared" si="17"/>
        <v>2582.6282645634674</v>
      </c>
    </row>
    <row r="74" spans="1:25" x14ac:dyDescent="0.25">
      <c r="A74">
        <v>17</v>
      </c>
      <c r="B74" s="10">
        <f t="shared" si="1"/>
        <v>239.38896</v>
      </c>
      <c r="C74" s="10">
        <f t="shared" si="2"/>
        <v>0</v>
      </c>
      <c r="D74" s="10">
        <f t="shared" si="3"/>
        <v>0</v>
      </c>
      <c r="E74" s="10">
        <f t="shared" si="4"/>
        <v>0</v>
      </c>
      <c r="G74">
        <f t="shared" si="5"/>
        <v>178.79229314510204</v>
      </c>
      <c r="J74" s="5"/>
      <c r="L74">
        <f t="shared" si="9"/>
        <v>178.79229314510204</v>
      </c>
      <c r="M74">
        <f t="shared" si="10"/>
        <v>0</v>
      </c>
      <c r="N74">
        <f t="shared" si="11"/>
        <v>0</v>
      </c>
      <c r="O74">
        <f t="shared" si="12"/>
        <v>0</v>
      </c>
      <c r="V74">
        <f t="shared" si="17"/>
        <v>3671.956033923489</v>
      </c>
    </row>
    <row r="75" spans="1:25" x14ac:dyDescent="0.25">
      <c r="A75">
        <f t="shared" ref="A75:A106" si="18">A58</f>
        <v>1</v>
      </c>
      <c r="B75" s="10">
        <f t="shared" ref="B75:B91" si="19">L4</f>
        <v>1.0871199999999999</v>
      </c>
      <c r="C75" s="10">
        <f t="shared" ref="C75:C91" si="20">M4</f>
        <v>3.186602666666666</v>
      </c>
      <c r="D75" s="10">
        <f t="shared" ref="D75:D91" si="21">N4</f>
        <v>6.1147748571428568</v>
      </c>
      <c r="E75" s="10">
        <f t="shared" ref="E75:E91" si="22">O4</f>
        <v>7.7357942857142854</v>
      </c>
      <c r="G75">
        <f t="shared" ref="G75:J94" si="23">G58</f>
        <v>3.6899983596008963</v>
      </c>
      <c r="H75">
        <f t="shared" si="23"/>
        <v>13.283684964324284</v>
      </c>
      <c r="I75">
        <f t="shared" si="23"/>
        <v>43.019358793253083</v>
      </c>
      <c r="J75" s="5">
        <f t="shared" si="23"/>
        <v>73.00555777964928</v>
      </c>
      <c r="L75">
        <f t="shared" si="9"/>
        <v>3.6899983596008963</v>
      </c>
      <c r="M75">
        <f t="shared" si="10"/>
        <v>9.4071861954351146</v>
      </c>
      <c r="N75">
        <f t="shared" si="11"/>
        <v>30.719376386563454</v>
      </c>
      <c r="O75">
        <f t="shared" si="12"/>
        <v>51.732931089062006</v>
      </c>
      <c r="V75">
        <f t="shared" si="17"/>
        <v>6.7749757548786524</v>
      </c>
      <c r="W75">
        <f t="shared" ref="W75:W86" si="24">(M75-C75)^2</f>
        <v>38.695659438385327</v>
      </c>
      <c r="X75">
        <f t="shared" ref="X75:X86" si="25">(N75-D75)^2</f>
        <v>605.38641642156642</v>
      </c>
      <c r="Y75">
        <f t="shared" ref="Y75:Y86" si="26">(O75-E75)^2</f>
        <v>1935.7480468924946</v>
      </c>
    </row>
    <row r="76" spans="1:25" x14ac:dyDescent="0.25">
      <c r="A76">
        <f t="shared" si="18"/>
        <v>2</v>
      </c>
      <c r="B76" s="10">
        <f t="shared" si="19"/>
        <v>3.0131199999999994</v>
      </c>
      <c r="C76" s="10">
        <f t="shared" si="20"/>
        <v>10.218927999999998</v>
      </c>
      <c r="D76" s="10">
        <f t="shared" si="21"/>
        <v>23.945010285714286</v>
      </c>
      <c r="E76" s="10">
        <f t="shared" si="22"/>
        <v>38.427062857142857</v>
      </c>
      <c r="G76">
        <f t="shared" si="23"/>
        <v>7.0674970760372773</v>
      </c>
      <c r="H76">
        <f t="shared" si="23"/>
        <v>24.315585976386501</v>
      </c>
      <c r="I76">
        <f t="shared" si="23"/>
        <v>73.00555777964928</v>
      </c>
      <c r="J76" s="5">
        <f t="shared" si="23"/>
        <v>117.93982769070053</v>
      </c>
      <c r="L76">
        <f t="shared" si="9"/>
        <v>7.0674970760372773</v>
      </c>
      <c r="M76">
        <f t="shared" si="10"/>
        <v>17.219713155295715</v>
      </c>
      <c r="N76">
        <f t="shared" si="11"/>
        <v>52.131999886892373</v>
      </c>
      <c r="O76">
        <f t="shared" si="12"/>
        <v>83.574088934358514</v>
      </c>
      <c r="V76">
        <f t="shared" si="17"/>
        <v>16.437973474696591</v>
      </c>
      <c r="W76">
        <f t="shared" si="24"/>
        <v>49.010992790608867</v>
      </c>
      <c r="X76">
        <f t="shared" si="25"/>
        <v>794.50638277692167</v>
      </c>
      <c r="Y76">
        <f t="shared" si="26"/>
        <v>2038.2539636167905</v>
      </c>
    </row>
    <row r="77" spans="1:25" x14ac:dyDescent="0.25">
      <c r="A77">
        <f t="shared" si="18"/>
        <v>3</v>
      </c>
      <c r="B77" s="10">
        <f t="shared" si="19"/>
        <v>8.7366783999999988</v>
      </c>
      <c r="C77" s="10">
        <f t="shared" si="20"/>
        <v>31.074356363636358</v>
      </c>
      <c r="D77" s="10">
        <f t="shared" si="21"/>
        <v>65.378834285714291</v>
      </c>
      <c r="E77" s="10">
        <f t="shared" si="22"/>
        <v>88.270719999999997</v>
      </c>
      <c r="G77">
        <f t="shared" si="23"/>
        <v>13.283684964324284</v>
      </c>
      <c r="H77">
        <f t="shared" si="23"/>
        <v>43.019358793253083</v>
      </c>
      <c r="I77">
        <f t="shared" si="23"/>
        <v>117.93982769070053</v>
      </c>
      <c r="J77" s="5">
        <f t="shared" si="23"/>
        <v>180.00203161428041</v>
      </c>
      <c r="L77">
        <f t="shared" si="9"/>
        <v>13.283684964324284</v>
      </c>
      <c r="M77">
        <f t="shared" si="10"/>
        <v>30.46527520512803</v>
      </c>
      <c r="N77">
        <f t="shared" si="11"/>
        <v>84.218781019239316</v>
      </c>
      <c r="O77">
        <f t="shared" si="12"/>
        <v>127.55238067626289</v>
      </c>
      <c r="V77">
        <f t="shared" si="17"/>
        <v>20.675268696008136</v>
      </c>
      <c r="W77">
        <f t="shared" si="24"/>
        <v>0.37097985764984698</v>
      </c>
      <c r="X77">
        <f t="shared" si="25"/>
        <v>354.94359292206025</v>
      </c>
      <c r="Y77">
        <f t="shared" si="26"/>
        <v>1543.0488654850581</v>
      </c>
    </row>
    <row r="78" spans="1:25" x14ac:dyDescent="0.25">
      <c r="A78">
        <f t="shared" si="18"/>
        <v>4</v>
      </c>
      <c r="B78" s="10">
        <f t="shared" si="19"/>
        <v>21.650636800000004</v>
      </c>
      <c r="C78" s="10">
        <f t="shared" si="20"/>
        <v>75.613333333333344</v>
      </c>
      <c r="D78" s="10">
        <f t="shared" si="21"/>
        <v>125.29638857142857</v>
      </c>
      <c r="E78" s="10">
        <f t="shared" si="22"/>
        <v>149.6581485714286</v>
      </c>
      <c r="G78">
        <f t="shared" si="23"/>
        <v>24.315585976386501</v>
      </c>
      <c r="H78">
        <f t="shared" si="23"/>
        <v>73.00555777964928</v>
      </c>
      <c r="I78">
        <f t="shared" si="23"/>
        <v>180.00203161428041</v>
      </c>
      <c r="J78" s="5">
        <f t="shared" si="23"/>
        <v>257.57662864534694</v>
      </c>
      <c r="L78">
        <f t="shared" si="9"/>
        <v>24.315585976386501</v>
      </c>
      <c r="M78">
        <f t="shared" si="10"/>
        <v>51.700780105762796</v>
      </c>
      <c r="N78">
        <f t="shared" si="11"/>
        <v>128.53632212603779</v>
      </c>
      <c r="O78">
        <f t="shared" si="12"/>
        <v>182.52300763294934</v>
      </c>
      <c r="V78">
        <f t="shared" si="17"/>
        <v>7.1019541127230665</v>
      </c>
      <c r="W78">
        <f t="shared" si="24"/>
        <v>571.8102018613946</v>
      </c>
      <c r="X78">
        <f t="shared" si="25"/>
        <v>10.497169438282755</v>
      </c>
      <c r="Y78">
        <f t="shared" si="26"/>
        <v>1080.0989611336224</v>
      </c>
    </row>
    <row r="79" spans="1:25" x14ac:dyDescent="0.25">
      <c r="A79">
        <f t="shared" si="18"/>
        <v>5</v>
      </c>
      <c r="B79" s="10">
        <f t="shared" si="19"/>
        <v>39.124906666666661</v>
      </c>
      <c r="C79" s="10">
        <f t="shared" si="20"/>
        <v>130.52858666666665</v>
      </c>
      <c r="D79" s="10">
        <f t="shared" si="21"/>
        <v>189.95618285714286</v>
      </c>
      <c r="E79" s="10">
        <f t="shared" si="22"/>
        <v>226.69081142857141</v>
      </c>
      <c r="G79">
        <f t="shared" si="23"/>
        <v>43.019358793253083</v>
      </c>
      <c r="H79">
        <f t="shared" si="23"/>
        <v>117.93982769070053</v>
      </c>
      <c r="I79">
        <f t="shared" si="23"/>
        <v>257.57662864534694</v>
      </c>
      <c r="J79" s="5">
        <f t="shared" si="23"/>
        <v>342.96311052434265</v>
      </c>
      <c r="L79">
        <f t="shared" si="9"/>
        <v>43.019358793253083</v>
      </c>
      <c r="M79">
        <f t="shared" si="10"/>
        <v>83.522149307490082</v>
      </c>
      <c r="N79">
        <f t="shared" si="11"/>
        <v>183.93099352702259</v>
      </c>
      <c r="O79">
        <f t="shared" si="12"/>
        <v>243.02926383218454</v>
      </c>
      <c r="V79">
        <f t="shared" si="17"/>
        <v>15.166757366273508</v>
      </c>
      <c r="W79">
        <f t="shared" si="24"/>
        <v>2209.6051532021911</v>
      </c>
      <c r="X79">
        <f t="shared" si="25"/>
        <v>36.302906463795146</v>
      </c>
      <c r="Y79">
        <f t="shared" si="26"/>
        <v>266.94502694513176</v>
      </c>
    </row>
    <row r="80" spans="1:25" x14ac:dyDescent="0.25">
      <c r="A80">
        <f t="shared" si="18"/>
        <v>6</v>
      </c>
      <c r="B80" s="10">
        <f t="shared" si="19"/>
        <v>64.955562666666651</v>
      </c>
      <c r="C80" s="10">
        <f t="shared" si="20"/>
        <v>188.72517333333329</v>
      </c>
      <c r="D80" s="10">
        <f t="shared" si="21"/>
        <v>267.12825142857139</v>
      </c>
      <c r="E80" s="10">
        <f t="shared" si="22"/>
        <v>297.26923428571428</v>
      </c>
      <c r="G80">
        <f t="shared" si="23"/>
        <v>73.00555777964928</v>
      </c>
      <c r="H80">
        <f t="shared" si="23"/>
        <v>180.00203161428041</v>
      </c>
      <c r="I80">
        <f t="shared" si="23"/>
        <v>342.96311052434265</v>
      </c>
      <c r="J80" s="5">
        <f t="shared" si="23"/>
        <v>421.69655079661641</v>
      </c>
      <c r="L80">
        <f t="shared" si="9"/>
        <v>73.00555777964928</v>
      </c>
      <c r="M80">
        <f t="shared" si="10"/>
        <v>127.47310941954947</v>
      </c>
      <c r="N80">
        <f t="shared" si="11"/>
        <v>244.9039961180498</v>
      </c>
      <c r="O80">
        <f t="shared" si="12"/>
        <v>298.82106604406658</v>
      </c>
      <c r="V80">
        <f t="shared" si="17"/>
        <v>64.8024213190442</v>
      </c>
      <c r="W80">
        <f t="shared" si="24"/>
        <v>3751.8153336982573</v>
      </c>
      <c r="X80">
        <f t="shared" si="25"/>
        <v>493.91752410724683</v>
      </c>
      <c r="Y80">
        <f t="shared" si="26"/>
        <v>2.4081818062308136</v>
      </c>
    </row>
    <row r="81" spans="1:25" x14ac:dyDescent="0.25">
      <c r="A81">
        <f t="shared" si="18"/>
        <v>7</v>
      </c>
      <c r="B81" s="10">
        <f t="shared" si="19"/>
        <v>113.00113066666668</v>
      </c>
      <c r="C81" s="10">
        <f t="shared" si="20"/>
        <v>270.22493333333335</v>
      </c>
      <c r="D81" s="10">
        <f t="shared" si="21"/>
        <v>332.3285485714286</v>
      </c>
      <c r="E81" s="10">
        <f t="shared" si="22"/>
        <v>315.03245714285714</v>
      </c>
      <c r="G81">
        <f t="shared" si="23"/>
        <v>117.93982769070053</v>
      </c>
      <c r="H81">
        <f t="shared" si="23"/>
        <v>257.57662864534694</v>
      </c>
      <c r="I81">
        <f t="shared" si="23"/>
        <v>421.69655079661641</v>
      </c>
      <c r="J81" s="5">
        <f t="shared" si="23"/>
        <v>475.18656153721082</v>
      </c>
      <c r="L81">
        <f t="shared" si="9"/>
        <v>117.93982769070053</v>
      </c>
      <c r="M81">
        <f t="shared" si="10"/>
        <v>182.40957322962845</v>
      </c>
      <c r="N81">
        <f t="shared" si="11"/>
        <v>301.12617733550479</v>
      </c>
      <c r="O81">
        <f t="shared" si="12"/>
        <v>336.72496163443395</v>
      </c>
      <c r="V81">
        <f t="shared" si="17"/>
        <v>24.390728295200734</v>
      </c>
      <c r="W81">
        <f t="shared" si="24"/>
        <v>7711.5374701433666</v>
      </c>
      <c r="X81">
        <f t="shared" si="25"/>
        <v>973.58797074440531</v>
      </c>
      <c r="Y81">
        <f t="shared" si="26"/>
        <v>470.56475111708016</v>
      </c>
    </row>
    <row r="82" spans="1:25" x14ac:dyDescent="0.25">
      <c r="A82">
        <f t="shared" si="18"/>
        <v>8</v>
      </c>
      <c r="B82" s="10">
        <f t="shared" si="19"/>
        <v>187.11475199999998</v>
      </c>
      <c r="C82" s="10">
        <f t="shared" si="20"/>
        <v>320.85162666666668</v>
      </c>
      <c r="D82" s="10">
        <f t="shared" si="21"/>
        <v>346.92701714285715</v>
      </c>
      <c r="E82" s="10">
        <f t="shared" si="22"/>
        <v>350.99179428571426</v>
      </c>
      <c r="G82">
        <f t="shared" si="23"/>
        <v>180.00203161428041</v>
      </c>
      <c r="H82">
        <f t="shared" si="23"/>
        <v>342.96311052434265</v>
      </c>
      <c r="I82">
        <f t="shared" si="23"/>
        <v>475.18656153721082</v>
      </c>
      <c r="J82" s="5">
        <f t="shared" si="23"/>
        <v>487.01180759139652</v>
      </c>
      <c r="L82">
        <f t="shared" si="9"/>
        <v>180.00203161428041</v>
      </c>
      <c r="M82">
        <f t="shared" si="10"/>
        <v>242.87822599925684</v>
      </c>
      <c r="N82">
        <f t="shared" si="11"/>
        <v>339.32246428526167</v>
      </c>
      <c r="O82">
        <f t="shared" si="12"/>
        <v>345.10452420251721</v>
      </c>
      <c r="V82">
        <f t="shared" si="17"/>
        <v>50.59079128543074</v>
      </c>
      <c r="W82">
        <f t="shared" si="24"/>
        <v>6079.8512116404281</v>
      </c>
      <c r="X82">
        <f t="shared" si="25"/>
        <v>57.829224163963566</v>
      </c>
      <c r="Y82">
        <f t="shared" si="26"/>
        <v>34.659949032507022</v>
      </c>
    </row>
    <row r="83" spans="1:25" x14ac:dyDescent="0.25">
      <c r="A83">
        <f t="shared" si="18"/>
        <v>9</v>
      </c>
      <c r="B83" s="10">
        <f t="shared" si="19"/>
        <v>278.33011199999993</v>
      </c>
      <c r="C83" s="10">
        <f t="shared" si="20"/>
        <v>347.8698399999999</v>
      </c>
      <c r="D83" s="10">
        <f t="shared" si="21"/>
        <v>360.70127999999994</v>
      </c>
      <c r="E83" s="10">
        <f t="shared" si="22"/>
        <v>333.46335999999991</v>
      </c>
      <c r="G83">
        <f t="shared" si="23"/>
        <v>257.57662864534694</v>
      </c>
      <c r="H83">
        <f t="shared" si="23"/>
        <v>421.69655079661641</v>
      </c>
      <c r="I83">
        <f t="shared" si="23"/>
        <v>487.01180759139652</v>
      </c>
      <c r="J83" s="5">
        <f t="shared" si="23"/>
        <v>450.53221275844226</v>
      </c>
      <c r="L83">
        <f t="shared" si="9"/>
        <v>257.57662864534694</v>
      </c>
      <c r="M83">
        <f t="shared" si="10"/>
        <v>298.63535472051336</v>
      </c>
      <c r="N83">
        <f t="shared" si="11"/>
        <v>347.76666695569355</v>
      </c>
      <c r="O83">
        <f t="shared" si="12"/>
        <v>319.25448725949161</v>
      </c>
      <c r="V83">
        <f t="shared" si="17"/>
        <v>430.70707135185853</v>
      </c>
      <c r="W83">
        <f t="shared" si="24"/>
        <v>2424.0345407359764</v>
      </c>
      <c r="X83">
        <f t="shared" si="25"/>
        <v>167.30421460594098</v>
      </c>
      <c r="Y83">
        <f t="shared" si="26"/>
        <v>201.89206455595979</v>
      </c>
    </row>
    <row r="84" spans="1:25" x14ac:dyDescent="0.25">
      <c r="A84">
        <f t="shared" si="18"/>
        <v>10</v>
      </c>
      <c r="B84" s="10">
        <f t="shared" si="19"/>
        <v>355.8403413333333</v>
      </c>
      <c r="C84" s="10">
        <f t="shared" si="20"/>
        <v>377.66720000000004</v>
      </c>
      <c r="D84" s="10">
        <f t="shared" si="21"/>
        <v>354.00002285714282</v>
      </c>
      <c r="E84" s="10">
        <f t="shared" si="22"/>
        <v>279.91689142857143</v>
      </c>
      <c r="G84">
        <f t="shared" si="23"/>
        <v>342.96311052434265</v>
      </c>
      <c r="H84">
        <f t="shared" si="23"/>
        <v>475.18656153721082</v>
      </c>
      <c r="I84">
        <f t="shared" si="23"/>
        <v>450.53221275844226</v>
      </c>
      <c r="J84" s="5">
        <f t="shared" si="23"/>
        <v>373.35588365638171</v>
      </c>
      <c r="L84">
        <f t="shared" si="9"/>
        <v>342.96311052434265</v>
      </c>
      <c r="M84">
        <f t="shared" si="10"/>
        <v>336.51569379690699</v>
      </c>
      <c r="N84">
        <f t="shared" si="11"/>
        <v>321.71722234429194</v>
      </c>
      <c r="O84">
        <f t="shared" si="12"/>
        <v>264.56607946464533</v>
      </c>
      <c r="V84">
        <f t="shared" si="17"/>
        <v>165.82307330801788</v>
      </c>
      <c r="W84">
        <f t="shared" si="24"/>
        <v>1693.4464627832058</v>
      </c>
      <c r="X84">
        <f t="shared" si="25"/>
        <v>1042.1792089525252</v>
      </c>
      <c r="Y84">
        <f t="shared" si="26"/>
        <v>235.64742795181687</v>
      </c>
    </row>
    <row r="85" spans="1:25" x14ac:dyDescent="0.25">
      <c r="A85">
        <f t="shared" si="18"/>
        <v>11</v>
      </c>
      <c r="B85" s="10">
        <f t="shared" si="19"/>
        <v>399.57395199999991</v>
      </c>
      <c r="C85" s="10">
        <f t="shared" si="20"/>
        <v>345.86109333333337</v>
      </c>
      <c r="D85" s="10">
        <f t="shared" si="21"/>
        <v>286.4616228571428</v>
      </c>
      <c r="E85" s="10">
        <f t="shared" si="22"/>
        <v>201.71762285714289</v>
      </c>
      <c r="G85">
        <f t="shared" si="23"/>
        <v>421.69655079661641</v>
      </c>
      <c r="H85">
        <f t="shared" si="23"/>
        <v>487.01180759139652</v>
      </c>
      <c r="I85">
        <f t="shared" si="23"/>
        <v>373.35588365638171</v>
      </c>
      <c r="J85" s="5">
        <f t="shared" si="23"/>
        <v>275.0620799490859</v>
      </c>
      <c r="L85">
        <f t="shared" si="9"/>
        <v>421.69655079661641</v>
      </c>
      <c r="M85">
        <f t="shared" si="10"/>
        <v>344.89004863423713</v>
      </c>
      <c r="N85">
        <f t="shared" si="11"/>
        <v>266.60694714903934</v>
      </c>
      <c r="O85">
        <f t="shared" si="12"/>
        <v>194.91348412362595</v>
      </c>
      <c r="V85">
        <f t="shared" si="17"/>
        <v>489.40937751605787</v>
      </c>
      <c r="W85">
        <f t="shared" si="24"/>
        <v>0.94292780764290651</v>
      </c>
      <c r="X85">
        <f t="shared" si="25"/>
        <v>394.20814747395349</v>
      </c>
      <c r="Y85">
        <f t="shared" si="26"/>
        <v>46.296303904945454</v>
      </c>
    </row>
    <row r="86" spans="1:25" x14ac:dyDescent="0.25">
      <c r="A86">
        <f t="shared" si="18"/>
        <v>12</v>
      </c>
      <c r="B86" s="10">
        <f t="shared" si="19"/>
        <v>472.90918399999998</v>
      </c>
      <c r="C86" s="10">
        <f t="shared" si="20"/>
        <v>291.93594666666667</v>
      </c>
      <c r="D86" s="10">
        <f t="shared" si="21"/>
        <v>224.11792</v>
      </c>
      <c r="E86" s="10">
        <f t="shared" si="22"/>
        <v>120.94358153846153</v>
      </c>
      <c r="G86">
        <f t="shared" si="23"/>
        <v>475.18656153721082</v>
      </c>
      <c r="H86">
        <f t="shared" si="23"/>
        <v>450.53221275844226</v>
      </c>
      <c r="I86">
        <f t="shared" si="23"/>
        <v>275.0620799490859</v>
      </c>
      <c r="J86" s="5">
        <f t="shared" si="23"/>
        <v>178.79229314510204</v>
      </c>
      <c r="L86">
        <f t="shared" si="9"/>
        <v>475.18656153721082</v>
      </c>
      <c r="M86">
        <f t="shared" si="10"/>
        <v>319.05607697281346</v>
      </c>
      <c r="N86">
        <f t="shared" si="11"/>
        <v>196.41705038505103</v>
      </c>
      <c r="O86">
        <f t="shared" si="12"/>
        <v>126.69514023094382</v>
      </c>
      <c r="V86">
        <f t="shared" si="17"/>
        <v>5.1864484469925056</v>
      </c>
      <c r="W86">
        <f t="shared" si="24"/>
        <v>735.50146782238164</v>
      </c>
      <c r="X86">
        <f t="shared" si="25"/>
        <v>767.33817742440317</v>
      </c>
      <c r="Y86">
        <f t="shared" si="26"/>
        <v>33.080427393068604</v>
      </c>
    </row>
    <row r="87" spans="1:25" x14ac:dyDescent="0.25">
      <c r="A87">
        <f t="shared" si="18"/>
        <v>13</v>
      </c>
      <c r="B87" s="10">
        <f t="shared" si="19"/>
        <v>514.77785600000004</v>
      </c>
      <c r="C87" s="10">
        <f t="shared" si="20"/>
        <v>228.31802666666661</v>
      </c>
      <c r="D87" s="10">
        <f t="shared" si="21"/>
        <v>142.70441846153847</v>
      </c>
      <c r="E87" s="10">
        <f t="shared" si="22"/>
        <v>0</v>
      </c>
      <c r="G87">
        <f t="shared" si="23"/>
        <v>487.01180759139652</v>
      </c>
      <c r="H87">
        <f t="shared" si="23"/>
        <v>373.35588365638171</v>
      </c>
      <c r="I87">
        <f t="shared" si="23"/>
        <v>178.79229314510204</v>
      </c>
      <c r="J87" s="5">
        <f t="shared" si="23"/>
        <v>0</v>
      </c>
      <c r="L87">
        <f t="shared" si="9"/>
        <v>487.01180759139652</v>
      </c>
      <c r="M87">
        <f t="shared" si="10"/>
        <v>264.401656931003</v>
      </c>
      <c r="N87">
        <f t="shared" si="11"/>
        <v>127.67246891189308</v>
      </c>
      <c r="O87">
        <f t="shared" si="12"/>
        <v>0</v>
      </c>
      <c r="V87">
        <f t="shared" si="17"/>
        <v>770.95344422891424</v>
      </c>
      <c r="W87">
        <f>(M87-C87)^2</f>
        <v>1302.0283730533333</v>
      </c>
      <c r="X87">
        <f>(N87-D87)^2</f>
        <v>225.95950726308422</v>
      </c>
    </row>
    <row r="88" spans="1:25" x14ac:dyDescent="0.25">
      <c r="A88">
        <f t="shared" si="18"/>
        <v>14</v>
      </c>
      <c r="B88" s="10">
        <f t="shared" si="19"/>
        <v>489.10242133333333</v>
      </c>
      <c r="C88" s="10">
        <f t="shared" si="20"/>
        <v>145.57706666666667</v>
      </c>
      <c r="D88" s="10">
        <f t="shared" si="21"/>
        <v>96.35136</v>
      </c>
      <c r="E88" s="10">
        <f t="shared" si="22"/>
        <v>0</v>
      </c>
      <c r="G88">
        <f t="shared" si="23"/>
        <v>450.53221275844226</v>
      </c>
      <c r="H88">
        <f t="shared" si="23"/>
        <v>275.0620799490859</v>
      </c>
      <c r="I88">
        <f t="shared" si="23"/>
        <v>0</v>
      </c>
      <c r="J88" s="5">
        <f t="shared" si="23"/>
        <v>0</v>
      </c>
      <c r="L88">
        <f t="shared" si="9"/>
        <v>450.53221275844226</v>
      </c>
      <c r="M88">
        <f t="shared" si="10"/>
        <v>194.79234928666762</v>
      </c>
      <c r="N88">
        <f t="shared" si="11"/>
        <v>0</v>
      </c>
      <c r="O88">
        <f t="shared" si="12"/>
        <v>0</v>
      </c>
      <c r="V88">
        <f t="shared" si="17"/>
        <v>1487.6609895106005</v>
      </c>
      <c r="W88">
        <f>(M88-C88)^2</f>
        <v>2422.1440433665675</v>
      </c>
    </row>
    <row r="89" spans="1:25" x14ac:dyDescent="0.25">
      <c r="A89">
        <f t="shared" si="18"/>
        <v>15</v>
      </c>
      <c r="B89" s="10">
        <f t="shared" si="19"/>
        <v>425.16721066666662</v>
      </c>
      <c r="C89" s="10">
        <f t="shared" si="20"/>
        <v>90.530559999999994</v>
      </c>
      <c r="D89" s="10">
        <f t="shared" si="21"/>
        <v>0</v>
      </c>
      <c r="E89" s="10">
        <f t="shared" si="22"/>
        <v>0</v>
      </c>
      <c r="G89">
        <f t="shared" si="23"/>
        <v>373.35588365638171</v>
      </c>
      <c r="H89">
        <f t="shared" si="23"/>
        <v>0</v>
      </c>
      <c r="I89">
        <f t="shared" si="23"/>
        <v>0</v>
      </c>
      <c r="J89" s="5">
        <f t="shared" si="23"/>
        <v>0</v>
      </c>
      <c r="L89">
        <f t="shared" si="9"/>
        <v>373.35588365638171</v>
      </c>
      <c r="M89">
        <f t="shared" si="10"/>
        <v>0</v>
      </c>
      <c r="N89">
        <f t="shared" si="11"/>
        <v>0</v>
      </c>
      <c r="O89">
        <f t="shared" si="12"/>
        <v>0</v>
      </c>
      <c r="V89">
        <f t="shared" si="17"/>
        <v>2684.4136065666789</v>
      </c>
    </row>
    <row r="90" spans="1:25" x14ac:dyDescent="0.25">
      <c r="A90">
        <f t="shared" si="18"/>
        <v>16</v>
      </c>
      <c r="B90" s="10">
        <f t="shared" si="19"/>
        <v>264.688896</v>
      </c>
      <c r="C90" s="10">
        <f t="shared" si="20"/>
        <v>0</v>
      </c>
      <c r="D90" s="10">
        <f t="shared" si="21"/>
        <v>0</v>
      </c>
      <c r="E90" s="10">
        <f t="shared" si="22"/>
        <v>0</v>
      </c>
      <c r="G90">
        <f t="shared" si="23"/>
        <v>275.0620799490859</v>
      </c>
      <c r="H90">
        <f t="shared" si="23"/>
        <v>0</v>
      </c>
      <c r="I90">
        <f t="shared" si="23"/>
        <v>0</v>
      </c>
      <c r="J90" s="5">
        <f t="shared" si="23"/>
        <v>0</v>
      </c>
      <c r="L90">
        <f t="shared" ref="L90:L125" si="27">G90</f>
        <v>275.0620799490859</v>
      </c>
      <c r="M90">
        <f t="shared" ref="M90:M125" si="28">H90-H90*W$33</f>
        <v>0</v>
      </c>
      <c r="N90">
        <f t="shared" ref="N90:N125" si="29">I90-I90*X$33</f>
        <v>0</v>
      </c>
      <c r="O90">
        <f t="shared" ref="O90:O125" si="30">J90-J90*Y$33</f>
        <v>0</v>
      </c>
      <c r="V90">
        <f t="shared" si="17"/>
        <v>107.60294524157332</v>
      </c>
    </row>
    <row r="91" spans="1:25" x14ac:dyDescent="0.25">
      <c r="A91">
        <f t="shared" si="18"/>
        <v>17</v>
      </c>
      <c r="B91" s="10">
        <f t="shared" si="19"/>
        <v>160.68832</v>
      </c>
      <c r="C91" s="10">
        <f t="shared" si="20"/>
        <v>0</v>
      </c>
      <c r="D91" s="10">
        <f t="shared" si="21"/>
        <v>0</v>
      </c>
      <c r="E91" s="10">
        <f t="shared" si="22"/>
        <v>0</v>
      </c>
      <c r="G91">
        <f t="shared" si="23"/>
        <v>178.79229314510204</v>
      </c>
      <c r="H91">
        <f t="shared" si="23"/>
        <v>0</v>
      </c>
      <c r="I91">
        <f t="shared" si="23"/>
        <v>0</v>
      </c>
      <c r="J91" s="5">
        <f t="shared" si="23"/>
        <v>0</v>
      </c>
      <c r="L91">
        <f t="shared" si="27"/>
        <v>178.79229314510204</v>
      </c>
      <c r="M91">
        <f t="shared" si="28"/>
        <v>0</v>
      </c>
      <c r="N91">
        <f t="shared" si="29"/>
        <v>0</v>
      </c>
      <c r="O91">
        <f t="shared" si="30"/>
        <v>0</v>
      </c>
      <c r="V91">
        <f t="shared" si="17"/>
        <v>327.75384363857552</v>
      </c>
    </row>
    <row r="92" spans="1:25" x14ac:dyDescent="0.25">
      <c r="A92">
        <f t="shared" si="18"/>
        <v>1</v>
      </c>
      <c r="B92" s="10">
        <f t="shared" ref="B92:B108" si="31">Q4</f>
        <v>0.95263288888888886</v>
      </c>
      <c r="C92" s="10">
        <f t="shared" ref="C92:C108" si="32">R4</f>
        <v>3.3988906666666665</v>
      </c>
      <c r="D92" s="10">
        <f t="shared" ref="D92:D108" si="33">S4</f>
        <v>5.4671941818181802</v>
      </c>
      <c r="E92" s="10">
        <f t="shared" ref="E92:E108" si="34">T4</f>
        <v>6.632288</v>
      </c>
      <c r="G92">
        <f t="shared" si="23"/>
        <v>3.6899983596008963</v>
      </c>
      <c r="H92">
        <f t="shared" si="23"/>
        <v>13.283684964324284</v>
      </c>
      <c r="I92">
        <f t="shared" si="23"/>
        <v>43.019358793253083</v>
      </c>
      <c r="J92" s="5">
        <f t="shared" si="23"/>
        <v>73.00555777964928</v>
      </c>
      <c r="L92">
        <f t="shared" si="27"/>
        <v>3.6899983596008963</v>
      </c>
      <c r="M92">
        <f t="shared" si="28"/>
        <v>9.4071861954351146</v>
      </c>
      <c r="N92">
        <f t="shared" si="29"/>
        <v>30.719376386563454</v>
      </c>
      <c r="O92">
        <f t="shared" si="30"/>
        <v>51.732931089062006</v>
      </c>
      <c r="V92">
        <f t="shared" si="17"/>
        <v>7.493169720246371</v>
      </c>
      <c r="W92">
        <f t="shared" ref="W92:W103" si="35">(M92-C92)^2</f>
        <v>36.099615161018924</v>
      </c>
      <c r="X92">
        <f t="shared" ref="X92:X103" si="36">(N92-D92)^2</f>
        <v>637.67270610165394</v>
      </c>
      <c r="Y92">
        <f t="shared" ref="Y92:Y103" si="37">(O92-E92)^2</f>
        <v>2034.0680070469564</v>
      </c>
    </row>
    <row r="93" spans="1:25" x14ac:dyDescent="0.25">
      <c r="A93">
        <f t="shared" si="18"/>
        <v>2</v>
      </c>
      <c r="B93" s="10">
        <f t="shared" si="31"/>
        <v>2.7157211428571424</v>
      </c>
      <c r="C93" s="10">
        <f t="shared" si="32"/>
        <v>11.322026666666664</v>
      </c>
      <c r="D93" s="10">
        <f t="shared" si="33"/>
        <v>21.835781818181815</v>
      </c>
      <c r="E93" s="10">
        <f t="shared" si="34"/>
        <v>32.194159999999997</v>
      </c>
      <c r="G93">
        <f t="shared" si="23"/>
        <v>7.0674970760372773</v>
      </c>
      <c r="H93">
        <f t="shared" si="23"/>
        <v>24.315585976386501</v>
      </c>
      <c r="I93">
        <f t="shared" si="23"/>
        <v>73.00555777964928</v>
      </c>
      <c r="J93" s="5">
        <f t="shared" si="23"/>
        <v>117.93982769070053</v>
      </c>
      <c r="L93">
        <f t="shared" si="27"/>
        <v>7.0674970760372773</v>
      </c>
      <c r="M93">
        <f t="shared" si="28"/>
        <v>17.219713155295715</v>
      </c>
      <c r="N93">
        <f t="shared" si="29"/>
        <v>52.131999886892373</v>
      </c>
      <c r="O93">
        <f t="shared" si="30"/>
        <v>83.574088934358514</v>
      </c>
      <c r="V93">
        <f t="shared" si="17"/>
        <v>18.937953772605834</v>
      </c>
      <c r="W93">
        <f t="shared" si="35"/>
        <v>34.78270591815766</v>
      </c>
      <c r="X93">
        <f t="shared" si="36"/>
        <v>917.86082926686413</v>
      </c>
      <c r="Y93">
        <f t="shared" si="37"/>
        <v>2639.8970972997317</v>
      </c>
    </row>
    <row r="94" spans="1:25" x14ac:dyDescent="0.25">
      <c r="A94">
        <f t="shared" si="18"/>
        <v>3</v>
      </c>
      <c r="B94" s="10">
        <f t="shared" si="31"/>
        <v>7.9368319999999999</v>
      </c>
      <c r="C94" s="10">
        <f t="shared" si="32"/>
        <v>30.017066666666665</v>
      </c>
      <c r="D94" s="10">
        <f t="shared" si="33"/>
        <v>64.666909090909087</v>
      </c>
      <c r="E94" s="10">
        <f t="shared" si="34"/>
        <v>78.097159999999988</v>
      </c>
      <c r="G94">
        <f t="shared" si="23"/>
        <v>13.283684964324284</v>
      </c>
      <c r="H94">
        <f t="shared" si="23"/>
        <v>43.019358793253083</v>
      </c>
      <c r="I94">
        <f t="shared" si="23"/>
        <v>117.93982769070053</v>
      </c>
      <c r="J94" s="5">
        <f t="shared" si="23"/>
        <v>180.00203161428041</v>
      </c>
      <c r="L94">
        <f t="shared" si="27"/>
        <v>13.283684964324284</v>
      </c>
      <c r="M94">
        <f t="shared" si="28"/>
        <v>30.46527520512803</v>
      </c>
      <c r="N94">
        <f t="shared" si="29"/>
        <v>84.218781019239316</v>
      </c>
      <c r="O94">
        <f t="shared" si="30"/>
        <v>127.55238067626289</v>
      </c>
      <c r="V94">
        <f t="shared" si="17"/>
        <v>28.588836622103379</v>
      </c>
      <c r="W94">
        <f t="shared" si="35"/>
        <v>0.2008908939496733</v>
      </c>
      <c r="X94">
        <f t="shared" si="36"/>
        <v>382.27569590182765</v>
      </c>
      <c r="Y94">
        <f t="shared" si="37"/>
        <v>2445.8188521378611</v>
      </c>
    </row>
    <row r="95" spans="1:25" x14ac:dyDescent="0.25">
      <c r="A95">
        <f t="shared" si="18"/>
        <v>4</v>
      </c>
      <c r="B95" s="10">
        <f t="shared" si="31"/>
        <v>20.457258666666664</v>
      </c>
      <c r="C95" s="10">
        <f t="shared" si="32"/>
        <v>85.873919999999998</v>
      </c>
      <c r="D95" s="10">
        <f t="shared" si="33"/>
        <v>119.43845818181818</v>
      </c>
      <c r="E95" s="10">
        <f t="shared" si="34"/>
        <v>135.05112</v>
      </c>
      <c r="G95">
        <f t="shared" ref="G95:J114" si="38">G78</f>
        <v>24.315585976386501</v>
      </c>
      <c r="H95">
        <f t="shared" si="38"/>
        <v>73.00555777964928</v>
      </c>
      <c r="I95">
        <f t="shared" si="38"/>
        <v>180.00203161428041</v>
      </c>
      <c r="J95" s="5">
        <f t="shared" si="38"/>
        <v>257.57662864534694</v>
      </c>
      <c r="L95">
        <f t="shared" si="27"/>
        <v>24.315585976386501</v>
      </c>
      <c r="M95">
        <f t="shared" si="28"/>
        <v>51.700780105762796</v>
      </c>
      <c r="N95">
        <f t="shared" si="29"/>
        <v>128.53632212603779</v>
      </c>
      <c r="O95">
        <f t="shared" si="30"/>
        <v>182.52300763294934</v>
      </c>
      <c r="V95">
        <f t="shared" si="17"/>
        <v>14.886689628929911</v>
      </c>
      <c r="W95">
        <f t="shared" si="35"/>
        <v>1167.8034902311063</v>
      </c>
      <c r="X95">
        <f t="shared" si="36"/>
        <v>82.771128347531217</v>
      </c>
      <c r="Y95">
        <f t="shared" si="37"/>
        <v>2253.580115435369</v>
      </c>
    </row>
    <row r="96" spans="1:25" x14ac:dyDescent="0.25">
      <c r="A96">
        <f t="shared" si="18"/>
        <v>5</v>
      </c>
      <c r="B96" s="10">
        <f t="shared" si="31"/>
        <v>37.57132373333333</v>
      </c>
      <c r="C96" s="10">
        <f t="shared" si="32"/>
        <v>143.87647999999999</v>
      </c>
      <c r="D96" s="10">
        <f t="shared" si="33"/>
        <v>179.92808727272725</v>
      </c>
      <c r="E96" s="10">
        <f t="shared" si="34"/>
        <v>202.20432</v>
      </c>
      <c r="G96">
        <f t="shared" si="38"/>
        <v>43.019358793253083</v>
      </c>
      <c r="H96">
        <f t="shared" si="38"/>
        <v>117.93982769070053</v>
      </c>
      <c r="I96">
        <f t="shared" si="38"/>
        <v>257.57662864534694</v>
      </c>
      <c r="J96" s="5">
        <f t="shared" si="38"/>
        <v>342.96311052434265</v>
      </c>
      <c r="L96">
        <f t="shared" si="27"/>
        <v>43.019358793253083</v>
      </c>
      <c r="M96">
        <f t="shared" si="28"/>
        <v>83.522149307490082</v>
      </c>
      <c r="N96">
        <f t="shared" si="29"/>
        <v>183.93099352702259</v>
      </c>
      <c r="O96">
        <f t="shared" si="30"/>
        <v>243.02926383218454</v>
      </c>
      <c r="V96">
        <f t="shared" si="17"/>
        <v>29.681086014114832</v>
      </c>
      <c r="W96">
        <f t="shared" si="35"/>
        <v>3642.6452333408429</v>
      </c>
      <c r="X96">
        <f t="shared" si="36"/>
        <v>16.023258480676748</v>
      </c>
      <c r="Y96">
        <f t="shared" si="37"/>
        <v>1666.6760389010228</v>
      </c>
    </row>
    <row r="97" spans="1:25" x14ac:dyDescent="0.25">
      <c r="A97">
        <f t="shared" si="18"/>
        <v>6</v>
      </c>
      <c r="B97" s="10">
        <f t="shared" si="31"/>
        <v>61.189162666666654</v>
      </c>
      <c r="C97" s="10">
        <f t="shared" si="32"/>
        <v>195.09951999999998</v>
      </c>
      <c r="D97" s="10">
        <f t="shared" si="33"/>
        <v>250.58077090909089</v>
      </c>
      <c r="E97" s="10">
        <f t="shared" si="34"/>
        <v>250.37999999999997</v>
      </c>
      <c r="G97">
        <f t="shared" si="38"/>
        <v>73.00555777964928</v>
      </c>
      <c r="H97">
        <f t="shared" si="38"/>
        <v>180.00203161428041</v>
      </c>
      <c r="I97">
        <f t="shared" si="38"/>
        <v>342.96311052434265</v>
      </c>
      <c r="J97" s="5">
        <f t="shared" si="38"/>
        <v>421.69655079661641</v>
      </c>
      <c r="L97">
        <f t="shared" si="27"/>
        <v>73.00555777964928</v>
      </c>
      <c r="M97">
        <f t="shared" si="28"/>
        <v>127.47310941954947</v>
      </c>
      <c r="N97">
        <f t="shared" si="29"/>
        <v>244.9039961180498</v>
      </c>
      <c r="O97">
        <f t="shared" si="30"/>
        <v>298.82106604406658</v>
      </c>
      <c r="V97">
        <f t="shared" si="17"/>
        <v>139.62719346611968</v>
      </c>
      <c r="W97">
        <f t="shared" si="35"/>
        <v>4573.331407995669</v>
      </c>
      <c r="X97">
        <f t="shared" si="36"/>
        <v>32.225772028199536</v>
      </c>
      <c r="Y97">
        <f t="shared" si="37"/>
        <v>2346.5368794856236</v>
      </c>
    </row>
    <row r="98" spans="1:25" x14ac:dyDescent="0.25">
      <c r="A98">
        <f t="shared" si="18"/>
        <v>7</v>
      </c>
      <c r="B98" s="10">
        <f t="shared" si="31"/>
        <v>110.04735999999998</v>
      </c>
      <c r="C98" s="10">
        <f t="shared" si="32"/>
        <v>260.15552000000002</v>
      </c>
      <c r="D98" s="10">
        <f t="shared" si="33"/>
        <v>292.43138909090908</v>
      </c>
      <c r="E98" s="10">
        <f t="shared" si="34"/>
        <v>250.67959999999999</v>
      </c>
      <c r="G98">
        <f t="shared" si="38"/>
        <v>117.93982769070053</v>
      </c>
      <c r="H98">
        <f t="shared" si="38"/>
        <v>257.57662864534694</v>
      </c>
      <c r="I98">
        <f t="shared" si="38"/>
        <v>421.69655079661641</v>
      </c>
      <c r="J98" s="5">
        <f t="shared" si="38"/>
        <v>475.18656153721082</v>
      </c>
      <c r="L98">
        <f t="shared" si="27"/>
        <v>117.93982769070053</v>
      </c>
      <c r="M98">
        <f t="shared" si="28"/>
        <v>182.40957322962845</v>
      </c>
      <c r="N98">
        <f t="shared" si="29"/>
        <v>301.12617733550479</v>
      </c>
      <c r="O98">
        <f t="shared" si="30"/>
        <v>336.72496163443395</v>
      </c>
      <c r="V98">
        <f t="shared" si="17"/>
        <v>62.291046248751947</v>
      </c>
      <c r="W98">
        <f t="shared" si="35"/>
        <v>6044.4322392214499</v>
      </c>
      <c r="X98">
        <f t="shared" si="36"/>
        <v>75.599342618359813</v>
      </c>
      <c r="Y98">
        <f t="shared" si="37"/>
        <v>7403.8042588005192</v>
      </c>
    </row>
    <row r="99" spans="1:25" x14ac:dyDescent="0.25">
      <c r="A99">
        <f t="shared" si="18"/>
        <v>8</v>
      </c>
      <c r="B99" s="10">
        <f t="shared" si="31"/>
        <v>181.18894933333331</v>
      </c>
      <c r="C99" s="10">
        <f t="shared" si="32"/>
        <v>288.23232000000002</v>
      </c>
      <c r="D99" s="10">
        <f t="shared" si="33"/>
        <v>284.37565090909089</v>
      </c>
      <c r="E99" s="10">
        <f t="shared" si="34"/>
        <v>272.81575999999995</v>
      </c>
      <c r="G99">
        <f t="shared" si="38"/>
        <v>180.00203161428041</v>
      </c>
      <c r="H99">
        <f t="shared" si="38"/>
        <v>342.96311052434265</v>
      </c>
      <c r="I99">
        <f t="shared" si="38"/>
        <v>475.18656153721082</v>
      </c>
      <c r="J99" s="5">
        <f t="shared" si="38"/>
        <v>487.01180759139652</v>
      </c>
      <c r="L99">
        <f t="shared" si="27"/>
        <v>180.00203161428041</v>
      </c>
      <c r="M99">
        <f t="shared" si="28"/>
        <v>242.87822599925684</v>
      </c>
      <c r="N99">
        <f t="shared" si="29"/>
        <v>339.32246428526167</v>
      </c>
      <c r="O99">
        <f t="shared" si="30"/>
        <v>345.10452420251721</v>
      </c>
      <c r="V99">
        <f t="shared" si="17"/>
        <v>1.4087736718017392</v>
      </c>
      <c r="W99">
        <f t="shared" si="35"/>
        <v>2056.9938426282479</v>
      </c>
      <c r="X99">
        <f t="shared" si="36"/>
        <v>3019.1523001957403</v>
      </c>
      <c r="Y99">
        <f t="shared" si="37"/>
        <v>5225.6654299271404</v>
      </c>
    </row>
    <row r="100" spans="1:25" x14ac:dyDescent="0.25">
      <c r="A100">
        <f t="shared" si="18"/>
        <v>9</v>
      </c>
      <c r="B100" s="10">
        <f t="shared" si="31"/>
        <v>277.45813333333336</v>
      </c>
      <c r="C100" s="10">
        <f t="shared" si="32"/>
        <v>282.98218666666668</v>
      </c>
      <c r="D100" s="10">
        <f t="shared" si="33"/>
        <v>306.54449454545454</v>
      </c>
      <c r="E100" s="10">
        <f t="shared" si="34"/>
        <v>233.46115999999998</v>
      </c>
      <c r="G100">
        <f t="shared" si="38"/>
        <v>257.57662864534694</v>
      </c>
      <c r="H100">
        <f t="shared" si="38"/>
        <v>421.69655079661641</v>
      </c>
      <c r="I100">
        <f t="shared" si="38"/>
        <v>487.01180759139652</v>
      </c>
      <c r="J100" s="5">
        <f t="shared" si="38"/>
        <v>450.53221275844226</v>
      </c>
      <c r="L100">
        <f t="shared" si="27"/>
        <v>257.57662864534694</v>
      </c>
      <c r="M100">
        <f t="shared" si="28"/>
        <v>298.63535472051336</v>
      </c>
      <c r="N100">
        <f t="shared" si="29"/>
        <v>347.76666695569355</v>
      </c>
      <c r="O100">
        <f t="shared" si="30"/>
        <v>319.25448725949161</v>
      </c>
      <c r="V100">
        <f t="shared" si="17"/>
        <v>395.27422865842607</v>
      </c>
      <c r="W100">
        <f t="shared" si="35"/>
        <v>245.02167012196639</v>
      </c>
      <c r="X100">
        <f t="shared" si="36"/>
        <v>1699.2674982194703</v>
      </c>
      <c r="Y100">
        <f t="shared" si="37"/>
        <v>7360.4950022542298</v>
      </c>
    </row>
    <row r="101" spans="1:25" x14ac:dyDescent="0.25">
      <c r="A101">
        <f t="shared" si="18"/>
        <v>10</v>
      </c>
      <c r="B101" s="10">
        <f t="shared" si="31"/>
        <v>343.47057066666662</v>
      </c>
      <c r="C101" s="10">
        <f t="shared" si="32"/>
        <v>294.3726933333333</v>
      </c>
      <c r="D101" s="10">
        <f t="shared" si="33"/>
        <v>272.53794909090908</v>
      </c>
      <c r="E101" s="10">
        <f t="shared" si="34"/>
        <v>185.65783999999999</v>
      </c>
      <c r="G101">
        <f t="shared" si="38"/>
        <v>342.96311052434265</v>
      </c>
      <c r="H101">
        <f t="shared" si="38"/>
        <v>475.18656153721082</v>
      </c>
      <c r="I101">
        <f t="shared" si="38"/>
        <v>450.53221275844226</v>
      </c>
      <c r="J101" s="5">
        <f t="shared" si="38"/>
        <v>373.35588365638171</v>
      </c>
      <c r="L101">
        <f t="shared" si="27"/>
        <v>342.96311052434265</v>
      </c>
      <c r="M101">
        <f t="shared" si="28"/>
        <v>336.51569379690699</v>
      </c>
      <c r="N101">
        <f t="shared" si="29"/>
        <v>321.71722234429194</v>
      </c>
      <c r="O101">
        <f t="shared" si="30"/>
        <v>264.56607946464533</v>
      </c>
      <c r="V101">
        <f t="shared" si="17"/>
        <v>0.257515796047458</v>
      </c>
      <c r="W101">
        <f t="shared" si="35"/>
        <v>1776.0324880727719</v>
      </c>
      <c r="X101">
        <f t="shared" si="36"/>
        <v>2418.6009177308988</v>
      </c>
      <c r="Y101">
        <f t="shared" si="37"/>
        <v>6226.5102554098112</v>
      </c>
    </row>
    <row r="102" spans="1:25" x14ac:dyDescent="0.25">
      <c r="A102">
        <f t="shared" si="18"/>
        <v>11</v>
      </c>
      <c r="B102" s="10">
        <f t="shared" si="31"/>
        <v>391.02536533333324</v>
      </c>
      <c r="C102" s="10">
        <f t="shared" si="32"/>
        <v>240.47893333333332</v>
      </c>
      <c r="D102" s="10">
        <f t="shared" si="33"/>
        <v>224.10391272727273</v>
      </c>
      <c r="E102" s="10">
        <f t="shared" si="34"/>
        <v>123.77332</v>
      </c>
      <c r="G102">
        <f t="shared" si="38"/>
        <v>421.69655079661641</v>
      </c>
      <c r="H102">
        <f t="shared" si="38"/>
        <v>487.01180759139652</v>
      </c>
      <c r="I102">
        <f t="shared" si="38"/>
        <v>373.35588365638171</v>
      </c>
      <c r="J102" s="5">
        <f t="shared" si="38"/>
        <v>275.0620799490859</v>
      </c>
      <c r="L102">
        <f t="shared" si="27"/>
        <v>421.69655079661641</v>
      </c>
      <c r="M102">
        <f t="shared" si="28"/>
        <v>344.89004863423713</v>
      </c>
      <c r="N102">
        <f t="shared" si="29"/>
        <v>266.60694714903934</v>
      </c>
      <c r="O102">
        <f t="shared" si="30"/>
        <v>194.91348412362595</v>
      </c>
      <c r="V102">
        <f t="shared" si="17"/>
        <v>940.72161772311256</v>
      </c>
      <c r="W102">
        <f t="shared" si="35"/>
        <v>10901.680998378632</v>
      </c>
      <c r="X102">
        <f t="shared" si="36"/>
        <v>1806.5079350578776</v>
      </c>
      <c r="Y102">
        <f t="shared" si="37"/>
        <v>5060.9229515364368</v>
      </c>
    </row>
    <row r="103" spans="1:25" x14ac:dyDescent="0.25">
      <c r="A103">
        <f t="shared" si="18"/>
        <v>12</v>
      </c>
      <c r="B103" s="10">
        <f t="shared" si="31"/>
        <v>463.53427199999987</v>
      </c>
      <c r="C103" s="10">
        <f t="shared" si="32"/>
        <v>176.65557333333334</v>
      </c>
      <c r="D103" s="10">
        <f t="shared" si="33"/>
        <v>162.66490181818179</v>
      </c>
      <c r="E103" s="10">
        <f t="shared" si="34"/>
        <v>73.794047999999989</v>
      </c>
      <c r="G103">
        <f t="shared" si="38"/>
        <v>475.18656153721082</v>
      </c>
      <c r="H103">
        <f t="shared" si="38"/>
        <v>450.53221275844226</v>
      </c>
      <c r="I103">
        <f t="shared" si="38"/>
        <v>275.0620799490859</v>
      </c>
      <c r="J103" s="5">
        <f t="shared" si="38"/>
        <v>178.79229314510204</v>
      </c>
      <c r="L103">
        <f t="shared" si="27"/>
        <v>475.18656153721082</v>
      </c>
      <c r="M103">
        <f t="shared" si="28"/>
        <v>319.05607697281346</v>
      </c>
      <c r="N103">
        <f t="shared" si="29"/>
        <v>196.41705038505103</v>
      </c>
      <c r="O103">
        <f t="shared" si="30"/>
        <v>126.69514023094382</v>
      </c>
      <c r="V103">
        <f t="shared" si="17"/>
        <v>135.7758514589957</v>
      </c>
      <c r="W103">
        <f t="shared" si="35"/>
        <v>20277.903436777589</v>
      </c>
      <c r="X103">
        <f t="shared" si="36"/>
        <v>1139.2075328800131</v>
      </c>
      <c r="Y103">
        <f t="shared" si="37"/>
        <v>2798.5255592268259</v>
      </c>
    </row>
    <row r="104" spans="1:25" x14ac:dyDescent="0.25">
      <c r="A104">
        <f t="shared" si="18"/>
        <v>13</v>
      </c>
      <c r="B104" s="10">
        <f t="shared" si="31"/>
        <v>486.60974933333335</v>
      </c>
      <c r="C104" s="10">
        <f t="shared" si="32"/>
        <v>120.04543999999999</v>
      </c>
      <c r="D104" s="10">
        <f t="shared" si="33"/>
        <v>111.53679999999999</v>
      </c>
      <c r="E104" s="10">
        <f t="shared" si="34"/>
        <v>0</v>
      </c>
      <c r="G104">
        <f t="shared" si="38"/>
        <v>487.01180759139652</v>
      </c>
      <c r="H104">
        <f t="shared" si="38"/>
        <v>373.35588365638171</v>
      </c>
      <c r="I104">
        <f t="shared" si="38"/>
        <v>178.79229314510204</v>
      </c>
      <c r="J104" s="5">
        <f t="shared" si="38"/>
        <v>0</v>
      </c>
      <c r="L104">
        <f t="shared" si="27"/>
        <v>487.01180759139652</v>
      </c>
      <c r="M104">
        <f t="shared" si="28"/>
        <v>264.401656931003</v>
      </c>
      <c r="N104">
        <f t="shared" si="29"/>
        <v>127.67246891189308</v>
      </c>
      <c r="O104">
        <f t="shared" si="30"/>
        <v>0</v>
      </c>
      <c r="V104">
        <f t="shared" ref="V104:V125" si="39">(L104-B104)^2</f>
        <v>0.16165084287678577</v>
      </c>
      <c r="W104">
        <f>(M104-C104)^2</f>
        <v>20838.717366630801</v>
      </c>
      <c r="X104">
        <f>(N104-D104)^2</f>
        <v>260.35981123423318</v>
      </c>
    </row>
    <row r="105" spans="1:25" x14ac:dyDescent="0.25">
      <c r="A105">
        <f t="shared" si="18"/>
        <v>14</v>
      </c>
      <c r="B105" s="10">
        <f t="shared" si="31"/>
        <v>448.0623573333333</v>
      </c>
      <c r="C105" s="10">
        <f t="shared" si="32"/>
        <v>72.965440000000001</v>
      </c>
      <c r="D105" s="10">
        <f t="shared" si="33"/>
        <v>57.762879999999996</v>
      </c>
      <c r="E105" s="10">
        <f t="shared" si="34"/>
        <v>0</v>
      </c>
      <c r="G105">
        <f t="shared" si="38"/>
        <v>450.53221275844226</v>
      </c>
      <c r="H105">
        <f t="shared" si="38"/>
        <v>275.0620799490859</v>
      </c>
      <c r="I105">
        <f t="shared" si="38"/>
        <v>0</v>
      </c>
      <c r="J105" s="5">
        <f t="shared" si="38"/>
        <v>0</v>
      </c>
      <c r="L105">
        <f t="shared" si="27"/>
        <v>450.53221275844226</v>
      </c>
      <c r="M105">
        <f t="shared" si="28"/>
        <v>194.79234928666762</v>
      </c>
      <c r="N105">
        <f t="shared" si="29"/>
        <v>0</v>
      </c>
      <c r="O105">
        <f t="shared" si="30"/>
        <v>0</v>
      </c>
      <c r="V105">
        <f t="shared" si="39"/>
        <v>6.1001858209401636</v>
      </c>
      <c r="W105">
        <f>(M105-C105)^2</f>
        <v>14841.79582634194</v>
      </c>
    </row>
    <row r="106" spans="1:25" x14ac:dyDescent="0.25">
      <c r="A106">
        <f t="shared" si="18"/>
        <v>15</v>
      </c>
      <c r="B106" s="10">
        <f t="shared" si="31"/>
        <v>378.57113599999997</v>
      </c>
      <c r="C106" s="10">
        <f t="shared" si="32"/>
        <v>0</v>
      </c>
      <c r="D106" s="10">
        <f t="shared" si="33"/>
        <v>0</v>
      </c>
      <c r="E106" s="10">
        <f t="shared" si="34"/>
        <v>0</v>
      </c>
      <c r="G106">
        <f t="shared" si="38"/>
        <v>373.35588365638171</v>
      </c>
      <c r="H106">
        <f t="shared" si="38"/>
        <v>0</v>
      </c>
      <c r="I106">
        <f t="shared" si="38"/>
        <v>0</v>
      </c>
      <c r="J106" s="5">
        <f t="shared" si="38"/>
        <v>0</v>
      </c>
      <c r="L106">
        <f t="shared" si="27"/>
        <v>373.35588365638171</v>
      </c>
      <c r="M106">
        <f t="shared" si="28"/>
        <v>0</v>
      </c>
      <c r="N106">
        <f t="shared" si="29"/>
        <v>0</v>
      </c>
      <c r="O106">
        <f t="shared" si="30"/>
        <v>0</v>
      </c>
      <c r="V106">
        <f t="shared" si="39"/>
        <v>27.198857007615757</v>
      </c>
    </row>
    <row r="107" spans="1:25" x14ac:dyDescent="0.25">
      <c r="A107">
        <f t="shared" ref="A107:A138" si="40">A90</f>
        <v>16</v>
      </c>
      <c r="B107" s="10">
        <f t="shared" si="31"/>
        <v>251.63954285714286</v>
      </c>
      <c r="C107" s="10">
        <f t="shared" si="32"/>
        <v>0</v>
      </c>
      <c r="D107" s="10">
        <f t="shared" si="33"/>
        <v>0</v>
      </c>
      <c r="E107" s="10">
        <f t="shared" si="34"/>
        <v>0</v>
      </c>
      <c r="G107">
        <f t="shared" si="38"/>
        <v>275.0620799490859</v>
      </c>
      <c r="H107">
        <f t="shared" si="38"/>
        <v>0</v>
      </c>
      <c r="I107">
        <f t="shared" si="38"/>
        <v>0</v>
      </c>
      <c r="J107" s="5">
        <f t="shared" si="38"/>
        <v>0</v>
      </c>
      <c r="L107">
        <f t="shared" si="27"/>
        <v>275.0620799490859</v>
      </c>
      <c r="M107">
        <f t="shared" si="28"/>
        <v>0</v>
      </c>
      <c r="N107">
        <f t="shared" si="29"/>
        <v>0</v>
      </c>
      <c r="O107">
        <f t="shared" si="30"/>
        <v>0</v>
      </c>
      <c r="V107">
        <f t="shared" si="39"/>
        <v>548.6152438234476</v>
      </c>
    </row>
    <row r="108" spans="1:25" x14ac:dyDescent="0.25">
      <c r="A108">
        <f t="shared" si="40"/>
        <v>17</v>
      </c>
      <c r="B108" s="10">
        <f t="shared" si="31"/>
        <v>129.74106666666665</v>
      </c>
      <c r="C108" s="10">
        <f t="shared" si="32"/>
        <v>0</v>
      </c>
      <c r="D108" s="10">
        <f t="shared" si="33"/>
        <v>0</v>
      </c>
      <c r="E108" s="10">
        <f t="shared" si="34"/>
        <v>0</v>
      </c>
      <c r="G108">
        <f t="shared" si="38"/>
        <v>178.79229314510204</v>
      </c>
      <c r="H108">
        <f t="shared" si="38"/>
        <v>0</v>
      </c>
      <c r="I108">
        <f t="shared" si="38"/>
        <v>0</v>
      </c>
      <c r="J108" s="5">
        <f t="shared" si="38"/>
        <v>0</v>
      </c>
      <c r="L108">
        <f t="shared" si="27"/>
        <v>178.79229314510204</v>
      </c>
      <c r="M108">
        <f t="shared" si="28"/>
        <v>0</v>
      </c>
      <c r="N108">
        <f t="shared" si="29"/>
        <v>0</v>
      </c>
      <c r="O108">
        <f t="shared" si="30"/>
        <v>0</v>
      </c>
      <c r="V108">
        <f t="shared" si="39"/>
        <v>2406.0228190387602</v>
      </c>
    </row>
    <row r="109" spans="1:25" x14ac:dyDescent="0.25">
      <c r="A109">
        <f t="shared" si="40"/>
        <v>1</v>
      </c>
      <c r="B109" s="10">
        <f t="shared" ref="B109:B125" si="41">V4</f>
        <v>1.3297570909090908</v>
      </c>
      <c r="C109" s="10">
        <f t="shared" ref="C109:C125" si="42">W4</f>
        <v>4.0060799999999999</v>
      </c>
      <c r="D109" s="10">
        <f t="shared" ref="D109:D125" si="43">X4</f>
        <v>7.3718719999999998</v>
      </c>
      <c r="E109" s="10">
        <f t="shared" ref="E109:E125" si="44">Y4</f>
        <v>0</v>
      </c>
      <c r="G109">
        <f t="shared" si="38"/>
        <v>3.6899983596008963</v>
      </c>
      <c r="H109">
        <f t="shared" si="38"/>
        <v>13.283684964324284</v>
      </c>
      <c r="I109">
        <f t="shared" si="38"/>
        <v>43.019358793253083</v>
      </c>
      <c r="J109" s="5">
        <f t="shared" si="38"/>
        <v>73.00555777964928</v>
      </c>
      <c r="L109">
        <f t="shared" si="27"/>
        <v>3.6899983596008963</v>
      </c>
      <c r="M109">
        <f t="shared" si="28"/>
        <v>9.4071861954351146</v>
      </c>
      <c r="N109">
        <f t="shared" si="29"/>
        <v>30.719376386563454</v>
      </c>
      <c r="O109">
        <f t="shared" si="30"/>
        <v>51.732931089062006</v>
      </c>
      <c r="V109">
        <f t="shared" si="39"/>
        <v>5.570738846435904</v>
      </c>
      <c r="W109">
        <f t="shared" ref="W109:W120" si="45">(M109-C109)^2</f>
        <v>29.171948134367579</v>
      </c>
      <c r="X109">
        <f t="shared" ref="X109:X120" si="46">(N109-D109)^2</f>
        <v>545.10596108059974</v>
      </c>
      <c r="Y109">
        <f t="shared" ref="Y109:Y120" si="47">(O109-E109)^2</f>
        <v>2676.2961590656382</v>
      </c>
    </row>
    <row r="110" spans="1:25" x14ac:dyDescent="0.25">
      <c r="A110">
        <f t="shared" si="40"/>
        <v>2</v>
      </c>
      <c r="B110" s="10">
        <f t="shared" si="41"/>
        <v>2.9049215999999998</v>
      </c>
      <c r="C110" s="10">
        <f t="shared" si="42"/>
        <v>15.33952</v>
      </c>
      <c r="D110" s="10">
        <f t="shared" si="43"/>
        <v>31.415199999999999</v>
      </c>
      <c r="E110" s="10">
        <f t="shared" si="44"/>
        <v>0</v>
      </c>
      <c r="G110">
        <f t="shared" si="38"/>
        <v>7.0674970760372773</v>
      </c>
      <c r="H110">
        <f t="shared" si="38"/>
        <v>24.315585976386501</v>
      </c>
      <c r="I110">
        <f t="shared" si="38"/>
        <v>73.00555777964928</v>
      </c>
      <c r="J110" s="5">
        <f t="shared" si="38"/>
        <v>117.93982769070053</v>
      </c>
      <c r="L110">
        <f t="shared" si="27"/>
        <v>7.0674970760372773</v>
      </c>
      <c r="M110">
        <f t="shared" si="28"/>
        <v>17.219713155295715</v>
      </c>
      <c r="N110">
        <f t="shared" si="29"/>
        <v>52.131999886892373</v>
      </c>
      <c r="O110">
        <f t="shared" si="30"/>
        <v>83.574088934358514</v>
      </c>
      <c r="V110">
        <f t="shared" si="39"/>
        <v>17.327034593706969</v>
      </c>
      <c r="W110">
        <f t="shared" si="45"/>
        <v>3.535126301220854</v>
      </c>
      <c r="X110">
        <f t="shared" si="46"/>
        <v>429.18579755354392</v>
      </c>
      <c r="Y110">
        <f t="shared" si="47"/>
        <v>6984.6283412080666</v>
      </c>
    </row>
    <row r="111" spans="1:25" x14ac:dyDescent="0.25">
      <c r="A111">
        <f t="shared" si="40"/>
        <v>3</v>
      </c>
      <c r="B111" s="10">
        <f t="shared" si="41"/>
        <v>8.6202623999999997</v>
      </c>
      <c r="C111" s="10">
        <f t="shared" si="42"/>
        <v>37.800959999999996</v>
      </c>
      <c r="D111" s="10">
        <f t="shared" si="43"/>
        <v>84.709759999999989</v>
      </c>
      <c r="E111" s="10">
        <f t="shared" si="44"/>
        <v>0</v>
      </c>
      <c r="G111">
        <f t="shared" si="38"/>
        <v>13.283684964324284</v>
      </c>
      <c r="H111">
        <f t="shared" si="38"/>
        <v>43.019358793253083</v>
      </c>
      <c r="I111">
        <f t="shared" si="38"/>
        <v>117.93982769070053</v>
      </c>
      <c r="J111" s="5">
        <f t="shared" si="38"/>
        <v>180.00203161428041</v>
      </c>
      <c r="L111">
        <f t="shared" si="27"/>
        <v>13.283684964324284</v>
      </c>
      <c r="M111">
        <f t="shared" si="28"/>
        <v>30.46527520512803</v>
      </c>
      <c r="N111">
        <f t="shared" si="29"/>
        <v>84.218781019239316</v>
      </c>
      <c r="O111">
        <f t="shared" si="30"/>
        <v>127.55238067626289</v>
      </c>
      <c r="V111">
        <f t="shared" si="39"/>
        <v>21.747510013448881</v>
      </c>
      <c r="W111">
        <f t="shared" si="45"/>
        <v>53.812271409715763</v>
      </c>
      <c r="X111">
        <f t="shared" si="46"/>
        <v>0.24106035954878913</v>
      </c>
      <c r="Y111">
        <f t="shared" si="47"/>
        <v>16269.609816182281</v>
      </c>
    </row>
    <row r="112" spans="1:25" x14ac:dyDescent="0.25">
      <c r="A112">
        <f t="shared" si="40"/>
        <v>4</v>
      </c>
      <c r="B112" s="10">
        <f t="shared" si="41"/>
        <v>21.818184533333334</v>
      </c>
      <c r="C112" s="10">
        <f t="shared" si="42"/>
        <v>98.816639999999978</v>
      </c>
      <c r="D112" s="10">
        <f t="shared" si="43"/>
        <v>155.24415999999999</v>
      </c>
      <c r="E112" s="10">
        <f t="shared" si="44"/>
        <v>0</v>
      </c>
      <c r="G112">
        <f t="shared" si="38"/>
        <v>24.315585976386501</v>
      </c>
      <c r="H112">
        <f t="shared" si="38"/>
        <v>73.00555777964928</v>
      </c>
      <c r="I112">
        <f t="shared" si="38"/>
        <v>180.00203161428041</v>
      </c>
      <c r="J112" s="5">
        <f t="shared" si="38"/>
        <v>257.57662864534694</v>
      </c>
      <c r="L112">
        <f t="shared" si="27"/>
        <v>24.315585976386501</v>
      </c>
      <c r="M112">
        <f t="shared" si="28"/>
        <v>51.700780105762796</v>
      </c>
      <c r="N112">
        <f t="shared" si="29"/>
        <v>128.53632212603779</v>
      </c>
      <c r="O112">
        <f t="shared" si="30"/>
        <v>182.52300763294934</v>
      </c>
      <c r="V112">
        <f t="shared" si="39"/>
        <v>6.2370139677640433</v>
      </c>
      <c r="W112">
        <f t="shared" si="45"/>
        <v>2219.9042535733879</v>
      </c>
      <c r="X112">
        <f t="shared" si="46"/>
        <v>713.30860390185001</v>
      </c>
      <c r="Y112">
        <f t="shared" si="47"/>
        <v>33314.648315377686</v>
      </c>
    </row>
    <row r="113" spans="1:25" x14ac:dyDescent="0.25">
      <c r="A113">
        <f t="shared" si="40"/>
        <v>5</v>
      </c>
      <c r="B113" s="10">
        <f t="shared" si="41"/>
        <v>40.569834666666665</v>
      </c>
      <c r="C113" s="10">
        <f t="shared" si="42"/>
        <v>184.55359999999999</v>
      </c>
      <c r="D113" s="10">
        <f t="shared" si="43"/>
        <v>220.02624</v>
      </c>
      <c r="E113" s="10">
        <f t="shared" si="44"/>
        <v>0</v>
      </c>
      <c r="G113">
        <f t="shared" si="38"/>
        <v>43.019358793253083</v>
      </c>
      <c r="H113">
        <f t="shared" si="38"/>
        <v>117.93982769070053</v>
      </c>
      <c r="I113">
        <f t="shared" si="38"/>
        <v>257.57662864534694</v>
      </c>
      <c r="J113" s="5">
        <f t="shared" si="38"/>
        <v>342.96311052434265</v>
      </c>
      <c r="L113">
        <f t="shared" si="27"/>
        <v>43.019358793253083</v>
      </c>
      <c r="M113">
        <f t="shared" si="28"/>
        <v>83.522149307490082</v>
      </c>
      <c r="N113">
        <f t="shared" si="29"/>
        <v>183.93099352702259</v>
      </c>
      <c r="O113">
        <f t="shared" si="30"/>
        <v>243.02926383218454</v>
      </c>
      <c r="V113">
        <f t="shared" si="39"/>
        <v>6.0001684467289538</v>
      </c>
      <c r="W113">
        <f t="shared" si="45"/>
        <v>10207.35402903306</v>
      </c>
      <c r="X113">
        <f t="shared" si="46"/>
        <v>1302.866817944988</v>
      </c>
      <c r="Y113">
        <f t="shared" si="47"/>
        <v>59063.223078813564</v>
      </c>
    </row>
    <row r="114" spans="1:25" x14ac:dyDescent="0.25">
      <c r="A114">
        <f t="shared" si="40"/>
        <v>6</v>
      </c>
      <c r="B114" s="10">
        <f t="shared" si="41"/>
        <v>69.146538666666657</v>
      </c>
      <c r="C114" s="10">
        <f t="shared" si="42"/>
        <v>226.39488</v>
      </c>
      <c r="D114" s="10">
        <f t="shared" si="43"/>
        <v>267.20895999999999</v>
      </c>
      <c r="E114" s="10">
        <f t="shared" si="44"/>
        <v>0</v>
      </c>
      <c r="G114">
        <f t="shared" si="38"/>
        <v>73.00555777964928</v>
      </c>
      <c r="H114">
        <f t="shared" si="38"/>
        <v>180.00203161428041</v>
      </c>
      <c r="I114">
        <f t="shared" si="38"/>
        <v>342.96311052434265</v>
      </c>
      <c r="J114" s="5">
        <f t="shared" si="38"/>
        <v>421.69655079661641</v>
      </c>
      <c r="L114">
        <f t="shared" si="27"/>
        <v>73.00555777964928</v>
      </c>
      <c r="M114">
        <f t="shared" si="28"/>
        <v>127.47310941954947</v>
      </c>
      <c r="N114">
        <f t="shared" si="29"/>
        <v>244.9039961180498</v>
      </c>
      <c r="O114">
        <f t="shared" si="30"/>
        <v>298.82106604406658</v>
      </c>
      <c r="V114">
        <f t="shared" si="39"/>
        <v>14.892028514365185</v>
      </c>
      <c r="W114">
        <f t="shared" si="45"/>
        <v>9785.5166947712878</v>
      </c>
      <c r="X114">
        <f t="shared" si="46"/>
        <v>497.51141377510231</v>
      </c>
      <c r="Y114">
        <f t="shared" si="47"/>
        <v>89294.029511712404</v>
      </c>
    </row>
    <row r="115" spans="1:25" x14ac:dyDescent="0.25">
      <c r="A115">
        <f t="shared" si="40"/>
        <v>7</v>
      </c>
      <c r="B115" s="10">
        <f t="shared" si="41"/>
        <v>125.86167466666666</v>
      </c>
      <c r="C115" s="10">
        <f t="shared" si="42"/>
        <v>262.62079999999997</v>
      </c>
      <c r="D115" s="10">
        <f t="shared" si="43"/>
        <v>297.30592000000001</v>
      </c>
      <c r="E115" s="10">
        <f t="shared" si="44"/>
        <v>0</v>
      </c>
      <c r="G115">
        <f t="shared" ref="G115:J134" si="48">G98</f>
        <v>117.93982769070053</v>
      </c>
      <c r="H115">
        <f t="shared" si="48"/>
        <v>257.57662864534694</v>
      </c>
      <c r="I115">
        <f t="shared" si="48"/>
        <v>421.69655079661641</v>
      </c>
      <c r="J115" s="5">
        <f t="shared" si="48"/>
        <v>475.18656153721082</v>
      </c>
      <c r="L115">
        <f t="shared" si="27"/>
        <v>117.93982769070053</v>
      </c>
      <c r="M115">
        <f t="shared" si="28"/>
        <v>182.40957322962845</v>
      </c>
      <c r="N115">
        <f t="shared" si="29"/>
        <v>301.12617733550479</v>
      </c>
      <c r="O115">
        <f t="shared" si="30"/>
        <v>336.72496163443395</v>
      </c>
      <c r="V115">
        <f t="shared" si="39"/>
        <v>62.755659510623772</v>
      </c>
      <c r="W115">
        <f t="shared" si="45"/>
        <v>6433.8409000079655</v>
      </c>
      <c r="X115">
        <f t="shared" si="46"/>
        <v>14.594366109478063</v>
      </c>
      <c r="Y115">
        <f t="shared" si="47"/>
        <v>113383.69978771101</v>
      </c>
    </row>
    <row r="116" spans="1:25" x14ac:dyDescent="0.25">
      <c r="A116">
        <f t="shared" si="40"/>
        <v>8</v>
      </c>
      <c r="B116" s="10">
        <f t="shared" si="41"/>
        <v>196.28194133333329</v>
      </c>
      <c r="C116" s="10">
        <f t="shared" si="42"/>
        <v>279.39839999999998</v>
      </c>
      <c r="D116" s="10">
        <f t="shared" si="43"/>
        <v>251.45855999999998</v>
      </c>
      <c r="E116" s="10">
        <f t="shared" si="44"/>
        <v>0</v>
      </c>
      <c r="G116">
        <f t="shared" si="48"/>
        <v>180.00203161428041</v>
      </c>
      <c r="H116">
        <f t="shared" si="48"/>
        <v>342.96311052434265</v>
      </c>
      <c r="I116">
        <f t="shared" si="48"/>
        <v>475.18656153721082</v>
      </c>
      <c r="J116" s="5">
        <f t="shared" si="48"/>
        <v>487.01180759139652</v>
      </c>
      <c r="L116">
        <f t="shared" si="27"/>
        <v>180.00203161428041</v>
      </c>
      <c r="M116">
        <f t="shared" si="28"/>
        <v>242.87822599925684</v>
      </c>
      <c r="N116">
        <f t="shared" si="29"/>
        <v>339.32246428526167</v>
      </c>
      <c r="O116">
        <f t="shared" si="30"/>
        <v>345.10452420251721</v>
      </c>
      <c r="V116">
        <f t="shared" si="39"/>
        <v>265.03546046051247</v>
      </c>
      <c r="W116">
        <f t="shared" si="45"/>
        <v>1333.7231090445553</v>
      </c>
      <c r="X116">
        <f t="shared" si="46"/>
        <v>7720.0656762496292</v>
      </c>
      <c r="Y116">
        <f t="shared" si="47"/>
        <v>119097.13262504579</v>
      </c>
    </row>
    <row r="117" spans="1:25" x14ac:dyDescent="0.25">
      <c r="A117">
        <f t="shared" si="40"/>
        <v>9</v>
      </c>
      <c r="B117" s="10">
        <f t="shared" si="41"/>
        <v>295.21271466666661</v>
      </c>
      <c r="C117" s="10">
        <f t="shared" si="42"/>
        <v>203.38559999999998</v>
      </c>
      <c r="D117" s="10">
        <f t="shared" si="43"/>
        <v>227.1824</v>
      </c>
      <c r="E117" s="10">
        <f t="shared" si="44"/>
        <v>0</v>
      </c>
      <c r="G117">
        <f t="shared" si="48"/>
        <v>257.57662864534694</v>
      </c>
      <c r="H117">
        <f t="shared" si="48"/>
        <v>421.69655079661641</v>
      </c>
      <c r="I117">
        <f t="shared" si="48"/>
        <v>487.01180759139652</v>
      </c>
      <c r="J117" s="5">
        <f t="shared" si="48"/>
        <v>450.53221275844226</v>
      </c>
      <c r="L117">
        <f t="shared" si="27"/>
        <v>257.57662864534694</v>
      </c>
      <c r="M117">
        <f t="shared" si="28"/>
        <v>298.63535472051336</v>
      </c>
      <c r="N117">
        <f t="shared" si="29"/>
        <v>347.76666695569355</v>
      </c>
      <c r="O117">
        <f t="shared" si="30"/>
        <v>319.25448725949161</v>
      </c>
      <c r="V117">
        <f t="shared" si="39"/>
        <v>1416.474971004174</v>
      </c>
      <c r="W117">
        <f t="shared" si="45"/>
        <v>9072.5157743179607</v>
      </c>
      <c r="X117">
        <f t="shared" si="46"/>
        <v>14540.565437241967</v>
      </c>
      <c r="Y117">
        <f t="shared" si="47"/>
        <v>101923.4276353209</v>
      </c>
    </row>
    <row r="118" spans="1:25" x14ac:dyDescent="0.25">
      <c r="A118">
        <f t="shared" si="40"/>
        <v>10</v>
      </c>
      <c r="B118" s="10">
        <f t="shared" si="41"/>
        <v>358.95846399999999</v>
      </c>
      <c r="C118" s="10">
        <f t="shared" si="42"/>
        <v>210.78144</v>
      </c>
      <c r="D118" s="10">
        <f t="shared" si="43"/>
        <v>176.06207999999998</v>
      </c>
      <c r="E118" s="10">
        <f t="shared" si="44"/>
        <v>0</v>
      </c>
      <c r="G118">
        <f t="shared" si="48"/>
        <v>342.96311052434265</v>
      </c>
      <c r="H118">
        <f t="shared" si="48"/>
        <v>475.18656153721082</v>
      </c>
      <c r="I118">
        <f t="shared" si="48"/>
        <v>450.53221275844226</v>
      </c>
      <c r="J118" s="5">
        <f t="shared" si="48"/>
        <v>373.35588365638171</v>
      </c>
      <c r="L118">
        <f t="shared" si="27"/>
        <v>342.96311052434265</v>
      </c>
      <c r="M118">
        <f t="shared" si="28"/>
        <v>336.51569379690699</v>
      </c>
      <c r="N118">
        <f t="shared" si="29"/>
        <v>321.71722234429194</v>
      </c>
      <c r="O118">
        <f t="shared" si="30"/>
        <v>264.56607946464533</v>
      </c>
      <c r="V118">
        <f t="shared" si="39"/>
        <v>255.8513328112233</v>
      </c>
      <c r="W118">
        <f t="shared" si="45"/>
        <v>15809.102577865018</v>
      </c>
      <c r="X118">
        <f t="shared" si="46"/>
        <v>21215.420491335954</v>
      </c>
      <c r="Y118">
        <f t="shared" si="47"/>
        <v>69995.210403293022</v>
      </c>
    </row>
    <row r="119" spans="1:25" x14ac:dyDescent="0.25">
      <c r="A119">
        <f t="shared" si="40"/>
        <v>11</v>
      </c>
      <c r="B119" s="10">
        <f t="shared" si="41"/>
        <v>392.21919999999994</v>
      </c>
      <c r="C119" s="10">
        <f t="shared" si="42"/>
        <v>144.90367999999998</v>
      </c>
      <c r="D119" s="10">
        <f t="shared" si="43"/>
        <v>116.45023999999998</v>
      </c>
      <c r="E119" s="10">
        <f t="shared" si="44"/>
        <v>0</v>
      </c>
      <c r="G119">
        <f t="shared" si="48"/>
        <v>421.69655079661641</v>
      </c>
      <c r="H119">
        <f t="shared" si="48"/>
        <v>487.01180759139652</v>
      </c>
      <c r="I119">
        <f t="shared" si="48"/>
        <v>373.35588365638171</v>
      </c>
      <c r="J119" s="5">
        <f t="shared" si="48"/>
        <v>275.0620799490859</v>
      </c>
      <c r="L119">
        <f t="shared" si="27"/>
        <v>421.69655079661641</v>
      </c>
      <c r="M119">
        <f t="shared" si="28"/>
        <v>344.89004863423713</v>
      </c>
      <c r="N119">
        <f t="shared" si="29"/>
        <v>266.60694714903934</v>
      </c>
      <c r="O119">
        <f t="shared" si="30"/>
        <v>194.91348412362595</v>
      </c>
      <c r="V119">
        <f t="shared" si="39"/>
        <v>868.91420998678518</v>
      </c>
      <c r="W119">
        <f t="shared" si="45"/>
        <v>39994.547639508994</v>
      </c>
      <c r="X119">
        <f t="shared" si="46"/>
        <v>22547.036701842368</v>
      </c>
      <c r="Y119">
        <f t="shared" si="47"/>
        <v>37991.266293210982</v>
      </c>
    </row>
    <row r="120" spans="1:25" x14ac:dyDescent="0.25">
      <c r="A120">
        <f t="shared" si="40"/>
        <v>12</v>
      </c>
      <c r="B120" s="10">
        <f t="shared" si="41"/>
        <v>421.51722666666666</v>
      </c>
      <c r="C120" s="10">
        <f t="shared" si="42"/>
        <v>84.846720000000005</v>
      </c>
      <c r="D120" s="10">
        <f t="shared" si="43"/>
        <v>60.330880000000001</v>
      </c>
      <c r="E120" s="10">
        <f t="shared" si="44"/>
        <v>0</v>
      </c>
      <c r="G120">
        <f t="shared" si="48"/>
        <v>475.18656153721082</v>
      </c>
      <c r="H120">
        <f t="shared" si="48"/>
        <v>450.53221275844226</v>
      </c>
      <c r="I120">
        <f t="shared" si="48"/>
        <v>275.0620799490859</v>
      </c>
      <c r="J120" s="5">
        <f t="shared" si="48"/>
        <v>178.79229314510204</v>
      </c>
      <c r="L120">
        <f t="shared" si="27"/>
        <v>475.18656153721082</v>
      </c>
      <c r="M120">
        <f t="shared" si="28"/>
        <v>319.05607697281346</v>
      </c>
      <c r="N120">
        <f t="shared" si="29"/>
        <v>196.41705038505103</v>
      </c>
      <c r="O120">
        <f t="shared" si="30"/>
        <v>126.69514023094382</v>
      </c>
      <c r="V120">
        <f t="shared" si="39"/>
        <v>2880.3975054466077</v>
      </c>
      <c r="W120">
        <f t="shared" si="45"/>
        <v>54854.022893618763</v>
      </c>
      <c r="X120">
        <f t="shared" si="46"/>
        <v>18519.445770069138</v>
      </c>
      <c r="Y120">
        <f t="shared" si="47"/>
        <v>16051.658558138519</v>
      </c>
    </row>
    <row r="121" spans="1:25" x14ac:dyDescent="0.25">
      <c r="A121">
        <f t="shared" si="40"/>
        <v>13</v>
      </c>
      <c r="B121" s="10">
        <f t="shared" si="41"/>
        <v>412.48471466666666</v>
      </c>
      <c r="C121" s="10">
        <f t="shared" si="42"/>
        <v>0</v>
      </c>
      <c r="D121" s="10">
        <f t="shared" si="43"/>
        <v>0</v>
      </c>
      <c r="E121" s="10">
        <f t="shared" si="44"/>
        <v>0</v>
      </c>
      <c r="G121">
        <f t="shared" si="48"/>
        <v>487.01180759139652</v>
      </c>
      <c r="H121">
        <f t="shared" si="48"/>
        <v>373.35588365638171</v>
      </c>
      <c r="I121">
        <f t="shared" si="48"/>
        <v>178.79229314510204</v>
      </c>
      <c r="J121" s="5">
        <f t="shared" si="48"/>
        <v>0</v>
      </c>
      <c r="L121">
        <f t="shared" si="27"/>
        <v>487.01180759139652</v>
      </c>
      <c r="M121">
        <f t="shared" si="28"/>
        <v>264.401656931003</v>
      </c>
      <c r="N121">
        <f t="shared" si="29"/>
        <v>127.67246891189308</v>
      </c>
      <c r="O121">
        <f t="shared" si="30"/>
        <v>0</v>
      </c>
      <c r="V121">
        <f t="shared" si="39"/>
        <v>5554.2875798113191</v>
      </c>
      <c r="W121">
        <f>(M121-C121)^2</f>
        <v>69908.236187859802</v>
      </c>
      <c r="X121">
        <f>(N121-D121)^2</f>
        <v>16300.259318058304</v>
      </c>
    </row>
    <row r="122" spans="1:25" x14ac:dyDescent="0.25">
      <c r="A122">
        <f t="shared" si="40"/>
        <v>14</v>
      </c>
      <c r="B122" s="10">
        <f t="shared" si="41"/>
        <v>333.312704</v>
      </c>
      <c r="C122" s="10">
        <f t="shared" si="42"/>
        <v>0</v>
      </c>
      <c r="D122" s="10">
        <f t="shared" si="43"/>
        <v>0</v>
      </c>
      <c r="E122" s="10">
        <f t="shared" si="44"/>
        <v>0</v>
      </c>
      <c r="G122">
        <f t="shared" si="48"/>
        <v>450.53221275844226</v>
      </c>
      <c r="H122">
        <f t="shared" si="48"/>
        <v>275.0620799490859</v>
      </c>
      <c r="I122">
        <f t="shared" si="48"/>
        <v>0</v>
      </c>
      <c r="J122" s="5">
        <f t="shared" si="48"/>
        <v>0</v>
      </c>
      <c r="L122">
        <f t="shared" si="27"/>
        <v>450.53221275844226</v>
      </c>
      <c r="M122">
        <f t="shared" si="28"/>
        <v>194.79234928666762</v>
      </c>
      <c r="N122">
        <f t="shared" si="29"/>
        <v>0</v>
      </c>
      <c r="O122">
        <f t="shared" si="30"/>
        <v>0</v>
      </c>
      <c r="V122">
        <f t="shared" si="39"/>
        <v>13740.413233570522</v>
      </c>
      <c r="W122">
        <f>(M122-C122)^2</f>
        <v>37944.059340619118</v>
      </c>
    </row>
    <row r="123" spans="1:25" x14ac:dyDescent="0.25">
      <c r="A123">
        <f t="shared" si="40"/>
        <v>15</v>
      </c>
      <c r="B123" s="10">
        <f t="shared" si="41"/>
        <v>236.04322285714284</v>
      </c>
      <c r="C123" s="10">
        <f t="shared" si="42"/>
        <v>0</v>
      </c>
      <c r="D123" s="10">
        <f t="shared" si="43"/>
        <v>0</v>
      </c>
      <c r="E123" s="10">
        <f t="shared" si="44"/>
        <v>0</v>
      </c>
      <c r="G123">
        <f t="shared" si="48"/>
        <v>373.35588365638171</v>
      </c>
      <c r="H123">
        <f t="shared" si="48"/>
        <v>0</v>
      </c>
      <c r="I123">
        <f t="shared" si="48"/>
        <v>0</v>
      </c>
      <c r="J123" s="5">
        <f t="shared" si="48"/>
        <v>0</v>
      </c>
      <c r="L123">
        <f t="shared" si="27"/>
        <v>373.35588365638171</v>
      </c>
      <c r="M123">
        <f t="shared" si="28"/>
        <v>0</v>
      </c>
      <c r="N123">
        <f t="shared" si="29"/>
        <v>0</v>
      </c>
      <c r="O123">
        <f t="shared" si="30"/>
        <v>0</v>
      </c>
      <c r="V123">
        <f t="shared" si="39"/>
        <v>18854.76681576683</v>
      </c>
    </row>
    <row r="124" spans="1:25" x14ac:dyDescent="0.25">
      <c r="A124">
        <f t="shared" si="40"/>
        <v>16</v>
      </c>
      <c r="B124" s="10">
        <f t="shared" si="41"/>
        <v>157.29428000000001</v>
      </c>
      <c r="C124" s="10">
        <f t="shared" si="42"/>
        <v>0</v>
      </c>
      <c r="D124" s="10">
        <f t="shared" si="43"/>
        <v>0</v>
      </c>
      <c r="E124" s="10">
        <f t="shared" si="44"/>
        <v>0</v>
      </c>
      <c r="G124">
        <f t="shared" si="48"/>
        <v>275.0620799490859</v>
      </c>
      <c r="H124">
        <f t="shared" si="48"/>
        <v>0</v>
      </c>
      <c r="I124">
        <f t="shared" si="48"/>
        <v>0</v>
      </c>
      <c r="J124" s="5">
        <f t="shared" si="48"/>
        <v>0</v>
      </c>
      <c r="L124">
        <f t="shared" si="27"/>
        <v>275.0620799490859</v>
      </c>
      <c r="M124">
        <f t="shared" si="28"/>
        <v>0</v>
      </c>
      <c r="N124">
        <f t="shared" si="29"/>
        <v>0</v>
      </c>
      <c r="O124">
        <f t="shared" si="30"/>
        <v>0</v>
      </c>
      <c r="V124">
        <f t="shared" si="39"/>
        <v>13869.254704847914</v>
      </c>
    </row>
    <row r="125" spans="1:25" x14ac:dyDescent="0.25">
      <c r="A125">
        <f t="shared" si="40"/>
        <v>17</v>
      </c>
      <c r="B125" s="10">
        <f t="shared" si="41"/>
        <v>0</v>
      </c>
      <c r="C125" s="10">
        <f t="shared" si="42"/>
        <v>0</v>
      </c>
      <c r="D125" s="10">
        <f t="shared" si="43"/>
        <v>0</v>
      </c>
      <c r="E125" s="10">
        <f t="shared" si="44"/>
        <v>0</v>
      </c>
      <c r="G125">
        <f t="shared" si="48"/>
        <v>178.79229314510204</v>
      </c>
      <c r="H125">
        <f t="shared" si="48"/>
        <v>0</v>
      </c>
      <c r="I125">
        <f t="shared" si="48"/>
        <v>0</v>
      </c>
      <c r="J125" s="5">
        <f t="shared" si="48"/>
        <v>0</v>
      </c>
      <c r="L125">
        <f t="shared" si="27"/>
        <v>178.79229314510204</v>
      </c>
      <c r="M125">
        <f t="shared" si="28"/>
        <v>0</v>
      </c>
      <c r="N125">
        <f t="shared" si="29"/>
        <v>0</v>
      </c>
      <c r="O125">
        <f t="shared" si="30"/>
        <v>0</v>
      </c>
      <c r="V125">
        <f t="shared" si="39"/>
        <v>31966.684088084101</v>
      </c>
    </row>
    <row r="127" spans="1:25" x14ac:dyDescent="0.25">
      <c r="A127">
        <v>1</v>
      </c>
      <c r="B127" s="7">
        <v>1.1174223999999999</v>
      </c>
      <c r="C127">
        <v>3.3612266666666661</v>
      </c>
      <c r="D127" s="7">
        <v>6.2013071930735926</v>
      </c>
      <c r="E127" s="7">
        <v>7.3287513396825394</v>
      </c>
      <c r="G127">
        <f t="shared" ref="G127:G143" si="49">($U$29 * EXP($U$25 * (A127 - $U$28)^2 + $U$26 * (A127 - $U$28)^3) * 100)/100</f>
        <v>3.6899983596008963</v>
      </c>
      <c r="H127">
        <f t="shared" ref="H127:H140" si="50">G129</f>
        <v>13.283684964324284</v>
      </c>
      <c r="I127">
        <f t="shared" ref="I127:I139" si="51">G130</f>
        <v>24.315585976386501</v>
      </c>
      <c r="J127">
        <f t="shared" ref="J127:J138" si="52">G131</f>
        <v>43.019358793253083</v>
      </c>
      <c r="L127">
        <f t="shared" ref="L127:L143" si="53">G127</f>
        <v>3.6899983596008963</v>
      </c>
      <c r="M127">
        <f t="shared" ref="M127:M139" si="54">H127-H127*W$33</f>
        <v>9.4071861954351146</v>
      </c>
      <c r="N127">
        <f t="shared" ref="N127:N139" si="55">I127-I127*X$33</f>
        <v>17.363337311889687</v>
      </c>
      <c r="O127">
        <f t="shared" ref="O127:O139" si="56">J127-J127*Y$33</f>
        <v>30.484220539266552</v>
      </c>
      <c r="V127">
        <f t="shared" ref="V127:V138" si="57">(L127-B127)^2</f>
        <v>6.618147067916472</v>
      </c>
      <c r="W127">
        <f t="shared" ref="W127:W138" si="58">(M127-C127)^2</f>
        <v>36.553626623505998</v>
      </c>
      <c r="X127">
        <f t="shared" ref="X127:X138" si="59">(N127-D127)^2</f>
        <v>124.59091637335763</v>
      </c>
      <c r="Y127">
        <f t="shared" ref="Y127:Y138" si="60">(O127-E127)^2</f>
        <v>536.17575385288387</v>
      </c>
    </row>
    <row r="128" spans="1:25" x14ac:dyDescent="0.25">
      <c r="A128">
        <f t="shared" ref="A128:A143" si="61">A110</f>
        <v>2</v>
      </c>
      <c r="B128" s="7">
        <v>2.8980027586206898</v>
      </c>
      <c r="C128">
        <v>11.903393333333334</v>
      </c>
      <c r="D128" s="7">
        <v>24.809583625974025</v>
      </c>
      <c r="E128" s="7">
        <v>35.617236063492065</v>
      </c>
      <c r="G128">
        <f t="shared" si="49"/>
        <v>7.0674970760372773</v>
      </c>
      <c r="H128">
        <f t="shared" si="50"/>
        <v>24.315585976386501</v>
      </c>
      <c r="I128">
        <f t="shared" si="51"/>
        <v>43.019358793253083</v>
      </c>
      <c r="J128">
        <f t="shared" si="52"/>
        <v>73.00555777964928</v>
      </c>
      <c r="L128">
        <f t="shared" si="53"/>
        <v>7.0674970760372773</v>
      </c>
      <c r="M128">
        <f t="shared" si="54"/>
        <v>17.219713155295715</v>
      </c>
      <c r="N128">
        <f t="shared" si="55"/>
        <v>30.719376386563454</v>
      </c>
      <c r="O128">
        <f t="shared" si="56"/>
        <v>51.732931089062006</v>
      </c>
      <c r="V128">
        <f t="shared" si="57"/>
        <v>17.384682862969214</v>
      </c>
      <c r="W128">
        <f t="shared" si="58"/>
        <v>28.26325644939012</v>
      </c>
      <c r="X128">
        <f t="shared" si="59"/>
        <v>34.925650473115226</v>
      </c>
      <c r="Y128">
        <f t="shared" si="60"/>
        <v>259.71562615717977</v>
      </c>
    </row>
    <row r="129" spans="1:25" x14ac:dyDescent="0.25">
      <c r="A129">
        <f t="shared" si="61"/>
        <v>3</v>
      </c>
      <c r="B129" s="7">
        <v>8.4931178666666707</v>
      </c>
      <c r="C129">
        <v>32.161735757575755</v>
      </c>
      <c r="D129" s="7">
        <v>68.817249177489174</v>
      </c>
      <c r="E129" s="7">
        <v>83.82624571428569</v>
      </c>
      <c r="G129">
        <f t="shared" si="49"/>
        <v>13.283684964324284</v>
      </c>
      <c r="H129">
        <f t="shared" si="50"/>
        <v>43.019358793253083</v>
      </c>
      <c r="I129">
        <f t="shared" si="51"/>
        <v>73.00555777964928</v>
      </c>
      <c r="J129">
        <f t="shared" si="52"/>
        <v>117.93982769070053</v>
      </c>
      <c r="L129">
        <f t="shared" si="53"/>
        <v>13.283684964324284</v>
      </c>
      <c r="M129">
        <f t="shared" si="54"/>
        <v>30.46527520512803</v>
      </c>
      <c r="N129">
        <f t="shared" si="55"/>
        <v>52.131999886892373</v>
      </c>
      <c r="O129">
        <f t="shared" si="56"/>
        <v>83.574088934358514</v>
      </c>
      <c r="V129">
        <f t="shared" si="57"/>
        <v>22.949533117159685</v>
      </c>
      <c r="W129">
        <f t="shared" si="58"/>
        <v>2.8779784060112403</v>
      </c>
      <c r="X129">
        <f t="shared" si="59"/>
        <v>278.39754388936103</v>
      </c>
      <c r="Y129">
        <f t="shared" si="60"/>
        <v>6.3583041663242496E-2</v>
      </c>
    </row>
    <row r="130" spans="1:25" x14ac:dyDescent="0.25">
      <c r="A130">
        <f t="shared" si="61"/>
        <v>4</v>
      </c>
      <c r="B130" s="7">
        <v>21.209397333333325</v>
      </c>
      <c r="C130">
        <v>83.110751999999991</v>
      </c>
      <c r="D130" s="7">
        <v>128.57430902164504</v>
      </c>
      <c r="E130" s="7">
        <v>141.93819707936507</v>
      </c>
      <c r="G130">
        <f t="shared" si="49"/>
        <v>24.315585976386501</v>
      </c>
      <c r="H130">
        <f t="shared" si="50"/>
        <v>73.00555777964928</v>
      </c>
      <c r="I130">
        <f t="shared" si="51"/>
        <v>117.93982769070053</v>
      </c>
      <c r="J130">
        <f t="shared" si="52"/>
        <v>180.00203161428041</v>
      </c>
      <c r="L130">
        <f t="shared" si="53"/>
        <v>24.315585976386501</v>
      </c>
      <c r="M130">
        <f t="shared" si="54"/>
        <v>51.700780105762796</v>
      </c>
      <c r="N130">
        <f t="shared" si="55"/>
        <v>84.218781019239316</v>
      </c>
      <c r="O130">
        <f t="shared" si="56"/>
        <v>127.55238067626289</v>
      </c>
      <c r="V130">
        <f t="shared" si="57"/>
        <v>9.6484078862325333</v>
      </c>
      <c r="W130">
        <f t="shared" si="58"/>
        <v>986.58633439677055</v>
      </c>
      <c r="X130">
        <f t="shared" si="59"/>
        <v>1967.4128643721979</v>
      </c>
      <c r="Y130">
        <f t="shared" si="60"/>
        <v>206.95171358376382</v>
      </c>
    </row>
    <row r="131" spans="1:25" x14ac:dyDescent="0.25">
      <c r="A131">
        <f t="shared" si="61"/>
        <v>5</v>
      </c>
      <c r="B131" s="7">
        <v>39.069894399999988</v>
      </c>
      <c r="C131">
        <v>145.85954666666663</v>
      </c>
      <c r="D131" s="7">
        <v>191.5193981991342</v>
      </c>
      <c r="E131" s="7">
        <v>217.1357318095238</v>
      </c>
      <c r="G131">
        <f t="shared" si="49"/>
        <v>43.019358793253083</v>
      </c>
      <c r="H131">
        <f t="shared" si="50"/>
        <v>117.93982769070053</v>
      </c>
      <c r="I131">
        <f t="shared" si="51"/>
        <v>180.00203161428041</v>
      </c>
      <c r="J131">
        <f t="shared" si="52"/>
        <v>257.57662864534694</v>
      </c>
      <c r="L131">
        <f t="shared" si="53"/>
        <v>43.019358793253083</v>
      </c>
      <c r="M131">
        <f t="shared" si="54"/>
        <v>83.522149307490082</v>
      </c>
      <c r="N131">
        <f t="shared" si="55"/>
        <v>128.53632212603779</v>
      </c>
      <c r="O131">
        <f t="shared" si="56"/>
        <v>182.52300763294934</v>
      </c>
      <c r="V131">
        <f t="shared" si="57"/>
        <v>15.598268993574036</v>
      </c>
      <c r="W131">
        <f t="shared" si="58"/>
        <v>3885.9511095158714</v>
      </c>
      <c r="X131">
        <f t="shared" si="59"/>
        <v>3966.8678716294498</v>
      </c>
      <c r="Y131">
        <f t="shared" si="60"/>
        <v>1198.0406749236222</v>
      </c>
    </row>
    <row r="132" spans="1:25" x14ac:dyDescent="0.25">
      <c r="A132">
        <f t="shared" si="61"/>
        <v>6</v>
      </c>
      <c r="B132" s="7">
        <v>63.954613333333327</v>
      </c>
      <c r="C132">
        <v>197.78365066666663</v>
      </c>
      <c r="D132" s="7">
        <v>263.29195958441557</v>
      </c>
      <c r="E132" s="7">
        <v>282.67435276190474</v>
      </c>
      <c r="G132">
        <f t="shared" si="49"/>
        <v>73.00555777964928</v>
      </c>
      <c r="H132">
        <f t="shared" si="50"/>
        <v>180.00203161428041</v>
      </c>
      <c r="I132">
        <f t="shared" si="51"/>
        <v>257.57662864534694</v>
      </c>
      <c r="J132">
        <f t="shared" si="52"/>
        <v>342.96311052434265</v>
      </c>
      <c r="L132">
        <f t="shared" si="53"/>
        <v>73.00555777964928</v>
      </c>
      <c r="M132">
        <f t="shared" si="54"/>
        <v>127.47310941954947</v>
      </c>
      <c r="N132">
        <f t="shared" si="55"/>
        <v>183.93099352702259</v>
      </c>
      <c r="O132">
        <f t="shared" si="56"/>
        <v>243.02926383218454</v>
      </c>
      <c r="V132">
        <f t="shared" si="57"/>
        <v>81.919595370297586</v>
      </c>
      <c r="W132">
        <f t="shared" si="58"/>
        <v>4943.5722104625629</v>
      </c>
      <c r="X132">
        <f t="shared" si="59"/>
        <v>6298.1629335626794</v>
      </c>
      <c r="Y132">
        <f t="shared" si="60"/>
        <v>1571.7330762454233</v>
      </c>
    </row>
    <row r="133" spans="1:25" x14ac:dyDescent="0.25">
      <c r="A133">
        <f t="shared" si="61"/>
        <v>7</v>
      </c>
      <c r="B133" s="7">
        <v>114.76677333333332</v>
      </c>
      <c r="C133">
        <v>264.93385466666666</v>
      </c>
      <c r="D133" s="7">
        <v>313.06796308225108</v>
      </c>
      <c r="E133" s="7">
        <v>310.28095060317463</v>
      </c>
      <c r="G133">
        <f t="shared" si="49"/>
        <v>117.93982769070053</v>
      </c>
      <c r="H133">
        <f t="shared" si="50"/>
        <v>257.57662864534694</v>
      </c>
      <c r="I133">
        <f t="shared" si="51"/>
        <v>342.96311052434265</v>
      </c>
      <c r="J133">
        <f t="shared" si="52"/>
        <v>421.69655079661641</v>
      </c>
      <c r="L133">
        <f t="shared" si="53"/>
        <v>117.93982769070053</v>
      </c>
      <c r="M133">
        <f t="shared" si="54"/>
        <v>182.40957322962845</v>
      </c>
      <c r="N133">
        <f t="shared" si="55"/>
        <v>244.9039961180498</v>
      </c>
      <c r="O133">
        <f t="shared" si="56"/>
        <v>298.82106604406658</v>
      </c>
      <c r="V133">
        <f t="shared" si="57"/>
        <v>10.068273954807015</v>
      </c>
      <c r="W133">
        <f t="shared" si="58"/>
        <v>6810.2570266994899</v>
      </c>
      <c r="X133">
        <f t="shared" si="59"/>
        <v>4646.3263922967235</v>
      </c>
      <c r="Y133">
        <f t="shared" si="60"/>
        <v>131.32895410808305</v>
      </c>
    </row>
    <row r="134" spans="1:25" x14ac:dyDescent="0.25">
      <c r="A134">
        <f t="shared" si="61"/>
        <v>8</v>
      </c>
      <c r="B134" s="7">
        <v>186.27929600000004</v>
      </c>
      <c r="C134">
        <v>305.65876800000001</v>
      </c>
      <c r="D134" s="7">
        <v>316.59426434632036</v>
      </c>
      <c r="E134" s="8">
        <v>359.51176609523804</v>
      </c>
      <c r="G134">
        <f t="shared" si="49"/>
        <v>180.00203161428041</v>
      </c>
      <c r="H134">
        <f t="shared" si="50"/>
        <v>342.96311052434265</v>
      </c>
      <c r="I134">
        <f t="shared" si="51"/>
        <v>421.69655079661641</v>
      </c>
      <c r="J134">
        <f t="shared" si="52"/>
        <v>475.18656153721082</v>
      </c>
      <c r="L134">
        <f t="shared" si="53"/>
        <v>180.00203161428041</v>
      </c>
      <c r="M134">
        <f t="shared" si="54"/>
        <v>242.87822599925684</v>
      </c>
      <c r="N134">
        <f t="shared" si="55"/>
        <v>301.12617733550479</v>
      </c>
      <c r="O134">
        <f t="shared" si="56"/>
        <v>336.72496163443395</v>
      </c>
      <c r="V134">
        <f t="shared" si="57"/>
        <v>39.40404816822408</v>
      </c>
      <c r="W134">
        <f t="shared" si="58"/>
        <v>3941.3964539070771</v>
      </c>
      <c r="X134">
        <f t="shared" si="59"/>
        <v>239.26171577416122</v>
      </c>
      <c r="Y134">
        <f t="shared" si="60"/>
        <v>519.23845753492128</v>
      </c>
    </row>
    <row r="135" spans="1:25" x14ac:dyDescent="0.25">
      <c r="A135">
        <f t="shared" si="61"/>
        <v>9</v>
      </c>
      <c r="B135" s="7">
        <v>280.79310933333329</v>
      </c>
      <c r="C135">
        <v>308.68230266666666</v>
      </c>
      <c r="D135" s="8">
        <v>337.95951296969696</v>
      </c>
      <c r="E135" s="7">
        <v>342.52982666666662</v>
      </c>
      <c r="G135">
        <f t="shared" si="49"/>
        <v>257.57662864534694</v>
      </c>
      <c r="H135">
        <f t="shared" si="50"/>
        <v>421.69655079661641</v>
      </c>
      <c r="I135">
        <f t="shared" si="51"/>
        <v>475.18656153721082</v>
      </c>
      <c r="J135">
        <f t="shared" si="52"/>
        <v>487.01180759139652</v>
      </c>
      <c r="L135">
        <f t="shared" si="53"/>
        <v>257.57662864534694</v>
      </c>
      <c r="M135">
        <f t="shared" si="54"/>
        <v>298.63535472051336</v>
      </c>
      <c r="N135">
        <f t="shared" si="55"/>
        <v>339.32246428526167</v>
      </c>
      <c r="O135">
        <f t="shared" si="56"/>
        <v>345.10452420251721</v>
      </c>
      <c r="V135">
        <f t="shared" si="57"/>
        <v>539.00497553564298</v>
      </c>
      <c r="W135">
        <f t="shared" si="58"/>
        <v>100.94116303271393</v>
      </c>
      <c r="X135">
        <f t="shared" si="59"/>
        <v>1.8576362885995863</v>
      </c>
      <c r="Y135">
        <f t="shared" si="60"/>
        <v>6.6290674011150967</v>
      </c>
    </row>
    <row r="136" spans="1:25" x14ac:dyDescent="0.25">
      <c r="A136">
        <f t="shared" si="61"/>
        <v>10</v>
      </c>
      <c r="B136" s="7">
        <v>349.16239999999999</v>
      </c>
      <c r="C136" s="9">
        <v>342.12722133333335</v>
      </c>
      <c r="D136" s="7">
        <v>320.55278632034629</v>
      </c>
      <c r="E136" s="7">
        <v>295.9263469206349</v>
      </c>
      <c r="G136">
        <f t="shared" si="49"/>
        <v>342.96311052434265</v>
      </c>
      <c r="H136">
        <f t="shared" si="50"/>
        <v>475.18656153721082</v>
      </c>
      <c r="I136">
        <f t="shared" si="51"/>
        <v>487.01180759139652</v>
      </c>
      <c r="J136">
        <f t="shared" si="52"/>
        <v>450.53221275844226</v>
      </c>
      <c r="L136">
        <f t="shared" si="53"/>
        <v>342.96311052434265</v>
      </c>
      <c r="M136">
        <f t="shared" si="54"/>
        <v>336.51569379690699</v>
      </c>
      <c r="N136">
        <f t="shared" si="55"/>
        <v>347.76666695569355</v>
      </c>
      <c r="O136">
        <f t="shared" si="56"/>
        <v>319.25448725949161</v>
      </c>
      <c r="V136">
        <f t="shared" si="57"/>
        <v>38.431190002995827</v>
      </c>
      <c r="W136">
        <f t="shared" si="58"/>
        <v>31.489241292071352</v>
      </c>
      <c r="X136">
        <f t="shared" si="59"/>
        <v>740.59529923492892</v>
      </c>
      <c r="Y136">
        <f t="shared" si="60"/>
        <v>544.20213166939379</v>
      </c>
    </row>
    <row r="137" spans="1:25" x14ac:dyDescent="0.25">
      <c r="A137">
        <f t="shared" si="61"/>
        <v>11</v>
      </c>
      <c r="B137" s="7">
        <v>399.2834826666666</v>
      </c>
      <c r="C137">
        <v>303.05724133333331</v>
      </c>
      <c r="D137" s="7">
        <v>267.82622122943718</v>
      </c>
      <c r="E137" s="7">
        <v>225.94550717460319</v>
      </c>
      <c r="G137">
        <f t="shared" si="49"/>
        <v>421.69655079661641</v>
      </c>
      <c r="H137">
        <f t="shared" si="50"/>
        <v>487.01180759139652</v>
      </c>
      <c r="I137">
        <f t="shared" si="51"/>
        <v>450.53221275844226</v>
      </c>
      <c r="J137">
        <f t="shared" si="52"/>
        <v>373.35588365638171</v>
      </c>
      <c r="L137">
        <f t="shared" si="53"/>
        <v>421.69655079661641</v>
      </c>
      <c r="M137">
        <f t="shared" si="54"/>
        <v>344.89004863423713</v>
      </c>
      <c r="N137">
        <f t="shared" si="55"/>
        <v>321.71722234429194</v>
      </c>
      <c r="O137">
        <f t="shared" si="56"/>
        <v>264.56607946464533</v>
      </c>
      <c r="V137">
        <f t="shared" si="57"/>
        <v>502.34562299777173</v>
      </c>
      <c r="W137">
        <f t="shared" si="58"/>
        <v>1749.9837666745523</v>
      </c>
      <c r="X137">
        <f t="shared" si="59"/>
        <v>2904.2400011612767</v>
      </c>
      <c r="Y137">
        <f t="shared" si="60"/>
        <v>1491.5486040103704</v>
      </c>
    </row>
    <row r="138" spans="1:25" x14ac:dyDescent="0.25">
      <c r="A138">
        <f t="shared" si="61"/>
        <v>12</v>
      </c>
      <c r="B138" s="7">
        <v>462.01801066666673</v>
      </c>
      <c r="C138">
        <v>247.07441333333333</v>
      </c>
      <c r="D138" s="7">
        <v>205.44879345454544</v>
      </c>
      <c r="E138" s="7">
        <v>149.70131856410254</v>
      </c>
      <c r="G138">
        <f t="shared" si="49"/>
        <v>475.18656153721082</v>
      </c>
      <c r="H138">
        <f t="shared" si="50"/>
        <v>450.53221275844226</v>
      </c>
      <c r="I138">
        <f t="shared" si="51"/>
        <v>373.35588365638171</v>
      </c>
      <c r="J138">
        <f t="shared" si="52"/>
        <v>275.0620799490859</v>
      </c>
      <c r="L138">
        <f t="shared" si="53"/>
        <v>475.18656153721082</v>
      </c>
      <c r="M138">
        <f t="shared" si="54"/>
        <v>319.05607697281346</v>
      </c>
      <c r="N138">
        <f t="shared" si="55"/>
        <v>266.60694714903934</v>
      </c>
      <c r="O138">
        <f t="shared" si="56"/>
        <v>194.91348412362595</v>
      </c>
      <c r="V138">
        <f t="shared" si="57"/>
        <v>173.41073203010765</v>
      </c>
      <c r="W138">
        <f t="shared" si="58"/>
        <v>5181.3599003072559</v>
      </c>
      <c r="X138">
        <f t="shared" si="59"/>
        <v>3740.3197633193386</v>
      </c>
      <c r="Y138">
        <f t="shared" si="60"/>
        <v>2044.139914581755</v>
      </c>
    </row>
    <row r="139" spans="1:25" x14ac:dyDescent="0.25">
      <c r="A139">
        <f t="shared" si="61"/>
        <v>13</v>
      </c>
      <c r="B139" s="8">
        <v>488.55401066666667</v>
      </c>
      <c r="C139">
        <v>237.78196266666666</v>
      </c>
      <c r="D139" s="7">
        <v>172.46462659829061</v>
      </c>
      <c r="E139" s="7">
        <v>210.23360000000002</v>
      </c>
      <c r="G139">
        <f t="shared" si="49"/>
        <v>487.01180759139652</v>
      </c>
      <c r="H139">
        <f t="shared" si="50"/>
        <v>373.35588365638171</v>
      </c>
      <c r="I139">
        <f t="shared" si="51"/>
        <v>275.0620799490859</v>
      </c>
      <c r="J139" s="5"/>
      <c r="L139">
        <f t="shared" si="53"/>
        <v>487.01180759139652</v>
      </c>
      <c r="M139">
        <f t="shared" si="54"/>
        <v>264.401656931003</v>
      </c>
      <c r="N139">
        <f t="shared" si="55"/>
        <v>196.41705038505103</v>
      </c>
      <c r="O139">
        <f t="shared" si="56"/>
        <v>0</v>
      </c>
      <c r="V139">
        <f>(L139-B139)^2</f>
        <v>2.3783903253727132</v>
      </c>
      <c r="W139">
        <f>(M139-C139)^2</f>
        <v>708.60812272674139</v>
      </c>
      <c r="X139">
        <f>(N139-D139)^2</f>
        <v>573.71860526056639</v>
      </c>
    </row>
    <row r="140" spans="1:25" x14ac:dyDescent="0.25">
      <c r="A140">
        <f t="shared" si="61"/>
        <v>14</v>
      </c>
      <c r="B140" s="7">
        <v>449.72242666666676</v>
      </c>
      <c r="C140">
        <v>161.65845333333337</v>
      </c>
      <c r="D140" s="7">
        <v>133.84796444444444</v>
      </c>
      <c r="G140">
        <f t="shared" si="49"/>
        <v>450.53221275844226</v>
      </c>
      <c r="H140">
        <f t="shared" si="50"/>
        <v>275.0620799490859</v>
      </c>
      <c r="J140" s="5"/>
      <c r="L140">
        <f t="shared" si="53"/>
        <v>450.53221275844226</v>
      </c>
      <c r="M140">
        <f>H140-H140*W$33</f>
        <v>194.79234928666762</v>
      </c>
      <c r="N140">
        <f>I140-I140*X$33</f>
        <v>0</v>
      </c>
      <c r="V140">
        <f>(L140-B140)^2</f>
        <v>0.65575351443302698</v>
      </c>
      <c r="W140">
        <f>(M140-C140)^2</f>
        <v>1097.8550610463794</v>
      </c>
    </row>
    <row r="141" spans="1:25" x14ac:dyDescent="0.25">
      <c r="A141">
        <f t="shared" si="61"/>
        <v>15</v>
      </c>
      <c r="B141" s="7">
        <v>380.78013830508479</v>
      </c>
      <c r="C141">
        <v>162.85399999999998</v>
      </c>
      <c r="D141" s="7">
        <v>177.18058666666664</v>
      </c>
      <c r="G141">
        <f t="shared" si="49"/>
        <v>373.35588365638171</v>
      </c>
      <c r="J141" s="5"/>
      <c r="L141">
        <f t="shared" si="53"/>
        <v>373.35588365638171</v>
      </c>
      <c r="M141">
        <f>H141-H141*W$33</f>
        <v>0</v>
      </c>
      <c r="V141">
        <f>(L141-B141)^2</f>
        <v>55.11955708878935</v>
      </c>
    </row>
    <row r="142" spans="1:25" x14ac:dyDescent="0.25">
      <c r="A142">
        <f t="shared" si="61"/>
        <v>16</v>
      </c>
      <c r="B142" s="7">
        <v>261.05851607843152</v>
      </c>
      <c r="C142">
        <v>153.36096000000001</v>
      </c>
      <c r="G142">
        <f t="shared" si="49"/>
        <v>275.0620799490859</v>
      </c>
      <c r="J142" s="5"/>
      <c r="L142">
        <f t="shared" si="53"/>
        <v>275.0620799490859</v>
      </c>
      <c r="M142">
        <f>H142-H142*W$33</f>
        <v>0</v>
      </c>
      <c r="V142">
        <f>(L142-B142)^2</f>
        <v>196.09980107949653</v>
      </c>
    </row>
    <row r="143" spans="1:25" x14ac:dyDescent="0.25">
      <c r="A143">
        <f t="shared" si="61"/>
        <v>17</v>
      </c>
      <c r="B143" s="7">
        <v>179.78967466666666</v>
      </c>
      <c r="G143">
        <f t="shared" si="49"/>
        <v>178.79229314510204</v>
      </c>
      <c r="J143" s="5"/>
      <c r="L143">
        <f t="shared" si="53"/>
        <v>178.79229314510204</v>
      </c>
      <c r="M143">
        <f>H143-H143*W$33</f>
        <v>0</v>
      </c>
      <c r="V143">
        <f>(L143-B143)^2</f>
        <v>0.9947698995585561</v>
      </c>
    </row>
  </sheetData>
  <mergeCells count="3">
    <mergeCell ref="V53:Y53"/>
    <mergeCell ref="AA53:AD53"/>
    <mergeCell ref="V31:Y3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opLeftCell="A10" workbookViewId="0">
      <selection activeCell="O13" sqref="O13"/>
    </sheetView>
  </sheetViews>
  <sheetFormatPr defaultRowHeight="15" x14ac:dyDescent="0.25"/>
  <sheetData>
    <row r="1" spans="1:24" x14ac:dyDescent="0.25">
      <c r="A1" s="1"/>
      <c r="B1" s="2"/>
      <c r="C1" s="1"/>
      <c r="D1" s="1"/>
      <c r="E1" s="1"/>
    </row>
    <row r="2" spans="1:24" x14ac:dyDescent="0.25">
      <c r="A2" s="1"/>
      <c r="B2" s="2"/>
      <c r="C2" s="1"/>
      <c r="D2" s="1"/>
      <c r="P2" t="s">
        <v>5</v>
      </c>
      <c r="Q2">
        <v>16</v>
      </c>
      <c r="R2" t="s">
        <v>6</v>
      </c>
      <c r="S2">
        <f xml:space="preserve"> X2 - EXP(X3 * Q2)</f>
        <v>-5.6449573946389331E-2</v>
      </c>
      <c r="W2" t="s">
        <v>15</v>
      </c>
      <c r="X2">
        <v>-3.2554924278585563E-2</v>
      </c>
    </row>
    <row r="3" spans="1:24" x14ac:dyDescent="0.25">
      <c r="A3" s="1"/>
      <c r="B3" s="2"/>
      <c r="R3" t="s">
        <v>7</v>
      </c>
      <c r="S3">
        <f>X4 - EXP(X5 * Q2)</f>
        <v>-1.0510381904638658E-3</v>
      </c>
      <c r="W3" t="s">
        <v>16</v>
      </c>
      <c r="X3">
        <v>-0.23338129427360021</v>
      </c>
    </row>
    <row r="4" spans="1:24" x14ac:dyDescent="0.25">
      <c r="A4" s="1"/>
      <c r="B4" s="2"/>
      <c r="R4" t="s">
        <v>8</v>
      </c>
      <c r="S4">
        <f xml:space="preserve"> 1000 * EXP(-1.17 + 0.047 * Q2)</f>
        <v>658.36222842482721</v>
      </c>
      <c r="T4">
        <f>MAX(E7:E19)*(1-EXP(-X6*(Q2-X7)))</f>
        <v>418.25315119667908</v>
      </c>
      <c r="W4" t="s">
        <v>17</v>
      </c>
      <c r="X4">
        <v>1.3450245448736355E-2</v>
      </c>
    </row>
    <row r="5" spans="1:24" x14ac:dyDescent="0.25">
      <c r="A5" s="1"/>
      <c r="B5" s="2"/>
      <c r="P5" s="3"/>
      <c r="R5" t="s">
        <v>9</v>
      </c>
      <c r="S5">
        <f>Q2*X8</f>
        <v>11.285738766615015</v>
      </c>
      <c r="W5" t="s">
        <v>18</v>
      </c>
      <c r="X5">
        <v>-0.26459488166453021</v>
      </c>
    </row>
    <row r="6" spans="1:24" x14ac:dyDescent="0.25">
      <c r="A6" s="1"/>
      <c r="B6" s="2"/>
      <c r="D6" s="1"/>
      <c r="E6" t="s">
        <v>0</v>
      </c>
      <c r="F6" t="s">
        <v>1</v>
      </c>
      <c r="G6" t="s">
        <v>2</v>
      </c>
      <c r="H6" t="s">
        <v>3</v>
      </c>
      <c r="I6" t="s">
        <v>4</v>
      </c>
      <c r="P6" s="3"/>
      <c r="R6" t="s">
        <v>23</v>
      </c>
      <c r="S6" t="s">
        <v>22</v>
      </c>
      <c r="T6" t="s">
        <v>24</v>
      </c>
      <c r="W6" t="s">
        <v>19</v>
      </c>
      <c r="X6">
        <v>1.2987691569126878</v>
      </c>
    </row>
    <row r="7" spans="1:24" x14ac:dyDescent="0.25">
      <c r="A7" s="1"/>
      <c r="B7" s="2"/>
      <c r="D7">
        <v>1</v>
      </c>
      <c r="E7">
        <v>1.0791999999999999</v>
      </c>
      <c r="F7">
        <v>3.8978999999999999</v>
      </c>
      <c r="G7">
        <v>3.6919999999999997</v>
      </c>
      <c r="H7">
        <v>9.315199999999999</v>
      </c>
      <c r="I7">
        <v>8.0869</v>
      </c>
      <c r="P7" s="3"/>
      <c r="R7">
        <f t="shared" ref="R7:R19" si="0">(S7-E7)^2</f>
        <v>5.1367465238381884</v>
      </c>
      <c r="S7">
        <f t="shared" ref="S7:S19" si="1">($T$4 * EXP($S$2 * (D7 - $S$5)^2 + $S$3 * (D7 - $S$5)^3) * 100)/100</f>
        <v>3.3456391727637849</v>
      </c>
      <c r="T7">
        <f t="shared" ref="T7:T16" si="2">($T$4 * EXP($S$2 * (D9 - $S$5)^2 + $S$3 * (D9 - $S$5)^3) * 100)/100</f>
        <v>15.776246348283331</v>
      </c>
      <c r="W7" t="s">
        <v>20</v>
      </c>
      <c r="X7">
        <v>10.571226883804782</v>
      </c>
    </row>
    <row r="8" spans="1:24" x14ac:dyDescent="0.25">
      <c r="A8" s="1"/>
      <c r="B8" s="2"/>
      <c r="D8">
        <v>2</v>
      </c>
      <c r="E8">
        <v>3.4647999999999999</v>
      </c>
      <c r="F8">
        <v>8.4064000000000014</v>
      </c>
      <c r="G8">
        <v>19.794799999999995</v>
      </c>
      <c r="H8">
        <v>41.5989</v>
      </c>
      <c r="I8">
        <v>45.127599999999994</v>
      </c>
      <c r="P8" s="3"/>
      <c r="R8">
        <f t="shared" si="0"/>
        <v>16.003196525663892</v>
      </c>
      <c r="S8">
        <f t="shared" si="1"/>
        <v>7.4651995457533848</v>
      </c>
      <c r="T8">
        <f t="shared" si="2"/>
        <v>31.378134101717695</v>
      </c>
      <c r="W8" t="s">
        <v>21</v>
      </c>
      <c r="X8">
        <v>0.70535867291343846</v>
      </c>
    </row>
    <row r="9" spans="1:24" x14ac:dyDescent="0.25">
      <c r="A9" s="1"/>
      <c r="B9" s="2"/>
      <c r="D9">
        <v>3</v>
      </c>
      <c r="E9">
        <v>6.2195999999999998</v>
      </c>
      <c r="F9">
        <v>14.001199999999999</v>
      </c>
      <c r="G9">
        <v>56.345600000000005</v>
      </c>
      <c r="H9">
        <v>82.793099999999981</v>
      </c>
      <c r="I9">
        <v>83.275900000000007</v>
      </c>
      <c r="P9" s="3"/>
      <c r="R9">
        <f t="shared" si="0"/>
        <v>91.329489426157139</v>
      </c>
      <c r="S9">
        <f t="shared" si="1"/>
        <v>15.776246348283331</v>
      </c>
      <c r="T9">
        <f t="shared" si="2"/>
        <v>58.367751993336086</v>
      </c>
    </row>
    <row r="10" spans="1:24" x14ac:dyDescent="0.25">
      <c r="A10" s="1"/>
      <c r="B10" s="2"/>
      <c r="D10">
        <v>4</v>
      </c>
      <c r="E10">
        <v>25.645199999999996</v>
      </c>
      <c r="F10">
        <v>4.1655999999999995</v>
      </c>
      <c r="G10">
        <v>114.1254</v>
      </c>
      <c r="H10">
        <v>144.54180000000002</v>
      </c>
      <c r="I10">
        <v>156.2071</v>
      </c>
      <c r="P10" s="3"/>
      <c r="R10">
        <f t="shared" si="0"/>
        <v>32.866533414637722</v>
      </c>
      <c r="S10">
        <f t="shared" si="1"/>
        <v>31.378134101717695</v>
      </c>
      <c r="T10">
        <f t="shared" si="2"/>
        <v>100.90262751466807</v>
      </c>
    </row>
    <row r="11" spans="1:24" x14ac:dyDescent="0.25">
      <c r="A11" s="1"/>
      <c r="B11" s="2"/>
      <c r="D11">
        <v>5</v>
      </c>
      <c r="E11">
        <v>59.469599999999993</v>
      </c>
      <c r="G11">
        <v>172.2105</v>
      </c>
      <c r="H11">
        <v>226.2628</v>
      </c>
      <c r="I11">
        <v>185.09699999999998</v>
      </c>
      <c r="P11" s="3"/>
      <c r="R11">
        <f t="shared" si="0"/>
        <v>1.2140690297892256</v>
      </c>
      <c r="S11">
        <f t="shared" si="1"/>
        <v>58.367751993336086</v>
      </c>
      <c r="T11">
        <f t="shared" si="2"/>
        <v>161.09307799596215</v>
      </c>
    </row>
    <row r="12" spans="1:24" x14ac:dyDescent="0.25">
      <c r="A12" s="1"/>
      <c r="B12" s="2"/>
      <c r="D12">
        <v>6</v>
      </c>
      <c r="E12">
        <v>115.27559999999998</v>
      </c>
      <c r="G12">
        <v>239.90900000000002</v>
      </c>
      <c r="H12">
        <v>305.98869999999994</v>
      </c>
      <c r="I12">
        <v>189.39250000000001</v>
      </c>
      <c r="P12" s="3"/>
      <c r="R12">
        <f t="shared" si="0"/>
        <v>206.58233806410826</v>
      </c>
      <c r="S12">
        <f t="shared" si="1"/>
        <v>100.90262751466807</v>
      </c>
      <c r="T12">
        <f t="shared" si="2"/>
        <v>236.0246808151104</v>
      </c>
    </row>
    <row r="13" spans="1:24" x14ac:dyDescent="0.25">
      <c r="A13" s="1"/>
      <c r="B13" s="2"/>
      <c r="D13">
        <v>7</v>
      </c>
      <c r="E13">
        <v>162.58289999999997</v>
      </c>
      <c r="G13">
        <v>328.70159999999998</v>
      </c>
      <c r="H13">
        <v>314.89920000000001</v>
      </c>
      <c r="I13">
        <v>195.1506</v>
      </c>
      <c r="P13" s="3"/>
      <c r="R13">
        <f t="shared" si="0"/>
        <v>2.2195696037152635</v>
      </c>
      <c r="S13">
        <f t="shared" si="1"/>
        <v>161.09307799596215</v>
      </c>
      <c r="T13">
        <f t="shared" si="2"/>
        <v>315.35907495586611</v>
      </c>
    </row>
    <row r="14" spans="1:24" x14ac:dyDescent="0.25">
      <c r="A14" s="1"/>
      <c r="B14" s="2"/>
      <c r="D14">
        <v>8</v>
      </c>
      <c r="E14">
        <v>226.20600000000002</v>
      </c>
      <c r="G14">
        <v>359.18189999999998</v>
      </c>
      <c r="H14">
        <v>275.3664</v>
      </c>
      <c r="I14">
        <v>155.7456</v>
      </c>
      <c r="P14" s="3"/>
      <c r="R14">
        <f t="shared" si="0"/>
        <v>96.406492949016695</v>
      </c>
      <c r="S14">
        <f t="shared" si="1"/>
        <v>236.0246808151104</v>
      </c>
      <c r="T14">
        <f t="shared" si="2"/>
        <v>381.84038671194918</v>
      </c>
    </row>
    <row r="15" spans="1:24" x14ac:dyDescent="0.25">
      <c r="A15" s="1"/>
      <c r="B15" s="2"/>
      <c r="D15">
        <v>9</v>
      </c>
      <c r="E15">
        <v>318.91780000000006</v>
      </c>
      <c r="G15">
        <v>314.78559999999999</v>
      </c>
      <c r="H15">
        <v>203.45050000000001</v>
      </c>
      <c r="I15">
        <v>69.545200000000008</v>
      </c>
      <c r="P15" s="3"/>
      <c r="R15">
        <f t="shared" si="0"/>
        <v>12.664523939746189</v>
      </c>
      <c r="S15">
        <f t="shared" si="1"/>
        <v>315.35907495586611</v>
      </c>
      <c r="T15">
        <f t="shared" si="2"/>
        <v>416.34010077755426</v>
      </c>
    </row>
    <row r="16" spans="1:24" x14ac:dyDescent="0.25">
      <c r="A16" s="1"/>
      <c r="B16" s="2"/>
      <c r="D16">
        <v>10</v>
      </c>
      <c r="E16">
        <v>377.13779999999997</v>
      </c>
      <c r="G16">
        <v>237.28200000000001</v>
      </c>
      <c r="H16">
        <v>81.584800000000016</v>
      </c>
      <c r="P16" s="3"/>
      <c r="R16">
        <f t="shared" si="0"/>
        <v>22.114321783401273</v>
      </c>
      <c r="S16">
        <f t="shared" si="1"/>
        <v>381.84038671194918</v>
      </c>
      <c r="T16">
        <f t="shared" si="2"/>
        <v>406.22413063480087</v>
      </c>
    </row>
    <row r="17" spans="1:19" x14ac:dyDescent="0.25">
      <c r="A17" s="1"/>
      <c r="B17" s="2"/>
      <c r="D17">
        <v>11</v>
      </c>
      <c r="E17">
        <v>418.61599999999999</v>
      </c>
      <c r="G17">
        <v>117.221</v>
      </c>
      <c r="P17" s="3"/>
      <c r="R17">
        <f t="shared" si="0"/>
        <v>5.1797172707290793</v>
      </c>
      <c r="S17">
        <f t="shared" si="1"/>
        <v>416.34010077755426</v>
      </c>
    </row>
    <row r="18" spans="1:19" x14ac:dyDescent="0.25">
      <c r="A18" s="1"/>
      <c r="B18" s="2"/>
      <c r="D18">
        <v>12</v>
      </c>
      <c r="E18">
        <v>411.92070000000001</v>
      </c>
      <c r="P18" s="3"/>
      <c r="R18">
        <f t="shared" si="0"/>
        <v>32.450902532525319</v>
      </c>
      <c r="S18">
        <f t="shared" si="1"/>
        <v>406.22413063480087</v>
      </c>
    </row>
    <row r="19" spans="1:19" x14ac:dyDescent="0.25">
      <c r="A19" s="1"/>
      <c r="B19" s="2"/>
      <c r="D19">
        <v>13</v>
      </c>
      <c r="E19">
        <v>348.46280000000002</v>
      </c>
      <c r="P19" s="3"/>
      <c r="R19">
        <f t="shared" si="0"/>
        <v>15.88489134646546</v>
      </c>
      <c r="S19">
        <f t="shared" si="1"/>
        <v>352.44838544588691</v>
      </c>
    </row>
    <row r="20" spans="1:19" x14ac:dyDescent="0.25">
      <c r="A20" s="1"/>
      <c r="P20" s="3"/>
      <c r="R20">
        <f>SUM(R7:R19)</f>
        <v>540.05279240979371</v>
      </c>
    </row>
    <row r="21" spans="1:19" x14ac:dyDescent="0.25">
      <c r="A21" s="1"/>
      <c r="P21" s="3"/>
    </row>
    <row r="22" spans="1:19" x14ac:dyDescent="0.25">
      <c r="A22" s="1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  <c r="B27" s="2"/>
    </row>
    <row r="28" spans="1:19" x14ac:dyDescent="0.25">
      <c r="A28" s="1"/>
      <c r="B28" s="2"/>
    </row>
    <row r="29" spans="1:19" x14ac:dyDescent="0.25">
      <c r="A29" s="1"/>
      <c r="B29" s="2"/>
    </row>
    <row r="30" spans="1:19" x14ac:dyDescent="0.25">
      <c r="A30" s="1"/>
      <c r="B30" s="2"/>
    </row>
    <row r="31" spans="1:19" x14ac:dyDescent="0.25">
      <c r="A31" s="1"/>
      <c r="B31" s="2"/>
    </row>
    <row r="32" spans="1:19" x14ac:dyDescent="0.25">
      <c r="A32" s="1"/>
      <c r="B32" t="s">
        <v>10</v>
      </c>
    </row>
    <row r="33" spans="1:2" x14ac:dyDescent="0.25">
      <c r="A33" s="1"/>
      <c r="B33" t="s">
        <v>11</v>
      </c>
    </row>
    <row r="34" spans="1:2" x14ac:dyDescent="0.25">
      <c r="A34" s="1"/>
      <c r="B34" t="s">
        <v>12</v>
      </c>
    </row>
    <row r="35" spans="1:2" x14ac:dyDescent="0.25">
      <c r="A35" s="1"/>
      <c r="B35" t="s">
        <v>13</v>
      </c>
    </row>
    <row r="36" spans="1:2" x14ac:dyDescent="0.25">
      <c r="A36" s="1"/>
    </row>
    <row r="37" spans="1:2" x14ac:dyDescent="0.25">
      <c r="A37" s="1"/>
    </row>
    <row r="38" spans="1:2" x14ac:dyDescent="0.25">
      <c r="A38" s="1"/>
      <c r="B38" t="s">
        <v>14</v>
      </c>
    </row>
    <row r="39" spans="1:2" x14ac:dyDescent="0.25">
      <c r="A39" s="1"/>
      <c r="B39" s="2"/>
    </row>
    <row r="40" spans="1:2" x14ac:dyDescent="0.25">
      <c r="A40" s="1"/>
      <c r="B40" s="2"/>
    </row>
    <row r="41" spans="1:2" x14ac:dyDescent="0.25">
      <c r="A41" s="1"/>
      <c r="B41" s="2"/>
    </row>
    <row r="42" spans="1:2" x14ac:dyDescent="0.25">
      <c r="A42" s="1"/>
      <c r="B42" s="2"/>
    </row>
    <row r="43" spans="1:2" x14ac:dyDescent="0.25">
      <c r="A43" s="1"/>
      <c r="B43" s="2"/>
    </row>
    <row r="44" spans="1:2" x14ac:dyDescent="0.25">
      <c r="A44" s="1"/>
      <c r="B44" s="2"/>
    </row>
    <row r="45" spans="1:2" x14ac:dyDescent="0.25">
      <c r="A45" s="1"/>
      <c r="B45" s="2"/>
    </row>
    <row r="46" spans="1:2" x14ac:dyDescent="0.25">
      <c r="A46" s="1"/>
      <c r="B46" s="2"/>
    </row>
    <row r="47" spans="1:2" x14ac:dyDescent="0.25">
      <c r="A47" s="1"/>
      <c r="B47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9"/>
  <sheetViews>
    <sheetView tabSelected="1" topLeftCell="A16" workbookViewId="0">
      <selection activeCell="O13" sqref="O13"/>
    </sheetView>
  </sheetViews>
  <sheetFormatPr defaultRowHeight="15" x14ac:dyDescent="0.25"/>
  <cols>
    <col min="23" max="23" width="10.7109375" bestFit="1" customWidth="1"/>
    <col min="28" max="28" width="5.5703125" bestFit="1" customWidth="1"/>
    <col min="29" max="29" width="11.85546875" bestFit="1" customWidth="1"/>
    <col min="30" max="30" width="7.5703125" bestFit="1" customWidth="1"/>
    <col min="31" max="31" width="8.5703125" bestFit="1" customWidth="1"/>
  </cols>
  <sheetData>
    <row r="1" spans="1:27" x14ac:dyDescent="0.25">
      <c r="A1" s="1"/>
      <c r="B1" s="2"/>
      <c r="C1" s="1"/>
      <c r="D1" s="1"/>
      <c r="E1" s="1"/>
    </row>
    <row r="2" spans="1:27" x14ac:dyDescent="0.25">
      <c r="A2" s="1"/>
      <c r="B2" s="2"/>
      <c r="C2" s="1"/>
      <c r="D2" s="1"/>
      <c r="P2" t="s">
        <v>5</v>
      </c>
      <c r="Q2">
        <v>16</v>
      </c>
      <c r="R2" t="s">
        <v>6</v>
      </c>
      <c r="S2">
        <f xml:space="preserve"> Y2 - EXP(Y3 * Q2)</f>
        <v>-6.3447311715896154E-2</v>
      </c>
      <c r="X2" t="s">
        <v>15</v>
      </c>
      <c r="Y2">
        <v>-3.3630389734674519E-2</v>
      </c>
      <c r="Z2">
        <v>-8.9999999999999993E-3</v>
      </c>
    </row>
    <row r="3" spans="1:27" x14ac:dyDescent="0.25">
      <c r="A3" s="1"/>
      <c r="B3" s="2"/>
      <c r="R3" t="s">
        <v>7</v>
      </c>
      <c r="S3">
        <f>Y4 - EXP(Y5 * Q2)</f>
        <v>-2.9625507258778569E-3</v>
      </c>
      <c r="X3" t="s">
        <v>16</v>
      </c>
      <c r="Y3">
        <v>-0.21954244968241932</v>
      </c>
      <c r="Z3">
        <v>-0.2</v>
      </c>
    </row>
    <row r="4" spans="1:27" x14ac:dyDescent="0.25">
      <c r="A4" s="1"/>
      <c r="B4" s="2"/>
      <c r="P4" s="5"/>
      <c r="R4" t="s">
        <v>8</v>
      </c>
      <c r="S4">
        <f xml:space="preserve"> 1000 * EXP(-1.17 + 0.047 * Q2)</f>
        <v>658.36222842482721</v>
      </c>
      <c r="T4">
        <f>MAX(E7:E22)*(1-EXP(-Z6*(Q2-Z7)))</f>
        <v>516.04048260696209</v>
      </c>
      <c r="X4" t="s">
        <v>17</v>
      </c>
      <c r="Y4">
        <v>-2.4971495954735998E-3</v>
      </c>
      <c r="Z4">
        <v>5.9999999999999995E-4</v>
      </c>
    </row>
    <row r="5" spans="1:27" x14ac:dyDescent="0.25">
      <c r="A5" s="1"/>
      <c r="B5" s="2"/>
      <c r="L5" s="5">
        <f>E13</f>
        <v>111.89632</v>
      </c>
      <c r="P5" s="3"/>
      <c r="R5" t="s">
        <v>9</v>
      </c>
      <c r="S5">
        <f>Q2*Z8</f>
        <v>12.851153751251482</v>
      </c>
      <c r="X5" t="s">
        <v>18</v>
      </c>
      <c r="Y5">
        <v>-0.47953817988821884</v>
      </c>
      <c r="Z5">
        <v>-0.43</v>
      </c>
    </row>
    <row r="6" spans="1:27" x14ac:dyDescent="0.25">
      <c r="A6" s="1"/>
      <c r="B6" s="2"/>
      <c r="D6" s="4" t="s">
        <v>25</v>
      </c>
      <c r="E6" s="3" t="s">
        <v>26</v>
      </c>
      <c r="F6" s="3" t="s">
        <v>1</v>
      </c>
      <c r="G6" t="s">
        <v>2</v>
      </c>
      <c r="H6" t="s">
        <v>3</v>
      </c>
      <c r="I6" t="s">
        <v>4</v>
      </c>
      <c r="P6" s="3"/>
      <c r="R6" t="s">
        <v>23</v>
      </c>
      <c r="S6" t="s">
        <v>22</v>
      </c>
      <c r="T6" t="s">
        <v>63</v>
      </c>
      <c r="U6" t="s">
        <v>24</v>
      </c>
      <c r="V6" t="s">
        <v>62</v>
      </c>
      <c r="W6" t="s">
        <v>109</v>
      </c>
      <c r="Y6" t="s">
        <v>19</v>
      </c>
      <c r="Z6">
        <v>1.1838623356029738</v>
      </c>
      <c r="AA6">
        <v>0.4</v>
      </c>
    </row>
    <row r="7" spans="1:27" x14ac:dyDescent="0.25">
      <c r="A7" s="1"/>
      <c r="B7" s="2"/>
      <c r="D7" s="4">
        <v>1</v>
      </c>
      <c r="E7" s="3">
        <v>1.0271999999999999</v>
      </c>
      <c r="F7" s="3">
        <v>4.3142399999999999</v>
      </c>
      <c r="G7" s="3">
        <v>7.1219200000000003</v>
      </c>
      <c r="H7">
        <v>9.315199999999999</v>
      </c>
      <c r="I7">
        <v>8.0869</v>
      </c>
      <c r="L7">
        <f t="shared" ref="L7:L17" si="0">G7+$L$5</f>
        <v>119.01824000000001</v>
      </c>
      <c r="N7" t="s">
        <v>108</v>
      </c>
      <c r="O7" t="s">
        <v>107</v>
      </c>
      <c r="P7" s="3" t="s">
        <v>106</v>
      </c>
      <c r="Q7" s="3" t="s">
        <v>105</v>
      </c>
      <c r="R7">
        <f t="shared" ref="R7:R22" si="1">(S7-E7)^2</f>
        <v>74.220699538041046</v>
      </c>
      <c r="S7">
        <f t="shared" ref="S7:S22" si="2">($T$4 * EXP($S$2 * (D7 - $S$5)^2 + $S$3 * (D7 - $S$5)^3) * 100)/100</f>
        <v>9.6423436167971719</v>
      </c>
      <c r="T7">
        <f t="shared" ref="T7:T20" si="3">S9-$N$8</f>
        <v>8.5625648328824369</v>
      </c>
      <c r="U7">
        <f t="shared" ref="U7:U19" si="4">S10-$O$8</f>
        <v>-12.065992071056669</v>
      </c>
      <c r="V7" s="5">
        <f t="shared" ref="V7:V18" si="5">S11-$P$8</f>
        <v>5.6747870392702495</v>
      </c>
      <c r="W7">
        <f t="shared" ref="W7:W17" si="6">S12-$Q$8</f>
        <v>-1.709146338475648</v>
      </c>
      <c r="Y7" t="s">
        <v>20</v>
      </c>
      <c r="Z7">
        <v>10.43295332826032</v>
      </c>
      <c r="AA7">
        <v>13.95</v>
      </c>
    </row>
    <row r="8" spans="1:27" x14ac:dyDescent="0.25">
      <c r="A8" s="1"/>
      <c r="B8" s="2"/>
      <c r="D8" s="4">
        <v>2</v>
      </c>
      <c r="E8" s="3">
        <v>3.1158399999999995</v>
      </c>
      <c r="F8" s="3">
        <v>9.0393599999999985</v>
      </c>
      <c r="G8" s="3">
        <v>29.925759999999997</v>
      </c>
      <c r="H8">
        <v>41.5989</v>
      </c>
      <c r="I8">
        <v>45.127599999999994</v>
      </c>
      <c r="L8">
        <f t="shared" si="0"/>
        <v>141.82208</v>
      </c>
      <c r="N8">
        <v>10</v>
      </c>
      <c r="O8">
        <v>40</v>
      </c>
      <c r="P8" s="3">
        <v>37.661059476040776</v>
      </c>
      <c r="Q8">
        <v>69.795545088145204</v>
      </c>
      <c r="R8">
        <f t="shared" si="1"/>
        <v>96.600164276808897</v>
      </c>
      <c r="S8">
        <f t="shared" si="2"/>
        <v>12.944378257381352</v>
      </c>
      <c r="T8">
        <f t="shared" si="3"/>
        <v>17.934007928943331</v>
      </c>
      <c r="U8">
        <f t="shared" si="4"/>
        <v>3.3358465153110259</v>
      </c>
      <c r="V8" s="5">
        <f t="shared" si="5"/>
        <v>30.425339273628779</v>
      </c>
      <c r="W8">
        <f t="shared" si="6"/>
        <v>36.631688628007566</v>
      </c>
      <c r="Y8" t="s">
        <v>21</v>
      </c>
      <c r="Z8">
        <v>0.80319710945321765</v>
      </c>
      <c r="AA8">
        <v>0.67</v>
      </c>
    </row>
    <row r="9" spans="1:27" x14ac:dyDescent="0.25">
      <c r="A9" s="1"/>
      <c r="B9" s="2"/>
      <c r="D9" s="4">
        <v>3</v>
      </c>
      <c r="E9" s="3">
        <v>9.4160000000000004</v>
      </c>
      <c r="F9" s="3">
        <v>27.391999999999999</v>
      </c>
      <c r="G9" s="3">
        <v>72.212159999999997</v>
      </c>
      <c r="H9">
        <v>82.793099999999981</v>
      </c>
      <c r="I9">
        <v>83.275900000000007</v>
      </c>
      <c r="L9">
        <f t="shared" si="0"/>
        <v>184.10847999999999</v>
      </c>
      <c r="P9" s="3"/>
      <c r="R9">
        <f t="shared" si="1"/>
        <v>83.659648242121719</v>
      </c>
      <c r="S9">
        <f t="shared" si="2"/>
        <v>18.562564832882437</v>
      </c>
      <c r="T9">
        <f t="shared" si="3"/>
        <v>33.335846515311026</v>
      </c>
      <c r="U9">
        <f t="shared" si="4"/>
        <v>28.086398749669556</v>
      </c>
      <c r="V9" s="5">
        <f t="shared" si="5"/>
        <v>68.766174240111994</v>
      </c>
      <c r="W9">
        <f t="shared" si="6"/>
        <v>92.798560760497551</v>
      </c>
    </row>
    <row r="10" spans="1:27" x14ac:dyDescent="0.25">
      <c r="A10" s="1"/>
      <c r="B10" s="2"/>
      <c r="D10" s="4">
        <v>4</v>
      </c>
      <c r="E10" s="3">
        <v>22.769600000000001</v>
      </c>
      <c r="F10" s="3">
        <v>67.110399999999998</v>
      </c>
      <c r="G10" s="3">
        <v>136.82303999999999</v>
      </c>
      <c r="H10">
        <v>144.54180000000002</v>
      </c>
      <c r="I10">
        <v>156.2071</v>
      </c>
      <c r="L10">
        <f t="shared" si="0"/>
        <v>248.71935999999999</v>
      </c>
      <c r="P10" s="3"/>
      <c r="R10">
        <f t="shared" si="1"/>
        <v>26.671109256532734</v>
      </c>
      <c r="S10">
        <f t="shared" si="2"/>
        <v>27.934007928943331</v>
      </c>
      <c r="T10">
        <f t="shared" si="3"/>
        <v>58.086398749669556</v>
      </c>
      <c r="U10">
        <f t="shared" si="4"/>
        <v>66.42723371615277</v>
      </c>
      <c r="V10" s="5">
        <f t="shared" si="5"/>
        <v>124.93304637260198</v>
      </c>
      <c r="W10">
        <f t="shared" si="6"/>
        <v>168.70903287597855</v>
      </c>
    </row>
    <row r="11" spans="1:27" x14ac:dyDescent="0.25">
      <c r="A11" s="1"/>
      <c r="B11" s="2"/>
      <c r="D11" s="4">
        <v>5</v>
      </c>
      <c r="E11" s="3">
        <v>41.943999999999996</v>
      </c>
      <c r="F11" s="3">
        <v>131.75551999999999</v>
      </c>
      <c r="G11" s="3">
        <v>198.86591999999996</v>
      </c>
      <c r="H11">
        <v>226.2628</v>
      </c>
      <c r="I11">
        <v>185.09699999999998</v>
      </c>
      <c r="L11">
        <f t="shared" si="0"/>
        <v>310.76223999999996</v>
      </c>
      <c r="P11" s="3"/>
      <c r="R11">
        <f t="shared" si="1"/>
        <v>1.9372367221834585</v>
      </c>
      <c r="S11">
        <f t="shared" si="2"/>
        <v>43.335846515311026</v>
      </c>
      <c r="T11">
        <f t="shared" si="3"/>
        <v>96.42723371615277</v>
      </c>
      <c r="U11">
        <f t="shared" si="4"/>
        <v>122.59410584864276</v>
      </c>
      <c r="V11" s="5">
        <f t="shared" si="5"/>
        <v>200.84351848808299</v>
      </c>
      <c r="W11">
        <f t="shared" si="6"/>
        <v>260.20056589017463</v>
      </c>
    </row>
    <row r="12" spans="1:27" x14ac:dyDescent="0.25">
      <c r="A12" s="1"/>
      <c r="B12" s="2"/>
      <c r="D12" s="4">
        <v>6</v>
      </c>
      <c r="E12" s="3">
        <v>63.686399999999999</v>
      </c>
      <c r="F12" s="3">
        <v>194.14079999999998</v>
      </c>
      <c r="G12" s="3">
        <v>293.98463999999996</v>
      </c>
      <c r="H12">
        <v>305.98869999999994</v>
      </c>
      <c r="I12">
        <v>189.39250000000001</v>
      </c>
      <c r="L12">
        <f t="shared" si="0"/>
        <v>405.88095999999996</v>
      </c>
      <c r="P12" s="3"/>
      <c r="R12">
        <f t="shared" si="1"/>
        <v>19.359988997093662</v>
      </c>
      <c r="S12">
        <f t="shared" si="2"/>
        <v>68.086398749669556</v>
      </c>
      <c r="T12">
        <f t="shared" si="3"/>
        <v>152.59410584864276</v>
      </c>
      <c r="U12">
        <f t="shared" si="4"/>
        <v>198.50457796412377</v>
      </c>
      <c r="V12" s="5">
        <f t="shared" si="5"/>
        <v>292.33505150227904</v>
      </c>
      <c r="W12">
        <f t="shared" si="6"/>
        <v>353.28337597123306</v>
      </c>
    </row>
    <row r="13" spans="1:27" x14ac:dyDescent="0.25">
      <c r="A13" s="1"/>
      <c r="B13" s="2"/>
      <c r="D13" s="4">
        <v>7</v>
      </c>
      <c r="E13" s="3">
        <v>111.89632</v>
      </c>
      <c r="F13" s="3">
        <v>288.84863999999999</v>
      </c>
      <c r="G13" s="3">
        <v>343.90655999999996</v>
      </c>
      <c r="H13">
        <v>314.89920000000001</v>
      </c>
      <c r="I13">
        <v>195.1506</v>
      </c>
      <c r="L13">
        <f t="shared" si="0"/>
        <v>455.80287999999996</v>
      </c>
      <c r="P13" s="3"/>
      <c r="R13">
        <f t="shared" si="1"/>
        <v>29.910904780165932</v>
      </c>
      <c r="S13">
        <f t="shared" si="2"/>
        <v>106.42723371615277</v>
      </c>
      <c r="T13">
        <f t="shared" si="3"/>
        <v>228.50457796412377</v>
      </c>
      <c r="U13">
        <f t="shared" si="4"/>
        <v>289.99611097831985</v>
      </c>
      <c r="V13" s="5">
        <f t="shared" si="5"/>
        <v>385.41786158333753</v>
      </c>
      <c r="W13">
        <f t="shared" si="6"/>
        <v>423.96308806614195</v>
      </c>
    </row>
    <row r="14" spans="1:27" x14ac:dyDescent="0.25">
      <c r="A14" s="1"/>
      <c r="B14" s="2"/>
      <c r="D14" s="4">
        <v>8</v>
      </c>
      <c r="E14" s="3">
        <v>156.68224000000001</v>
      </c>
      <c r="F14" s="3">
        <v>351.64479999999998</v>
      </c>
      <c r="G14" s="3">
        <v>364.31360000000001</v>
      </c>
      <c r="H14">
        <v>275.3664</v>
      </c>
      <c r="I14">
        <v>155.7456</v>
      </c>
      <c r="L14">
        <f t="shared" si="0"/>
        <v>476.20992000000001</v>
      </c>
      <c r="P14" s="3"/>
      <c r="R14">
        <f t="shared" si="1"/>
        <v>34.950157812348436</v>
      </c>
      <c r="S14">
        <f t="shared" si="2"/>
        <v>162.59410584864276</v>
      </c>
      <c r="T14">
        <f t="shared" si="3"/>
        <v>319.99611097831985</v>
      </c>
      <c r="U14">
        <f t="shared" si="4"/>
        <v>383.07892105937827</v>
      </c>
      <c r="V14" s="5">
        <f t="shared" si="5"/>
        <v>456.09757367824636</v>
      </c>
      <c r="W14">
        <f t="shared" si="6"/>
        <v>445.51502064254748</v>
      </c>
    </row>
    <row r="15" spans="1:27" x14ac:dyDescent="0.25">
      <c r="A15" s="1"/>
      <c r="B15" s="2"/>
      <c r="D15" s="4">
        <v>9</v>
      </c>
      <c r="E15" s="3">
        <v>273.64607999999998</v>
      </c>
      <c r="F15" s="3">
        <v>415.53663999999992</v>
      </c>
      <c r="G15" s="3">
        <v>429.91743999999994</v>
      </c>
      <c r="H15">
        <v>203.45050000000001</v>
      </c>
      <c r="I15">
        <v>69.545200000000008</v>
      </c>
      <c r="L15">
        <f t="shared" si="0"/>
        <v>541.81376</v>
      </c>
      <c r="P15" s="3"/>
      <c r="R15">
        <f t="shared" si="1"/>
        <v>1234.9251653374922</v>
      </c>
      <c r="S15">
        <f t="shared" si="2"/>
        <v>238.50457796412377</v>
      </c>
      <c r="T15">
        <f t="shared" si="3"/>
        <v>413.07892105937827</v>
      </c>
      <c r="U15">
        <f t="shared" si="4"/>
        <v>453.75863315428717</v>
      </c>
      <c r="V15" s="5">
        <f t="shared" si="5"/>
        <v>477.6495062546519</v>
      </c>
      <c r="W15">
        <f t="shared" si="6"/>
        <v>402.66408607222724</v>
      </c>
    </row>
    <row r="16" spans="1:27" x14ac:dyDescent="0.25">
      <c r="A16" s="1"/>
      <c r="B16" s="2"/>
      <c r="D16" s="4">
        <v>10</v>
      </c>
      <c r="E16" s="3">
        <v>339.38688000000002</v>
      </c>
      <c r="F16" s="3">
        <v>523.46112000000005</v>
      </c>
      <c r="G16" s="3">
        <v>432.38271999999995</v>
      </c>
      <c r="H16">
        <v>81.584800000000016</v>
      </c>
      <c r="L16">
        <f t="shared" si="0"/>
        <v>544.2790399999999</v>
      </c>
      <c r="P16" s="3"/>
      <c r="R16">
        <f t="shared" si="1"/>
        <v>88.186542818547963</v>
      </c>
      <c r="S16">
        <f t="shared" si="2"/>
        <v>329.99611097831985</v>
      </c>
      <c r="T16">
        <f t="shared" si="3"/>
        <v>483.75863315428717</v>
      </c>
      <c r="U16">
        <f t="shared" si="4"/>
        <v>475.3105657306927</v>
      </c>
      <c r="V16" s="5">
        <f t="shared" si="5"/>
        <v>434.79857168433171</v>
      </c>
      <c r="W16">
        <f t="shared" si="6"/>
        <v>304.04118025895019</v>
      </c>
    </row>
    <row r="17" spans="1:37" x14ac:dyDescent="0.25">
      <c r="A17" s="1"/>
      <c r="B17" s="2"/>
      <c r="D17" s="4">
        <v>11</v>
      </c>
      <c r="E17" s="3">
        <v>394.44479999999999</v>
      </c>
      <c r="F17" s="3">
        <v>479.83935999999994</v>
      </c>
      <c r="G17" s="3">
        <v>384.58368000000002</v>
      </c>
      <c r="L17">
        <f t="shared" si="0"/>
        <v>496.48</v>
      </c>
      <c r="P17" s="3"/>
      <c r="R17">
        <f t="shared" si="1"/>
        <v>819.9128888431311</v>
      </c>
      <c r="S17">
        <f t="shared" si="2"/>
        <v>423.07892105937827</v>
      </c>
      <c r="T17">
        <f t="shared" si="3"/>
        <v>505.3105657306927</v>
      </c>
      <c r="U17">
        <f t="shared" si="4"/>
        <v>432.45963116037245</v>
      </c>
      <c r="V17" s="5">
        <f t="shared" si="5"/>
        <v>336.17566587105466</v>
      </c>
      <c r="W17">
        <f t="shared" si="6"/>
        <v>180.98919240029812</v>
      </c>
    </row>
    <row r="18" spans="1:37" x14ac:dyDescent="0.25">
      <c r="A18" s="1"/>
      <c r="B18" s="2"/>
      <c r="D18" s="4">
        <v>12</v>
      </c>
      <c r="E18" s="3">
        <v>483.19488000000001</v>
      </c>
      <c r="F18" s="3">
        <v>425.97983999999997</v>
      </c>
      <c r="G18" s="3">
        <v>315.55583999999999</v>
      </c>
      <c r="P18" s="3"/>
      <c r="R18">
        <f t="shared" si="1"/>
        <v>111.59288070471183</v>
      </c>
      <c r="S18">
        <f t="shared" si="2"/>
        <v>493.75863315428717</v>
      </c>
      <c r="T18">
        <f t="shared" si="3"/>
        <v>462.45963116037245</v>
      </c>
      <c r="U18">
        <f t="shared" si="4"/>
        <v>333.83672534709541</v>
      </c>
      <c r="V18" s="5">
        <f t="shared" si="5"/>
        <v>213.12367801240254</v>
      </c>
      <c r="W18">
        <v>0</v>
      </c>
    </row>
    <row r="19" spans="1:37" x14ac:dyDescent="0.25">
      <c r="A19" s="1"/>
      <c r="B19" s="2"/>
      <c r="D19" s="4">
        <v>13</v>
      </c>
      <c r="E19" s="3">
        <v>516.75008000000003</v>
      </c>
      <c r="F19" s="3">
        <v>338.976</v>
      </c>
      <c r="G19" s="3">
        <v>182.8416</v>
      </c>
      <c r="P19" s="3"/>
      <c r="R19">
        <f t="shared" si="1"/>
        <v>2.0722013315393988</v>
      </c>
      <c r="S19">
        <f t="shared" si="2"/>
        <v>515.3105657306927</v>
      </c>
      <c r="T19">
        <f t="shared" si="3"/>
        <v>363.83672534709541</v>
      </c>
      <c r="U19">
        <f t="shared" si="4"/>
        <v>210.78473748844331</v>
      </c>
      <c r="V19" s="5">
        <v>0</v>
      </c>
      <c r="W19">
        <v>0</v>
      </c>
    </row>
    <row r="20" spans="1:37" x14ac:dyDescent="0.25">
      <c r="A20" s="1"/>
      <c r="D20" s="4">
        <v>14</v>
      </c>
      <c r="E20" s="3">
        <v>496.75392000000005</v>
      </c>
      <c r="F20" s="3">
        <v>198.45504</v>
      </c>
      <c r="H20" s="5">
        <f>E19-G14</f>
        <v>152.43648000000002</v>
      </c>
      <c r="P20" s="3"/>
      <c r="R20">
        <f t="shared" si="1"/>
        <v>590.21247022325406</v>
      </c>
      <c r="S20">
        <f t="shared" si="2"/>
        <v>472.45963116037245</v>
      </c>
      <c r="T20">
        <f t="shared" si="3"/>
        <v>240.78473748844331</v>
      </c>
      <c r="U20">
        <v>0</v>
      </c>
      <c r="V20" s="5">
        <v>0</v>
      </c>
      <c r="W20">
        <v>0</v>
      </c>
    </row>
    <row r="21" spans="1:37" x14ac:dyDescent="0.25">
      <c r="A21" s="1"/>
      <c r="D21" s="4">
        <v>15</v>
      </c>
      <c r="E21" s="3">
        <v>407.45599999999996</v>
      </c>
      <c r="P21" s="3"/>
      <c r="R21">
        <f t="shared" si="1"/>
        <v>1130.2556281874304</v>
      </c>
      <c r="S21">
        <f t="shared" si="2"/>
        <v>373.83672534709541</v>
      </c>
      <c r="U21">
        <v>0</v>
      </c>
      <c r="V21" s="5">
        <v>0</v>
      </c>
      <c r="W21">
        <v>0</v>
      </c>
    </row>
    <row r="22" spans="1:37" x14ac:dyDescent="0.25">
      <c r="A22" s="1"/>
      <c r="D22" s="4">
        <v>16</v>
      </c>
      <c r="E22" s="3">
        <v>208.52159999999998</v>
      </c>
      <c r="R22">
        <f t="shared" si="1"/>
        <v>1786.1727903670644</v>
      </c>
      <c r="S22">
        <f t="shared" si="2"/>
        <v>250.78473748844331</v>
      </c>
      <c r="U22">
        <v>0</v>
      </c>
      <c r="V22" s="5">
        <v>0</v>
      </c>
    </row>
    <row r="23" spans="1:37" x14ac:dyDescent="0.25">
      <c r="A23" s="1"/>
      <c r="D23" s="4">
        <v>17</v>
      </c>
      <c r="R23">
        <f>SUM(R7:R22)</f>
        <v>6130.6404774384673</v>
      </c>
      <c r="U23">
        <v>0</v>
      </c>
      <c r="V23" s="5">
        <v>0</v>
      </c>
    </row>
    <row r="24" spans="1:37" x14ac:dyDescent="0.25">
      <c r="A24" s="1"/>
      <c r="D24" s="4">
        <v>18</v>
      </c>
    </row>
    <row r="25" spans="1:37" x14ac:dyDescent="0.25">
      <c r="A25" s="1"/>
      <c r="D25" s="4">
        <v>19</v>
      </c>
    </row>
    <row r="26" spans="1:37" x14ac:dyDescent="0.25">
      <c r="A26" s="1"/>
    </row>
    <row r="27" spans="1:37" x14ac:dyDescent="0.25">
      <c r="A27" s="1"/>
      <c r="B27" s="2"/>
    </row>
    <row r="28" spans="1:37" x14ac:dyDescent="0.25">
      <c r="A28" s="1"/>
      <c r="B28" s="2"/>
    </row>
    <row r="29" spans="1:37" x14ac:dyDescent="0.25">
      <c r="A29" s="1"/>
      <c r="B29" s="2"/>
      <c r="V29" s="6" t="s">
        <v>32</v>
      </c>
      <c r="W29" s="4" t="s">
        <v>0</v>
      </c>
      <c r="X29" s="4" t="s">
        <v>1</v>
      </c>
      <c r="Y29" s="4" t="s">
        <v>2</v>
      </c>
      <c r="Z29" s="4" t="s">
        <v>3</v>
      </c>
      <c r="AA29" s="4" t="s">
        <v>4</v>
      </c>
      <c r="AB29" s="4" t="s">
        <v>31</v>
      </c>
      <c r="AC29" s="4" t="s">
        <v>30</v>
      </c>
      <c r="AD29" s="4" t="s">
        <v>104</v>
      </c>
      <c r="AE29" s="4" t="s">
        <v>103</v>
      </c>
      <c r="AF29" s="4" t="s">
        <v>102</v>
      </c>
      <c r="AG29" s="4" t="s">
        <v>101</v>
      </c>
      <c r="AH29" s="4" t="s">
        <v>100</v>
      </c>
      <c r="AI29" s="4" t="s">
        <v>99</v>
      </c>
      <c r="AJ29" s="4" t="s">
        <v>98</v>
      </c>
      <c r="AK29" s="4" t="s">
        <v>97</v>
      </c>
    </row>
    <row r="30" spans="1:37" x14ac:dyDescent="0.25">
      <c r="A30" s="1"/>
      <c r="B30" s="2"/>
      <c r="V30" s="4">
        <v>1</v>
      </c>
      <c r="W30" s="3">
        <v>1.0271999999999999</v>
      </c>
      <c r="X30" s="3">
        <v>0.51359999999999995</v>
      </c>
      <c r="Y30" s="3">
        <v>4.3142399999999999</v>
      </c>
      <c r="Z30" s="3">
        <v>5.7865600000000006</v>
      </c>
      <c r="AA30" s="3">
        <v>9.3132799999999989</v>
      </c>
      <c r="AB30" s="3">
        <v>5.4783999999999997</v>
      </c>
      <c r="AC30" s="3">
        <f t="shared" ref="AC30:AC45" si="7">U7</f>
        <v>-12.065992071056669</v>
      </c>
      <c r="AD30" s="3">
        <f t="shared" ref="AD30:AD61" si="8">(Y30-AC30)^2</f>
        <v>268.31200270167341</v>
      </c>
      <c r="AE30" s="5">
        <f>SUM(AD30:AD109)</f>
        <v>183885.88805584991</v>
      </c>
      <c r="AF30" s="3">
        <f t="shared" ref="AF30:AF45" si="9">V7</f>
        <v>5.6747870392702495</v>
      </c>
      <c r="AG30" s="3">
        <f t="shared" ref="AG30:AG61" si="10">(AF30-Z30)^2</f>
        <v>1.2493194750294475E-2</v>
      </c>
      <c r="AH30" s="5">
        <f>SUM(AG30:AG109)</f>
        <v>153974.27228127763</v>
      </c>
      <c r="AI30" s="3">
        <f t="shared" ref="AI30:AI45" si="11">W7</f>
        <v>-1.709146338475648</v>
      </c>
      <c r="AJ30" s="3">
        <f t="shared" ref="AJ30:AJ61" si="12">(AI30-AA30)^2</f>
        <v>121.49388238712166</v>
      </c>
      <c r="AK30" s="5">
        <f>SUM(AJ30:AJ109)</f>
        <v>308748.96266945172</v>
      </c>
    </row>
    <row r="31" spans="1:37" x14ac:dyDescent="0.25">
      <c r="A31" s="1"/>
      <c r="B31" s="2"/>
      <c r="V31" s="4">
        <v>2</v>
      </c>
      <c r="W31" s="3">
        <v>3.1158399999999995</v>
      </c>
      <c r="X31" s="3">
        <v>4.7935999999999996</v>
      </c>
      <c r="Y31" s="3">
        <v>9.0393599999999985</v>
      </c>
      <c r="Z31" s="3">
        <v>22.598399999999998</v>
      </c>
      <c r="AA31" s="3">
        <v>42.115199999999994</v>
      </c>
      <c r="AB31" s="3">
        <v>41.704319999999996</v>
      </c>
      <c r="AC31" s="3">
        <f t="shared" si="7"/>
        <v>3.3358465153110259</v>
      </c>
      <c r="AD31" s="3">
        <f t="shared" si="8"/>
        <v>32.530066070028944</v>
      </c>
      <c r="AF31" s="3">
        <f t="shared" si="9"/>
        <v>30.425339273628779</v>
      </c>
      <c r="AG31" s="3">
        <f t="shared" si="10"/>
        <v>61.260978393072634</v>
      </c>
      <c r="AI31" s="3">
        <f t="shared" si="11"/>
        <v>36.631688628007566</v>
      </c>
      <c r="AJ31" s="3">
        <f t="shared" si="12"/>
        <v>30.068896966770279</v>
      </c>
    </row>
    <row r="32" spans="1:37" x14ac:dyDescent="0.25">
      <c r="A32" s="1"/>
      <c r="B32" t="s">
        <v>10</v>
      </c>
      <c r="V32" s="4">
        <v>3</v>
      </c>
      <c r="W32" s="3">
        <v>9.4160000000000004</v>
      </c>
      <c r="X32" s="3">
        <v>16.435199999999998</v>
      </c>
      <c r="Y32" s="3">
        <v>27.391999999999999</v>
      </c>
      <c r="Z32" s="3">
        <v>63.343999999999994</v>
      </c>
      <c r="AA32" s="3">
        <v>96.419840000000008</v>
      </c>
      <c r="AB32" s="3">
        <v>102.44608000000001</v>
      </c>
      <c r="AC32" s="3">
        <f t="shared" si="7"/>
        <v>28.086398749669556</v>
      </c>
      <c r="AD32" s="3">
        <f t="shared" si="8"/>
        <v>0.48218962354264311</v>
      </c>
      <c r="AF32" s="3">
        <f t="shared" si="9"/>
        <v>68.766174240111994</v>
      </c>
      <c r="AG32" s="3">
        <f t="shared" si="10"/>
        <v>29.399973490134141</v>
      </c>
      <c r="AI32" s="3">
        <f t="shared" si="11"/>
        <v>92.798560760497551</v>
      </c>
      <c r="AJ32" s="3">
        <f t="shared" si="12"/>
        <v>13.113663330451489</v>
      </c>
    </row>
    <row r="33" spans="1:36" x14ac:dyDescent="0.25">
      <c r="A33" s="1"/>
      <c r="B33" t="s">
        <v>11</v>
      </c>
      <c r="V33" s="4">
        <v>4</v>
      </c>
      <c r="W33" s="3">
        <v>22.769600000000001</v>
      </c>
      <c r="X33" s="3">
        <v>44.512</v>
      </c>
      <c r="Y33" s="3">
        <v>67.110399999999998</v>
      </c>
      <c r="Z33" s="3">
        <v>116.416</v>
      </c>
      <c r="AA33" s="3">
        <v>144.62975999999998</v>
      </c>
      <c r="AB33" s="3">
        <v>174.21311999999998</v>
      </c>
      <c r="AC33" s="3">
        <f t="shared" si="7"/>
        <v>66.42723371615277</v>
      </c>
      <c r="AD33" s="3">
        <f t="shared" si="8"/>
        <v>0.46671617138563176</v>
      </c>
      <c r="AF33" s="3">
        <f t="shared" si="9"/>
        <v>124.93304637260198</v>
      </c>
      <c r="AG33" s="3">
        <f t="shared" si="10"/>
        <v>72.540078913052582</v>
      </c>
      <c r="AI33" s="3">
        <f t="shared" si="11"/>
        <v>168.70903287597855</v>
      </c>
      <c r="AJ33" s="3">
        <f t="shared" si="12"/>
        <v>579.81138223583753</v>
      </c>
    </row>
    <row r="34" spans="1:36" x14ac:dyDescent="0.25">
      <c r="A34" s="1"/>
      <c r="B34" t="s">
        <v>27</v>
      </c>
      <c r="V34" s="4">
        <v>5</v>
      </c>
      <c r="W34" s="3">
        <v>41.943999999999996</v>
      </c>
      <c r="X34" s="3">
        <v>87.038079999999994</v>
      </c>
      <c r="Y34" s="3">
        <v>131.75551999999999</v>
      </c>
      <c r="Z34" s="3">
        <v>183.80031999999997</v>
      </c>
      <c r="AA34" s="3">
        <v>228.65471999999997</v>
      </c>
      <c r="AB34" s="3">
        <v>250.22591999999997</v>
      </c>
      <c r="AC34" s="3">
        <f t="shared" si="7"/>
        <v>122.59410584864276</v>
      </c>
      <c r="AD34" s="3">
        <f t="shared" si="8"/>
        <v>83.931509252688599</v>
      </c>
      <c r="AF34" s="3">
        <f t="shared" si="9"/>
        <v>200.84351848808299</v>
      </c>
      <c r="AG34" s="3">
        <f t="shared" si="10"/>
        <v>290.47061470419538</v>
      </c>
      <c r="AI34" s="3">
        <f t="shared" si="11"/>
        <v>260.20056589017463</v>
      </c>
      <c r="AJ34" s="3">
        <f t="shared" si="12"/>
        <v>995.1403929266495</v>
      </c>
    </row>
    <row r="35" spans="1:36" x14ac:dyDescent="0.25">
      <c r="A35" s="1"/>
      <c r="B35" t="s">
        <v>13</v>
      </c>
      <c r="V35" s="4">
        <v>6</v>
      </c>
      <c r="W35" s="3">
        <v>63.686399999999999</v>
      </c>
      <c r="X35" s="3">
        <v>128.19456</v>
      </c>
      <c r="Y35" s="3">
        <v>194.14079999999998</v>
      </c>
      <c r="Z35" s="3">
        <v>282.47999999999996</v>
      </c>
      <c r="AA35" s="3">
        <v>329.3888</v>
      </c>
      <c r="AB35" s="3">
        <v>349.86431999999996</v>
      </c>
      <c r="AC35" s="3">
        <f t="shared" si="7"/>
        <v>198.50457796412377</v>
      </c>
      <c r="AD35" s="3">
        <f t="shared" si="8"/>
        <v>19.04255812017232</v>
      </c>
      <c r="AF35" s="3">
        <f t="shared" si="9"/>
        <v>292.33505150227904</v>
      </c>
      <c r="AG35" s="3">
        <f t="shared" si="10"/>
        <v>97.122040112573188</v>
      </c>
      <c r="AI35" s="3">
        <f t="shared" si="11"/>
        <v>353.28337597123306</v>
      </c>
      <c r="AJ35" s="3">
        <f t="shared" si="12"/>
        <v>570.95076084502796</v>
      </c>
    </row>
    <row r="36" spans="1:36" x14ac:dyDescent="0.25">
      <c r="A36" s="1"/>
      <c r="V36" s="4">
        <v>7</v>
      </c>
      <c r="W36" s="3">
        <v>111.89632</v>
      </c>
      <c r="X36" s="3">
        <v>201.3312</v>
      </c>
      <c r="Y36" s="3">
        <v>288.84863999999999</v>
      </c>
      <c r="Z36" s="3">
        <v>338.2912</v>
      </c>
      <c r="AA36" s="3">
        <v>369.51808</v>
      </c>
      <c r="AB36" s="3">
        <v>378.69439999999997</v>
      </c>
      <c r="AC36" s="3">
        <f t="shared" si="7"/>
        <v>289.99611097831985</v>
      </c>
      <c r="AD36" s="3">
        <f t="shared" si="8"/>
        <v>1.3166896460863347</v>
      </c>
      <c r="AF36" s="3">
        <f t="shared" si="9"/>
        <v>385.41786158333753</v>
      </c>
      <c r="AG36" s="3">
        <f t="shared" si="10"/>
        <v>2220.9222319904206</v>
      </c>
      <c r="AI36" s="3">
        <f t="shared" si="11"/>
        <v>423.96308806614195</v>
      </c>
      <c r="AJ36" s="3">
        <f t="shared" si="12"/>
        <v>2964.2589033222621</v>
      </c>
    </row>
    <row r="37" spans="1:36" x14ac:dyDescent="0.25">
      <c r="A37" s="1"/>
      <c r="V37" s="4">
        <v>8</v>
      </c>
      <c r="W37" s="3">
        <v>156.68224000000001</v>
      </c>
      <c r="X37" s="3">
        <v>302.81855999999999</v>
      </c>
      <c r="Y37" s="3">
        <v>351.64479999999998</v>
      </c>
      <c r="Z37" s="3">
        <v>404.30591999999996</v>
      </c>
      <c r="AA37" s="3">
        <v>405.40159999999997</v>
      </c>
      <c r="AB37" s="3">
        <v>375.98944</v>
      </c>
      <c r="AC37" s="3">
        <f t="shared" si="7"/>
        <v>383.07892105937827</v>
      </c>
      <c r="AD37" s="3">
        <f t="shared" si="8"/>
        <v>988.10396677565029</v>
      </c>
      <c r="AF37" s="3">
        <f t="shared" si="9"/>
        <v>456.09757367824636</v>
      </c>
      <c r="AG37" s="3">
        <f t="shared" si="10"/>
        <v>2682.3753907274145</v>
      </c>
      <c r="AI37" s="3">
        <f t="shared" si="11"/>
        <v>445.51502064254748</v>
      </c>
      <c r="AJ37" s="3">
        <f t="shared" si="12"/>
        <v>1609.0865156459568</v>
      </c>
    </row>
    <row r="38" spans="1:36" x14ac:dyDescent="0.25">
      <c r="A38" s="1"/>
      <c r="B38" t="s">
        <v>96</v>
      </c>
      <c r="V38" s="4">
        <v>9</v>
      </c>
      <c r="W38" s="3">
        <v>273.64607999999998</v>
      </c>
      <c r="X38" s="3">
        <v>316.58303999999998</v>
      </c>
      <c r="Y38" s="3">
        <v>415.53663999999992</v>
      </c>
      <c r="Z38" s="3">
        <v>432.38271999999995</v>
      </c>
      <c r="AA38" s="3">
        <v>398.69055999999995</v>
      </c>
      <c r="AB38" s="3">
        <v>334.93567999999993</v>
      </c>
      <c r="AC38" s="3">
        <f t="shared" si="7"/>
        <v>453.75863315428717</v>
      </c>
      <c r="AD38" s="3">
        <f t="shared" si="8"/>
        <v>1460.9207606863813</v>
      </c>
      <c r="AF38" s="3">
        <f t="shared" si="9"/>
        <v>477.6495062546519</v>
      </c>
      <c r="AG38" s="3">
        <f t="shared" si="10"/>
        <v>2049.0819378243464</v>
      </c>
      <c r="AI38" s="3">
        <f t="shared" si="11"/>
        <v>402.66408607222724</v>
      </c>
      <c r="AJ38" s="3">
        <f t="shared" si="12"/>
        <v>15.78890944667001</v>
      </c>
    </row>
    <row r="39" spans="1:36" x14ac:dyDescent="0.25">
      <c r="A39" s="1"/>
      <c r="B39" s="2"/>
      <c r="V39" s="4">
        <v>10</v>
      </c>
      <c r="W39" s="3">
        <v>339.38688000000002</v>
      </c>
      <c r="X39" s="3">
        <v>385.13151999999997</v>
      </c>
      <c r="Y39" s="3">
        <v>523.46112000000005</v>
      </c>
      <c r="Z39" s="3">
        <v>469.29344000000003</v>
      </c>
      <c r="AA39" s="3">
        <v>298.23039999999997</v>
      </c>
      <c r="AB39" s="3">
        <v>252.00639999999999</v>
      </c>
      <c r="AC39" s="3">
        <f t="shared" si="7"/>
        <v>475.3105657306927</v>
      </c>
      <c r="AD39" s="3">
        <f t="shared" si="8"/>
        <v>2318.4758764415124</v>
      </c>
      <c r="AF39" s="3">
        <f t="shared" si="9"/>
        <v>434.79857168433171</v>
      </c>
      <c r="AG39" s="3">
        <f t="shared" si="10"/>
        <v>1189.8959401152986</v>
      </c>
      <c r="AI39" s="3">
        <f t="shared" si="11"/>
        <v>304.04118025895019</v>
      </c>
      <c r="AJ39" s="3">
        <f t="shared" si="12"/>
        <v>33.765167217805555</v>
      </c>
    </row>
    <row r="40" spans="1:36" x14ac:dyDescent="0.25">
      <c r="A40" s="1"/>
      <c r="B40" s="2"/>
      <c r="V40" s="4">
        <v>11</v>
      </c>
      <c r="W40" s="3">
        <v>394.44479999999999</v>
      </c>
      <c r="X40" s="3">
        <v>421.15199999999999</v>
      </c>
      <c r="Y40" s="3">
        <v>479.83935999999994</v>
      </c>
      <c r="Z40" s="3">
        <v>418.13887999999997</v>
      </c>
      <c r="AA40" s="3">
        <v>187.9776</v>
      </c>
      <c r="AB40" s="3">
        <v>117.51167999999998</v>
      </c>
      <c r="AC40" s="3">
        <f t="shared" si="7"/>
        <v>432.45963116037245</v>
      </c>
      <c r="AD40" s="3">
        <f t="shared" si="8"/>
        <v>2244.838704916629</v>
      </c>
      <c r="AF40" s="3">
        <f t="shared" si="9"/>
        <v>336.17566587105466</v>
      </c>
      <c r="AG40" s="3">
        <f t="shared" si="10"/>
        <v>6717.9684703473404</v>
      </c>
      <c r="AI40" s="3">
        <f t="shared" si="11"/>
        <v>180.98919240029812</v>
      </c>
      <c r="AJ40" s="3">
        <f t="shared" si="12"/>
        <v>48.83784077957089</v>
      </c>
    </row>
    <row r="41" spans="1:36" x14ac:dyDescent="0.25">
      <c r="A41" s="1"/>
      <c r="B41" s="2"/>
      <c r="V41" s="4">
        <v>12</v>
      </c>
      <c r="W41" s="3">
        <v>483.19488000000001</v>
      </c>
      <c r="X41" s="3">
        <v>366.47071999999997</v>
      </c>
      <c r="Y41" s="3">
        <v>425.97983999999997</v>
      </c>
      <c r="Z41" s="3">
        <v>328.70400000000001</v>
      </c>
      <c r="AA41" s="3">
        <v>0</v>
      </c>
      <c r="AB41" s="3">
        <v>0</v>
      </c>
      <c r="AC41" s="3">
        <f t="shared" si="7"/>
        <v>333.83672534709541</v>
      </c>
      <c r="AD41" s="3">
        <f t="shared" si="8"/>
        <v>8490.3535779383146</v>
      </c>
      <c r="AF41" s="3">
        <f t="shared" si="9"/>
        <v>213.12367801240254</v>
      </c>
      <c r="AG41" s="3">
        <f t="shared" si="10"/>
        <v>13358.810830756707</v>
      </c>
      <c r="AI41" s="3">
        <f t="shared" si="11"/>
        <v>0</v>
      </c>
      <c r="AJ41" s="3">
        <f t="shared" si="12"/>
        <v>0</v>
      </c>
    </row>
    <row r="42" spans="1:36" x14ac:dyDescent="0.25">
      <c r="A42" s="1"/>
      <c r="B42" s="2"/>
      <c r="V42" s="4">
        <v>13</v>
      </c>
      <c r="W42" s="3">
        <v>516.75008000000003</v>
      </c>
      <c r="X42" s="3">
        <v>311.584</v>
      </c>
      <c r="Y42" s="3">
        <v>338.976</v>
      </c>
      <c r="Z42" s="3">
        <v>200.23551999999998</v>
      </c>
      <c r="AA42" s="3">
        <v>0</v>
      </c>
      <c r="AB42" s="3">
        <v>0</v>
      </c>
      <c r="AC42" s="3">
        <f t="shared" si="7"/>
        <v>210.78473748844331</v>
      </c>
      <c r="AD42" s="3">
        <f t="shared" si="8"/>
        <v>16432.999784306838</v>
      </c>
      <c r="AF42" s="3">
        <f t="shared" si="9"/>
        <v>0</v>
      </c>
      <c r="AG42" s="3">
        <f t="shared" si="10"/>
        <v>40094.26346967039</v>
      </c>
      <c r="AI42" s="3">
        <f t="shared" si="11"/>
        <v>0</v>
      </c>
      <c r="AJ42" s="3">
        <f t="shared" si="12"/>
        <v>0</v>
      </c>
    </row>
    <row r="43" spans="1:36" x14ac:dyDescent="0.25">
      <c r="A43" s="1"/>
      <c r="B43" s="2"/>
      <c r="V43" s="4">
        <v>14</v>
      </c>
      <c r="W43" s="3">
        <v>496.75392000000005</v>
      </c>
      <c r="X43" s="3">
        <v>222.9024</v>
      </c>
      <c r="Y43" s="3">
        <v>198.45504</v>
      </c>
      <c r="Z43" s="3">
        <v>0</v>
      </c>
      <c r="AA43" s="3">
        <v>0</v>
      </c>
      <c r="AB43" s="3">
        <v>0</v>
      </c>
      <c r="AC43" s="3">
        <f t="shared" si="7"/>
        <v>0</v>
      </c>
      <c r="AD43" s="3">
        <f t="shared" si="8"/>
        <v>39384.402901401598</v>
      </c>
      <c r="AF43" s="3">
        <f t="shared" si="9"/>
        <v>0</v>
      </c>
      <c r="AG43" s="3">
        <f t="shared" si="10"/>
        <v>0</v>
      </c>
      <c r="AI43" s="3">
        <f t="shared" si="11"/>
        <v>0</v>
      </c>
      <c r="AJ43" s="3">
        <f t="shared" si="12"/>
        <v>0</v>
      </c>
    </row>
    <row r="44" spans="1:36" x14ac:dyDescent="0.25">
      <c r="A44" s="1"/>
      <c r="B44" s="2"/>
      <c r="V44" s="4">
        <v>15</v>
      </c>
      <c r="W44" s="3">
        <v>407.45599999999996</v>
      </c>
      <c r="X44" s="3">
        <v>123.22975999999998</v>
      </c>
      <c r="Y44" s="3">
        <v>0</v>
      </c>
      <c r="Z44" s="3">
        <v>0</v>
      </c>
      <c r="AA44" s="3">
        <v>0</v>
      </c>
      <c r="AB44" s="3">
        <v>0</v>
      </c>
      <c r="AC44" s="3">
        <f t="shared" si="7"/>
        <v>0</v>
      </c>
      <c r="AD44" s="3">
        <f t="shared" si="8"/>
        <v>0</v>
      </c>
      <c r="AF44" s="3">
        <f t="shared" si="9"/>
        <v>0</v>
      </c>
      <c r="AG44" s="3">
        <f t="shared" si="10"/>
        <v>0</v>
      </c>
      <c r="AI44" s="3">
        <f t="shared" si="11"/>
        <v>0</v>
      </c>
      <c r="AJ44" s="3">
        <f t="shared" si="12"/>
        <v>0</v>
      </c>
    </row>
    <row r="45" spans="1:36" x14ac:dyDescent="0.25">
      <c r="A45" s="1"/>
      <c r="B45" s="2"/>
      <c r="V45" s="4">
        <v>16</v>
      </c>
      <c r="W45" s="3">
        <v>208.52159999999998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f t="shared" si="7"/>
        <v>0</v>
      </c>
      <c r="AD45" s="3">
        <f t="shared" si="8"/>
        <v>0</v>
      </c>
      <c r="AF45" s="3">
        <f t="shared" si="9"/>
        <v>0</v>
      </c>
      <c r="AG45" s="3">
        <f t="shared" si="10"/>
        <v>0</v>
      </c>
      <c r="AI45" s="3">
        <f t="shared" si="11"/>
        <v>0</v>
      </c>
      <c r="AJ45" s="3">
        <f t="shared" si="12"/>
        <v>0</v>
      </c>
    </row>
    <row r="46" spans="1:36" x14ac:dyDescent="0.25">
      <c r="A46" s="1"/>
      <c r="B46" s="2"/>
      <c r="V46" s="4">
        <v>1</v>
      </c>
      <c r="W46" s="3">
        <v>0.95871999999999991</v>
      </c>
      <c r="X46" s="3">
        <v>1.9174399999999998</v>
      </c>
      <c r="Y46" s="3">
        <v>7.1219200000000003</v>
      </c>
      <c r="Z46" s="3">
        <v>6.7110399999999988</v>
      </c>
      <c r="AA46" s="3">
        <v>6.1631999999999998</v>
      </c>
      <c r="AB46" s="3">
        <v>9.5871999999999993</v>
      </c>
      <c r="AC46" s="3">
        <f t="shared" ref="AC46:AC61" si="13">U7</f>
        <v>-12.065992071056669</v>
      </c>
      <c r="AD46" s="3">
        <f t="shared" si="8"/>
        <v>368.1759696466022</v>
      </c>
      <c r="AF46" s="3">
        <f t="shared" ref="AF46:AF61" si="14">V7</f>
        <v>5.6747870392702495</v>
      </c>
      <c r="AG46" s="3">
        <f t="shared" si="10"/>
        <v>1.0738201986211713</v>
      </c>
      <c r="AI46" s="3">
        <f t="shared" ref="AI46:AI61" si="15">W7</f>
        <v>-1.709146338475648</v>
      </c>
      <c r="AJ46" s="3">
        <f t="shared" si="12"/>
        <v>61.973836872910937</v>
      </c>
    </row>
    <row r="47" spans="1:36" x14ac:dyDescent="0.25">
      <c r="A47" s="1"/>
      <c r="B47" s="2"/>
      <c r="V47" s="4">
        <v>2</v>
      </c>
      <c r="W47" s="3">
        <v>3.0131200000000002</v>
      </c>
      <c r="X47" s="3">
        <v>9.1078399999999995</v>
      </c>
      <c r="Y47" s="3">
        <v>29.925759999999997</v>
      </c>
      <c r="Z47" s="3">
        <v>34.719360000000002</v>
      </c>
      <c r="AA47" s="3">
        <v>39.444479999999999</v>
      </c>
      <c r="AB47" s="3">
        <v>55.879679999999993</v>
      </c>
      <c r="AC47" s="3">
        <f t="shared" si="13"/>
        <v>3.3358465153110259</v>
      </c>
      <c r="AD47" s="3">
        <f t="shared" si="8"/>
        <v>707.02349912324439</v>
      </c>
      <c r="AF47" s="3">
        <f t="shared" si="14"/>
        <v>30.425339273628779</v>
      </c>
      <c r="AG47" s="3">
        <f t="shared" si="10"/>
        <v>18.438613998505641</v>
      </c>
      <c r="AI47" s="3">
        <f t="shared" si="15"/>
        <v>36.631688628007566</v>
      </c>
      <c r="AJ47" s="3">
        <f t="shared" si="12"/>
        <v>7.9117953023550696</v>
      </c>
    </row>
    <row r="48" spans="1:36" x14ac:dyDescent="0.25">
      <c r="V48" s="4">
        <v>3</v>
      </c>
      <c r="W48" s="3">
        <v>8.2860800000000001</v>
      </c>
      <c r="X48" s="3">
        <v>32.870399999999997</v>
      </c>
      <c r="Y48" s="3">
        <v>72.212159999999997</v>
      </c>
      <c r="Z48" s="3">
        <v>96.077439999999982</v>
      </c>
      <c r="AA48" s="3">
        <v>69.027839999999998</v>
      </c>
      <c r="AB48" s="3">
        <v>93.749120000000005</v>
      </c>
      <c r="AC48" s="3">
        <f t="shared" si="13"/>
        <v>28.086398749669556</v>
      </c>
      <c r="AD48" s="3">
        <f t="shared" si="8"/>
        <v>1947.0828059211635</v>
      </c>
      <c r="AF48" s="3">
        <f t="shared" si="14"/>
        <v>68.766174240111994</v>
      </c>
      <c r="AG48" s="3">
        <f t="shared" si="10"/>
        <v>745.90523740722995</v>
      </c>
      <c r="AI48" s="3">
        <f t="shared" si="15"/>
        <v>92.798560760497551</v>
      </c>
      <c r="AJ48" s="3">
        <f t="shared" si="12"/>
        <v>565.0471654735494</v>
      </c>
    </row>
    <row r="49" spans="22:36" x14ac:dyDescent="0.25">
      <c r="V49" s="4">
        <v>4</v>
      </c>
      <c r="W49" s="3">
        <v>21.571199999999997</v>
      </c>
      <c r="X49" s="3">
        <v>79.505279999999999</v>
      </c>
      <c r="Y49" s="3">
        <v>136.82303999999999</v>
      </c>
      <c r="Z49" s="3">
        <v>161.61279999999999</v>
      </c>
      <c r="AA49" s="3">
        <v>152.43647999999999</v>
      </c>
      <c r="AB49" s="3">
        <v>141.75360000000001</v>
      </c>
      <c r="AC49" s="3">
        <f t="shared" si="13"/>
        <v>66.42723371615277</v>
      </c>
      <c r="AD49" s="3">
        <f t="shared" si="8"/>
        <v>4955.5695423529442</v>
      </c>
      <c r="AF49" s="3">
        <f t="shared" si="14"/>
        <v>124.93304637260198</v>
      </c>
      <c r="AG49" s="3">
        <f t="shared" si="10"/>
        <v>1345.4043261666177</v>
      </c>
      <c r="AI49" s="3">
        <f t="shared" si="15"/>
        <v>168.70903287597855</v>
      </c>
      <c r="AJ49" s="3">
        <f t="shared" si="12"/>
        <v>264.79597710151819</v>
      </c>
    </row>
    <row r="50" spans="22:36" x14ac:dyDescent="0.25">
      <c r="V50" s="4">
        <v>5</v>
      </c>
      <c r="W50" s="3">
        <v>40.231999999999999</v>
      </c>
      <c r="X50" s="3">
        <v>111.28</v>
      </c>
      <c r="Y50" s="3">
        <v>198.86591999999996</v>
      </c>
      <c r="Z50" s="3">
        <v>235.81087999999997</v>
      </c>
      <c r="AA50" s="3">
        <v>199.61919999999998</v>
      </c>
      <c r="AB50" s="3">
        <v>210.09664000000001</v>
      </c>
      <c r="AC50" s="3">
        <f t="shared" si="13"/>
        <v>122.59410584864276</v>
      </c>
      <c r="AD50" s="3">
        <f t="shared" si="8"/>
        <v>5817.3896339391731</v>
      </c>
      <c r="AF50" s="3">
        <f t="shared" si="14"/>
        <v>200.84351848808299</v>
      </c>
      <c r="AG50" s="3">
        <f t="shared" si="10"/>
        <v>1222.7163711050928</v>
      </c>
      <c r="AI50" s="3">
        <f t="shared" si="15"/>
        <v>260.20056589017463</v>
      </c>
      <c r="AJ50" s="3">
        <f t="shared" si="12"/>
        <v>3670.101893119217</v>
      </c>
    </row>
    <row r="51" spans="22:36" x14ac:dyDescent="0.25">
      <c r="V51" s="4">
        <v>6</v>
      </c>
      <c r="W51" s="3">
        <v>65.535359999999983</v>
      </c>
      <c r="X51" s="3">
        <v>172.56959999999998</v>
      </c>
      <c r="Y51" s="3">
        <v>293.98463999999996</v>
      </c>
      <c r="Z51" s="3">
        <v>301.79136</v>
      </c>
      <c r="AA51" s="3">
        <v>267.48287999999997</v>
      </c>
      <c r="AB51" s="3">
        <v>277.07007999999996</v>
      </c>
      <c r="AC51" s="3">
        <f t="shared" si="13"/>
        <v>198.50457796412377</v>
      </c>
      <c r="AD51" s="3">
        <f t="shared" si="8"/>
        <v>9116.4422463747651</v>
      </c>
      <c r="AF51" s="3">
        <f t="shared" si="14"/>
        <v>292.33505150227904</v>
      </c>
      <c r="AG51" s="3">
        <f t="shared" si="10"/>
        <v>89.421770404069534</v>
      </c>
      <c r="AI51" s="3">
        <f t="shared" si="15"/>
        <v>353.28337597123306</v>
      </c>
      <c r="AJ51" s="3">
        <f t="shared" si="12"/>
        <v>7361.7251089095853</v>
      </c>
    </row>
    <row r="52" spans="22:36" x14ac:dyDescent="0.25">
      <c r="V52" s="4">
        <v>7</v>
      </c>
      <c r="W52" s="3">
        <v>112.30719999999999</v>
      </c>
      <c r="X52" s="3">
        <v>229.40799999999999</v>
      </c>
      <c r="Y52" s="3">
        <v>343.90655999999996</v>
      </c>
      <c r="Z52" s="3">
        <v>343.49567999999994</v>
      </c>
      <c r="AA52" s="3">
        <v>301.99680000000001</v>
      </c>
      <c r="AB52" s="3">
        <v>267.48287999999997</v>
      </c>
      <c r="AC52" s="3">
        <f t="shared" si="13"/>
        <v>289.99611097831985</v>
      </c>
      <c r="AD52" s="3">
        <f t="shared" si="8"/>
        <v>2906.3365137191699</v>
      </c>
      <c r="AF52" s="3">
        <f t="shared" si="14"/>
        <v>385.41786158333753</v>
      </c>
      <c r="AG52" s="3">
        <f t="shared" si="10"/>
        <v>1757.4693087063295</v>
      </c>
      <c r="AI52" s="3">
        <f t="shared" si="15"/>
        <v>423.96308806614195</v>
      </c>
      <c r="AJ52" s="3">
        <f t="shared" si="12"/>
        <v>14875.775424633119</v>
      </c>
    </row>
    <row r="53" spans="22:36" x14ac:dyDescent="0.25">
      <c r="V53" s="4">
        <v>8</v>
      </c>
      <c r="W53" s="3">
        <v>193.93536000000003</v>
      </c>
      <c r="X53" s="3">
        <v>294.94335999999998</v>
      </c>
      <c r="Y53" s="3">
        <v>364.31360000000001</v>
      </c>
      <c r="Z53" s="3">
        <v>399.37535999999994</v>
      </c>
      <c r="AA53" s="3">
        <v>280.42559999999997</v>
      </c>
      <c r="AB53" s="3">
        <v>229.75039999999998</v>
      </c>
      <c r="AC53" s="3">
        <f t="shared" si="13"/>
        <v>383.07892105937827</v>
      </c>
      <c r="AD53" s="3">
        <f t="shared" si="8"/>
        <v>352.13727446154547</v>
      </c>
      <c r="AF53" s="3">
        <f t="shared" si="14"/>
        <v>456.09757367824636</v>
      </c>
      <c r="AG53" s="3">
        <f t="shared" si="10"/>
        <v>3217.409524560645</v>
      </c>
      <c r="AI53" s="3">
        <f t="shared" si="15"/>
        <v>445.51502064254748</v>
      </c>
      <c r="AJ53" s="3">
        <f t="shared" si="12"/>
        <v>27254.51680809199</v>
      </c>
    </row>
    <row r="54" spans="22:36" x14ac:dyDescent="0.25">
      <c r="V54" s="4">
        <v>9</v>
      </c>
      <c r="W54" s="3">
        <v>274.19391999999999</v>
      </c>
      <c r="X54" s="3">
        <v>342.74239999999998</v>
      </c>
      <c r="Y54" s="3">
        <v>429.91743999999994</v>
      </c>
      <c r="Z54" s="3">
        <v>457.10399999999998</v>
      </c>
      <c r="AA54" s="3">
        <v>238.31039999999999</v>
      </c>
      <c r="AB54" s="3">
        <v>151.20383999999999</v>
      </c>
      <c r="AC54" s="3">
        <f t="shared" si="13"/>
        <v>453.75863315428717</v>
      </c>
      <c r="AD54" s="3">
        <f t="shared" si="8"/>
        <v>568.40249102003202</v>
      </c>
      <c r="AF54" s="3">
        <f t="shared" si="14"/>
        <v>477.6495062546519</v>
      </c>
      <c r="AG54" s="3">
        <f t="shared" si="10"/>
        <v>422.11782725994084</v>
      </c>
      <c r="AI54" s="3">
        <f t="shared" si="15"/>
        <v>402.66408607222724</v>
      </c>
      <c r="AJ54" s="3">
        <f t="shared" si="12"/>
        <v>27012.134125528224</v>
      </c>
    </row>
    <row r="55" spans="22:36" x14ac:dyDescent="0.25">
      <c r="V55" s="4">
        <v>10</v>
      </c>
      <c r="W55" s="3">
        <v>350.89151999999996</v>
      </c>
      <c r="X55" s="3">
        <v>413.27679999999998</v>
      </c>
      <c r="Y55" s="3">
        <v>432.38271999999995</v>
      </c>
      <c r="Z55" s="3">
        <v>389.51424000000003</v>
      </c>
      <c r="AA55" s="3">
        <v>164.352</v>
      </c>
      <c r="AB55" s="3">
        <v>64.7136</v>
      </c>
      <c r="AC55" s="3">
        <f t="shared" si="13"/>
        <v>475.3105657306927</v>
      </c>
      <c r="AD55" s="3">
        <f t="shared" si="8"/>
        <v>1842.7999390781561</v>
      </c>
      <c r="AF55" s="3">
        <f t="shared" si="14"/>
        <v>434.79857168433171</v>
      </c>
      <c r="AG55" s="3">
        <f t="shared" si="10"/>
        <v>2050.6706960965657</v>
      </c>
      <c r="AI55" s="3">
        <f t="shared" si="15"/>
        <v>304.04118025895019</v>
      </c>
      <c r="AJ55" s="3">
        <f t="shared" si="12"/>
        <v>19513.067081417477</v>
      </c>
    </row>
    <row r="56" spans="22:36" x14ac:dyDescent="0.25">
      <c r="V56" s="4">
        <v>11</v>
      </c>
      <c r="W56" s="3">
        <v>435.08767999999992</v>
      </c>
      <c r="X56" s="3">
        <v>413.27679999999998</v>
      </c>
      <c r="Y56" s="3">
        <v>384.58368000000002</v>
      </c>
      <c r="Z56" s="3">
        <v>309.94047999999998</v>
      </c>
      <c r="AA56" s="3">
        <v>67.14464000000001</v>
      </c>
      <c r="AB56" s="3">
        <v>0</v>
      </c>
      <c r="AC56" s="3">
        <f t="shared" si="13"/>
        <v>432.45963116037245</v>
      </c>
      <c r="AD56" s="3">
        <f t="shared" si="8"/>
        <v>2292.106699510367</v>
      </c>
      <c r="AF56" s="3">
        <f t="shared" si="14"/>
        <v>336.17566587105466</v>
      </c>
      <c r="AG56" s="3">
        <f t="shared" si="10"/>
        <v>688.28497768878719</v>
      </c>
      <c r="AI56" s="3">
        <f t="shared" si="15"/>
        <v>180.98919240029812</v>
      </c>
      <c r="AJ56" s="3">
        <f t="shared" si="12"/>
        <v>12960.582111224223</v>
      </c>
    </row>
    <row r="57" spans="22:36" x14ac:dyDescent="0.25">
      <c r="V57" s="4">
        <v>12</v>
      </c>
      <c r="W57" s="3">
        <v>511.81951999999995</v>
      </c>
      <c r="X57" s="3">
        <v>378.69439999999997</v>
      </c>
      <c r="Y57" s="3">
        <v>315.55583999999999</v>
      </c>
      <c r="Z57" s="3">
        <v>187.66944000000001</v>
      </c>
      <c r="AA57" s="3">
        <v>0</v>
      </c>
      <c r="AB57" s="3">
        <v>0</v>
      </c>
      <c r="AC57" s="3">
        <f t="shared" si="13"/>
        <v>333.83672534709541</v>
      </c>
      <c r="AD57" s="3">
        <f t="shared" si="8"/>
        <v>334.19076907364803</v>
      </c>
      <c r="AF57" s="3">
        <f t="shared" si="14"/>
        <v>213.12367801240254</v>
      </c>
      <c r="AG57" s="3">
        <f t="shared" si="10"/>
        <v>647.91823279203777</v>
      </c>
      <c r="AI57" s="3">
        <f t="shared" si="15"/>
        <v>0</v>
      </c>
      <c r="AJ57" s="3">
        <f t="shared" si="12"/>
        <v>0</v>
      </c>
    </row>
    <row r="58" spans="22:36" x14ac:dyDescent="0.25">
      <c r="V58" s="4">
        <v>13</v>
      </c>
      <c r="W58" s="3">
        <v>529.1107199999999</v>
      </c>
      <c r="X58" s="3">
        <v>311.584</v>
      </c>
      <c r="Y58" s="3">
        <v>182.8416</v>
      </c>
      <c r="Z58" s="3">
        <v>0</v>
      </c>
      <c r="AA58" s="3">
        <v>0</v>
      </c>
      <c r="AB58" s="3">
        <v>0</v>
      </c>
      <c r="AC58" s="3">
        <f t="shared" si="13"/>
        <v>210.78473748844331</v>
      </c>
      <c r="AD58" s="3">
        <f t="shared" si="8"/>
        <v>780.81893269804607</v>
      </c>
      <c r="AF58" s="3">
        <f t="shared" si="14"/>
        <v>0</v>
      </c>
      <c r="AG58" s="3">
        <f t="shared" si="10"/>
        <v>0</v>
      </c>
      <c r="AI58" s="3">
        <f t="shared" si="15"/>
        <v>0</v>
      </c>
      <c r="AJ58" s="3">
        <f t="shared" si="12"/>
        <v>0</v>
      </c>
    </row>
    <row r="59" spans="22:36" x14ac:dyDescent="0.25">
      <c r="V59" s="4">
        <v>14</v>
      </c>
      <c r="W59" s="3">
        <v>519.35231999999996</v>
      </c>
      <c r="X59" s="3">
        <v>198.45504</v>
      </c>
      <c r="Y59" s="3">
        <v>0</v>
      </c>
      <c r="Z59" s="3">
        <v>0</v>
      </c>
      <c r="AA59" s="3">
        <v>0</v>
      </c>
      <c r="AB59" s="3">
        <v>0</v>
      </c>
      <c r="AC59" s="3">
        <f t="shared" si="13"/>
        <v>0</v>
      </c>
      <c r="AD59" s="3">
        <f t="shared" si="8"/>
        <v>0</v>
      </c>
      <c r="AF59" s="3">
        <f t="shared" si="14"/>
        <v>0</v>
      </c>
      <c r="AG59" s="3">
        <f t="shared" si="10"/>
        <v>0</v>
      </c>
      <c r="AI59" s="3">
        <f t="shared" si="15"/>
        <v>0</v>
      </c>
      <c r="AJ59" s="3">
        <f t="shared" si="12"/>
        <v>0</v>
      </c>
    </row>
    <row r="60" spans="22:36" x14ac:dyDescent="0.25">
      <c r="V60" s="4">
        <v>15</v>
      </c>
      <c r="W60" s="3">
        <v>441.86719999999997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f t="shared" si="13"/>
        <v>0</v>
      </c>
      <c r="AD60" s="3">
        <f t="shared" si="8"/>
        <v>0</v>
      </c>
      <c r="AF60" s="3">
        <f t="shared" si="14"/>
        <v>0</v>
      </c>
      <c r="AG60" s="3">
        <f t="shared" si="10"/>
        <v>0</v>
      </c>
      <c r="AI60" s="3">
        <f t="shared" si="15"/>
        <v>0</v>
      </c>
      <c r="AJ60" s="3">
        <f t="shared" si="12"/>
        <v>0</v>
      </c>
    </row>
    <row r="61" spans="22:36" x14ac:dyDescent="0.25">
      <c r="V61" s="4">
        <v>16</v>
      </c>
      <c r="W61" s="3">
        <v>234.95487999999997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f t="shared" si="13"/>
        <v>0</v>
      </c>
      <c r="AD61" s="3">
        <f t="shared" si="8"/>
        <v>0</v>
      </c>
      <c r="AF61" s="3">
        <f t="shared" si="14"/>
        <v>0</v>
      </c>
      <c r="AG61" s="3">
        <f t="shared" si="10"/>
        <v>0</v>
      </c>
      <c r="AI61" s="3">
        <f t="shared" si="15"/>
        <v>0</v>
      </c>
      <c r="AJ61" s="3">
        <f t="shared" si="12"/>
        <v>0</v>
      </c>
    </row>
    <row r="62" spans="22:36" x14ac:dyDescent="0.25">
      <c r="V62" s="4">
        <v>1</v>
      </c>
      <c r="W62" s="3">
        <v>0.61631999999999987</v>
      </c>
      <c r="X62" s="3">
        <v>1.6435199999999999</v>
      </c>
      <c r="Y62" s="3">
        <v>7.8067199999999994</v>
      </c>
      <c r="Z62" s="3">
        <v>9.2447999999999997</v>
      </c>
      <c r="AA62" s="3">
        <v>4.7935999999999996</v>
      </c>
      <c r="AB62" s="3">
        <v>9.7926400000000005</v>
      </c>
      <c r="AC62" s="3">
        <f t="shared" ref="AC62:AC77" si="16">U7</f>
        <v>-12.065992071056669</v>
      </c>
      <c r="AD62" s="3">
        <f t="shared" ref="AD62:AD93" si="17">(Y62-AC62)^2</f>
        <v>394.92468505912143</v>
      </c>
      <c r="AF62" s="3">
        <f t="shared" ref="AF62:AF77" si="18">V7</f>
        <v>5.6747870392702495</v>
      </c>
      <c r="AG62" s="3">
        <f t="shared" ref="AG62:AG93" si="19">(AF62-Z62)^2</f>
        <v>12.744992539778396</v>
      </c>
      <c r="AI62" s="3">
        <f t="shared" ref="AI62:AI77" si="20">W7</f>
        <v>-1.709146338475648</v>
      </c>
      <c r="AJ62" s="3">
        <f t="shared" ref="AJ62:AJ93" si="21">(AI62-AA62)^2</f>
        <v>42.285709942558441</v>
      </c>
    </row>
    <row r="63" spans="22:36" x14ac:dyDescent="0.25">
      <c r="V63" s="4">
        <v>2</v>
      </c>
      <c r="W63" s="3">
        <v>3.0131200000000002</v>
      </c>
      <c r="X63" s="3">
        <v>6.0262400000000005</v>
      </c>
      <c r="Y63" s="3">
        <v>25.885440000000003</v>
      </c>
      <c r="Z63" s="3">
        <v>35.472639999999998</v>
      </c>
      <c r="AA63" s="3">
        <v>40.54016</v>
      </c>
      <c r="AB63" s="3">
        <v>48.209920000000004</v>
      </c>
      <c r="AC63" s="3">
        <f t="shared" si="16"/>
        <v>3.3358465153110259</v>
      </c>
      <c r="AD63" s="3">
        <f t="shared" si="17"/>
        <v>508.48416632472754</v>
      </c>
      <c r="AF63" s="3">
        <f t="shared" si="18"/>
        <v>30.425339273628779</v>
      </c>
      <c r="AG63" s="3">
        <f t="shared" si="19"/>
        <v>25.475244622427436</v>
      </c>
      <c r="AI63" s="3">
        <f t="shared" si="20"/>
        <v>36.631688628007566</v>
      </c>
      <c r="AJ63" s="3">
        <f t="shared" si="21"/>
        <v>15.276148465684418</v>
      </c>
    </row>
    <row r="64" spans="22:36" x14ac:dyDescent="0.25">
      <c r="V64" s="4">
        <v>3</v>
      </c>
      <c r="W64" s="3">
        <v>8.6627200000000002</v>
      </c>
      <c r="X64" s="3">
        <v>19.722239999999999</v>
      </c>
      <c r="Y64" s="3">
        <v>67.658239999999992</v>
      </c>
      <c r="Z64" s="3">
        <v>82.449919999999992</v>
      </c>
      <c r="AA64" s="3">
        <v>86.28479999999999</v>
      </c>
      <c r="AB64" s="3">
        <v>94.502399999999994</v>
      </c>
      <c r="AC64" s="3">
        <f t="shared" si="16"/>
        <v>28.086398749669556</v>
      </c>
      <c r="AD64" s="3">
        <f t="shared" si="17"/>
        <v>1565.9306199413536</v>
      </c>
      <c r="AF64" s="3">
        <f t="shared" si="18"/>
        <v>68.766174240111994</v>
      </c>
      <c r="AG64" s="3">
        <f t="shared" si="19"/>
        <v>187.24489802125277</v>
      </c>
      <c r="AI64" s="3">
        <f t="shared" si="20"/>
        <v>92.798560760497551</v>
      </c>
      <c r="AJ64" s="3">
        <f t="shared" si="21"/>
        <v>42.429079244997766</v>
      </c>
    </row>
    <row r="65" spans="22:36" x14ac:dyDescent="0.25">
      <c r="V65" s="4">
        <v>4</v>
      </c>
      <c r="W65" s="3">
        <v>19.105920000000001</v>
      </c>
      <c r="X65" s="3">
        <v>50.40128</v>
      </c>
      <c r="Y65" s="3">
        <v>143.80799999999999</v>
      </c>
      <c r="Z65" s="3">
        <v>150.65600000000001</v>
      </c>
      <c r="AA65" s="3">
        <v>175.65119999999999</v>
      </c>
      <c r="AB65" s="3">
        <v>141.75360000000001</v>
      </c>
      <c r="AC65" s="3">
        <f t="shared" si="16"/>
        <v>66.42723371615277</v>
      </c>
      <c r="AD65" s="3">
        <f t="shared" si="17"/>
        <v>5987.7829906753868</v>
      </c>
      <c r="AF65" s="3">
        <f t="shared" si="18"/>
        <v>124.93304637260198</v>
      </c>
      <c r="AG65" s="3">
        <f t="shared" si="19"/>
        <v>661.67034331726938</v>
      </c>
      <c r="AI65" s="3">
        <f t="shared" si="20"/>
        <v>168.70903287597855</v>
      </c>
      <c r="AJ65" s="3">
        <f t="shared" si="21"/>
        <v>48.193684377844086</v>
      </c>
    </row>
    <row r="66" spans="22:36" x14ac:dyDescent="0.25">
      <c r="V66" s="4">
        <v>5</v>
      </c>
      <c r="W66" s="3">
        <v>33.692159999999994</v>
      </c>
      <c r="X66" s="3">
        <v>89.366399999999999</v>
      </c>
      <c r="Y66" s="3">
        <v>210.91839999999999</v>
      </c>
      <c r="Z66" s="3">
        <v>238.58432000000002</v>
      </c>
      <c r="AA66" s="3">
        <v>253.71839999999997</v>
      </c>
      <c r="AB66" s="3">
        <v>218.17728</v>
      </c>
      <c r="AC66" s="3">
        <f t="shared" si="16"/>
        <v>122.59410584864276</v>
      </c>
      <c r="AD66" s="3">
        <f t="shared" si="17"/>
        <v>7801.1809373354781</v>
      </c>
      <c r="AF66" s="3">
        <f t="shared" si="18"/>
        <v>200.84351848808299</v>
      </c>
      <c r="AG66" s="3">
        <f t="shared" si="19"/>
        <v>1424.3680987619186</v>
      </c>
      <c r="AI66" s="3">
        <f t="shared" si="20"/>
        <v>260.20056589017463</v>
      </c>
      <c r="AJ66" s="3">
        <f t="shared" si="21"/>
        <v>42.018474627743792</v>
      </c>
    </row>
    <row r="67" spans="22:36" x14ac:dyDescent="0.25">
      <c r="V67" s="4">
        <v>6</v>
      </c>
      <c r="W67" s="3">
        <v>51.770879999999991</v>
      </c>
      <c r="X67" s="3">
        <v>140.52096</v>
      </c>
      <c r="Y67" s="3">
        <v>290.35519999999997</v>
      </c>
      <c r="Z67" s="3">
        <v>305.69472000000002</v>
      </c>
      <c r="AA67" s="3">
        <v>338.2912</v>
      </c>
      <c r="AB67" s="3">
        <v>276.11135999999999</v>
      </c>
      <c r="AC67" s="3">
        <f t="shared" si="16"/>
        <v>198.50457796412377</v>
      </c>
      <c r="AD67" s="3">
        <f t="shared" si="17"/>
        <v>8436.5367683773857</v>
      </c>
      <c r="AF67" s="3">
        <f t="shared" si="18"/>
        <v>292.33505150227904</v>
      </c>
      <c r="AG67" s="3">
        <f t="shared" si="19"/>
        <v>178.48074236899819</v>
      </c>
      <c r="AI67" s="3">
        <f t="shared" si="20"/>
        <v>353.28337597123306</v>
      </c>
      <c r="AJ67" s="3">
        <f t="shared" si="21"/>
        <v>224.76534035241772</v>
      </c>
    </row>
    <row r="68" spans="22:36" x14ac:dyDescent="0.25">
      <c r="V68" s="4">
        <v>7</v>
      </c>
      <c r="W68" s="3">
        <v>100.6656</v>
      </c>
      <c r="X68" s="3">
        <v>185.85472000000001</v>
      </c>
      <c r="Y68" s="3">
        <v>388.28159999999997</v>
      </c>
      <c r="Z68" s="3">
        <v>373.28447999999997</v>
      </c>
      <c r="AA68" s="3">
        <v>380.81727999999998</v>
      </c>
      <c r="AB68" s="3">
        <v>261.01151999999996</v>
      </c>
      <c r="AC68" s="3">
        <f t="shared" si="16"/>
        <v>289.99611097831985</v>
      </c>
      <c r="AD68" s="3">
        <f t="shared" si="17"/>
        <v>9660.0373522308037</v>
      </c>
      <c r="AF68" s="3">
        <f t="shared" si="18"/>
        <v>385.41786158333753</v>
      </c>
      <c r="AG68" s="3">
        <f t="shared" si="19"/>
        <v>147.21894864687488</v>
      </c>
      <c r="AI68" s="3">
        <f t="shared" si="20"/>
        <v>423.96308806614195</v>
      </c>
      <c r="AJ68" s="3">
        <f t="shared" si="21"/>
        <v>1861.5607536803611</v>
      </c>
    </row>
    <row r="69" spans="22:36" x14ac:dyDescent="0.25">
      <c r="V69" s="4">
        <v>8</v>
      </c>
      <c r="W69" s="3">
        <v>165.7216</v>
      </c>
      <c r="X69" s="3">
        <v>233.92767999999995</v>
      </c>
      <c r="Y69" s="3">
        <v>430.87616000000003</v>
      </c>
      <c r="Z69" s="3">
        <v>446.83199999999999</v>
      </c>
      <c r="AA69" s="3">
        <v>351.81599999999997</v>
      </c>
      <c r="AB69" s="3">
        <v>250.22591999999997</v>
      </c>
      <c r="AC69" s="3">
        <f t="shared" si="16"/>
        <v>383.07892105937827</v>
      </c>
      <c r="AD69" s="3">
        <f t="shared" si="17"/>
        <v>2284.5760503468887</v>
      </c>
      <c r="AF69" s="3">
        <f t="shared" si="18"/>
        <v>456.09757367824636</v>
      </c>
      <c r="AG69" s="3">
        <f t="shared" si="19"/>
        <v>85.850855587011949</v>
      </c>
      <c r="AI69" s="3">
        <f t="shared" si="20"/>
        <v>445.51502064254748</v>
      </c>
      <c r="AJ69" s="3">
        <f t="shared" si="21"/>
        <v>8779.5064693725435</v>
      </c>
    </row>
    <row r="70" spans="22:36" x14ac:dyDescent="0.25">
      <c r="V70" s="4">
        <v>9</v>
      </c>
      <c r="W70" s="3">
        <v>267.072</v>
      </c>
      <c r="X70" s="3">
        <v>302.81855999999999</v>
      </c>
      <c r="Y70" s="3">
        <v>441.69599999999997</v>
      </c>
      <c r="Z70" s="3">
        <v>418.34431999999998</v>
      </c>
      <c r="AA70" s="3">
        <v>333.84</v>
      </c>
      <c r="AB70" s="3">
        <v>181.60896</v>
      </c>
      <c r="AC70" s="3">
        <f t="shared" si="16"/>
        <v>453.75863315428717</v>
      </c>
      <c r="AD70" s="3">
        <f t="shared" si="17"/>
        <v>145.50711861490871</v>
      </c>
      <c r="AF70" s="3">
        <f t="shared" si="18"/>
        <v>477.6495062546519</v>
      </c>
      <c r="AG70" s="3">
        <f t="shared" si="19"/>
        <v>3517.1051166989546</v>
      </c>
      <c r="AI70" s="3">
        <f t="shared" si="20"/>
        <v>402.66408607222724</v>
      </c>
      <c r="AJ70" s="3">
        <f t="shared" si="21"/>
        <v>4736.7548236773464</v>
      </c>
    </row>
    <row r="71" spans="22:36" x14ac:dyDescent="0.25">
      <c r="V71" s="4">
        <v>10</v>
      </c>
      <c r="W71" s="3">
        <v>320.14400000000001</v>
      </c>
      <c r="X71" s="3">
        <v>393.82848000000001</v>
      </c>
      <c r="Y71" s="3">
        <v>486.89279999999997</v>
      </c>
      <c r="Z71" s="3">
        <v>369.79199999999997</v>
      </c>
      <c r="AA71" s="3">
        <v>261.52512000000002</v>
      </c>
      <c r="AB71" s="3">
        <v>92.037120000000002</v>
      </c>
      <c r="AC71" s="3">
        <f t="shared" si="16"/>
        <v>475.3105657306927</v>
      </c>
      <c r="AD71" s="3">
        <f t="shared" si="17"/>
        <v>134.14815066911558</v>
      </c>
      <c r="AF71" s="3">
        <f t="shared" si="18"/>
        <v>434.79857168433171</v>
      </c>
      <c r="AG71" s="3">
        <f t="shared" si="19"/>
        <v>4225.8543621501603</v>
      </c>
      <c r="AI71" s="3">
        <f t="shared" si="20"/>
        <v>304.04118025895019</v>
      </c>
      <c r="AJ71" s="3">
        <f t="shared" si="21"/>
        <v>1807.6153799426825</v>
      </c>
    </row>
    <row r="72" spans="22:36" x14ac:dyDescent="0.25">
      <c r="V72" s="4">
        <v>11</v>
      </c>
      <c r="W72" s="3">
        <v>422.79552000000007</v>
      </c>
      <c r="X72" s="3">
        <v>367.87456000000003</v>
      </c>
      <c r="Y72" s="3">
        <v>435.80671999999998</v>
      </c>
      <c r="Z72" s="3">
        <v>293.64224000000002</v>
      </c>
      <c r="AA72" s="3">
        <v>141.23999999999998</v>
      </c>
      <c r="AB72" s="3">
        <v>0</v>
      </c>
      <c r="AC72" s="3">
        <f t="shared" si="16"/>
        <v>432.45963116037245</v>
      </c>
      <c r="AD72" s="3">
        <f t="shared" si="17"/>
        <v>11.203003700359174</v>
      </c>
      <c r="AF72" s="3">
        <f t="shared" si="18"/>
        <v>336.17566587105466</v>
      </c>
      <c r="AG72" s="3">
        <f t="shared" si="19"/>
        <v>1809.0923163285006</v>
      </c>
      <c r="AI72" s="3">
        <f t="shared" si="20"/>
        <v>180.98919240029812</v>
      </c>
      <c r="AJ72" s="3">
        <f t="shared" si="21"/>
        <v>1579.9982964759195</v>
      </c>
    </row>
    <row r="73" spans="22:36" x14ac:dyDescent="0.25">
      <c r="V73" s="4">
        <v>12</v>
      </c>
      <c r="W73" s="3">
        <v>493.74079999999998</v>
      </c>
      <c r="X73" s="3">
        <v>321.1712</v>
      </c>
      <c r="Y73" s="3">
        <v>344.11199999999997</v>
      </c>
      <c r="Z73" s="3">
        <v>154.18271999999999</v>
      </c>
      <c r="AA73" s="3">
        <v>0</v>
      </c>
      <c r="AB73" s="3">
        <v>0</v>
      </c>
      <c r="AC73" s="3">
        <f t="shared" si="16"/>
        <v>333.83672534709541</v>
      </c>
      <c r="AD73" s="3">
        <f t="shared" si="17"/>
        <v>105.58126919262286</v>
      </c>
      <c r="AF73" s="3">
        <f t="shared" si="18"/>
        <v>213.12367801240254</v>
      </c>
      <c r="AG73" s="3">
        <f t="shared" si="19"/>
        <v>3474.0365314197998</v>
      </c>
      <c r="AI73" s="3">
        <f t="shared" si="20"/>
        <v>0</v>
      </c>
      <c r="AJ73" s="3">
        <f t="shared" si="21"/>
        <v>0</v>
      </c>
    </row>
    <row r="74" spans="22:36" x14ac:dyDescent="0.25">
      <c r="V74" s="4">
        <v>13</v>
      </c>
      <c r="W74" s="3">
        <v>542.87519999999995</v>
      </c>
      <c r="X74" s="3">
        <v>242.28223999999994</v>
      </c>
      <c r="Y74" s="3">
        <v>223.72415999999998</v>
      </c>
      <c r="Z74" s="3">
        <v>0</v>
      </c>
      <c r="AA74" s="3">
        <v>0</v>
      </c>
      <c r="AB74" s="3">
        <v>0</v>
      </c>
      <c r="AC74" s="3">
        <f t="shared" si="16"/>
        <v>210.78473748844331</v>
      </c>
      <c r="AD74" s="3">
        <f t="shared" si="17"/>
        <v>167.42865493257955</v>
      </c>
      <c r="AF74" s="3">
        <f t="shared" si="18"/>
        <v>0</v>
      </c>
      <c r="AG74" s="3">
        <f t="shared" si="19"/>
        <v>0</v>
      </c>
      <c r="AI74" s="3">
        <f t="shared" si="20"/>
        <v>0</v>
      </c>
      <c r="AJ74" s="3">
        <f t="shared" si="21"/>
        <v>0</v>
      </c>
    </row>
    <row r="75" spans="22:36" x14ac:dyDescent="0.25">
      <c r="V75" s="4">
        <v>14</v>
      </c>
      <c r="W75" s="3">
        <v>546.4019199999999</v>
      </c>
      <c r="X75" s="3">
        <v>148.32767999999999</v>
      </c>
      <c r="Y75" s="3">
        <v>0</v>
      </c>
      <c r="Z75" s="3">
        <v>0</v>
      </c>
      <c r="AA75" s="3">
        <v>0</v>
      </c>
      <c r="AB75" s="3">
        <v>0</v>
      </c>
      <c r="AC75" s="3">
        <f t="shared" si="16"/>
        <v>0</v>
      </c>
      <c r="AD75" s="3">
        <f t="shared" si="17"/>
        <v>0</v>
      </c>
      <c r="AF75" s="3">
        <f t="shared" si="18"/>
        <v>0</v>
      </c>
      <c r="AG75" s="3">
        <f t="shared" si="19"/>
        <v>0</v>
      </c>
      <c r="AI75" s="3">
        <f t="shared" si="20"/>
        <v>0</v>
      </c>
      <c r="AJ75" s="3">
        <f t="shared" si="21"/>
        <v>0</v>
      </c>
    </row>
    <row r="76" spans="22:36" x14ac:dyDescent="0.25">
      <c r="V76" s="4">
        <v>15</v>
      </c>
      <c r="W76" s="3">
        <v>494.87071999999995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f t="shared" si="16"/>
        <v>0</v>
      </c>
      <c r="AD76" s="3">
        <f t="shared" si="17"/>
        <v>0</v>
      </c>
      <c r="AF76" s="3">
        <f t="shared" si="18"/>
        <v>0</v>
      </c>
      <c r="AG76" s="3">
        <f t="shared" si="19"/>
        <v>0</v>
      </c>
      <c r="AI76" s="3">
        <f t="shared" si="20"/>
        <v>0</v>
      </c>
      <c r="AJ76" s="3">
        <f t="shared" si="21"/>
        <v>0</v>
      </c>
    </row>
    <row r="77" spans="22:36" x14ac:dyDescent="0.25">
      <c r="V77" s="4">
        <v>16</v>
      </c>
      <c r="W77" s="3">
        <v>310.62527999999998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f t="shared" si="16"/>
        <v>0</v>
      </c>
      <c r="AD77" s="3">
        <f t="shared" si="17"/>
        <v>0</v>
      </c>
      <c r="AF77" s="3">
        <f t="shared" si="18"/>
        <v>0</v>
      </c>
      <c r="AG77" s="3">
        <f t="shared" si="19"/>
        <v>0</v>
      </c>
      <c r="AI77" s="3">
        <f t="shared" si="20"/>
        <v>0</v>
      </c>
      <c r="AJ77" s="3">
        <f t="shared" si="21"/>
        <v>0</v>
      </c>
    </row>
    <row r="78" spans="22:36" x14ac:dyDescent="0.25">
      <c r="V78" s="4">
        <v>1</v>
      </c>
      <c r="W78" s="3">
        <v>1.3695999999999999</v>
      </c>
      <c r="X78" s="3">
        <v>0.68479999999999996</v>
      </c>
      <c r="Y78" s="3">
        <v>5.1360000000000001</v>
      </c>
      <c r="Z78" s="3">
        <v>6.1631999999999998</v>
      </c>
      <c r="AA78" s="3">
        <v>7.6697600000000001</v>
      </c>
      <c r="AB78" s="3">
        <v>4.4512</v>
      </c>
      <c r="AC78" s="3">
        <f t="shared" ref="AC78:AC93" si="22">U7</f>
        <v>-12.065992071056669</v>
      </c>
      <c r="AD78" s="3">
        <f t="shared" si="17"/>
        <v>295.90853121269652</v>
      </c>
      <c r="AF78" s="3">
        <f t="shared" ref="AF78:AF93" si="23">V7</f>
        <v>5.6747870392702495</v>
      </c>
      <c r="AG78" s="3">
        <f t="shared" si="19"/>
        <v>0.23854722020880056</v>
      </c>
      <c r="AI78" s="3">
        <f t="shared" ref="AI78:AI93" si="24">W7</f>
        <v>-1.709146338475648</v>
      </c>
      <c r="AJ78" s="3">
        <f t="shared" si="21"/>
        <v>87.963884105898686</v>
      </c>
    </row>
    <row r="79" spans="22:36" x14ac:dyDescent="0.25">
      <c r="V79" s="4">
        <v>2</v>
      </c>
      <c r="W79" s="3">
        <v>3.2870400000000002</v>
      </c>
      <c r="X79" s="3">
        <v>4.0060799999999999</v>
      </c>
      <c r="Y79" s="3">
        <v>15.887360000000001</v>
      </c>
      <c r="Z79" s="3">
        <v>23.420159999999996</v>
      </c>
      <c r="AA79" s="3">
        <v>36.979199999999999</v>
      </c>
      <c r="AB79" s="3">
        <v>35.951999999999998</v>
      </c>
      <c r="AC79" s="3">
        <f t="shared" si="22"/>
        <v>3.3358465153110259</v>
      </c>
      <c r="AD79" s="3">
        <f t="shared" si="17"/>
        <v>157.54049075632918</v>
      </c>
      <c r="AF79" s="3">
        <f t="shared" si="23"/>
        <v>30.425339273628779</v>
      </c>
      <c r="AG79" s="3">
        <f t="shared" si="19"/>
        <v>49.072536655678292</v>
      </c>
      <c r="AI79" s="3">
        <f t="shared" si="24"/>
        <v>36.631688628007566</v>
      </c>
      <c r="AJ79" s="3">
        <f t="shared" si="21"/>
        <v>0.12076415366406267</v>
      </c>
    </row>
    <row r="80" spans="22:36" x14ac:dyDescent="0.25">
      <c r="V80" s="4">
        <v>3</v>
      </c>
      <c r="W80" s="3">
        <v>9.0393600000000003</v>
      </c>
      <c r="X80" s="3">
        <v>11.573120000000001</v>
      </c>
      <c r="Y80" s="3">
        <v>39.170560000000002</v>
      </c>
      <c r="Z80" s="3">
        <v>62.864639999999994</v>
      </c>
      <c r="AA80" s="3">
        <v>80.977599999999995</v>
      </c>
      <c r="AB80" s="3">
        <v>82.176000000000002</v>
      </c>
      <c r="AC80" s="3">
        <f t="shared" si="22"/>
        <v>28.086398749669556</v>
      </c>
      <c r="AD80" s="3">
        <f t="shared" si="17"/>
        <v>122.858630623327</v>
      </c>
      <c r="AF80" s="3">
        <f t="shared" si="23"/>
        <v>68.766174240111994</v>
      </c>
      <c r="AG80" s="3">
        <f t="shared" si="19"/>
        <v>34.828106387214312</v>
      </c>
      <c r="AI80" s="3">
        <f t="shared" si="24"/>
        <v>92.798560760497551</v>
      </c>
      <c r="AJ80" s="3">
        <f t="shared" si="21"/>
        <v>139.73511330122295</v>
      </c>
    </row>
    <row r="81" spans="22:36" x14ac:dyDescent="0.25">
      <c r="V81" s="4">
        <v>4</v>
      </c>
      <c r="W81" s="3">
        <v>21.571199999999997</v>
      </c>
      <c r="X81" s="3">
        <v>34.650880000000001</v>
      </c>
      <c r="Y81" s="3">
        <v>91.283839999999984</v>
      </c>
      <c r="Z81" s="3">
        <v>119.83999999999999</v>
      </c>
      <c r="AA81" s="3">
        <v>138.672</v>
      </c>
      <c r="AB81" s="3">
        <v>195.57887999999997</v>
      </c>
      <c r="AC81" s="3">
        <f t="shared" si="22"/>
        <v>66.42723371615277</v>
      </c>
      <c r="AD81" s="3">
        <f t="shared" si="17"/>
        <v>617.85087595019274</v>
      </c>
      <c r="AF81" s="3">
        <f t="shared" si="23"/>
        <v>124.93304637260198</v>
      </c>
      <c r="AG81" s="3">
        <f t="shared" si="19"/>
        <v>25.939121353474281</v>
      </c>
      <c r="AI81" s="3">
        <f t="shared" si="24"/>
        <v>168.70903287597855</v>
      </c>
      <c r="AJ81" s="3">
        <f t="shared" si="21"/>
        <v>902.22334399261649</v>
      </c>
    </row>
    <row r="82" spans="22:36" x14ac:dyDescent="0.25">
      <c r="V82" s="4">
        <v>5</v>
      </c>
      <c r="W82" s="3">
        <v>35.335679999999996</v>
      </c>
      <c r="X82" s="3">
        <v>84.915199999999999</v>
      </c>
      <c r="Y82" s="3">
        <v>161.61279999999999</v>
      </c>
      <c r="Z82" s="3">
        <v>188.45695999999998</v>
      </c>
      <c r="AA82" s="3">
        <v>224.81984</v>
      </c>
      <c r="AB82" s="3">
        <v>199.61919999999998</v>
      </c>
      <c r="AC82" s="3">
        <f t="shared" si="22"/>
        <v>122.59410584864276</v>
      </c>
      <c r="AD82" s="3">
        <f t="shared" si="17"/>
        <v>1522.4584932771595</v>
      </c>
      <c r="AF82" s="3">
        <f t="shared" si="23"/>
        <v>200.84351848808299</v>
      </c>
      <c r="AG82" s="3">
        <f t="shared" si="19"/>
        <v>153.42683117870129</v>
      </c>
      <c r="AI82" s="3">
        <f t="shared" si="24"/>
        <v>260.20056589017463</v>
      </c>
      <c r="AJ82" s="3">
        <f t="shared" si="21"/>
        <v>1251.7957645156735</v>
      </c>
    </row>
    <row r="83" spans="22:36" x14ac:dyDescent="0.25">
      <c r="V83" s="4">
        <v>6</v>
      </c>
      <c r="W83" s="3">
        <v>53.68831999999999</v>
      </c>
      <c r="X83" s="3">
        <v>132.71423999999999</v>
      </c>
      <c r="Y83" s="3">
        <v>224.81984</v>
      </c>
      <c r="Z83" s="3">
        <v>273.64607999999998</v>
      </c>
      <c r="AA83" s="3">
        <v>319.01407999999998</v>
      </c>
      <c r="AB83" s="3">
        <v>271.52319999999997</v>
      </c>
      <c r="AC83" s="3">
        <f t="shared" si="22"/>
        <v>198.50457796412377</v>
      </c>
      <c r="AD83" s="3">
        <f t="shared" si="17"/>
        <v>692.49301601682885</v>
      </c>
      <c r="AF83" s="3">
        <f t="shared" si="23"/>
        <v>292.33505150227904</v>
      </c>
      <c r="AG83" s="3">
        <f t="shared" si="19"/>
        <v>349.27765581299883</v>
      </c>
      <c r="AI83" s="3">
        <f t="shared" si="24"/>
        <v>353.28337597123306</v>
      </c>
      <c r="AJ83" s="3">
        <f t="shared" si="21"/>
        <v>1174.3846463639716</v>
      </c>
    </row>
    <row r="84" spans="22:36" x14ac:dyDescent="0.25">
      <c r="V84" s="4">
        <v>7</v>
      </c>
      <c r="W84" s="3">
        <v>108.47232</v>
      </c>
      <c r="X84" s="3">
        <v>193.11359999999999</v>
      </c>
      <c r="Y84" s="3">
        <v>315.14495999999997</v>
      </c>
      <c r="Z84" s="3">
        <v>355.00031999999999</v>
      </c>
      <c r="AA84" s="3">
        <v>375.13344000000001</v>
      </c>
      <c r="AB84" s="3">
        <v>302.40768000000003</v>
      </c>
      <c r="AC84" s="3">
        <f t="shared" si="22"/>
        <v>289.99611097831985</v>
      </c>
      <c r="AD84" s="3">
        <f t="shared" si="17"/>
        <v>632.46460711526117</v>
      </c>
      <c r="AF84" s="3">
        <f t="shared" si="23"/>
        <v>385.41786158333753</v>
      </c>
      <c r="AG84" s="3">
        <f t="shared" si="19"/>
        <v>925.22683597406831</v>
      </c>
      <c r="AI84" s="3">
        <f t="shared" si="24"/>
        <v>423.96308806614195</v>
      </c>
      <c r="AJ84" s="3">
        <f t="shared" si="21"/>
        <v>2384.3345302632797</v>
      </c>
    </row>
    <row r="85" spans="22:36" x14ac:dyDescent="0.25">
      <c r="V85" s="4">
        <v>8</v>
      </c>
      <c r="W85" s="3">
        <v>178.7328</v>
      </c>
      <c r="X85" s="3">
        <v>284.94527999999997</v>
      </c>
      <c r="Y85" s="3">
        <v>408.10655999999994</v>
      </c>
      <c r="Z85" s="3">
        <v>379.24223999999992</v>
      </c>
      <c r="AA85" s="3">
        <v>467.37599999999998</v>
      </c>
      <c r="AB85" s="3">
        <v>258.99135999999999</v>
      </c>
      <c r="AC85" s="3">
        <f t="shared" si="22"/>
        <v>383.07892105937827</v>
      </c>
      <c r="AD85" s="3">
        <f t="shared" si="17"/>
        <v>626.38271094212223</v>
      </c>
      <c r="AF85" s="3">
        <f t="shared" si="23"/>
        <v>456.09757367824636</v>
      </c>
      <c r="AG85" s="3">
        <f t="shared" si="19"/>
        <v>5906.742314794601</v>
      </c>
      <c r="AI85" s="3">
        <f t="shared" si="24"/>
        <v>445.51502064254748</v>
      </c>
      <c r="AJ85" s="3">
        <f t="shared" si="21"/>
        <v>477.90241846696404</v>
      </c>
    </row>
    <row r="86" spans="22:36" x14ac:dyDescent="0.25">
      <c r="V86" s="4">
        <v>9</v>
      </c>
      <c r="W86" s="3">
        <v>281.04191999999995</v>
      </c>
      <c r="X86" s="3">
        <v>290.18399999999997</v>
      </c>
      <c r="Y86" s="3">
        <v>446.83199999999999</v>
      </c>
      <c r="Z86" s="3">
        <v>448.68096000000003</v>
      </c>
      <c r="AA86" s="3">
        <v>479.83935999999994</v>
      </c>
      <c r="AB86" s="3">
        <v>222.42303999999999</v>
      </c>
      <c r="AC86" s="3">
        <f t="shared" si="22"/>
        <v>453.75863315428717</v>
      </c>
      <c r="AD86" s="3">
        <f t="shared" si="17"/>
        <v>47.978246854070285</v>
      </c>
      <c r="AF86" s="3">
        <f t="shared" si="23"/>
        <v>477.6495062546519</v>
      </c>
      <c r="AG86" s="3">
        <f t="shared" si="19"/>
        <v>839.17667210790489</v>
      </c>
      <c r="AI86" s="3">
        <f t="shared" si="24"/>
        <v>402.66408607222724</v>
      </c>
      <c r="AJ86" s="3">
        <f t="shared" si="21"/>
        <v>5956.0229058267541</v>
      </c>
    </row>
    <row r="87" spans="22:36" x14ac:dyDescent="0.25">
      <c r="V87" s="4">
        <v>10</v>
      </c>
      <c r="W87" s="3">
        <v>333.63455999999991</v>
      </c>
      <c r="X87" s="3">
        <v>419.91935999999998</v>
      </c>
      <c r="Y87" s="3">
        <v>476.07296000000002</v>
      </c>
      <c r="Z87" s="3">
        <v>447.58528000000001</v>
      </c>
      <c r="AA87" s="3">
        <v>454.98112000000003</v>
      </c>
      <c r="AB87" s="3">
        <v>130.11199999999999</v>
      </c>
      <c r="AC87" s="3">
        <f t="shared" si="22"/>
        <v>475.3105657306927</v>
      </c>
      <c r="AD87" s="3">
        <f t="shared" si="17"/>
        <v>0.58124502187264515</v>
      </c>
      <c r="AF87" s="3">
        <f t="shared" si="23"/>
        <v>434.79857168433171</v>
      </c>
      <c r="AG87" s="3">
        <f t="shared" si="19"/>
        <v>163.49990954998103</v>
      </c>
      <c r="AI87" s="3">
        <f t="shared" si="24"/>
        <v>304.04118025895019</v>
      </c>
      <c r="AJ87" s="3">
        <f t="shared" si="21"/>
        <v>22782.865409031758</v>
      </c>
    </row>
    <row r="88" spans="22:36" x14ac:dyDescent="0.25">
      <c r="V88" s="4">
        <v>11</v>
      </c>
      <c r="W88" s="3">
        <v>409.5104</v>
      </c>
      <c r="X88" s="3">
        <v>473.60768000000002</v>
      </c>
      <c r="Y88" s="3">
        <v>421.83679999999998</v>
      </c>
      <c r="Z88" s="3">
        <v>397.86879999999996</v>
      </c>
      <c r="AA88" s="3">
        <v>361.19776000000002</v>
      </c>
      <c r="AB88" s="3">
        <v>0</v>
      </c>
      <c r="AC88" s="3">
        <f t="shared" si="22"/>
        <v>432.45963116037245</v>
      </c>
      <c r="AD88" s="3">
        <f t="shared" si="17"/>
        <v>112.84454186178033</v>
      </c>
      <c r="AF88" s="3">
        <f t="shared" si="23"/>
        <v>336.17566587105466</v>
      </c>
      <c r="AG88" s="3">
        <f t="shared" si="19"/>
        <v>3806.0427986520358</v>
      </c>
      <c r="AI88" s="3">
        <f t="shared" si="24"/>
        <v>180.98919240029812</v>
      </c>
      <c r="AJ88" s="3">
        <f t="shared" si="21"/>
        <v>32475.127836336327</v>
      </c>
    </row>
    <row r="89" spans="22:36" x14ac:dyDescent="0.25">
      <c r="V89" s="4">
        <v>12</v>
      </c>
      <c r="W89" s="3">
        <v>484.90687999999989</v>
      </c>
      <c r="X89" s="3">
        <v>435.80671999999998</v>
      </c>
      <c r="Y89" s="3">
        <v>343.90655999999996</v>
      </c>
      <c r="Z89" s="3">
        <v>304.94144</v>
      </c>
      <c r="AA89" s="3">
        <v>201.3312</v>
      </c>
      <c r="AB89" s="3">
        <v>0</v>
      </c>
      <c r="AC89" s="3">
        <f t="shared" si="22"/>
        <v>333.83672534709541</v>
      </c>
      <c r="AD89" s="3">
        <f t="shared" si="17"/>
        <v>101.40156993683723</v>
      </c>
      <c r="AF89" s="3">
        <f t="shared" si="23"/>
        <v>213.12367801240254</v>
      </c>
      <c r="AG89" s="3">
        <f t="shared" si="19"/>
        <v>8430.501416411098</v>
      </c>
      <c r="AI89" s="3">
        <f t="shared" si="24"/>
        <v>0</v>
      </c>
      <c r="AJ89" s="3">
        <f t="shared" si="21"/>
        <v>40534.252093440002</v>
      </c>
    </row>
    <row r="90" spans="22:36" x14ac:dyDescent="0.25">
      <c r="V90" s="4">
        <v>13</v>
      </c>
      <c r="W90" s="3">
        <v>498.19199999999995</v>
      </c>
      <c r="X90" s="3">
        <v>373.9008</v>
      </c>
      <c r="Y90" s="3">
        <v>233.99615999999997</v>
      </c>
      <c r="Z90" s="3">
        <v>169.8304</v>
      </c>
      <c r="AA90" s="3">
        <v>0</v>
      </c>
      <c r="AB90" s="3">
        <v>0</v>
      </c>
      <c r="AC90" s="3">
        <f t="shared" si="22"/>
        <v>210.78473748844331</v>
      </c>
      <c r="AD90" s="3">
        <f t="shared" si="17"/>
        <v>538.77013500999942</v>
      </c>
      <c r="AF90" s="3">
        <f t="shared" si="23"/>
        <v>0</v>
      </c>
      <c r="AG90" s="3">
        <f t="shared" si="19"/>
        <v>28842.36476416</v>
      </c>
      <c r="AI90" s="3">
        <f t="shared" si="24"/>
        <v>0</v>
      </c>
      <c r="AJ90" s="3">
        <f t="shared" si="21"/>
        <v>0</v>
      </c>
    </row>
    <row r="91" spans="22:36" x14ac:dyDescent="0.25">
      <c r="V91" s="4">
        <v>14</v>
      </c>
      <c r="W91" s="3">
        <v>497.71263999999996</v>
      </c>
      <c r="X91" s="3">
        <v>306.31103999999993</v>
      </c>
      <c r="Y91" s="3">
        <v>92.447999999999993</v>
      </c>
      <c r="Z91" s="3">
        <v>0</v>
      </c>
      <c r="AA91" s="3">
        <v>0</v>
      </c>
      <c r="AB91" s="3">
        <v>0</v>
      </c>
      <c r="AC91" s="3">
        <f t="shared" si="22"/>
        <v>0</v>
      </c>
      <c r="AD91" s="3">
        <f t="shared" si="17"/>
        <v>8546.6327039999996</v>
      </c>
      <c r="AF91" s="3">
        <f t="shared" si="23"/>
        <v>0</v>
      </c>
      <c r="AG91" s="3">
        <f t="shared" si="19"/>
        <v>0</v>
      </c>
      <c r="AI91" s="3">
        <f t="shared" si="24"/>
        <v>0</v>
      </c>
      <c r="AJ91" s="3">
        <f t="shared" si="21"/>
        <v>0</v>
      </c>
    </row>
    <row r="92" spans="22:36" x14ac:dyDescent="0.25">
      <c r="V92" s="4">
        <v>15</v>
      </c>
      <c r="W92" s="3">
        <v>320.07551999999998</v>
      </c>
      <c r="X92" s="3">
        <v>169.8304</v>
      </c>
      <c r="Y92" s="3">
        <v>0</v>
      </c>
      <c r="Z92" s="3">
        <v>0</v>
      </c>
      <c r="AA92" s="3">
        <v>0</v>
      </c>
      <c r="AB92" s="3">
        <v>0</v>
      </c>
      <c r="AC92" s="3">
        <f t="shared" si="22"/>
        <v>0</v>
      </c>
      <c r="AD92" s="3">
        <f t="shared" si="17"/>
        <v>0</v>
      </c>
      <c r="AF92" s="3">
        <f t="shared" si="23"/>
        <v>0</v>
      </c>
      <c r="AG92" s="3">
        <f t="shared" si="19"/>
        <v>0</v>
      </c>
      <c r="AI92" s="3">
        <f t="shared" si="24"/>
        <v>0</v>
      </c>
      <c r="AJ92" s="3">
        <f t="shared" si="21"/>
        <v>0</v>
      </c>
    </row>
    <row r="93" spans="22:36" x14ac:dyDescent="0.25">
      <c r="V93" s="4">
        <v>16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f t="shared" si="22"/>
        <v>0</v>
      </c>
      <c r="AD93" s="3">
        <f t="shared" si="17"/>
        <v>0</v>
      </c>
      <c r="AF93" s="3">
        <f t="shared" si="23"/>
        <v>0</v>
      </c>
      <c r="AG93" s="3">
        <f t="shared" si="19"/>
        <v>0</v>
      </c>
      <c r="AI93" s="3">
        <f t="shared" si="24"/>
        <v>0</v>
      </c>
      <c r="AJ93" s="3">
        <f t="shared" si="21"/>
        <v>0</v>
      </c>
    </row>
    <row r="94" spans="22:36" x14ac:dyDescent="0.25">
      <c r="V94" s="4">
        <v>1</v>
      </c>
      <c r="W94" s="3">
        <v>1.09568</v>
      </c>
      <c r="X94" s="3">
        <v>3.2870400000000002</v>
      </c>
      <c r="Y94" s="3">
        <v>7.5670400000000004</v>
      </c>
      <c r="Z94" s="3">
        <v>6.231679999999999</v>
      </c>
      <c r="AA94" s="3">
        <v>3.5609600000000001</v>
      </c>
      <c r="AB94" s="3">
        <v>6.7795199999999998</v>
      </c>
      <c r="AC94" s="3">
        <f t="shared" ref="AC94:AC109" si="25">U7</f>
        <v>-12.065992071056669</v>
      </c>
      <c r="AD94" s="3">
        <f t="shared" ref="AD94:AD125" si="26">(Y94-AC94)^2</f>
        <v>385.45594830313968</v>
      </c>
      <c r="AF94" s="3">
        <f t="shared" ref="AF94:AF109" si="27">V7</f>
        <v>5.6747870392702495</v>
      </c>
      <c r="AG94" s="3">
        <f t="shared" ref="AG94:AG125" si="28">(AF94-Z94)^2</f>
        <v>0.31012976971034628</v>
      </c>
      <c r="AI94" s="3">
        <f t="shared" ref="AI94:AI109" si="29">W7</f>
        <v>-1.709146338475648</v>
      </c>
      <c r="AJ94" s="3">
        <f t="shared" ref="AJ94:AJ125" si="30">(AI94-AA94)^2</f>
        <v>27.774020818841198</v>
      </c>
    </row>
    <row r="95" spans="22:36" x14ac:dyDescent="0.25">
      <c r="V95" s="4">
        <v>2</v>
      </c>
      <c r="W95" s="3">
        <v>3.2870400000000002</v>
      </c>
      <c r="X95" s="3">
        <v>12.84</v>
      </c>
      <c r="Y95" s="3">
        <v>18.626559999999998</v>
      </c>
      <c r="Z95" s="3">
        <v>44.922880000000006</v>
      </c>
      <c r="AA95" s="3">
        <v>40.711359999999992</v>
      </c>
      <c r="AB95" s="3">
        <v>51.36</v>
      </c>
      <c r="AC95" s="3">
        <f t="shared" si="25"/>
        <v>3.3358465153110259</v>
      </c>
      <c r="AD95" s="3">
        <f t="shared" si="26"/>
        <v>233.80591887084915</v>
      </c>
      <c r="AF95" s="3">
        <f t="shared" si="27"/>
        <v>30.425339273628779</v>
      </c>
      <c r="AG95" s="3">
        <f t="shared" si="28"/>
        <v>210.17868711279237</v>
      </c>
      <c r="AI95" s="3">
        <f t="shared" si="29"/>
        <v>36.631688628007566</v>
      </c>
      <c r="AJ95" s="3">
        <f t="shared" si="30"/>
        <v>16.643718503454561</v>
      </c>
    </row>
    <row r="96" spans="22:36" x14ac:dyDescent="0.25">
      <c r="V96" s="4">
        <v>3</v>
      </c>
      <c r="W96" s="3">
        <v>7.5327999999999999</v>
      </c>
      <c r="X96" s="3">
        <v>36.808</v>
      </c>
      <c r="Y96" s="3">
        <v>66.562560000000005</v>
      </c>
      <c r="Z96" s="3">
        <v>101.89823999999999</v>
      </c>
      <c r="AA96" s="3">
        <v>89.845759999999984</v>
      </c>
      <c r="AB96" s="3">
        <v>87.483199999999997</v>
      </c>
      <c r="AC96" s="3">
        <f t="shared" si="25"/>
        <v>28.086398749669556</v>
      </c>
      <c r="AD96" s="3">
        <f t="shared" si="26"/>
        <v>1480.4149845614304</v>
      </c>
      <c r="AF96" s="3">
        <f t="shared" si="27"/>
        <v>68.766174240111994</v>
      </c>
      <c r="AG96" s="3">
        <f t="shared" si="28"/>
        <v>1097.7337815175424</v>
      </c>
      <c r="AI96" s="3">
        <f t="shared" si="29"/>
        <v>92.798560760497551</v>
      </c>
      <c r="AJ96" s="3">
        <f t="shared" si="30"/>
        <v>8.7190323311950095</v>
      </c>
    </row>
    <row r="97" spans="22:36" x14ac:dyDescent="0.25">
      <c r="V97" s="4">
        <v>4</v>
      </c>
      <c r="W97" s="3">
        <v>22.769600000000001</v>
      </c>
      <c r="X97" s="3">
        <v>87.380480000000006</v>
      </c>
      <c r="Y97" s="3">
        <v>115.86816</v>
      </c>
      <c r="Z97" s="3">
        <v>165.65312</v>
      </c>
      <c r="AA97" s="3">
        <v>176.02784</v>
      </c>
      <c r="AB97" s="3">
        <v>141.61663999999999</v>
      </c>
      <c r="AC97" s="3">
        <f t="shared" si="25"/>
        <v>66.42723371615277</v>
      </c>
      <c r="AD97" s="3">
        <f t="shared" si="26"/>
        <v>2444.4051918048162</v>
      </c>
      <c r="AF97" s="3">
        <f t="shared" si="27"/>
        <v>124.93304637260198</v>
      </c>
      <c r="AG97" s="3">
        <f t="shared" si="28"/>
        <v>1658.1243962207159</v>
      </c>
      <c r="AI97" s="3">
        <f t="shared" si="29"/>
        <v>168.70903287597855</v>
      </c>
      <c r="AJ97" s="3">
        <f t="shared" si="30"/>
        <v>53.564937718627085</v>
      </c>
    </row>
    <row r="98" spans="22:36" x14ac:dyDescent="0.25">
      <c r="V98" s="4">
        <v>5</v>
      </c>
      <c r="W98" s="3">
        <v>42.8</v>
      </c>
      <c r="X98" s="3">
        <v>141.54816</v>
      </c>
      <c r="Y98" s="3">
        <v>176.67839999999998</v>
      </c>
      <c r="Z98" s="3">
        <v>246.52799999999999</v>
      </c>
      <c r="AA98" s="3">
        <v>250.22591999999997</v>
      </c>
      <c r="AB98" s="3">
        <v>198.59199999999998</v>
      </c>
      <c r="AC98" s="3">
        <f t="shared" si="25"/>
        <v>122.59410584864276</v>
      </c>
      <c r="AD98" s="3">
        <f t="shared" si="26"/>
        <v>2925.1108738505336</v>
      </c>
      <c r="AF98" s="3">
        <f t="shared" si="27"/>
        <v>200.84351848808299</v>
      </c>
      <c r="AG98" s="3">
        <f t="shared" si="28"/>
        <v>2087.0718510126862</v>
      </c>
      <c r="AI98" s="3">
        <f t="shared" si="29"/>
        <v>260.20056589017463</v>
      </c>
      <c r="AJ98" s="3">
        <f t="shared" si="30"/>
        <v>99.49356063437817</v>
      </c>
    </row>
    <row r="99" spans="22:36" x14ac:dyDescent="0.25">
      <c r="V99" s="4">
        <v>6</v>
      </c>
      <c r="W99" s="3">
        <v>67.795199999999994</v>
      </c>
      <c r="X99" s="3">
        <v>214.75328000000002</v>
      </c>
      <c r="Y99" s="3">
        <v>288.43775999999997</v>
      </c>
      <c r="Z99" s="3">
        <v>320.07551999999998</v>
      </c>
      <c r="AA99" s="3">
        <v>310.62527999999998</v>
      </c>
      <c r="AB99" s="3">
        <v>262.62079999999997</v>
      </c>
      <c r="AC99" s="3">
        <f t="shared" si="25"/>
        <v>198.50457796412377</v>
      </c>
      <c r="AD99" s="3">
        <f t="shared" si="26"/>
        <v>8087.9772310980461</v>
      </c>
      <c r="AF99" s="3">
        <f t="shared" si="27"/>
        <v>292.33505150227904</v>
      </c>
      <c r="AG99" s="3">
        <f t="shared" si="28"/>
        <v>769.53359247304786</v>
      </c>
      <c r="AI99" s="3">
        <f t="shared" si="29"/>
        <v>353.28337597123306</v>
      </c>
      <c r="AJ99" s="3">
        <f t="shared" si="30"/>
        <v>1819.7131518909321</v>
      </c>
    </row>
    <row r="100" spans="22:36" x14ac:dyDescent="0.25">
      <c r="V100" s="4">
        <v>7</v>
      </c>
      <c r="W100" s="3">
        <v>112.17024000000001</v>
      </c>
      <c r="X100" s="3">
        <v>323.22559999999999</v>
      </c>
      <c r="Y100" s="3">
        <v>333.08671999999996</v>
      </c>
      <c r="Z100" s="3">
        <v>378.00959999999998</v>
      </c>
      <c r="AA100" s="3">
        <v>358.83519999999999</v>
      </c>
      <c r="AB100" s="3">
        <v>275.9744</v>
      </c>
      <c r="AC100" s="3">
        <f t="shared" si="25"/>
        <v>289.99611097831985</v>
      </c>
      <c r="AD100" s="3">
        <f t="shared" si="26"/>
        <v>1856.8005858592992</v>
      </c>
      <c r="AF100" s="3">
        <f t="shared" si="27"/>
        <v>385.41786158333753</v>
      </c>
      <c r="AG100" s="3">
        <f t="shared" si="28"/>
        <v>54.88233968715496</v>
      </c>
      <c r="AI100" s="3">
        <f t="shared" si="29"/>
        <v>423.96308806614195</v>
      </c>
      <c r="AJ100" s="3">
        <f t="shared" si="30"/>
        <v>4241.6418039559167</v>
      </c>
    </row>
    <row r="101" spans="22:36" x14ac:dyDescent="0.25">
      <c r="V101" s="4">
        <v>8</v>
      </c>
      <c r="W101" s="3">
        <v>197.22239999999999</v>
      </c>
      <c r="X101" s="3">
        <v>397.86879999999996</v>
      </c>
      <c r="Y101" s="3">
        <v>392.2192</v>
      </c>
      <c r="Z101" s="3">
        <v>482.78399999999999</v>
      </c>
      <c r="AA101" s="3">
        <v>357.05471999999997</v>
      </c>
      <c r="AB101" s="3">
        <v>250.49984000000001</v>
      </c>
      <c r="AC101" s="3">
        <f t="shared" si="25"/>
        <v>383.07892105937827</v>
      </c>
      <c r="AD101" s="3">
        <f t="shared" si="26"/>
        <v>83.544699112373038</v>
      </c>
      <c r="AF101" s="3">
        <f t="shared" si="27"/>
        <v>456.09757367824636</v>
      </c>
      <c r="AG101" s="3">
        <f t="shared" si="28"/>
        <v>712.16534982638495</v>
      </c>
      <c r="AI101" s="3">
        <f t="shared" si="29"/>
        <v>445.51502064254748</v>
      </c>
      <c r="AJ101" s="3">
        <f t="shared" si="30"/>
        <v>7825.2247897698908</v>
      </c>
    </row>
    <row r="102" spans="22:36" x14ac:dyDescent="0.25">
      <c r="V102" s="4">
        <v>9</v>
      </c>
      <c r="W102" s="3">
        <v>290.35519999999997</v>
      </c>
      <c r="X102" s="3">
        <v>421.15199999999999</v>
      </c>
      <c r="Y102" s="3">
        <v>442.92864000000003</v>
      </c>
      <c r="Z102" s="3">
        <v>487.91999999999996</v>
      </c>
      <c r="AA102" s="3">
        <v>322.43807999999996</v>
      </c>
      <c r="AB102" s="3">
        <v>171.13151999999997</v>
      </c>
      <c r="AC102" s="3">
        <f t="shared" si="25"/>
        <v>453.75863315428717</v>
      </c>
      <c r="AD102" s="3">
        <f t="shared" si="26"/>
        <v>117.28875172190627</v>
      </c>
      <c r="AF102" s="3">
        <f t="shared" si="27"/>
        <v>477.6495062546519</v>
      </c>
      <c r="AG102" s="3">
        <f t="shared" si="28"/>
        <v>105.48304177323367</v>
      </c>
      <c r="AI102" s="3">
        <f t="shared" si="29"/>
        <v>402.66408607222724</v>
      </c>
      <c r="AJ102" s="3">
        <f t="shared" si="30"/>
        <v>6436.2120503010483</v>
      </c>
    </row>
    <row r="103" spans="22:36" x14ac:dyDescent="0.25">
      <c r="V103" s="4">
        <v>10</v>
      </c>
      <c r="W103" s="3">
        <v>343.42719999999997</v>
      </c>
      <c r="X103" s="3">
        <v>474.56639999999999</v>
      </c>
      <c r="Y103" s="3">
        <v>439.91552000000001</v>
      </c>
      <c r="Z103" s="3">
        <v>449.91359999999997</v>
      </c>
      <c r="AA103" s="3">
        <v>216.94463999999996</v>
      </c>
      <c r="AB103" s="3">
        <v>45.196799999999996</v>
      </c>
      <c r="AC103" s="3">
        <f t="shared" si="25"/>
        <v>475.3105657306927</v>
      </c>
      <c r="AD103" s="3">
        <f t="shared" si="26"/>
        <v>1252.8092622778265</v>
      </c>
      <c r="AF103" s="3">
        <f t="shared" si="27"/>
        <v>434.79857168433171</v>
      </c>
      <c r="AG103" s="3">
        <f t="shared" si="28"/>
        <v>228.46408098345356</v>
      </c>
      <c r="AI103" s="3">
        <f t="shared" si="29"/>
        <v>304.04118025895019</v>
      </c>
      <c r="AJ103" s="3">
        <f t="shared" si="30"/>
        <v>7585.8073250789375</v>
      </c>
    </row>
    <row r="104" spans="22:36" x14ac:dyDescent="0.25">
      <c r="V104" s="4">
        <v>11</v>
      </c>
      <c r="W104" s="3">
        <v>403.21023999999994</v>
      </c>
      <c r="X104" s="3">
        <v>482.78399999999999</v>
      </c>
      <c r="Y104" s="3">
        <v>379.24223999999992</v>
      </c>
      <c r="Z104" s="3">
        <v>362.46464000000003</v>
      </c>
      <c r="AA104" s="3">
        <v>0</v>
      </c>
      <c r="AB104" s="3">
        <v>0</v>
      </c>
      <c r="AC104" s="3">
        <f t="shared" si="25"/>
        <v>432.45963116037245</v>
      </c>
      <c r="AD104" s="3">
        <f t="shared" si="26"/>
        <v>2832.0907219160963</v>
      </c>
      <c r="AF104" s="3">
        <f t="shared" si="27"/>
        <v>336.17566587105466</v>
      </c>
      <c r="AG104" s="3">
        <f t="shared" si="28"/>
        <v>691.11016075235898</v>
      </c>
      <c r="AI104" s="3">
        <f t="shared" si="29"/>
        <v>180.98919240029812</v>
      </c>
      <c r="AJ104" s="3">
        <f t="shared" si="30"/>
        <v>32757.087765712131</v>
      </c>
    </row>
    <row r="105" spans="22:36" x14ac:dyDescent="0.25">
      <c r="V105" s="4">
        <v>12</v>
      </c>
      <c r="W105" s="3">
        <v>501.44479999999999</v>
      </c>
      <c r="X105" s="3">
        <v>401.6352</v>
      </c>
      <c r="Y105" s="3">
        <v>275.28960000000001</v>
      </c>
      <c r="Z105" s="3">
        <v>209.5488</v>
      </c>
      <c r="AA105" s="3">
        <v>0</v>
      </c>
      <c r="AB105" s="3">
        <v>0</v>
      </c>
      <c r="AC105" s="3">
        <f t="shared" si="25"/>
        <v>333.83672534709541</v>
      </c>
      <c r="AD105" s="3">
        <f t="shared" si="26"/>
        <v>3427.765886408501</v>
      </c>
      <c r="AF105" s="3">
        <f t="shared" si="27"/>
        <v>213.12367801240254</v>
      </c>
      <c r="AG105" s="3">
        <f t="shared" si="28"/>
        <v>12.779752803559106</v>
      </c>
      <c r="AI105" s="3">
        <f t="shared" si="29"/>
        <v>0</v>
      </c>
      <c r="AJ105" s="3">
        <f t="shared" si="30"/>
        <v>0</v>
      </c>
    </row>
    <row r="106" spans="22:36" x14ac:dyDescent="0.25">
      <c r="V106" s="4">
        <v>13</v>
      </c>
      <c r="W106" s="3">
        <v>527.29599999999994</v>
      </c>
      <c r="X106" s="3">
        <v>227.90144000000001</v>
      </c>
      <c r="Y106" s="3">
        <v>148.94399999999999</v>
      </c>
      <c r="Z106" s="3">
        <v>0</v>
      </c>
      <c r="AA106" s="3">
        <v>0</v>
      </c>
      <c r="AB106" s="3">
        <v>0</v>
      </c>
      <c r="AC106" s="3">
        <f t="shared" si="25"/>
        <v>210.78473748844331</v>
      </c>
      <c r="AD106" s="3">
        <f t="shared" si="26"/>
        <v>3824.2768131145594</v>
      </c>
      <c r="AF106" s="3">
        <f t="shared" si="27"/>
        <v>0</v>
      </c>
      <c r="AG106" s="3">
        <f t="shared" si="28"/>
        <v>0</v>
      </c>
      <c r="AI106" s="3">
        <f t="shared" si="29"/>
        <v>0</v>
      </c>
      <c r="AJ106" s="3">
        <f t="shared" si="30"/>
        <v>0</v>
      </c>
    </row>
    <row r="107" spans="22:36" x14ac:dyDescent="0.25">
      <c r="V107" s="4">
        <v>14</v>
      </c>
      <c r="W107" s="3">
        <v>507.43679999999995</v>
      </c>
      <c r="X107" s="3">
        <v>136.82303999999999</v>
      </c>
      <c r="Y107" s="3">
        <v>0</v>
      </c>
      <c r="Z107" s="3">
        <v>0</v>
      </c>
      <c r="AA107" s="3">
        <v>0</v>
      </c>
      <c r="AB107" s="3">
        <v>0</v>
      </c>
      <c r="AC107" s="3">
        <f t="shared" si="25"/>
        <v>0</v>
      </c>
      <c r="AD107" s="3">
        <f t="shared" si="26"/>
        <v>0</v>
      </c>
      <c r="AF107" s="3">
        <f t="shared" si="27"/>
        <v>0</v>
      </c>
      <c r="AG107" s="3">
        <f t="shared" si="28"/>
        <v>0</v>
      </c>
      <c r="AI107" s="3">
        <f t="shared" si="29"/>
        <v>0</v>
      </c>
      <c r="AJ107" s="3">
        <f t="shared" si="30"/>
        <v>0</v>
      </c>
    </row>
    <row r="108" spans="22:36" x14ac:dyDescent="0.25">
      <c r="V108" s="4">
        <v>15</v>
      </c>
      <c r="W108" s="3">
        <v>438.81984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f t="shared" si="25"/>
        <v>0</v>
      </c>
      <c r="AD108" s="3">
        <f t="shared" si="26"/>
        <v>0</v>
      </c>
      <c r="AF108" s="3">
        <f t="shared" si="27"/>
        <v>0</v>
      </c>
      <c r="AG108" s="3">
        <f t="shared" si="28"/>
        <v>0</v>
      </c>
      <c r="AI108" s="3">
        <f t="shared" si="29"/>
        <v>0</v>
      </c>
      <c r="AJ108" s="3">
        <f t="shared" si="30"/>
        <v>0</v>
      </c>
    </row>
    <row r="109" spans="22:36" x14ac:dyDescent="0.25">
      <c r="V109" s="4">
        <v>16</v>
      </c>
      <c r="W109" s="3">
        <v>248.30848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f t="shared" si="25"/>
        <v>0</v>
      </c>
      <c r="AD109" s="3">
        <f t="shared" si="26"/>
        <v>0</v>
      </c>
      <c r="AF109" s="3">
        <f t="shared" si="27"/>
        <v>0</v>
      </c>
      <c r="AG109" s="3">
        <f t="shared" si="28"/>
        <v>0</v>
      </c>
      <c r="AI109" s="3">
        <f t="shared" si="29"/>
        <v>0</v>
      </c>
      <c r="AJ109" s="3">
        <f t="shared" si="30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Sheet1 (2)</vt:lpstr>
      <vt:lpstr>Sheet2</vt:lpstr>
      <vt:lpstr>Sheet3</vt:lpstr>
      <vt:lpstr>Sheet2 (2)</vt:lpstr>
      <vt:lpstr>Start</vt:lpstr>
      <vt:lpstr>BellCurve</vt:lpstr>
      <vt:lpstr>Sheet1 (3)</vt:lpstr>
      <vt:lpstr>Sheet1 (4)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Reds</dc:creator>
  <cp:lastModifiedBy>Graeme Hammer</cp:lastModifiedBy>
  <dcterms:created xsi:type="dcterms:W3CDTF">2012-06-26T06:03:20Z</dcterms:created>
  <dcterms:modified xsi:type="dcterms:W3CDTF">2015-07-08T01:59:03Z</dcterms:modified>
</cp:coreProperties>
</file>