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regory\Downloads\"/>
    </mc:Choice>
  </mc:AlternateContent>
  <xr:revisionPtr revIDLastSave="0" documentId="13_ncr:1_{F12773DE-1975-40BE-A632-5CD58A6DAC85}" xr6:coauthVersionLast="47" xr6:coauthVersionMax="47" xr10:uidLastSave="{00000000-0000-0000-0000-000000000000}"/>
  <bookViews>
    <workbookView xWindow="735" yWindow="735" windowWidth="21600" windowHeight="11235" firstSheet="1" activeTab="5" xr2:uid="{00000000-000D-0000-FFFF-FFFF00000000}"/>
  </bookViews>
  <sheets>
    <sheet name="Custos Diretos" sheetId="1" r:id="rId1"/>
    <sheet name="Equipe" sheetId="6" r:id="rId2"/>
    <sheet name="Custos Indiretos" sheetId="2" r:id="rId3"/>
    <sheet name="Recursos Humanos" sheetId="4" r:id="rId4"/>
    <sheet name="Outras Rubricas" sheetId="5" r:id="rId5"/>
    <sheet name="Orçamento Projet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4" l="1"/>
  <c r="H24" i="4"/>
  <c r="E26" i="4"/>
  <c r="F26" i="4" s="1"/>
  <c r="G26" i="4" s="1"/>
  <c r="H26" i="4" s="1"/>
  <c r="I26" i="4" s="1"/>
  <c r="D26" i="4"/>
  <c r="F25" i="4"/>
  <c r="H25" i="4" s="1"/>
  <c r="E25" i="4"/>
  <c r="G25" i="4" s="1"/>
  <c r="I25" i="4" s="1"/>
  <c r="F23" i="4"/>
  <c r="H23" i="4" s="1"/>
  <c r="E23" i="4"/>
  <c r="G23" i="4" s="1"/>
  <c r="I23" i="4" s="1"/>
  <c r="F22" i="4"/>
  <c r="H22" i="4" s="1"/>
  <c r="E22" i="4"/>
  <c r="G22" i="4" s="1"/>
  <c r="D21" i="4"/>
  <c r="E21" i="4" s="1"/>
  <c r="G21" i="4"/>
  <c r="H21" i="4"/>
  <c r="I22" i="4"/>
  <c r="I21" i="4"/>
  <c r="C13" i="2"/>
  <c r="C13" i="4"/>
  <c r="B8" i="4"/>
  <c r="B22" i="4" s="1"/>
  <c r="B9" i="4"/>
  <c r="B23" i="4" s="1"/>
  <c r="B10" i="4"/>
  <c r="B24" i="4" s="1"/>
  <c r="B11" i="4"/>
  <c r="B25" i="4" s="1"/>
  <c r="B12" i="4"/>
  <c r="B26" i="4" s="1"/>
  <c r="B13" i="4"/>
  <c r="B27" i="4" s="1"/>
  <c r="B7" i="4"/>
  <c r="B21" i="4" s="1"/>
  <c r="O27" i="4"/>
  <c r="N27" i="4"/>
  <c r="M27" i="4"/>
  <c r="L27" i="4"/>
  <c r="K27" i="4"/>
  <c r="J27" i="4"/>
  <c r="I27" i="4"/>
  <c r="H27" i="4"/>
  <c r="G27" i="4"/>
  <c r="F27" i="4"/>
  <c r="E27" i="4"/>
  <c r="D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D64" i="5"/>
  <c r="F64" i="5" s="1"/>
  <c r="D63" i="5"/>
  <c r="F63" i="5" s="1"/>
  <c r="D62" i="5"/>
  <c r="F62" i="5" s="1"/>
  <c r="D61" i="5"/>
  <c r="F61" i="5" s="1"/>
  <c r="D60" i="5"/>
  <c r="F60" i="5" s="1"/>
  <c r="D59" i="5"/>
  <c r="F59" i="5" s="1"/>
  <c r="D58" i="5"/>
  <c r="F58" i="5" s="1"/>
  <c r="D57" i="5"/>
  <c r="F57" i="5" s="1"/>
  <c r="D51" i="5"/>
  <c r="F51" i="5" s="1"/>
  <c r="D50" i="5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8" i="5"/>
  <c r="F8" i="5" s="1"/>
  <c r="F9" i="5"/>
  <c r="D10" i="5"/>
  <c r="F10" i="5" s="1"/>
  <c r="D11" i="5"/>
  <c r="F11" i="5" s="1"/>
  <c r="D12" i="5"/>
  <c r="F12" i="5" s="1"/>
  <c r="D13" i="5"/>
  <c r="F13" i="5"/>
  <c r="F7" i="5"/>
  <c r="D6" i="5"/>
  <c r="F6" i="5" s="1"/>
  <c r="C10" i="4"/>
  <c r="C9" i="4"/>
  <c r="I14" i="4"/>
  <c r="C6" i="3"/>
  <c r="C8" i="3"/>
  <c r="C9" i="3"/>
  <c r="C10" i="3"/>
  <c r="F52" i="5" l="1"/>
  <c r="C7" i="1" s="1"/>
  <c r="F39" i="5"/>
  <c r="C6" i="1" s="1"/>
  <c r="F26" i="5"/>
  <c r="C5" i="1" s="1"/>
  <c r="F65" i="5"/>
  <c r="F14" i="5"/>
  <c r="C4" i="1" s="1"/>
  <c r="C8" i="1"/>
  <c r="G28" i="4"/>
  <c r="G5" i="3" s="1"/>
  <c r="G11" i="3" s="1"/>
  <c r="H28" i="4"/>
  <c r="H5" i="3" s="1"/>
  <c r="H11" i="3" s="1"/>
  <c r="F28" i="4"/>
  <c r="F5" i="3" s="1"/>
  <c r="F11" i="3" s="1"/>
  <c r="E28" i="4"/>
  <c r="E5" i="3" s="1"/>
  <c r="E11" i="3" s="1"/>
  <c r="C8" i="4"/>
  <c r="C12" i="4"/>
  <c r="D14" i="4"/>
  <c r="C27" i="4"/>
  <c r="E14" i="4"/>
  <c r="I28" i="4"/>
  <c r="I5" i="3" s="1"/>
  <c r="I11" i="3" s="1"/>
  <c r="C7" i="4"/>
  <c r="C11" i="4"/>
  <c r="F14" i="4"/>
  <c r="G14" i="4"/>
  <c r="H14" i="4"/>
  <c r="C28" i="4" l="1"/>
  <c r="C3" i="1" s="1"/>
  <c r="C14" i="4"/>
  <c r="D28" i="4"/>
  <c r="D5" i="3" s="1"/>
  <c r="C5" i="3" l="1"/>
  <c r="C11" i="3" s="1"/>
  <c r="C14" i="3" s="1"/>
  <c r="D11" i="3"/>
</calcChain>
</file>

<file path=xl/sharedStrings.xml><?xml version="1.0" encoding="utf-8"?>
<sst xmlns="http://schemas.openxmlformats.org/spreadsheetml/2006/main" count="88" uniqueCount="58">
  <si>
    <t>Rubricas</t>
  </si>
  <si>
    <t>Recursos Humanos - RH</t>
  </si>
  <si>
    <t>Material Permanente - MP</t>
  </si>
  <si>
    <t>Material de Consumo - MC</t>
  </si>
  <si>
    <t>Serviço de Terceiro - ST</t>
  </si>
  <si>
    <t>Viagens e Diárias - VD</t>
  </si>
  <si>
    <t>Outros - OU</t>
  </si>
  <si>
    <t>Descrição</t>
  </si>
  <si>
    <t>Valor (Projeto)</t>
  </si>
  <si>
    <t>TOTAL</t>
  </si>
  <si>
    <t>RUBRICA</t>
  </si>
  <si>
    <t>TOTAL RUBRICA</t>
  </si>
  <si>
    <t xml:space="preserve">Recursos Humanos </t>
  </si>
  <si>
    <t xml:space="preserve">Material Permanente e Equipamento </t>
  </si>
  <si>
    <t xml:space="preserve">Material de Consumo </t>
  </si>
  <si>
    <t>Serviços de Terceiros</t>
  </si>
  <si>
    <t>Viagens e Diárias</t>
  </si>
  <si>
    <t xml:space="preserve">Outros </t>
  </si>
  <si>
    <t>VALOR DO PROJETO:</t>
  </si>
  <si>
    <t>Valor Total (R$)</t>
  </si>
  <si>
    <t>Pesquisador</t>
  </si>
  <si>
    <t>Total (h)</t>
  </si>
  <si>
    <t>TOTAL GERAL</t>
  </si>
  <si>
    <t>10. CUSTO MENSAL PREVISTO  NO PROJETO</t>
  </si>
  <si>
    <t>Total (R$)</t>
  </si>
  <si>
    <t>ESPECIFICAÇÃO</t>
  </si>
  <si>
    <t>JUSTIFICATIVA</t>
  </si>
  <si>
    <t>QNT.</t>
  </si>
  <si>
    <t>CUSTO UN. (R$)</t>
  </si>
  <si>
    <t>R$ TOTAL 
(R$)</t>
  </si>
  <si>
    <t>RECURSOS MATERIAIS, BENS E SERVIÇOS</t>
  </si>
  <si>
    <t>MATERIAL PERMANENTE E EQUIPAMENTOS (MP)</t>
  </si>
  <si>
    <t>MATERIAL DE CONSUMO (MC)</t>
  </si>
  <si>
    <t>SERVIÇOS DE TERCEIROS (ST)</t>
  </si>
  <si>
    <t>VIAGENS E DIÁRIAS (VD)</t>
  </si>
  <si>
    <t>OUTROS (OU)</t>
  </si>
  <si>
    <t>Total</t>
  </si>
  <si>
    <t>ALOCAÇÃO MENSAL PARTICIPANTES</t>
  </si>
  <si>
    <t>Nome do Colaborador</t>
  </si>
  <si>
    <t>Aluguel</t>
  </si>
  <si>
    <t>Notebook</t>
  </si>
  <si>
    <t>Desenvolvimento de código</t>
  </si>
  <si>
    <t>Design</t>
  </si>
  <si>
    <t>Scrum Master</t>
  </si>
  <si>
    <t>Gestor</t>
  </si>
  <si>
    <t>Teste</t>
  </si>
  <si>
    <t>Energia Elétrica</t>
  </si>
  <si>
    <t>Agua</t>
  </si>
  <si>
    <t>Meses de Projeto</t>
  </si>
  <si>
    <t>Time Dev Back</t>
  </si>
  <si>
    <t>Time Dev Frontend</t>
  </si>
  <si>
    <t>Computador</t>
  </si>
  <si>
    <t>Hospegagem Nuvem</t>
  </si>
  <si>
    <t>Nuvem</t>
  </si>
  <si>
    <t>IPTU</t>
  </si>
  <si>
    <r>
      <t>Condomínio -</t>
    </r>
    <r>
      <rPr>
        <sz val="8"/>
        <color theme="1"/>
        <rFont val="Calibri"/>
        <family val="2"/>
        <scheme val="minor"/>
      </rPr>
      <t xml:space="preserve"> Seguro Incêndio</t>
    </r>
  </si>
  <si>
    <t>Salario Mensal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</si>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</sst>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mmm"/>
    <numFmt numFmtId="166" formatCode="_-&quot;R$&quot;* #,##0.00_-;\-&quot;R$&quot;* #,##0.00_-;_-&quot;R$&quot;* &quot;-&quot;??_-;_-@_-"/>
    <numFmt numFmtId="167" formatCode="_-&quot;R$&quot;* #,##0_-;\-&quot;R$&quot;* #,##0_-;_-&quot;R$&quot;* &quot;-&quot;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4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rgb="FF0084A4"/>
      </top>
      <bottom/>
      <diagonal/>
    </border>
    <border>
      <left style="thin">
        <color theme="0"/>
      </left>
      <right/>
      <top style="medium">
        <color rgb="FF0084A4"/>
      </top>
      <bottom style="thin">
        <color theme="0"/>
      </bottom>
      <diagonal/>
    </border>
    <border>
      <left/>
      <right/>
      <top style="medium">
        <color rgb="FF0084A4"/>
      </top>
      <bottom style="thin">
        <color theme="0"/>
      </bottom>
      <diagonal/>
    </border>
    <border>
      <left/>
      <right style="thin">
        <color theme="0"/>
      </right>
      <top style="medium">
        <color rgb="FF0084A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rgb="FF0084A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84A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rgb="FF0084A4"/>
      </left>
      <right style="thin">
        <color theme="0"/>
      </right>
      <top style="medium">
        <color rgb="FF0084A4"/>
      </top>
      <bottom/>
      <diagonal/>
    </border>
    <border>
      <left style="medium">
        <color rgb="FF0084A4"/>
      </left>
      <right style="thin">
        <color theme="0"/>
      </right>
      <top/>
      <bottom/>
      <diagonal/>
    </border>
    <border>
      <left style="medium">
        <color rgb="FF0084A4"/>
      </left>
      <right style="thin">
        <color theme="0"/>
      </right>
      <top/>
      <bottom style="medium">
        <color rgb="FF0084A4"/>
      </bottom>
      <diagonal/>
    </border>
    <border>
      <left style="medium">
        <color rgb="FF0084A4"/>
      </left>
      <right style="thin">
        <color rgb="FF0084A4"/>
      </right>
      <top style="thin">
        <color rgb="FF0084A4"/>
      </top>
      <bottom style="thin">
        <color rgb="FF0084A4"/>
      </bottom>
      <diagonal/>
    </border>
    <border>
      <left style="thin">
        <color rgb="FF0084A4"/>
      </left>
      <right/>
      <top style="thin">
        <color rgb="FF0084A4"/>
      </top>
      <bottom style="thin">
        <color rgb="FF0084A4"/>
      </bottom>
      <diagonal/>
    </border>
    <border>
      <left style="thin">
        <color rgb="FF0084A4"/>
      </left>
      <right style="thin">
        <color rgb="FF0084A4"/>
      </right>
      <top style="thin">
        <color rgb="FF0084A4"/>
      </top>
      <bottom style="thin">
        <color rgb="FF0084A4"/>
      </bottom>
      <diagonal/>
    </border>
    <border>
      <left style="thin">
        <color rgb="FF0084A4"/>
      </left>
      <right style="medium">
        <color rgb="FF0084A4"/>
      </right>
      <top style="thin">
        <color rgb="FF0084A4"/>
      </top>
      <bottom style="thin">
        <color rgb="FF0084A4"/>
      </bottom>
      <diagonal/>
    </border>
    <border>
      <left style="medium">
        <color rgb="FF0084A4"/>
      </left>
      <right style="thin">
        <color theme="0"/>
      </right>
      <top style="thin">
        <color rgb="FF0084A4"/>
      </top>
      <bottom style="medium">
        <color rgb="FF0084A4"/>
      </bottom>
      <diagonal/>
    </border>
    <border>
      <left style="thin">
        <color theme="0"/>
      </left>
      <right style="thin">
        <color theme="0"/>
      </right>
      <top style="thin">
        <color rgb="FF0084A4"/>
      </top>
      <bottom style="medium">
        <color rgb="FF0084A4"/>
      </bottom>
      <diagonal/>
    </border>
    <border>
      <left/>
      <right/>
      <top/>
      <bottom style="medium">
        <color rgb="FF0084A4"/>
      </bottom>
      <diagonal/>
    </border>
    <border>
      <left style="medium">
        <color rgb="FF0084A4"/>
      </left>
      <right style="thin">
        <color theme="0"/>
      </right>
      <top style="medium">
        <color rgb="FF0084A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84A4"/>
      </top>
      <bottom style="thin">
        <color theme="0"/>
      </bottom>
      <diagonal/>
    </border>
    <border>
      <left style="medium">
        <color rgb="FF0084A4"/>
      </left>
      <right style="thin">
        <color theme="0"/>
      </right>
      <top style="thin">
        <color theme="0"/>
      </top>
      <bottom style="medium">
        <color rgb="FF0084A4"/>
      </bottom>
      <diagonal/>
    </border>
    <border>
      <left style="medium">
        <color rgb="FF0084A4"/>
      </left>
      <right/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84A4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0084A4"/>
      </left>
      <right/>
      <top style="medium">
        <color rgb="FF0084A4"/>
      </top>
      <bottom style="thin">
        <color theme="0"/>
      </bottom>
      <diagonal/>
    </border>
    <border>
      <left/>
      <right style="medium">
        <color rgb="FF0084A4"/>
      </right>
      <top style="medium">
        <color rgb="FF0084A4"/>
      </top>
      <bottom style="thin">
        <color theme="0"/>
      </bottom>
      <diagonal/>
    </border>
    <border>
      <left style="medium">
        <color rgb="FF0084A4"/>
      </left>
      <right style="thin">
        <color theme="0"/>
      </right>
      <top style="medium">
        <color rgb="FF0084A4"/>
      </top>
      <bottom style="medium">
        <color rgb="FF0084A4"/>
      </bottom>
      <diagonal/>
    </border>
    <border>
      <left style="thin">
        <color theme="0"/>
      </left>
      <right style="medium">
        <color rgb="FF0084A4"/>
      </right>
      <top style="medium">
        <color rgb="FF0084A4"/>
      </top>
      <bottom style="medium">
        <color rgb="FF0084A4"/>
      </bottom>
      <diagonal/>
    </border>
    <border>
      <left style="medium">
        <color rgb="FF0084A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84A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thin">
        <color theme="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4" fillId="2" borderId="7" xfId="0" applyNumberFormat="1" applyFont="1" applyFill="1" applyBorder="1" applyAlignment="1" applyProtection="1">
      <alignment horizontal="center" vertical="center"/>
      <protection hidden="1"/>
    </xf>
    <xf numFmtId="44" fontId="6" fillId="3" borderId="13" xfId="2" applyFont="1" applyFill="1" applyBorder="1" applyProtection="1">
      <protection hidden="1"/>
    </xf>
    <xf numFmtId="44" fontId="6" fillId="3" borderId="1" xfId="2" applyFont="1" applyFill="1" applyBorder="1" applyAlignment="1" applyProtection="1">
      <alignment vertical="center"/>
      <protection hidden="1"/>
    </xf>
    <xf numFmtId="164" fontId="0" fillId="5" borderId="1" xfId="0" applyNumberFormat="1" applyFill="1" applyBorder="1"/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/>
    <xf numFmtId="0" fontId="4" fillId="2" borderId="17" xfId="0" applyFont="1" applyFill="1" applyBorder="1" applyAlignment="1" applyProtection="1">
      <alignment vertical="center"/>
      <protection hidden="1"/>
    </xf>
    <xf numFmtId="0" fontId="4" fillId="2" borderId="22" xfId="0" applyFont="1" applyFill="1" applyBorder="1" applyAlignment="1" applyProtection="1">
      <alignment vertical="center"/>
      <protection hidden="1"/>
    </xf>
    <xf numFmtId="165" fontId="4" fillId="2" borderId="23" xfId="0" applyNumberFormat="1" applyFont="1" applyFill="1" applyBorder="1" applyAlignment="1" applyProtection="1">
      <alignment horizontal="center" vertical="center"/>
      <protection hidden="1"/>
    </xf>
    <xf numFmtId="0" fontId="6" fillId="3" borderId="24" xfId="0" applyFont="1" applyFill="1" applyBorder="1" applyProtection="1">
      <protection hidden="1"/>
    </xf>
    <xf numFmtId="43" fontId="6" fillId="3" borderId="25" xfId="1" applyFont="1" applyFill="1" applyBorder="1" applyAlignment="1" applyProtection="1">
      <alignment vertical="center" wrapText="1"/>
      <protection hidden="1"/>
    </xf>
    <xf numFmtId="43" fontId="6" fillId="3" borderId="27" xfId="1" applyFont="1" applyFill="1" applyBorder="1" applyAlignment="1" applyProtection="1">
      <alignment vertical="center" wrapText="1"/>
      <protection hidden="1"/>
    </xf>
    <xf numFmtId="43" fontId="6" fillId="3" borderId="29" xfId="1" applyFont="1" applyFill="1" applyBorder="1" applyAlignment="1" applyProtection="1">
      <alignment vertical="center" wrapText="1"/>
      <protection hidden="1"/>
    </xf>
    <xf numFmtId="0" fontId="5" fillId="0" borderId="30" xfId="0" applyFont="1" applyBorder="1" applyProtection="1">
      <protection hidden="1"/>
    </xf>
    <xf numFmtId="44" fontId="5" fillId="0" borderId="31" xfId="2" applyFont="1" applyFill="1" applyBorder="1" applyAlignment="1" applyProtection="1">
      <alignment horizontal="center" vertical="center" wrapText="1"/>
      <protection hidden="1"/>
    </xf>
    <xf numFmtId="44" fontId="5" fillId="0" borderId="32" xfId="2" applyFont="1" applyFill="1" applyBorder="1" applyProtection="1">
      <protection hidden="1"/>
    </xf>
    <xf numFmtId="44" fontId="6" fillId="3" borderId="33" xfId="2" applyFont="1" applyFill="1" applyBorder="1" applyAlignment="1" applyProtection="1">
      <alignment vertical="center"/>
      <protection hidden="1"/>
    </xf>
    <xf numFmtId="0" fontId="4" fillId="2" borderId="34" xfId="0" applyFont="1" applyFill="1" applyBorder="1" applyAlignment="1" applyProtection="1">
      <alignment vertical="center"/>
      <protection hidden="1"/>
    </xf>
    <xf numFmtId="0" fontId="4" fillId="2" borderId="36" xfId="0" applyFont="1" applyFill="1" applyBorder="1" applyAlignment="1" applyProtection="1">
      <alignment horizontal="center" vertical="center"/>
      <protection hidden="1"/>
    </xf>
    <xf numFmtId="0" fontId="4" fillId="2" borderId="37" xfId="0" applyFont="1" applyFill="1" applyBorder="1" applyAlignment="1" applyProtection="1">
      <alignment horizontal="center" vertical="center"/>
      <protection hidden="1"/>
    </xf>
    <xf numFmtId="165" fontId="2" fillId="2" borderId="7" xfId="0" applyNumberFormat="1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41" xfId="0" applyFont="1" applyBorder="1" applyProtection="1">
      <protection hidden="1"/>
    </xf>
    <xf numFmtId="1" fontId="7" fillId="0" borderId="42" xfId="0" applyNumberFormat="1" applyFont="1" applyBorder="1" applyAlignment="1" applyProtection="1">
      <alignment horizontal="center"/>
      <protection hidden="1"/>
    </xf>
    <xf numFmtId="0" fontId="4" fillId="2" borderId="45" xfId="0" applyFont="1" applyFill="1" applyBorder="1" applyProtection="1">
      <protection hidden="1"/>
    </xf>
    <xf numFmtId="1" fontId="4" fillId="2" borderId="46" xfId="0" applyNumberFormat="1" applyFont="1" applyFill="1" applyBorder="1" applyAlignment="1" applyProtection="1">
      <alignment horizontal="center"/>
      <protection hidden="1"/>
    </xf>
    <xf numFmtId="1" fontId="4" fillId="2" borderId="8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1" fontId="7" fillId="0" borderId="0" xfId="0" applyNumberFormat="1" applyFont="1" applyProtection="1">
      <protection hidden="1"/>
    </xf>
    <xf numFmtId="0" fontId="8" fillId="2" borderId="47" xfId="0" applyFont="1" applyFill="1" applyBorder="1" applyProtection="1"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1" fillId="0" borderId="0" xfId="0" applyFont="1" applyProtection="1">
      <protection hidden="1"/>
    </xf>
    <xf numFmtId="1" fontId="1" fillId="0" borderId="0" xfId="0" applyNumberFormat="1" applyFont="1" applyProtection="1">
      <protection hidden="1"/>
    </xf>
    <xf numFmtId="167" fontId="7" fillId="0" borderId="42" xfId="0" applyNumberFormat="1" applyFont="1" applyBorder="1" applyAlignment="1" applyProtection="1">
      <alignment horizontal="center"/>
      <protection hidden="1"/>
    </xf>
    <xf numFmtId="167" fontId="7" fillId="0" borderId="41" xfId="0" applyNumberFormat="1" applyFont="1" applyBorder="1" applyAlignment="1" applyProtection="1">
      <alignment horizontal="center"/>
      <protection hidden="1"/>
    </xf>
    <xf numFmtId="167" fontId="4" fillId="2" borderId="46" xfId="0" applyNumberFormat="1" applyFont="1" applyFill="1" applyBorder="1" applyAlignment="1" applyProtection="1">
      <alignment horizontal="center"/>
      <protection hidden="1"/>
    </xf>
    <xf numFmtId="167" fontId="4" fillId="2" borderId="8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8" fillId="2" borderId="9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44" fontId="10" fillId="3" borderId="53" xfId="2" applyFont="1" applyFill="1" applyBorder="1" applyAlignment="1" applyProtection="1">
      <alignment horizontal="center" vertical="center" wrapText="1" shrinkToFit="1"/>
    </xf>
    <xf numFmtId="0" fontId="11" fillId="3" borderId="54" xfId="0" applyFont="1" applyFill="1" applyBorder="1" applyAlignment="1">
      <alignment horizontal="center" vertical="center" wrapText="1"/>
    </xf>
    <xf numFmtId="44" fontId="10" fillId="3" borderId="54" xfId="2" applyFont="1" applyFill="1" applyBorder="1" applyAlignment="1" applyProtection="1">
      <alignment horizontal="center" vertical="center" wrapText="1" shrinkToFit="1"/>
    </xf>
    <xf numFmtId="0" fontId="8" fillId="2" borderId="47" xfId="0" applyFont="1" applyFill="1" applyBorder="1" applyAlignment="1">
      <alignment horizontal="left" vertical="center" wrapText="1"/>
    </xf>
    <xf numFmtId="0" fontId="8" fillId="2" borderId="47" xfId="0" applyFont="1" applyFill="1" applyBorder="1" applyAlignment="1">
      <alignment vertical="center" wrapText="1"/>
    </xf>
    <xf numFmtId="1" fontId="10" fillId="0" borderId="0" xfId="0" applyNumberFormat="1" applyFont="1" applyAlignment="1" applyProtection="1">
      <alignment horizontal="left" vertical="center" wrapText="1" shrinkToFit="1"/>
      <protection locked="0"/>
    </xf>
    <xf numFmtId="1" fontId="10" fillId="0" borderId="0" xfId="0" applyNumberFormat="1" applyFont="1" applyAlignment="1" applyProtection="1">
      <alignment vertical="center" wrapText="1" shrinkToFit="1"/>
      <protection locked="0"/>
    </xf>
    <xf numFmtId="0" fontId="11" fillId="0" borderId="0" xfId="0" applyFont="1" applyAlignment="1">
      <alignment horizontal="center" vertical="center" wrapText="1"/>
    </xf>
    <xf numFmtId="44" fontId="10" fillId="0" borderId="0" xfId="2" applyFont="1" applyFill="1" applyBorder="1" applyAlignment="1" applyProtection="1">
      <alignment horizontal="center" vertical="center" wrapText="1" shrinkToFit="1"/>
      <protection locked="0"/>
    </xf>
    <xf numFmtId="44" fontId="10" fillId="0" borderId="0" xfId="2" applyFont="1" applyFill="1" applyBorder="1" applyAlignment="1" applyProtection="1">
      <alignment horizontal="center" vertical="center" wrapText="1" shrinkToFit="1"/>
    </xf>
    <xf numFmtId="0" fontId="10" fillId="0" borderId="0" xfId="0" applyFont="1" applyAlignment="1" applyProtection="1">
      <alignment horizontal="center" vertical="center" wrapText="1"/>
      <protection locked="0"/>
    </xf>
    <xf numFmtId="44" fontId="8" fillId="2" borderId="48" xfId="0" applyNumberFormat="1" applyFont="1" applyFill="1" applyBorder="1" applyAlignment="1">
      <alignment horizontal="left" vertical="center" wrapText="1"/>
    </xf>
    <xf numFmtId="1" fontId="7" fillId="5" borderId="41" xfId="0" applyNumberFormat="1" applyFont="1" applyFill="1" applyBorder="1" applyAlignment="1" applyProtection="1">
      <alignment horizontal="center"/>
      <protection hidden="1"/>
    </xf>
    <xf numFmtId="1" fontId="7" fillId="5" borderId="43" xfId="0" applyNumberFormat="1" applyFont="1" applyFill="1" applyBorder="1" applyAlignment="1" applyProtection="1">
      <alignment horizontal="center"/>
      <protection hidden="1"/>
    </xf>
    <xf numFmtId="1" fontId="7" fillId="5" borderId="44" xfId="0" applyNumberFormat="1" applyFont="1" applyFill="1" applyBorder="1" applyAlignment="1" applyProtection="1">
      <alignment horizontal="center"/>
      <protection hidden="1"/>
    </xf>
    <xf numFmtId="0" fontId="2" fillId="2" borderId="63" xfId="0" applyFont="1" applyFill="1" applyBorder="1" applyAlignment="1">
      <alignment horizontal="center"/>
    </xf>
    <xf numFmtId="166" fontId="2" fillId="2" borderId="64" xfId="0" applyNumberFormat="1" applyFont="1" applyFill="1" applyBorder="1" applyAlignment="1">
      <alignment horizontal="center"/>
    </xf>
    <xf numFmtId="0" fontId="0" fillId="5" borderId="65" xfId="0" applyFill="1" applyBorder="1" applyProtection="1">
      <protection locked="0"/>
    </xf>
    <xf numFmtId="166" fontId="0" fillId="5" borderId="66" xfId="0" applyNumberFormat="1" applyFill="1" applyBorder="1" applyProtection="1">
      <protection locked="0"/>
    </xf>
    <xf numFmtId="1" fontId="10" fillId="5" borderId="51" xfId="0" applyNumberFormat="1" applyFont="1" applyFill="1" applyBorder="1" applyAlignment="1" applyProtection="1">
      <alignment horizontal="left" vertical="center" wrapText="1" shrinkToFit="1"/>
      <protection locked="0"/>
    </xf>
    <xf numFmtId="1" fontId="10" fillId="5" borderId="52" xfId="0" applyNumberFormat="1" applyFont="1" applyFill="1" applyBorder="1" applyAlignment="1" applyProtection="1">
      <alignment vertical="center" wrapText="1" shrinkToFit="1"/>
      <protection locked="0"/>
    </xf>
    <xf numFmtId="1" fontId="10" fillId="5" borderId="57" xfId="0" applyNumberFormat="1" applyFont="1" applyFill="1" applyBorder="1" applyAlignment="1" applyProtection="1">
      <alignment horizontal="left" vertical="center" wrapText="1" shrinkToFit="1"/>
      <protection locked="0"/>
    </xf>
    <xf numFmtId="1" fontId="10" fillId="5" borderId="58" xfId="0" applyNumberFormat="1" applyFont="1" applyFill="1" applyBorder="1" applyAlignment="1" applyProtection="1">
      <alignment vertical="center" wrapText="1" shrinkToFit="1"/>
      <protection locked="0"/>
    </xf>
    <xf numFmtId="44" fontId="10" fillId="5" borderId="54" xfId="2" applyFont="1" applyFill="1" applyBorder="1" applyAlignment="1" applyProtection="1">
      <alignment horizontal="center" vertical="center" wrapText="1" shrinkToFit="1"/>
      <protection locked="0"/>
    </xf>
    <xf numFmtId="0" fontId="10" fillId="5" borderId="55" xfId="0" applyFont="1" applyFill="1" applyBorder="1" applyAlignment="1" applyProtection="1">
      <alignment horizontal="center" vertical="center" wrapText="1"/>
      <protection locked="0"/>
    </xf>
    <xf numFmtId="0" fontId="10" fillId="5" borderId="56" xfId="0" applyFont="1" applyFill="1" applyBorder="1" applyAlignment="1" applyProtection="1">
      <alignment horizontal="center" vertical="center" wrapText="1"/>
      <protection locked="0"/>
    </xf>
    <xf numFmtId="0" fontId="10" fillId="5" borderId="59" xfId="0" applyFont="1" applyFill="1" applyBorder="1" applyAlignment="1" applyProtection="1">
      <alignment horizontal="center" vertical="center" wrapText="1"/>
      <protection locked="0"/>
    </xf>
    <xf numFmtId="0" fontId="10" fillId="5" borderId="60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/>
    <xf numFmtId="0" fontId="12" fillId="0" borderId="0" xfId="0" applyFont="1"/>
    <xf numFmtId="44" fontId="6" fillId="5" borderId="14" xfId="2" applyFont="1" applyFill="1" applyBorder="1" applyAlignment="1" applyProtection="1">
      <alignment vertical="center"/>
      <protection hidden="1"/>
    </xf>
    <xf numFmtId="44" fontId="6" fillId="5" borderId="10" xfId="2" applyFont="1" applyFill="1" applyBorder="1" applyAlignment="1" applyProtection="1">
      <alignment vertical="center"/>
      <protection hidden="1"/>
    </xf>
    <xf numFmtId="44" fontId="6" fillId="5" borderId="26" xfId="2" applyFont="1" applyFill="1" applyBorder="1" applyAlignment="1" applyProtection="1">
      <alignment vertical="center"/>
      <protection hidden="1"/>
    </xf>
    <xf numFmtId="44" fontId="6" fillId="5" borderId="15" xfId="2" applyFont="1" applyFill="1" applyBorder="1" applyProtection="1">
      <protection hidden="1"/>
    </xf>
    <xf numFmtId="44" fontId="6" fillId="5" borderId="11" xfId="2" applyFont="1" applyFill="1" applyBorder="1" applyProtection="1">
      <protection hidden="1"/>
    </xf>
    <xf numFmtId="44" fontId="6" fillId="5" borderId="28" xfId="2" applyFont="1" applyFill="1" applyBorder="1" applyProtection="1">
      <protection hidden="1"/>
    </xf>
    <xf numFmtId="44" fontId="6" fillId="5" borderId="16" xfId="2" applyFont="1" applyFill="1" applyBorder="1" applyProtection="1">
      <protection hidden="1"/>
    </xf>
    <xf numFmtId="44" fontId="6" fillId="5" borderId="12" xfId="2" applyFont="1" applyFill="1" applyBorder="1" applyProtection="1">
      <protection hidden="1"/>
    </xf>
    <xf numFmtId="44" fontId="5" fillId="0" borderId="67" xfId="2" applyFont="1" applyFill="1" applyBorder="1" applyProtection="1">
      <protection hidden="1"/>
    </xf>
    <xf numFmtId="0" fontId="0" fillId="0" borderId="24" xfId="0" applyBorder="1"/>
    <xf numFmtId="44" fontId="6" fillId="5" borderId="68" xfId="2" applyFont="1" applyFill="1" applyBorder="1" applyProtection="1">
      <protection hidden="1"/>
    </xf>
    <xf numFmtId="44" fontId="6" fillId="3" borderId="69" xfId="2" applyFont="1" applyFill="1" applyBorder="1" applyProtection="1">
      <protection hidden="1"/>
    </xf>
    <xf numFmtId="165" fontId="4" fillId="2" borderId="71" xfId="0" applyNumberFormat="1" applyFont="1" applyFill="1" applyBorder="1" applyAlignment="1" applyProtection="1">
      <alignment horizontal="center" vertical="center"/>
      <protection hidden="1"/>
    </xf>
    <xf numFmtId="165" fontId="2" fillId="2" borderId="70" xfId="0" applyNumberFormat="1" applyFont="1" applyFill="1" applyBorder="1" applyAlignment="1" applyProtection="1">
      <alignment horizontal="center" vertical="center"/>
      <protection hidden="1"/>
    </xf>
    <xf numFmtId="44" fontId="7" fillId="0" borderId="42" xfId="0" applyNumberFormat="1" applyFont="1" applyBorder="1" applyAlignment="1" applyProtection="1">
      <alignment horizontal="center"/>
      <protection hidden="1"/>
    </xf>
    <xf numFmtId="44" fontId="7" fillId="0" borderId="41" xfId="0" applyNumberFormat="1" applyFont="1" applyBorder="1" applyAlignment="1" applyProtection="1">
      <alignment horizontal="center"/>
      <protection hidden="1"/>
    </xf>
    <xf numFmtId="0" fontId="0" fillId="3" borderId="0" xfId="0" applyFill="1"/>
    <xf numFmtId="0" fontId="2" fillId="3" borderId="0" xfId="0" applyFont="1" applyFill="1" applyAlignment="1" applyProtection="1">
      <alignment horizontal="center" vertical="center"/>
      <protection hidden="1"/>
    </xf>
    <xf numFmtId="165" fontId="4" fillId="3" borderId="0" xfId="0" applyNumberFormat="1" applyFont="1" applyFill="1" applyAlignment="1" applyProtection="1">
      <alignment horizontal="center" vertical="center"/>
      <protection hidden="1"/>
    </xf>
    <xf numFmtId="165" fontId="2" fillId="3" borderId="0" xfId="0" applyNumberFormat="1" applyFont="1" applyFill="1" applyAlignment="1" applyProtection="1">
      <alignment horizontal="center" vertical="center"/>
      <protection hidden="1"/>
    </xf>
    <xf numFmtId="0" fontId="7" fillId="3" borderId="0" xfId="0" applyFont="1" applyFill="1" applyProtection="1">
      <protection hidden="1"/>
    </xf>
    <xf numFmtId="44" fontId="7" fillId="3" borderId="0" xfId="0" applyNumberFormat="1" applyFont="1" applyFill="1" applyAlignment="1" applyProtection="1">
      <alignment horizontal="center"/>
      <protection hidden="1"/>
    </xf>
    <xf numFmtId="167" fontId="7" fillId="3" borderId="0" xfId="0" applyNumberFormat="1" applyFont="1" applyFill="1" applyAlignment="1" applyProtection="1">
      <alignment horizontal="center"/>
      <protection hidden="1"/>
    </xf>
    <xf numFmtId="0" fontId="4" fillId="3" borderId="0" xfId="0" applyFont="1" applyFill="1" applyProtection="1">
      <protection hidden="1"/>
    </xf>
    <xf numFmtId="167" fontId="4" fillId="3" borderId="0" xfId="0" applyNumberFormat="1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1" fontId="2" fillId="3" borderId="0" xfId="0" applyNumberFormat="1" applyFont="1" applyFill="1" applyAlignment="1" applyProtection="1">
      <alignment horizontal="center" vertical="center" wrapText="1"/>
      <protection hidden="1"/>
    </xf>
    <xf numFmtId="0" fontId="2" fillId="2" borderId="38" xfId="0" applyFont="1" applyFill="1" applyBorder="1" applyAlignment="1" applyProtection="1">
      <alignment horizontal="center" vertical="center"/>
      <protection hidden="1"/>
    </xf>
    <xf numFmtId="0" fontId="2" fillId="2" borderId="39" xfId="0" applyFont="1" applyFill="1" applyBorder="1" applyAlignment="1" applyProtection="1">
      <alignment horizontal="center" vertical="center"/>
      <protection hidden="1"/>
    </xf>
    <xf numFmtId="0" fontId="2" fillId="2" borderId="40" xfId="0" applyFont="1" applyFill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1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1" fontId="2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8" fillId="2" borderId="61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right" vertical="center" wrapText="1"/>
    </xf>
    <xf numFmtId="0" fontId="8" fillId="2" borderId="62" xfId="0" applyFont="1" applyFill="1" applyBorder="1" applyAlignment="1">
      <alignment horizontal="right" vertical="center" wrapText="1"/>
    </xf>
    <xf numFmtId="0" fontId="8" fillId="2" borderId="48" xfId="0" applyFont="1" applyFill="1" applyBorder="1" applyAlignment="1">
      <alignment horizontal="left" vertical="center" wrapText="1"/>
    </xf>
    <xf numFmtId="0" fontId="8" fillId="2" borderId="50" xfId="0" applyFont="1" applyFill="1" applyBorder="1" applyAlignment="1">
      <alignment horizontal="left" vertical="center" wrapText="1"/>
    </xf>
    <xf numFmtId="0" fontId="8" fillId="2" borderId="4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4" fontId="8" fillId="2" borderId="49" xfId="2" applyFont="1" applyFill="1" applyBorder="1" applyAlignment="1" applyProtection="1">
      <alignment horizontal="center" vertical="center" wrapText="1"/>
    </xf>
    <xf numFmtId="44" fontId="8" fillId="2" borderId="9" xfId="2" applyFont="1" applyFill="1" applyBorder="1" applyAlignment="1" applyProtection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/>
    </xf>
    <xf numFmtId="0" fontId="4" fillId="2" borderId="18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4" fillId="2" borderId="35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</cellXfs>
  <cellStyles count="3">
    <cellStyle name="Moeda" xfId="2" builtinId="4"/>
    <cellStyle name="Normal" xfId="0" builtinId="0"/>
    <cellStyle name="Vírgula" xfId="1" builtinId="3"/>
  </cellStyles>
  <dxfs count="4">
    <dxf>
      <font>
        <b/>
        <i val="0"/>
        <color rgb="FF0084A4"/>
      </font>
      <fill>
        <patternFill patternType="solid">
          <fgColor rgb="FF0084A4"/>
          <bgColor rgb="FF0084A4"/>
        </patternFill>
      </fill>
    </dxf>
    <dxf>
      <font>
        <b/>
        <i val="0"/>
        <color rgb="FF0084A4"/>
      </font>
      <fill>
        <patternFill patternType="solid">
          <fgColor rgb="FF0084A4"/>
          <bgColor rgb="FF0084A4"/>
        </patternFill>
      </fill>
    </dxf>
    <dxf>
      <font>
        <b/>
        <i val="0"/>
        <color rgb="FF0084A4"/>
      </font>
      <fill>
        <patternFill patternType="solid">
          <fgColor rgb="FF0084A4"/>
          <bgColor rgb="FF0084A4"/>
        </patternFill>
      </fill>
    </dxf>
    <dxf>
      <font>
        <b/>
        <i val="0"/>
        <color rgb="FF0084A4"/>
      </font>
      <fill>
        <patternFill patternType="solid">
          <fgColor rgb="FF0084A4"/>
          <bgColor rgb="FF0084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2:C8"/>
  <sheetViews>
    <sheetView showGridLines="0" zoomScale="130" zoomScaleNormal="130" workbookViewId="0">
      <selection activeCell="C8" sqref="C8"/>
    </sheetView>
  </sheetViews>
  <sheetFormatPr defaultRowHeight="15"/>
  <cols>
    <col min="1" max="1" width="2" bestFit="1" customWidth="1"/>
    <col min="2" max="2" width="23.42578125" bestFit="1" customWidth="1"/>
    <col min="3" max="3" width="28.140625" customWidth="1"/>
    <col min="4" max="4" width="15.28515625" customWidth="1"/>
    <col min="5" max="5" width="11.28515625" bestFit="1" customWidth="1"/>
    <col min="6" max="6" width="10.28515625" bestFit="1" customWidth="1"/>
    <col min="7" max="8" width="9.85546875" bestFit="1" customWidth="1"/>
    <col min="10" max="10" width="12.5703125" bestFit="1" customWidth="1"/>
  </cols>
  <sheetData>
    <row r="2" spans="2:3">
      <c r="B2" s="7" t="s">
        <v>0</v>
      </c>
      <c r="C2" s="7" t="s">
        <v>19</v>
      </c>
    </row>
    <row r="3" spans="2:3">
      <c r="B3" s="1" t="s">
        <v>1</v>
      </c>
      <c r="C3" s="2">
        <f>'Recursos Humanos'!C28</f>
        <v>28000</v>
      </c>
    </row>
    <row r="4" spans="2:3">
      <c r="B4" s="1" t="s">
        <v>2</v>
      </c>
      <c r="C4" s="2">
        <f>'Outras Rubricas'!F14</f>
        <v>99650</v>
      </c>
    </row>
    <row r="5" spans="2:3">
      <c r="B5" s="1" t="s">
        <v>3</v>
      </c>
      <c r="C5" s="2">
        <f>'Outras Rubricas'!F26</f>
        <v>0</v>
      </c>
    </row>
    <row r="6" spans="2:3">
      <c r="B6" s="1" t="s">
        <v>4</v>
      </c>
      <c r="C6" s="2">
        <f>'Outras Rubricas'!F39</f>
        <v>0</v>
      </c>
    </row>
    <row r="7" spans="2:3">
      <c r="B7" s="1" t="s">
        <v>5</v>
      </c>
      <c r="C7" s="2">
        <f>'Outras Rubricas'!F52</f>
        <v>0</v>
      </c>
    </row>
    <row r="8" spans="2:3">
      <c r="B8" s="1" t="s">
        <v>6</v>
      </c>
      <c r="C8" s="2">
        <f>'Outras Rubricas'!F65+'Custos Indiretos'!C13</f>
        <v>21373.019999999997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B1:C9"/>
  <sheetViews>
    <sheetView showGridLines="0" zoomScale="175" zoomScaleNormal="175" workbookViewId="0">
      <selection activeCell="C9" sqref="C9"/>
    </sheetView>
  </sheetViews>
  <sheetFormatPr defaultRowHeight="15"/>
  <cols>
    <col min="1" max="1" width="1.85546875" bestFit="1" customWidth="1"/>
    <col min="2" max="2" width="19.5703125" bestFit="1" customWidth="1"/>
    <col min="3" max="3" width="15.140625" bestFit="1" customWidth="1"/>
  </cols>
  <sheetData>
    <row r="1" spans="2:3" ht="15.75" thickBot="1"/>
    <row r="2" spans="2:3" ht="15.75" thickBot="1">
      <c r="B2" s="60" t="s">
        <v>38</v>
      </c>
      <c r="C2" s="61" t="s">
        <v>56</v>
      </c>
    </row>
    <row r="3" spans="2:3">
      <c r="B3" s="62" t="s">
        <v>42</v>
      </c>
      <c r="C3" s="63">
        <v>2500</v>
      </c>
    </row>
    <row r="4" spans="2:3">
      <c r="B4" s="62" t="s">
        <v>50</v>
      </c>
      <c r="C4" s="63">
        <v>3500</v>
      </c>
    </row>
    <row r="5" spans="2:3">
      <c r="B5" s="62" t="s">
        <v>49</v>
      </c>
      <c r="C5" s="63">
        <v>4000</v>
      </c>
    </row>
    <row r="6" spans="2:3">
      <c r="B6" s="62" t="s">
        <v>45</v>
      </c>
      <c r="C6" s="63">
        <v>3500</v>
      </c>
    </row>
    <row r="7" spans="2:3">
      <c r="B7" s="62" t="s">
        <v>43</v>
      </c>
      <c r="C7" s="63">
        <v>6500</v>
      </c>
    </row>
    <row r="8" spans="2:3">
      <c r="B8" s="62" t="s">
        <v>44</v>
      </c>
      <c r="C8" s="63">
        <v>8000</v>
      </c>
    </row>
    <row r="9" spans="2:3">
      <c r="B9" s="62"/>
      <c r="C9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B2:E13"/>
  <sheetViews>
    <sheetView showGridLines="0" topLeftCell="A7" zoomScale="145" zoomScaleNormal="145" workbookViewId="0">
      <selection activeCell="A11" sqref="A11:XFD11"/>
    </sheetView>
  </sheetViews>
  <sheetFormatPr defaultRowHeight="15"/>
  <cols>
    <col min="1" max="1" width="2" bestFit="1" customWidth="1"/>
    <col min="2" max="2" width="32" bestFit="1" customWidth="1"/>
    <col min="3" max="3" width="13.42578125" bestFit="1" customWidth="1"/>
    <col min="5" max="5" width="16.7109375" customWidth="1"/>
  </cols>
  <sheetData>
    <row r="2" spans="2:5">
      <c r="B2" s="9" t="s">
        <v>7</v>
      </c>
      <c r="C2" s="9" t="s">
        <v>8</v>
      </c>
      <c r="E2" s="9" t="s">
        <v>48</v>
      </c>
    </row>
    <row r="3" spans="2:5">
      <c r="B3" s="8" t="s">
        <v>39</v>
      </c>
      <c r="C3" s="6">
        <v>1800</v>
      </c>
      <c r="E3" s="8">
        <v>6</v>
      </c>
    </row>
    <row r="4" spans="2:5">
      <c r="B4" s="8" t="s">
        <v>55</v>
      </c>
      <c r="C4" s="6">
        <v>460</v>
      </c>
    </row>
    <row r="5" spans="2:5">
      <c r="B5" s="8" t="s">
        <v>54</v>
      </c>
      <c r="C5" s="6">
        <v>96</v>
      </c>
    </row>
    <row r="6" spans="2:5">
      <c r="B6" s="8" t="s">
        <v>57</v>
      </c>
      <c r="C6" s="6">
        <v>140</v>
      </c>
    </row>
    <row r="7" spans="2:5">
      <c r="B7" s="8" t="s">
        <v>46</v>
      </c>
      <c r="C7" s="6">
        <v>915.2</v>
      </c>
    </row>
    <row r="8" spans="2:5">
      <c r="B8" s="8" t="s">
        <v>47</v>
      </c>
      <c r="C8" s="6">
        <v>150.97</v>
      </c>
    </row>
    <row r="9" spans="2:5">
      <c r="B9" s="8"/>
      <c r="C9" s="6"/>
    </row>
    <row r="13" spans="2:5">
      <c r="B13" s="1" t="s">
        <v>9</v>
      </c>
      <c r="C13" s="2">
        <f>SUM(C3:C11)*E3</f>
        <v>21373.019999999997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2:Q42"/>
  <sheetViews>
    <sheetView showGridLines="0" zoomScale="85" zoomScaleNormal="85" workbookViewId="0">
      <selection activeCell="E36" sqref="E36"/>
    </sheetView>
  </sheetViews>
  <sheetFormatPr defaultRowHeight="15"/>
  <cols>
    <col min="1" max="1" width="1.85546875" bestFit="1" customWidth="1"/>
    <col min="2" max="2" width="40.85546875" bestFit="1" customWidth="1"/>
    <col min="3" max="4" width="13.140625" customWidth="1"/>
    <col min="5" max="9" width="12.28515625" bestFit="1" customWidth="1"/>
    <col min="10" max="10" width="11.42578125" bestFit="1" customWidth="1"/>
  </cols>
  <sheetData>
    <row r="2" spans="2:15" ht="16.5" thickBot="1">
      <c r="B2" s="33" t="s">
        <v>37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2:15" ht="15.75" thickBot="1"/>
    <row r="4" spans="2:15">
      <c r="B4" s="102" t="s">
        <v>20</v>
      </c>
      <c r="C4" s="105" t="s">
        <v>21</v>
      </c>
      <c r="D4" s="108">
        <v>2024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</row>
    <row r="5" spans="2:15">
      <c r="B5" s="103"/>
      <c r="C5" s="106"/>
      <c r="D5" s="3">
        <v>45323</v>
      </c>
      <c r="E5" s="3">
        <v>45352</v>
      </c>
      <c r="F5" s="3">
        <v>45385</v>
      </c>
      <c r="G5" s="3">
        <v>45416</v>
      </c>
      <c r="H5" s="3">
        <v>45448</v>
      </c>
      <c r="I5" s="87">
        <v>45479</v>
      </c>
      <c r="J5" s="88"/>
      <c r="K5" s="24"/>
      <c r="L5" s="24"/>
      <c r="M5" s="24"/>
      <c r="N5" s="24"/>
      <c r="O5" s="24"/>
    </row>
    <row r="6" spans="2:15" ht="15.75" thickBot="1">
      <c r="B6" s="104"/>
      <c r="C6" s="107"/>
      <c r="D6" s="25">
        <v>1</v>
      </c>
      <c r="E6" s="25">
        <v>2</v>
      </c>
      <c r="F6" s="25">
        <v>3</v>
      </c>
      <c r="G6" s="25">
        <v>4</v>
      </c>
      <c r="H6" s="25">
        <v>5</v>
      </c>
      <c r="I6" s="25">
        <v>6</v>
      </c>
      <c r="J6" s="25"/>
      <c r="K6" s="25"/>
      <c r="L6" s="25"/>
      <c r="M6" s="25"/>
      <c r="N6" s="25"/>
      <c r="O6" s="25"/>
    </row>
    <row r="7" spans="2:15">
      <c r="B7" s="26" t="str">
        <f>Equipe!B3</f>
        <v>Design</v>
      </c>
      <c r="C7" s="27">
        <f t="shared" ref="C7:C13" si="0">SUM(D7:BK7)</f>
        <v>30</v>
      </c>
      <c r="D7" s="57">
        <v>15</v>
      </c>
      <c r="E7" s="58">
        <v>15</v>
      </c>
      <c r="F7" s="58"/>
      <c r="G7" s="58"/>
      <c r="H7" s="58"/>
      <c r="I7" s="58"/>
      <c r="J7" s="58"/>
      <c r="K7" s="58"/>
      <c r="L7" s="58"/>
      <c r="M7" s="58"/>
      <c r="N7" s="58"/>
      <c r="O7" s="59"/>
    </row>
    <row r="8" spans="2:15">
      <c r="B8" s="26" t="str">
        <f>Equipe!B4</f>
        <v>Time Dev Frontend</v>
      </c>
      <c r="C8" s="27">
        <f t="shared" si="0"/>
        <v>160</v>
      </c>
      <c r="D8" s="57"/>
      <c r="E8" s="58">
        <v>40</v>
      </c>
      <c r="F8" s="58">
        <v>40</v>
      </c>
      <c r="G8" s="58">
        <v>40</v>
      </c>
      <c r="H8" s="58">
        <v>40</v>
      </c>
      <c r="I8" s="58"/>
      <c r="J8" s="58"/>
      <c r="K8" s="58"/>
      <c r="L8" s="58"/>
      <c r="M8" s="58"/>
      <c r="N8" s="58"/>
      <c r="O8" s="59"/>
    </row>
    <row r="9" spans="2:15">
      <c r="B9" s="26" t="str">
        <f>Equipe!B5</f>
        <v>Time Dev Back</v>
      </c>
      <c r="C9" s="27">
        <f t="shared" si="0"/>
        <v>260</v>
      </c>
      <c r="D9" s="57"/>
      <c r="E9" s="58">
        <v>40</v>
      </c>
      <c r="F9" s="58">
        <v>40</v>
      </c>
      <c r="G9" s="58">
        <v>60</v>
      </c>
      <c r="H9" s="58">
        <v>60</v>
      </c>
      <c r="I9" s="58">
        <v>60</v>
      </c>
      <c r="J9" s="58"/>
      <c r="K9" s="58"/>
      <c r="L9" s="58"/>
      <c r="M9" s="58"/>
      <c r="N9" s="58"/>
      <c r="O9" s="59"/>
    </row>
    <row r="10" spans="2:15">
      <c r="B10" s="26" t="str">
        <f>Equipe!B6</f>
        <v>Teste</v>
      </c>
      <c r="C10" s="27">
        <f t="shared" si="0"/>
        <v>100</v>
      </c>
      <c r="D10" s="57"/>
      <c r="E10" s="58"/>
      <c r="F10" s="58"/>
      <c r="G10" s="58"/>
      <c r="H10" s="58">
        <v>40</v>
      </c>
      <c r="I10" s="58">
        <v>60</v>
      </c>
      <c r="J10" s="58"/>
      <c r="K10" s="58"/>
      <c r="L10" s="58"/>
      <c r="M10" s="58"/>
      <c r="N10" s="58"/>
      <c r="O10" s="59"/>
    </row>
    <row r="11" spans="2:15">
      <c r="B11" s="26" t="str">
        <f>Equipe!B7</f>
        <v>Scrum Master</v>
      </c>
      <c r="C11" s="27">
        <f t="shared" si="0"/>
        <v>160</v>
      </c>
      <c r="D11" s="57"/>
      <c r="E11" s="58">
        <v>40</v>
      </c>
      <c r="F11" s="58">
        <v>40</v>
      </c>
      <c r="G11" s="58">
        <v>30</v>
      </c>
      <c r="H11" s="58">
        <v>30</v>
      </c>
      <c r="I11" s="58">
        <v>20</v>
      </c>
      <c r="J11" s="58"/>
      <c r="K11" s="58"/>
      <c r="L11" s="58"/>
      <c r="M11" s="58"/>
      <c r="N11" s="58"/>
      <c r="O11" s="59"/>
    </row>
    <row r="12" spans="2:15">
      <c r="B12" s="26" t="str">
        <f>Equipe!B8</f>
        <v>Gestor</v>
      </c>
      <c r="C12" s="27">
        <f t="shared" si="0"/>
        <v>125</v>
      </c>
      <c r="D12" s="57">
        <v>30</v>
      </c>
      <c r="E12" s="58">
        <v>30</v>
      </c>
      <c r="F12" s="58">
        <v>20</v>
      </c>
      <c r="G12" s="58">
        <v>20</v>
      </c>
      <c r="H12" s="58">
        <v>15</v>
      </c>
      <c r="I12" s="58">
        <v>10</v>
      </c>
      <c r="J12" s="58"/>
      <c r="K12" s="58"/>
      <c r="L12" s="58"/>
      <c r="M12" s="58"/>
      <c r="N12" s="58"/>
      <c r="O12" s="59"/>
    </row>
    <row r="13" spans="2:15">
      <c r="B13" s="26">
        <f>Equipe!B9</f>
        <v>0</v>
      </c>
      <c r="C13" s="27">
        <f t="shared" si="0"/>
        <v>0</v>
      </c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9"/>
    </row>
    <row r="14" spans="2:15" ht="15.75" thickBot="1">
      <c r="B14" s="28" t="s">
        <v>22</v>
      </c>
      <c r="C14" s="29">
        <f t="shared" ref="C14:I14" si="1">SUM(C7:C13)</f>
        <v>835</v>
      </c>
      <c r="D14" s="30">
        <f t="shared" si="1"/>
        <v>45</v>
      </c>
      <c r="E14" s="30">
        <f t="shared" si="1"/>
        <v>165</v>
      </c>
      <c r="F14" s="30">
        <f t="shared" si="1"/>
        <v>140</v>
      </c>
      <c r="G14" s="30">
        <f t="shared" si="1"/>
        <v>150</v>
      </c>
      <c r="H14" s="30">
        <f t="shared" si="1"/>
        <v>185</v>
      </c>
      <c r="I14" s="30">
        <f t="shared" si="1"/>
        <v>150</v>
      </c>
      <c r="J14" s="30"/>
      <c r="K14" s="30"/>
      <c r="L14" s="30"/>
      <c r="M14" s="30"/>
      <c r="N14" s="30"/>
      <c r="O14" s="30"/>
    </row>
    <row r="15" spans="2:15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2:15" ht="16.5" thickBot="1">
      <c r="B16" s="33" t="s">
        <v>23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1:17" ht="15.75" thickBot="1">
      <c r="B17" s="35"/>
      <c r="C17" s="36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>
      <c r="B18" s="102" t="s">
        <v>20</v>
      </c>
      <c r="C18" s="105" t="s">
        <v>24</v>
      </c>
      <c r="D18" s="108">
        <v>2024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10"/>
    </row>
    <row r="19" spans="1:17">
      <c r="B19" s="103"/>
      <c r="C19" s="106"/>
      <c r="D19" s="3">
        <v>45323</v>
      </c>
      <c r="E19" s="3">
        <v>45352</v>
      </c>
      <c r="F19" s="3">
        <v>45385</v>
      </c>
      <c r="G19" s="3">
        <v>45416</v>
      </c>
      <c r="H19" s="3">
        <v>45448</v>
      </c>
      <c r="I19" s="87">
        <v>45479</v>
      </c>
      <c r="J19" s="24"/>
      <c r="K19" s="24"/>
      <c r="L19" s="24"/>
      <c r="M19" s="24"/>
      <c r="N19" s="24"/>
      <c r="O19" s="24"/>
    </row>
    <row r="20" spans="1:17" ht="15.75" thickBot="1">
      <c r="B20" s="104"/>
      <c r="C20" s="107"/>
      <c r="D20" s="25">
        <v>1</v>
      </c>
      <c r="E20" s="25">
        <v>2</v>
      </c>
      <c r="F20" s="25">
        <v>3</v>
      </c>
      <c r="G20" s="25">
        <v>4</v>
      </c>
      <c r="H20" s="25">
        <v>5</v>
      </c>
      <c r="I20" s="25">
        <v>6</v>
      </c>
      <c r="J20" s="25"/>
      <c r="K20" s="25"/>
      <c r="L20" s="25"/>
      <c r="M20" s="25"/>
      <c r="N20" s="25"/>
      <c r="O20" s="25"/>
    </row>
    <row r="21" spans="1:17">
      <c r="B21" s="26" t="str">
        <f t="shared" ref="B21:B27" si="2">B7</f>
        <v>Design</v>
      </c>
      <c r="C21" s="89">
        <v>2500</v>
      </c>
      <c r="D21" s="90">
        <f>C21</f>
        <v>2500</v>
      </c>
      <c r="E21" s="90">
        <f>D21</f>
        <v>2500</v>
      </c>
      <c r="F21" s="90"/>
      <c r="G21" s="90" t="str">
        <f>IF(G7&lt;&gt;0,G7*Equipe!$C3,"")</f>
        <v/>
      </c>
      <c r="H21" s="90" t="str">
        <f>IF(H7&lt;&gt;0,H7*Equipe!$C3,"")</f>
        <v/>
      </c>
      <c r="I21" s="90" t="str">
        <f>IF(I7&lt;&gt;0,I7*Equipe!$C3,"")</f>
        <v/>
      </c>
      <c r="J21" s="38" t="str">
        <f>IF(J7&lt;&gt;0,J7*Equipe!$C3,"")</f>
        <v/>
      </c>
      <c r="K21" s="38" t="str">
        <f>IF(K7&lt;&gt;0,K7*Equipe!$C3,"")</f>
        <v/>
      </c>
      <c r="L21" s="38" t="str">
        <f>IF(L7&lt;&gt;0,L7*Equipe!$C3,"")</f>
        <v/>
      </c>
      <c r="M21" s="38" t="str">
        <f>IF(M7&lt;&gt;0,M7*Equipe!$C3,"")</f>
        <v/>
      </c>
      <c r="N21" s="38" t="str">
        <f>IF(N7&lt;&gt;0,N7*Equipe!$C3,"")</f>
        <v/>
      </c>
      <c r="O21" s="38" t="str">
        <f>IF(O7&lt;&gt;0,O7*Equipe!$C3,"")</f>
        <v/>
      </c>
    </row>
    <row r="22" spans="1:17">
      <c r="B22" s="26" t="str">
        <f t="shared" si="2"/>
        <v>Time Dev Frontend</v>
      </c>
      <c r="C22" s="89">
        <v>3500</v>
      </c>
      <c r="D22" s="90"/>
      <c r="E22" s="90">
        <f>C22</f>
        <v>3500</v>
      </c>
      <c r="F22" s="90">
        <f>C22</f>
        <v>3500</v>
      </c>
      <c r="G22" s="90">
        <f t="shared" ref="G22:H23" si="3">E22</f>
        <v>3500</v>
      </c>
      <c r="H22" s="90">
        <f t="shared" si="3"/>
        <v>3500</v>
      </c>
      <c r="I22" s="90" t="str">
        <f>IF(I8&lt;&gt;0,I8*Equipe!$C4,"")</f>
        <v/>
      </c>
      <c r="J22" s="38" t="str">
        <f>IF(J8&lt;&gt;0,J8*Equipe!$C4,"")</f>
        <v/>
      </c>
      <c r="K22" s="38" t="str">
        <f>IF(K8&lt;&gt;0,K8*Equipe!$C4,"")</f>
        <v/>
      </c>
      <c r="L22" s="38" t="str">
        <f>IF(L8&lt;&gt;0,L8*Equipe!$C4,"")</f>
        <v/>
      </c>
      <c r="M22" s="38" t="str">
        <f>IF(M8&lt;&gt;0,M8*Equipe!$C4,"")</f>
        <v/>
      </c>
      <c r="N22" s="38" t="str">
        <f>IF(N8&lt;&gt;0,N8*Equipe!$C4,"")</f>
        <v/>
      </c>
      <c r="O22" s="38" t="str">
        <f>IF(O8&lt;&gt;0,O8*Equipe!$C4,"")</f>
        <v/>
      </c>
    </row>
    <row r="23" spans="1:17">
      <c r="B23" s="26" t="str">
        <f t="shared" si="2"/>
        <v>Time Dev Back</v>
      </c>
      <c r="C23" s="89">
        <v>4000</v>
      </c>
      <c r="D23" s="90"/>
      <c r="E23" s="90">
        <f>C23</f>
        <v>4000</v>
      </c>
      <c r="F23" s="90">
        <f>C23</f>
        <v>4000</v>
      </c>
      <c r="G23" s="90">
        <f t="shared" si="3"/>
        <v>4000</v>
      </c>
      <c r="H23" s="90">
        <f t="shared" si="3"/>
        <v>4000</v>
      </c>
      <c r="I23" s="90">
        <f t="shared" ref="I23" si="4">G23</f>
        <v>4000</v>
      </c>
      <c r="J23" s="38" t="str">
        <f>IF(J9&lt;&gt;0,J9*Equipe!$C5,"")</f>
        <v/>
      </c>
      <c r="K23" s="38" t="str">
        <f>IF(K9&lt;&gt;0,K9*Equipe!$C5,"")</f>
        <v/>
      </c>
      <c r="L23" s="38" t="str">
        <f>IF(L9&lt;&gt;0,L9*Equipe!$C5,"")</f>
        <v/>
      </c>
      <c r="M23" s="38" t="str">
        <f>IF(M9&lt;&gt;0,M9*Equipe!$C5,"")</f>
        <v/>
      </c>
      <c r="N23" s="38" t="str">
        <f>IF(N9&lt;&gt;0,N9*Equipe!$C5,"")</f>
        <v/>
      </c>
      <c r="O23" s="38" t="str">
        <f>IF(O9&lt;&gt;0,O9*Equipe!$C5,"")</f>
        <v/>
      </c>
    </row>
    <row r="24" spans="1:17">
      <c r="B24" s="26" t="str">
        <f t="shared" si="2"/>
        <v>Teste</v>
      </c>
      <c r="C24" s="89">
        <v>3500</v>
      </c>
      <c r="D24" s="90"/>
      <c r="E24" s="90"/>
      <c r="F24" s="90"/>
      <c r="G24" s="90"/>
      <c r="H24" s="90">
        <f>C24</f>
        <v>3500</v>
      </c>
      <c r="I24" s="90">
        <f>C24</f>
        <v>3500</v>
      </c>
      <c r="J24" s="38" t="str">
        <f>IF(J10&lt;&gt;0,J10*Equipe!$C6,"")</f>
        <v/>
      </c>
      <c r="K24" s="38" t="str">
        <f>IF(K10&lt;&gt;0,K10*Equipe!$C6,"")</f>
        <v/>
      </c>
      <c r="L24" s="38" t="str">
        <f>IF(L10&lt;&gt;0,L10*Equipe!$C6,"")</f>
        <v/>
      </c>
      <c r="M24" s="38" t="str">
        <f>IF(M10&lt;&gt;0,M10*Equipe!$C6,"")</f>
        <v/>
      </c>
      <c r="N24" s="38" t="str">
        <f>IF(N10&lt;&gt;0,N10*Equipe!$C6,"")</f>
        <v/>
      </c>
      <c r="O24" s="38" t="str">
        <f>IF(O10&lt;&gt;0,O10*Equipe!$C6,"")</f>
        <v/>
      </c>
    </row>
    <row r="25" spans="1:17">
      <c r="B25" s="26" t="str">
        <f t="shared" si="2"/>
        <v>Scrum Master</v>
      </c>
      <c r="C25" s="89">
        <v>6500</v>
      </c>
      <c r="D25" s="90"/>
      <c r="E25" s="90">
        <f>C25</f>
        <v>6500</v>
      </c>
      <c r="F25" s="90">
        <f>C25</f>
        <v>6500</v>
      </c>
      <c r="G25" s="90">
        <f t="shared" ref="G25:I25" si="5">E25</f>
        <v>6500</v>
      </c>
      <c r="H25" s="90">
        <f t="shared" si="5"/>
        <v>6500</v>
      </c>
      <c r="I25" s="90">
        <f t="shared" si="5"/>
        <v>6500</v>
      </c>
      <c r="J25" s="38" t="str">
        <f>IF(J11&lt;&gt;0,J11*Equipe!$C7,"")</f>
        <v/>
      </c>
      <c r="K25" s="38" t="str">
        <f>IF(K11&lt;&gt;0,K11*Equipe!$C7,"")</f>
        <v/>
      </c>
      <c r="L25" s="38" t="str">
        <f>IF(L11&lt;&gt;0,L11*Equipe!$C7,"")</f>
        <v/>
      </c>
      <c r="M25" s="38" t="str">
        <f>IF(M11&lt;&gt;0,M11*Equipe!$C7,"")</f>
        <v/>
      </c>
      <c r="N25" s="38" t="str">
        <f>IF(N11&lt;&gt;0,N11*Equipe!$C7,"")</f>
        <v/>
      </c>
      <c r="O25" s="38" t="str">
        <f>IF(O11&lt;&gt;0,O11*Equipe!$C7,"")</f>
        <v/>
      </c>
    </row>
    <row r="26" spans="1:17">
      <c r="B26" s="26" t="str">
        <f t="shared" si="2"/>
        <v>Gestor</v>
      </c>
      <c r="C26" s="89">
        <v>8000</v>
      </c>
      <c r="D26" s="90">
        <f>C26</f>
        <v>8000</v>
      </c>
      <c r="E26" s="90">
        <f t="shared" ref="E26:I26" si="6">D26</f>
        <v>8000</v>
      </c>
      <c r="F26" s="90">
        <f t="shared" si="6"/>
        <v>8000</v>
      </c>
      <c r="G26" s="90">
        <f t="shared" si="6"/>
        <v>8000</v>
      </c>
      <c r="H26" s="90">
        <f t="shared" si="6"/>
        <v>8000</v>
      </c>
      <c r="I26" s="90">
        <f t="shared" si="6"/>
        <v>8000</v>
      </c>
      <c r="J26" s="38" t="str">
        <f>IF(J12&lt;&gt;0,J12*Equipe!$C8,"")</f>
        <v/>
      </c>
      <c r="K26" s="38" t="str">
        <f>IF(K12&lt;&gt;0,K12*Equipe!$C8,"")</f>
        <v/>
      </c>
      <c r="L26" s="38" t="str">
        <f>IF(L12&lt;&gt;0,L12*Equipe!$C8,"")</f>
        <v/>
      </c>
      <c r="M26" s="38" t="str">
        <f>IF(M12&lt;&gt;0,M12*Equipe!$C8,"")</f>
        <v/>
      </c>
      <c r="N26" s="38" t="str">
        <f>IF(N12&lt;&gt;0,N12*Equipe!$C8,"")</f>
        <v/>
      </c>
      <c r="O26" s="38" t="str">
        <f>IF(O12&lt;&gt;0,O12*Equipe!$C8,"")</f>
        <v/>
      </c>
    </row>
    <row r="27" spans="1:17">
      <c r="B27" s="26">
        <f t="shared" si="2"/>
        <v>0</v>
      </c>
      <c r="C27" s="37">
        <f t="shared" ref="C27" si="7">SUM(D27:BK27)</f>
        <v>0</v>
      </c>
      <c r="D27" s="38" t="str">
        <f>IF(D13&lt;&gt;0,D13*Equipe!$C9,"")</f>
        <v/>
      </c>
      <c r="E27" s="38" t="str">
        <f>IF(E13&lt;&gt;0,E13*Equipe!$C9,"")</f>
        <v/>
      </c>
      <c r="F27" s="38" t="str">
        <f>IF(F13&lt;&gt;0,F13*Equipe!$C9,"")</f>
        <v/>
      </c>
      <c r="G27" s="38" t="str">
        <f>IF(G13&lt;&gt;0,G13*Equipe!$C9,"")</f>
        <v/>
      </c>
      <c r="H27" s="38" t="str">
        <f>IF(H13&lt;&gt;0,H13*Equipe!$C9,"")</f>
        <v/>
      </c>
      <c r="I27" s="38" t="str">
        <f>IF(I13&lt;&gt;0,I13*Equipe!$C9,"")</f>
        <v/>
      </c>
      <c r="J27" s="38" t="str">
        <f>IF(J13&lt;&gt;0,J13*Equipe!$C9,"")</f>
        <v/>
      </c>
      <c r="K27" s="38" t="str">
        <f>IF(K13&lt;&gt;0,K13*Equipe!$C9,"")</f>
        <v/>
      </c>
      <c r="L27" s="38" t="str">
        <f>IF(L13&lt;&gt;0,L13*Equipe!$C9,"")</f>
        <v/>
      </c>
      <c r="M27" s="38" t="str">
        <f>IF(M13&lt;&gt;0,M13*Equipe!$C9,"")</f>
        <v/>
      </c>
      <c r="N27" s="38" t="str">
        <f>IF(N13&lt;&gt;0,N13*Equipe!$C9,"")</f>
        <v/>
      </c>
      <c r="O27" s="38" t="str">
        <f>IF(O13&lt;&gt;0,O13*Equipe!$C9,"")</f>
        <v/>
      </c>
    </row>
    <row r="28" spans="1:17" ht="15.75" thickBot="1">
      <c r="B28" s="28" t="s">
        <v>22</v>
      </c>
      <c r="C28" s="39">
        <f>SUM(C21:C27)</f>
        <v>28000</v>
      </c>
      <c r="D28" s="40">
        <f t="shared" ref="D28:I28" si="8">SUM(D21:D27)</f>
        <v>10500</v>
      </c>
      <c r="E28" s="40">
        <f t="shared" si="8"/>
        <v>24500</v>
      </c>
      <c r="F28" s="40">
        <f t="shared" si="8"/>
        <v>22000</v>
      </c>
      <c r="G28" s="40">
        <f t="shared" si="8"/>
        <v>22000</v>
      </c>
      <c r="H28" s="40">
        <f t="shared" si="8"/>
        <v>25500</v>
      </c>
      <c r="I28" s="40">
        <f t="shared" si="8"/>
        <v>22000</v>
      </c>
      <c r="J28" s="40"/>
      <c r="K28" s="40"/>
      <c r="L28" s="40"/>
      <c r="M28" s="40"/>
      <c r="N28" s="40"/>
      <c r="O28" s="40"/>
    </row>
    <row r="30" spans="1:17" ht="13.9" customHeight="1">
      <c r="B30" s="35"/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17">
      <c r="A31" s="91"/>
      <c r="B31" s="100"/>
      <c r="C31" s="101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91"/>
      <c r="Q31" s="91"/>
    </row>
    <row r="32" spans="1:17">
      <c r="A32" s="91"/>
      <c r="B32" s="100"/>
      <c r="C32" s="101"/>
      <c r="D32" s="93"/>
      <c r="E32" s="93"/>
      <c r="F32" s="93"/>
      <c r="G32" s="93"/>
      <c r="H32" s="93"/>
      <c r="I32" s="93"/>
      <c r="J32" s="94"/>
      <c r="K32" s="94"/>
      <c r="L32" s="94"/>
      <c r="M32" s="94"/>
      <c r="N32" s="94"/>
      <c r="O32" s="94"/>
      <c r="P32" s="91"/>
      <c r="Q32" s="91"/>
    </row>
    <row r="33" spans="1:17" ht="17.45" customHeight="1">
      <c r="A33" s="91"/>
      <c r="B33" s="100"/>
      <c r="C33" s="101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1"/>
      <c r="Q33" s="91"/>
    </row>
    <row r="34" spans="1:17">
      <c r="A34" s="91"/>
      <c r="B34" s="95"/>
      <c r="C34" s="96"/>
      <c r="D34" s="96"/>
      <c r="E34" s="96"/>
      <c r="F34" s="96"/>
      <c r="G34" s="96"/>
      <c r="H34" s="96"/>
      <c r="I34" s="96"/>
      <c r="J34" s="97"/>
      <c r="K34" s="97"/>
      <c r="L34" s="97"/>
      <c r="M34" s="97"/>
      <c r="N34" s="97"/>
      <c r="O34" s="97"/>
      <c r="P34" s="91"/>
      <c r="Q34" s="91"/>
    </row>
    <row r="35" spans="1:17">
      <c r="A35" s="91"/>
      <c r="B35" s="95"/>
      <c r="C35" s="96"/>
      <c r="D35" s="96"/>
      <c r="E35" s="96"/>
      <c r="F35" s="96"/>
      <c r="G35" s="96"/>
      <c r="H35" s="96"/>
      <c r="I35" s="96"/>
      <c r="J35" s="97"/>
      <c r="K35" s="97"/>
      <c r="L35" s="97"/>
      <c r="M35" s="97"/>
      <c r="N35" s="97"/>
      <c r="O35" s="97"/>
      <c r="P35" s="91"/>
      <c r="Q35" s="91"/>
    </row>
    <row r="36" spans="1:17">
      <c r="A36" s="91"/>
      <c r="B36" s="95"/>
      <c r="C36" s="96"/>
      <c r="D36" s="96"/>
      <c r="E36" s="96"/>
      <c r="F36" s="96"/>
      <c r="G36" s="96"/>
      <c r="H36" s="96"/>
      <c r="I36" s="96"/>
      <c r="J36" s="97"/>
      <c r="K36" s="97"/>
      <c r="L36" s="97"/>
      <c r="M36" s="97"/>
      <c r="N36" s="97"/>
      <c r="O36" s="97"/>
      <c r="P36" s="91"/>
      <c r="Q36" s="91"/>
    </row>
    <row r="37" spans="1:17">
      <c r="A37" s="91"/>
      <c r="B37" s="95"/>
      <c r="C37" s="96"/>
      <c r="D37" s="96"/>
      <c r="E37" s="96"/>
      <c r="F37" s="96"/>
      <c r="G37" s="96"/>
      <c r="H37" s="96"/>
      <c r="I37" s="96"/>
      <c r="J37" s="97"/>
      <c r="K37" s="97"/>
      <c r="L37" s="97"/>
      <c r="M37" s="97"/>
      <c r="N37" s="97"/>
      <c r="O37" s="97"/>
      <c r="P37" s="91"/>
      <c r="Q37" s="91"/>
    </row>
    <row r="38" spans="1:17">
      <c r="A38" s="91"/>
      <c r="B38" s="95"/>
      <c r="C38" s="96"/>
      <c r="D38" s="96"/>
      <c r="E38" s="96"/>
      <c r="F38" s="96"/>
      <c r="G38" s="96"/>
      <c r="H38" s="96"/>
      <c r="I38" s="96"/>
      <c r="J38" s="97"/>
      <c r="K38" s="97"/>
      <c r="L38" s="97"/>
      <c r="M38" s="97"/>
      <c r="N38" s="97"/>
      <c r="O38" s="97"/>
      <c r="P38" s="91"/>
      <c r="Q38" s="91"/>
    </row>
    <row r="39" spans="1:17">
      <c r="A39" s="91"/>
      <c r="B39" s="95"/>
      <c r="C39" s="96"/>
      <c r="D39" s="96"/>
      <c r="E39" s="96"/>
      <c r="F39" s="96"/>
      <c r="G39" s="96"/>
      <c r="H39" s="96"/>
      <c r="I39" s="96"/>
      <c r="J39" s="97"/>
      <c r="K39" s="97"/>
      <c r="L39" s="97"/>
      <c r="M39" s="97"/>
      <c r="N39" s="97"/>
      <c r="O39" s="97"/>
      <c r="P39" s="91"/>
      <c r="Q39" s="91"/>
    </row>
    <row r="40" spans="1:17">
      <c r="A40" s="91"/>
      <c r="B40" s="95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1"/>
      <c r="Q40" s="91"/>
    </row>
    <row r="41" spans="1:17">
      <c r="A41" s="91"/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1"/>
      <c r="Q41" s="91"/>
    </row>
    <row r="42" spans="1:17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</row>
  </sheetData>
  <mergeCells count="9">
    <mergeCell ref="B31:B33"/>
    <mergeCell ref="C31:C33"/>
    <mergeCell ref="D31:O31"/>
    <mergeCell ref="B4:B6"/>
    <mergeCell ref="C4:C6"/>
    <mergeCell ref="D4:O4"/>
    <mergeCell ref="B18:B20"/>
    <mergeCell ref="C18:C20"/>
    <mergeCell ref="D18:O1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B2:R65"/>
  <sheetViews>
    <sheetView showGridLines="0" workbookViewId="0">
      <selection activeCell="E15" sqref="E15"/>
    </sheetView>
  </sheetViews>
  <sheetFormatPr defaultRowHeight="15"/>
  <cols>
    <col min="1" max="1" width="1.85546875" bestFit="1" customWidth="1"/>
    <col min="2" max="3" width="42.140625" customWidth="1"/>
    <col min="4" max="4" width="5.42578125" bestFit="1" customWidth="1"/>
    <col min="5" max="5" width="15.5703125" bestFit="1" customWidth="1"/>
    <col min="6" max="6" width="19" customWidth="1"/>
  </cols>
  <sheetData>
    <row r="2" spans="2:18" ht="16.5" thickBot="1">
      <c r="B2" s="48" t="s">
        <v>30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ht="15.75" thickBot="1">
      <c r="B3" t="s">
        <v>31</v>
      </c>
    </row>
    <row r="4" spans="2:18" ht="15.75">
      <c r="B4" s="114" t="s">
        <v>25</v>
      </c>
      <c r="C4" s="116" t="s">
        <v>26</v>
      </c>
      <c r="D4" s="116" t="s">
        <v>27</v>
      </c>
      <c r="E4" s="118" t="s">
        <v>28</v>
      </c>
      <c r="F4" s="116" t="s">
        <v>29</v>
      </c>
      <c r="G4" s="120">
        <v>2024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</row>
    <row r="5" spans="2:18" ht="16.5" thickBot="1">
      <c r="B5" s="115"/>
      <c r="C5" s="117"/>
      <c r="D5" s="117"/>
      <c r="E5" s="119"/>
      <c r="F5" s="117"/>
      <c r="G5" s="3">
        <v>45323</v>
      </c>
      <c r="H5" s="3">
        <v>45352</v>
      </c>
      <c r="I5" s="3">
        <v>45385</v>
      </c>
      <c r="J5" s="3">
        <v>45416</v>
      </c>
      <c r="K5" s="3">
        <v>45448</v>
      </c>
      <c r="L5" s="87">
        <v>45479</v>
      </c>
      <c r="M5" s="43"/>
      <c r="N5" s="43"/>
      <c r="O5" s="43"/>
      <c r="P5" s="43"/>
      <c r="Q5" s="43"/>
      <c r="R5" s="43"/>
    </row>
    <row r="6" spans="2:18" ht="15.75">
      <c r="B6" s="64" t="s">
        <v>40</v>
      </c>
      <c r="C6" s="65" t="s">
        <v>41</v>
      </c>
      <c r="D6" s="44">
        <f>IF(SUM(G6:BN6)&lt;&gt;0,SUM(G6:BN6),"")</f>
        <v>2</v>
      </c>
      <c r="E6" s="68">
        <v>12499</v>
      </c>
      <c r="F6" s="45">
        <f>IF(D6&lt;&gt;"",D6*E6,"")</f>
        <v>24998</v>
      </c>
      <c r="G6" s="69">
        <v>1</v>
      </c>
      <c r="H6" s="70">
        <v>1</v>
      </c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2:18" ht="15.75">
      <c r="B7" s="66" t="s">
        <v>51</v>
      </c>
      <c r="C7" s="65" t="s">
        <v>41</v>
      </c>
      <c r="D7" s="46">
        <v>4</v>
      </c>
      <c r="E7" s="68">
        <v>15413</v>
      </c>
      <c r="F7" s="47">
        <f t="shared" ref="F7" si="0">IF(D7&lt;&gt;"",D7*E7,"")</f>
        <v>61652</v>
      </c>
      <c r="G7" s="71"/>
      <c r="H7" s="72">
        <v>4</v>
      </c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2:18" ht="15.75">
      <c r="B8" s="66" t="s">
        <v>45</v>
      </c>
      <c r="C8" s="67" t="s">
        <v>45</v>
      </c>
      <c r="D8" s="46">
        <f t="shared" ref="D8:D13" si="1">IF(SUM(G8:BN8)&lt;&gt;0,SUM(G8:BN8),"")</f>
        <v>2</v>
      </c>
      <c r="E8" s="68">
        <v>5000</v>
      </c>
      <c r="F8" s="47">
        <f t="shared" ref="F8:F13" si="2">IF(D8&lt;&gt;"",D8*E8,"")</f>
        <v>10000</v>
      </c>
      <c r="G8" s="71"/>
      <c r="H8" s="72">
        <v>2</v>
      </c>
      <c r="I8" s="72"/>
      <c r="J8" s="72"/>
      <c r="K8" s="72"/>
      <c r="L8" s="72"/>
      <c r="M8" s="72"/>
      <c r="N8" s="72"/>
      <c r="O8" s="72"/>
      <c r="P8" s="72"/>
      <c r="Q8" s="72"/>
      <c r="R8" s="72"/>
    </row>
    <row r="9" spans="2:18" ht="15.75">
      <c r="B9" s="66" t="s">
        <v>53</v>
      </c>
      <c r="C9" s="67" t="s">
        <v>52</v>
      </c>
      <c r="D9" s="46">
        <v>1</v>
      </c>
      <c r="E9" s="68">
        <v>3000</v>
      </c>
      <c r="F9" s="47">
        <f t="shared" si="2"/>
        <v>3000</v>
      </c>
      <c r="G9" s="71">
        <v>1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</row>
    <row r="10" spans="2:18" ht="15.75">
      <c r="B10" s="66"/>
      <c r="C10" s="67"/>
      <c r="D10" s="46" t="str">
        <f t="shared" si="1"/>
        <v/>
      </c>
      <c r="E10" s="68"/>
      <c r="F10" s="47" t="str">
        <f t="shared" si="2"/>
        <v/>
      </c>
      <c r="G10" s="71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</row>
    <row r="11" spans="2:18" ht="15.75">
      <c r="B11" s="66"/>
      <c r="C11" s="67"/>
      <c r="D11" s="46" t="str">
        <f t="shared" si="1"/>
        <v/>
      </c>
      <c r="E11" s="68"/>
      <c r="F11" s="47" t="str">
        <f t="shared" si="2"/>
        <v/>
      </c>
      <c r="G11" s="71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</row>
    <row r="12" spans="2:18" ht="15.75">
      <c r="B12" s="66"/>
      <c r="C12" s="67"/>
      <c r="D12" s="46" t="str">
        <f t="shared" si="1"/>
        <v/>
      </c>
      <c r="E12" s="68"/>
      <c r="F12" s="47" t="str">
        <f t="shared" si="2"/>
        <v/>
      </c>
      <c r="G12" s="71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</row>
    <row r="13" spans="2:18" ht="16.5" thickBot="1">
      <c r="B13" s="66"/>
      <c r="C13" s="67"/>
      <c r="D13" s="46" t="str">
        <f t="shared" si="1"/>
        <v/>
      </c>
      <c r="E13" s="68"/>
      <c r="F13" s="47" t="str">
        <f t="shared" si="2"/>
        <v/>
      </c>
      <c r="G13" s="71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2:18" ht="15.75">
      <c r="B14" s="111" t="s">
        <v>36</v>
      </c>
      <c r="C14" s="112"/>
      <c r="D14" s="112"/>
      <c r="E14" s="113"/>
      <c r="F14" s="56">
        <f>SUM(F6:F13)</f>
        <v>99650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</row>
    <row r="15" spans="2:18" ht="15.75">
      <c r="B15" s="50"/>
      <c r="C15" s="51"/>
      <c r="D15" s="52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2:18" ht="15.75" thickBot="1">
      <c r="B16" t="s">
        <v>32</v>
      </c>
    </row>
    <row r="17" spans="2:18" ht="15.75">
      <c r="B17" s="114" t="s">
        <v>25</v>
      </c>
      <c r="C17" s="116" t="s">
        <v>26</v>
      </c>
      <c r="D17" s="116" t="s">
        <v>27</v>
      </c>
      <c r="E17" s="118" t="s">
        <v>28</v>
      </c>
      <c r="F17" s="116" t="s">
        <v>29</v>
      </c>
      <c r="G17" s="120">
        <v>2024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</row>
    <row r="18" spans="2:18" ht="16.5" thickBot="1">
      <c r="B18" s="115"/>
      <c r="C18" s="117"/>
      <c r="D18" s="117"/>
      <c r="E18" s="119"/>
      <c r="F18" s="117"/>
      <c r="G18" s="3">
        <v>45323</v>
      </c>
      <c r="H18" s="3">
        <v>45352</v>
      </c>
      <c r="I18" s="3">
        <v>45385</v>
      </c>
      <c r="J18" s="3">
        <v>45416</v>
      </c>
      <c r="K18" s="3">
        <v>45448</v>
      </c>
      <c r="L18" s="87">
        <v>45479</v>
      </c>
      <c r="M18" s="43"/>
      <c r="N18" s="43"/>
      <c r="O18" s="43"/>
      <c r="P18" s="43"/>
      <c r="Q18" s="43"/>
      <c r="R18" s="43"/>
    </row>
    <row r="19" spans="2:18" ht="15.75">
      <c r="B19" s="66"/>
      <c r="C19" s="67"/>
      <c r="D19" s="46" t="str">
        <f t="shared" ref="D19:D25" si="3">IF(SUM(G19:BN19)&lt;&gt;0,SUM(G19:BN19),"")</f>
        <v/>
      </c>
      <c r="E19" s="68"/>
      <c r="F19" s="47" t="str">
        <f t="shared" ref="F19:F25" si="4">IF(D19&lt;&gt;"",D19*E19,"")</f>
        <v/>
      </c>
      <c r="G19" s="7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</row>
    <row r="20" spans="2:18" ht="15.75">
      <c r="B20" s="66"/>
      <c r="C20" s="67"/>
      <c r="D20" s="46" t="str">
        <f t="shared" si="3"/>
        <v/>
      </c>
      <c r="E20" s="68"/>
      <c r="F20" s="47" t="str">
        <f t="shared" si="4"/>
        <v/>
      </c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</row>
    <row r="21" spans="2:18" ht="15.75">
      <c r="B21" s="66"/>
      <c r="C21" s="67"/>
      <c r="D21" s="46" t="str">
        <f t="shared" si="3"/>
        <v/>
      </c>
      <c r="E21" s="68"/>
      <c r="F21" s="47" t="str">
        <f t="shared" si="4"/>
        <v/>
      </c>
      <c r="G21" s="71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</row>
    <row r="22" spans="2:18" ht="15.75">
      <c r="B22" s="66"/>
      <c r="C22" s="67"/>
      <c r="D22" s="46" t="str">
        <f t="shared" si="3"/>
        <v/>
      </c>
      <c r="E22" s="68"/>
      <c r="F22" s="47" t="str">
        <f t="shared" si="4"/>
        <v/>
      </c>
      <c r="G22" s="71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</row>
    <row r="23" spans="2:18" ht="15.75">
      <c r="B23" s="66"/>
      <c r="C23" s="67"/>
      <c r="D23" s="46" t="str">
        <f t="shared" si="3"/>
        <v/>
      </c>
      <c r="E23" s="68"/>
      <c r="F23" s="47" t="str">
        <f t="shared" si="4"/>
        <v/>
      </c>
      <c r="G23" s="71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</row>
    <row r="24" spans="2:18" ht="15.75">
      <c r="B24" s="66"/>
      <c r="C24" s="67"/>
      <c r="D24" s="46" t="str">
        <f t="shared" si="3"/>
        <v/>
      </c>
      <c r="E24" s="68"/>
      <c r="F24" s="47" t="str">
        <f t="shared" si="4"/>
        <v/>
      </c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</row>
    <row r="25" spans="2:18" ht="16.5" thickBot="1">
      <c r="B25" s="66"/>
      <c r="C25" s="67"/>
      <c r="D25" s="46" t="str">
        <f t="shared" si="3"/>
        <v/>
      </c>
      <c r="E25" s="68"/>
      <c r="F25" s="47" t="str">
        <f t="shared" si="4"/>
        <v/>
      </c>
      <c r="G25" s="71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</row>
    <row r="26" spans="2:18" ht="15.75">
      <c r="B26" s="111" t="s">
        <v>36</v>
      </c>
      <c r="C26" s="112"/>
      <c r="D26" s="112"/>
      <c r="E26" s="113"/>
      <c r="F26" s="56">
        <f>SUM(F19:F25)</f>
        <v>0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2:18" ht="15.75">
      <c r="B27" s="50"/>
      <c r="C27" s="51"/>
      <c r="D27" s="52"/>
      <c r="E27" s="53"/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</row>
    <row r="28" spans="2:18" ht="15.75" thickBot="1">
      <c r="B28" t="s">
        <v>33</v>
      </c>
    </row>
    <row r="29" spans="2:18" ht="15.75">
      <c r="B29" s="114" t="s">
        <v>25</v>
      </c>
      <c r="C29" s="116" t="s">
        <v>26</v>
      </c>
      <c r="D29" s="116" t="s">
        <v>27</v>
      </c>
      <c r="E29" s="118" t="s">
        <v>28</v>
      </c>
      <c r="F29" s="116" t="s">
        <v>29</v>
      </c>
      <c r="G29" s="120">
        <v>2024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</row>
    <row r="30" spans="2:18" ht="16.5" thickBot="1">
      <c r="B30" s="115"/>
      <c r="C30" s="117"/>
      <c r="D30" s="117"/>
      <c r="E30" s="119"/>
      <c r="F30" s="117"/>
      <c r="G30" s="3">
        <v>45323</v>
      </c>
      <c r="H30" s="3">
        <v>45352</v>
      </c>
      <c r="I30" s="3">
        <v>45385</v>
      </c>
      <c r="J30" s="3">
        <v>45416</v>
      </c>
      <c r="K30" s="3">
        <v>45448</v>
      </c>
      <c r="L30" s="87">
        <v>45479</v>
      </c>
      <c r="M30" s="43"/>
      <c r="N30" s="43"/>
      <c r="O30" s="43"/>
      <c r="P30" s="43"/>
      <c r="Q30" s="43"/>
      <c r="R30" s="43"/>
    </row>
    <row r="31" spans="2:18" ht="15.75">
      <c r="B31" s="64"/>
      <c r="C31" s="65"/>
      <c r="D31" s="44" t="str">
        <f>IF(SUM(G31:BN31)&lt;&gt;0,SUM(G31:BN31),"")</f>
        <v/>
      </c>
      <c r="E31" s="68"/>
      <c r="F31" s="45" t="str">
        <f>IF(D31&lt;&gt;"",D31*E31,"")</f>
        <v/>
      </c>
      <c r="G31" s="69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2:18" ht="15.75">
      <c r="B32" s="66"/>
      <c r="C32" s="67"/>
      <c r="D32" s="46" t="str">
        <f t="shared" ref="D32:D38" si="5">IF(SUM(G32:BN32)&lt;&gt;0,SUM(G32:BN32),"")</f>
        <v/>
      </c>
      <c r="E32" s="68"/>
      <c r="F32" s="47" t="str">
        <f t="shared" ref="F32:F38" si="6">IF(D32&lt;&gt;"",D32*E32,"")</f>
        <v/>
      </c>
      <c r="G32" s="71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</row>
    <row r="33" spans="2:18" ht="15.75">
      <c r="B33" s="66"/>
      <c r="C33" s="67"/>
      <c r="D33" s="46" t="str">
        <f t="shared" si="5"/>
        <v/>
      </c>
      <c r="E33" s="68"/>
      <c r="F33" s="47" t="str">
        <f t="shared" si="6"/>
        <v/>
      </c>
      <c r="G33" s="71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</row>
    <row r="34" spans="2:18" ht="15.75">
      <c r="B34" s="66"/>
      <c r="C34" s="67"/>
      <c r="D34" s="46" t="str">
        <f t="shared" si="5"/>
        <v/>
      </c>
      <c r="E34" s="68"/>
      <c r="F34" s="47" t="str">
        <f t="shared" si="6"/>
        <v/>
      </c>
      <c r="G34" s="71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</row>
    <row r="35" spans="2:18" ht="15.75">
      <c r="B35" s="66"/>
      <c r="C35" s="67"/>
      <c r="D35" s="46" t="str">
        <f t="shared" si="5"/>
        <v/>
      </c>
      <c r="E35" s="68"/>
      <c r="F35" s="47" t="str">
        <f t="shared" si="6"/>
        <v/>
      </c>
      <c r="G35" s="71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</row>
    <row r="36" spans="2:18" ht="15.75">
      <c r="B36" s="66"/>
      <c r="C36" s="67"/>
      <c r="D36" s="46" t="str">
        <f t="shared" si="5"/>
        <v/>
      </c>
      <c r="E36" s="68"/>
      <c r="F36" s="47" t="str">
        <f t="shared" si="6"/>
        <v/>
      </c>
      <c r="G36" s="71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  <row r="37" spans="2:18" ht="15.75">
      <c r="B37" s="66"/>
      <c r="C37" s="67"/>
      <c r="D37" s="46" t="str">
        <f t="shared" si="5"/>
        <v/>
      </c>
      <c r="E37" s="68"/>
      <c r="F37" s="47" t="str">
        <f t="shared" si="6"/>
        <v/>
      </c>
      <c r="G37" s="71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</row>
    <row r="38" spans="2:18" ht="16.5" thickBot="1">
      <c r="B38" s="66"/>
      <c r="C38" s="67"/>
      <c r="D38" s="46" t="str">
        <f t="shared" si="5"/>
        <v/>
      </c>
      <c r="E38" s="68"/>
      <c r="F38" s="47" t="str">
        <f t="shared" si="6"/>
        <v/>
      </c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</row>
    <row r="39" spans="2:18" ht="15.75">
      <c r="B39" s="111" t="s">
        <v>36</v>
      </c>
      <c r="C39" s="112"/>
      <c r="D39" s="112"/>
      <c r="E39" s="113"/>
      <c r="F39" s="56">
        <f>SUM(F31:F38)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</row>
    <row r="40" spans="2:18" ht="15.75">
      <c r="B40" s="50"/>
      <c r="C40" s="51"/>
      <c r="D40" s="52"/>
      <c r="E40" s="53"/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</row>
    <row r="41" spans="2:18" ht="15.75" thickBot="1">
      <c r="B41" t="s">
        <v>34</v>
      </c>
    </row>
    <row r="42" spans="2:18" ht="15.75">
      <c r="B42" s="114" t="s">
        <v>25</v>
      </c>
      <c r="C42" s="116" t="s">
        <v>26</v>
      </c>
      <c r="D42" s="116" t="s">
        <v>27</v>
      </c>
      <c r="E42" s="118" t="s">
        <v>28</v>
      </c>
      <c r="F42" s="116" t="s">
        <v>29</v>
      </c>
      <c r="G42" s="120">
        <v>2024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</row>
    <row r="43" spans="2:18" ht="16.5" thickBot="1">
      <c r="B43" s="115"/>
      <c r="C43" s="117"/>
      <c r="D43" s="117"/>
      <c r="E43" s="119"/>
      <c r="F43" s="117"/>
      <c r="G43" s="3">
        <v>45323</v>
      </c>
      <c r="H43" s="3">
        <v>45352</v>
      </c>
      <c r="I43" s="3">
        <v>45385</v>
      </c>
      <c r="J43" s="3">
        <v>45416</v>
      </c>
      <c r="K43" s="3">
        <v>45448</v>
      </c>
      <c r="L43" s="87">
        <v>45479</v>
      </c>
      <c r="M43" s="43"/>
      <c r="N43" s="43"/>
      <c r="O43" s="43"/>
      <c r="P43" s="43"/>
      <c r="Q43" s="43"/>
      <c r="R43" s="43"/>
    </row>
    <row r="44" spans="2:18" ht="15.75">
      <c r="B44" s="64"/>
      <c r="C44" s="65"/>
      <c r="D44" s="44" t="str">
        <f>IF(SUM(G44:BN44)&lt;&gt;0,SUM(G44:BN44),"")</f>
        <v/>
      </c>
      <c r="E44" s="68"/>
      <c r="F44" s="45" t="str">
        <f>IF(D44&lt;&gt;"",D44*E44,"")</f>
        <v/>
      </c>
      <c r="G44" s="69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2:18" ht="15.75">
      <c r="B45" s="66"/>
      <c r="C45" s="67"/>
      <c r="D45" s="46" t="str">
        <f t="shared" ref="D45:D51" si="7">IF(SUM(G45:BN45)&lt;&gt;0,SUM(G45:BN45),"")</f>
        <v/>
      </c>
      <c r="E45" s="68"/>
      <c r="F45" s="47" t="str">
        <f t="shared" ref="F45:F51" si="8">IF(D45&lt;&gt;"",D45*E45,"")</f>
        <v/>
      </c>
      <c r="G45" s="71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</row>
    <row r="46" spans="2:18" ht="15.75">
      <c r="B46" s="66"/>
      <c r="C46" s="67"/>
      <c r="D46" s="46" t="str">
        <f t="shared" si="7"/>
        <v/>
      </c>
      <c r="E46" s="68"/>
      <c r="F46" s="47" t="str">
        <f t="shared" si="8"/>
        <v/>
      </c>
      <c r="G46" s="71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</row>
    <row r="47" spans="2:18" ht="15.75">
      <c r="B47" s="66"/>
      <c r="C47" s="67"/>
      <c r="D47" s="46" t="str">
        <f t="shared" si="7"/>
        <v/>
      </c>
      <c r="E47" s="68"/>
      <c r="F47" s="47" t="str">
        <f t="shared" si="8"/>
        <v/>
      </c>
      <c r="G47" s="71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</row>
    <row r="48" spans="2:18" ht="15.75">
      <c r="B48" s="66"/>
      <c r="C48" s="67"/>
      <c r="D48" s="46" t="str">
        <f t="shared" si="7"/>
        <v/>
      </c>
      <c r="E48" s="68"/>
      <c r="F48" s="47" t="str">
        <f t="shared" si="8"/>
        <v/>
      </c>
      <c r="G48" s="71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</row>
    <row r="49" spans="2:18" ht="15.75">
      <c r="B49" s="66"/>
      <c r="C49" s="67"/>
      <c r="D49" s="46" t="str">
        <f t="shared" si="7"/>
        <v/>
      </c>
      <c r="E49" s="68"/>
      <c r="F49" s="47" t="str">
        <f t="shared" si="8"/>
        <v/>
      </c>
      <c r="G49" s="71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</row>
    <row r="50" spans="2:18" ht="15.75">
      <c r="B50" s="66"/>
      <c r="C50" s="67"/>
      <c r="D50" s="46" t="str">
        <f t="shared" si="7"/>
        <v/>
      </c>
      <c r="E50" s="68"/>
      <c r="F50" s="47" t="str">
        <f t="shared" si="8"/>
        <v/>
      </c>
      <c r="G50" s="71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</row>
    <row r="51" spans="2:18" ht="16.5" thickBot="1">
      <c r="B51" s="66"/>
      <c r="C51" s="67"/>
      <c r="D51" s="46" t="str">
        <f t="shared" si="7"/>
        <v/>
      </c>
      <c r="E51" s="68"/>
      <c r="F51" s="47" t="str">
        <f t="shared" si="8"/>
        <v/>
      </c>
      <c r="G51" s="71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</row>
    <row r="52" spans="2:18" ht="15.75">
      <c r="B52" s="111" t="s">
        <v>36</v>
      </c>
      <c r="C52" s="112"/>
      <c r="D52" s="112"/>
      <c r="E52" s="113"/>
      <c r="F52" s="56">
        <f>SUM(F44:F51)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</row>
    <row r="53" spans="2:18" ht="15.75">
      <c r="B53" s="50"/>
      <c r="C53" s="51"/>
      <c r="D53" s="52"/>
      <c r="E53" s="53"/>
      <c r="F53" s="54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</row>
    <row r="54" spans="2:18" ht="15.75" thickBot="1">
      <c r="B54" t="s">
        <v>35</v>
      </c>
    </row>
    <row r="55" spans="2:18" ht="15.75">
      <c r="B55" s="114" t="s">
        <v>25</v>
      </c>
      <c r="C55" s="116" t="s">
        <v>26</v>
      </c>
      <c r="D55" s="116" t="s">
        <v>27</v>
      </c>
      <c r="E55" s="118" t="s">
        <v>28</v>
      </c>
      <c r="F55" s="116" t="s">
        <v>29</v>
      </c>
      <c r="G55" s="120">
        <v>2024</v>
      </c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</row>
    <row r="56" spans="2:18" ht="16.5" thickBot="1">
      <c r="B56" s="115"/>
      <c r="C56" s="117"/>
      <c r="D56" s="117"/>
      <c r="E56" s="119"/>
      <c r="F56" s="117"/>
      <c r="G56" s="3">
        <v>45323</v>
      </c>
      <c r="H56" s="3">
        <v>45352</v>
      </c>
      <c r="I56" s="3">
        <v>45385</v>
      </c>
      <c r="J56" s="3">
        <v>45416</v>
      </c>
      <c r="K56" s="3">
        <v>45448</v>
      </c>
      <c r="L56" s="87">
        <v>45479</v>
      </c>
      <c r="M56" s="43"/>
      <c r="N56" s="43"/>
      <c r="O56" s="43"/>
      <c r="P56" s="43"/>
      <c r="Q56" s="43"/>
      <c r="R56" s="43"/>
    </row>
    <row r="57" spans="2:18" ht="15.75">
      <c r="B57" s="64"/>
      <c r="C57" s="65"/>
      <c r="D57" s="44" t="str">
        <f>IF(SUM(G57:BN57)&lt;&gt;0,SUM(G57:BN57),"")</f>
        <v/>
      </c>
      <c r="E57" s="68"/>
      <c r="F57" s="45" t="str">
        <f>IF(D57&lt;&gt;"",D57*E57,"")</f>
        <v/>
      </c>
      <c r="G57" s="69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</row>
    <row r="58" spans="2:18" ht="15.75">
      <c r="B58" s="66"/>
      <c r="C58" s="67"/>
      <c r="D58" s="46" t="str">
        <f t="shared" ref="D58:D64" si="9">IF(SUM(G58:BN58)&lt;&gt;0,SUM(G58:BN58),"")</f>
        <v/>
      </c>
      <c r="E58" s="68"/>
      <c r="F58" s="47" t="str">
        <f t="shared" ref="F58:F64" si="10">IF(D58&lt;&gt;"",D58*E58,"")</f>
        <v/>
      </c>
      <c r="G58" s="71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</row>
    <row r="59" spans="2:18" ht="15.75">
      <c r="B59" s="66"/>
      <c r="C59" s="67"/>
      <c r="D59" s="46" t="str">
        <f t="shared" si="9"/>
        <v/>
      </c>
      <c r="E59" s="68"/>
      <c r="F59" s="47" t="str">
        <f t="shared" si="10"/>
        <v/>
      </c>
      <c r="G59" s="71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2:18" ht="15.75">
      <c r="B60" s="66"/>
      <c r="C60" s="67"/>
      <c r="D60" s="46" t="str">
        <f t="shared" si="9"/>
        <v/>
      </c>
      <c r="E60" s="68"/>
      <c r="F60" s="47" t="str">
        <f t="shared" si="10"/>
        <v/>
      </c>
      <c r="G60" s="71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</row>
    <row r="61" spans="2:18" ht="15.75">
      <c r="B61" s="66"/>
      <c r="C61" s="67"/>
      <c r="D61" s="46" t="str">
        <f t="shared" si="9"/>
        <v/>
      </c>
      <c r="E61" s="68"/>
      <c r="F61" s="47" t="str">
        <f t="shared" si="10"/>
        <v/>
      </c>
      <c r="G61" s="71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</row>
    <row r="62" spans="2:18" ht="15.75">
      <c r="B62" s="66"/>
      <c r="C62" s="67"/>
      <c r="D62" s="46" t="str">
        <f t="shared" si="9"/>
        <v/>
      </c>
      <c r="E62" s="68"/>
      <c r="F62" s="47" t="str">
        <f t="shared" si="10"/>
        <v/>
      </c>
      <c r="G62" s="71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</row>
    <row r="63" spans="2:18" ht="15.75">
      <c r="B63" s="66"/>
      <c r="C63" s="67"/>
      <c r="D63" s="46" t="str">
        <f t="shared" si="9"/>
        <v/>
      </c>
      <c r="E63" s="68"/>
      <c r="F63" s="47" t="str">
        <f t="shared" si="10"/>
        <v/>
      </c>
      <c r="G63" s="71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</row>
    <row r="64" spans="2:18" ht="16.5" thickBot="1">
      <c r="B64" s="66"/>
      <c r="C64" s="67"/>
      <c r="D64" s="46" t="str">
        <f t="shared" si="9"/>
        <v/>
      </c>
      <c r="E64" s="68"/>
      <c r="F64" s="47" t="str">
        <f t="shared" si="10"/>
        <v/>
      </c>
      <c r="G64" s="71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</row>
    <row r="65" spans="2:6" ht="15.75">
      <c r="B65" s="111" t="s">
        <v>36</v>
      </c>
      <c r="C65" s="112"/>
      <c r="D65" s="112"/>
      <c r="E65" s="113"/>
      <c r="F65" s="56">
        <f>SUM(F57:F64)</f>
        <v>0</v>
      </c>
    </row>
  </sheetData>
  <mergeCells count="35">
    <mergeCell ref="D4:D5"/>
    <mergeCell ref="E4:E5"/>
    <mergeCell ref="F4:F5"/>
    <mergeCell ref="G4:R4"/>
    <mergeCell ref="B17:B18"/>
    <mergeCell ref="C17:C18"/>
    <mergeCell ref="D17:D18"/>
    <mergeCell ref="E17:E18"/>
    <mergeCell ref="F17:F18"/>
    <mergeCell ref="B4:B5"/>
    <mergeCell ref="C4:C5"/>
    <mergeCell ref="G17:R17"/>
    <mergeCell ref="B14:E14"/>
    <mergeCell ref="G29:R29"/>
    <mergeCell ref="F55:F56"/>
    <mergeCell ref="G55:R55"/>
    <mergeCell ref="B42:B43"/>
    <mergeCell ref="C42:C43"/>
    <mergeCell ref="D42:D43"/>
    <mergeCell ref="E42:E43"/>
    <mergeCell ref="F42:F43"/>
    <mergeCell ref="G42:R42"/>
    <mergeCell ref="B29:B30"/>
    <mergeCell ref="C29:C30"/>
    <mergeCell ref="D29:D30"/>
    <mergeCell ref="E29:E30"/>
    <mergeCell ref="F29:F30"/>
    <mergeCell ref="B26:E26"/>
    <mergeCell ref="B39:E39"/>
    <mergeCell ref="B52:E52"/>
    <mergeCell ref="B65:E65"/>
    <mergeCell ref="B55:B56"/>
    <mergeCell ref="C55:C56"/>
    <mergeCell ref="D55:D56"/>
    <mergeCell ref="E55:E56"/>
  </mergeCells>
  <conditionalFormatting sqref="G6:R15 G19:R27">
    <cfRule type="cellIs" dxfId="3" priority="5" operator="equal">
      <formula>"X"</formula>
    </cfRule>
  </conditionalFormatting>
  <conditionalFormatting sqref="G31:R40">
    <cfRule type="cellIs" dxfId="2" priority="3" operator="equal">
      <formula>"X"</formula>
    </cfRule>
  </conditionalFormatting>
  <conditionalFormatting sqref="G44:R53">
    <cfRule type="cellIs" dxfId="1" priority="1" operator="equal">
      <formula>"X"</formula>
    </cfRule>
  </conditionalFormatting>
  <conditionalFormatting sqref="G57:R64">
    <cfRule type="cellIs" dxfId="0" priority="7" operator="equal">
      <formula>"X"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B1:J19"/>
  <sheetViews>
    <sheetView showGridLines="0" tabSelected="1" zoomScale="115" zoomScaleNormal="115" workbookViewId="0">
      <selection activeCell="I7" sqref="I7"/>
    </sheetView>
  </sheetViews>
  <sheetFormatPr defaultRowHeight="15"/>
  <cols>
    <col min="1" max="1" width="2" bestFit="1" customWidth="1"/>
    <col min="2" max="2" width="20.85546875" customWidth="1"/>
    <col min="3" max="3" width="15.42578125" customWidth="1"/>
    <col min="4" max="5" width="11.28515625" bestFit="1" customWidth="1"/>
    <col min="6" max="6" width="11" bestFit="1" customWidth="1"/>
    <col min="7" max="9" width="11.28515625" bestFit="1" customWidth="1"/>
  </cols>
  <sheetData>
    <row r="1" spans="2:10" ht="15.75" thickBot="1"/>
    <row r="2" spans="2:10">
      <c r="B2" s="10" t="s">
        <v>10</v>
      </c>
      <c r="C2" s="122" t="s">
        <v>11</v>
      </c>
      <c r="D2" s="125">
        <v>2024</v>
      </c>
      <c r="E2" s="126"/>
      <c r="F2" s="126"/>
      <c r="G2" s="126"/>
      <c r="H2" s="126"/>
      <c r="I2" s="127"/>
    </row>
    <row r="3" spans="2:10">
      <c r="B3" s="11"/>
      <c r="C3" s="123"/>
      <c r="D3" s="3">
        <v>45323</v>
      </c>
      <c r="E3" s="3">
        <v>45352</v>
      </c>
      <c r="F3" s="3">
        <v>45385</v>
      </c>
      <c r="G3" s="3">
        <v>45416</v>
      </c>
      <c r="H3" s="3">
        <v>45448</v>
      </c>
      <c r="I3" s="12">
        <v>45479</v>
      </c>
    </row>
    <row r="4" spans="2:10" ht="15.75" thickBot="1">
      <c r="B4" s="21"/>
      <c r="C4" s="124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3">
        <v>6</v>
      </c>
    </row>
    <row r="5" spans="2:10" ht="15.75" thickBot="1">
      <c r="B5" s="13" t="s">
        <v>12</v>
      </c>
      <c r="C5" s="20">
        <f t="shared" ref="C5:C10" si="0">SUM(D5:I5)</f>
        <v>126500</v>
      </c>
      <c r="D5" s="4">
        <f>'Recursos Humanos'!D28</f>
        <v>10500</v>
      </c>
      <c r="E5" s="4">
        <f>'Recursos Humanos'!E28</f>
        <v>24500</v>
      </c>
      <c r="F5" s="4">
        <f>'Recursos Humanos'!F28</f>
        <v>22000</v>
      </c>
      <c r="G5" s="4">
        <f>'Recursos Humanos'!G28</f>
        <v>22000</v>
      </c>
      <c r="H5" s="4">
        <f>'Recursos Humanos'!H28</f>
        <v>25500</v>
      </c>
      <c r="I5" s="86">
        <f>'Recursos Humanos'!I28</f>
        <v>22000</v>
      </c>
    </row>
    <row r="6" spans="2:10" ht="24">
      <c r="B6" s="14" t="s">
        <v>13</v>
      </c>
      <c r="C6" s="5">
        <f t="shared" si="0"/>
        <v>79000</v>
      </c>
      <c r="D6" s="75">
        <v>16000</v>
      </c>
      <c r="E6" s="76">
        <v>63000</v>
      </c>
      <c r="F6" s="76"/>
      <c r="G6" s="79"/>
      <c r="H6" s="79"/>
      <c r="I6" s="77"/>
    </row>
    <row r="7" spans="2:10">
      <c r="B7" s="15" t="s">
        <v>14</v>
      </c>
      <c r="C7" s="5">
        <v>0</v>
      </c>
      <c r="D7" s="78"/>
      <c r="E7" s="79"/>
      <c r="F7" s="79"/>
      <c r="G7" s="79"/>
      <c r="H7" s="79"/>
      <c r="I7" s="80"/>
    </row>
    <row r="8" spans="2:10">
      <c r="B8" s="15" t="s">
        <v>15</v>
      </c>
      <c r="C8" s="5">
        <f t="shared" si="0"/>
        <v>0</v>
      </c>
      <c r="D8" s="78"/>
      <c r="E8" s="79"/>
      <c r="F8" s="79"/>
      <c r="G8" s="79"/>
      <c r="H8" s="79"/>
      <c r="I8" s="80"/>
    </row>
    <row r="9" spans="2:10">
      <c r="B9" s="15" t="s">
        <v>16</v>
      </c>
      <c r="C9" s="5">
        <f t="shared" si="0"/>
        <v>0</v>
      </c>
      <c r="D9" s="78"/>
      <c r="E9" s="79"/>
      <c r="F9" s="79"/>
      <c r="G9" s="79"/>
      <c r="H9" s="79"/>
      <c r="I9" s="80"/>
    </row>
    <row r="10" spans="2:10" ht="15.75" thickBot="1">
      <c r="B10" s="16" t="s">
        <v>17</v>
      </c>
      <c r="C10" s="5">
        <f t="shared" si="0"/>
        <v>0</v>
      </c>
      <c r="D10" s="81"/>
      <c r="E10" s="82"/>
      <c r="F10" s="82"/>
      <c r="G10" s="82"/>
      <c r="H10" s="82"/>
      <c r="I10" s="85"/>
      <c r="J10" s="84"/>
    </row>
    <row r="11" spans="2:10" ht="15.75" thickBot="1">
      <c r="B11" s="17" t="s">
        <v>9</v>
      </c>
      <c r="C11" s="18">
        <f t="shared" ref="C11:I11" si="1">SUM(C5:C10)</f>
        <v>205500</v>
      </c>
      <c r="D11" s="19">
        <f t="shared" si="1"/>
        <v>26500</v>
      </c>
      <c r="E11" s="19">
        <f t="shared" si="1"/>
        <v>87500</v>
      </c>
      <c r="F11" s="19">
        <f t="shared" si="1"/>
        <v>22000</v>
      </c>
      <c r="G11" s="19">
        <f t="shared" si="1"/>
        <v>22000</v>
      </c>
      <c r="H11" s="19">
        <f t="shared" si="1"/>
        <v>25500</v>
      </c>
      <c r="I11" s="83">
        <f t="shared" si="1"/>
        <v>22000</v>
      </c>
      <c r="J11" s="84"/>
    </row>
    <row r="14" spans="2:10">
      <c r="B14" s="73" t="s">
        <v>18</v>
      </c>
      <c r="C14" s="121">
        <f>C11</f>
        <v>205500</v>
      </c>
      <c r="D14" s="121"/>
    </row>
    <row r="19" spans="3:3" ht="18.75">
      <c r="C19" s="74"/>
    </row>
  </sheetData>
  <mergeCells count="3">
    <mergeCell ref="C14:D14"/>
    <mergeCell ref="C2:C4"/>
    <mergeCell ref="D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Custos Diretos</vt:lpstr>
      <vt:lpstr>Equipe</vt:lpstr>
      <vt:lpstr>Custos Indiretos</vt:lpstr>
      <vt:lpstr>Recursos Humanos</vt:lpstr>
      <vt:lpstr>Outras Rubricas</vt:lpstr>
      <vt:lpstr>Orçamento 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Leon Kohler</dc:creator>
  <cp:lastModifiedBy>Gregory Oliveira</cp:lastModifiedBy>
  <dcterms:created xsi:type="dcterms:W3CDTF">2024-04-09T19:02:31Z</dcterms:created>
  <dcterms:modified xsi:type="dcterms:W3CDTF">2024-05-27T03:39:36Z</dcterms:modified>
</cp:coreProperties>
</file>