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alomon\OneDrive - Queen's University\Work\Plan Checking tools\ElectronCutout\"/>
    </mc:Choice>
  </mc:AlternateContent>
  <bookViews>
    <workbookView xWindow="28680" yWindow="705" windowWidth="19440" windowHeight="15150" activeTab="3"/>
  </bookViews>
  <sheets>
    <sheet name="CutOut Image" sheetId="5" r:id="rId1"/>
    <sheet name="CutOut Parameters" sheetId="6" r:id="rId2"/>
    <sheet name="CutOut Coordinates" sheetId="2" r:id="rId3"/>
    <sheet name="Applicators &amp; Inserts" sheetId="8" r:id="rId4"/>
  </sheets>
  <definedNames>
    <definedName name="bottom_of_electron_insert">'CutOut Coordinates'!$J$11:$J$11</definedName>
    <definedName name="Cutout_Area">'CutOut Parameters'!$B$20</definedName>
    <definedName name="Cutout_Eq._Sq.">'CutOut Parameters'!$B$22</definedName>
    <definedName name="Cutout_Extent">'CutOut Parameters'!$B$23</definedName>
    <definedName name="Cutout_Perimeter">'CutOut Parameters'!$B$21</definedName>
    <definedName name="Insert_Size">'CutOut Coordinates'!$J$7</definedName>
    <definedName name="Source_to_bottom_of_electron_insert">'CutOut Coordinates'!$J$3</definedName>
    <definedName name="Source_to_top_of_electron_insert">'CutOut Coordinates'!$J$2</definedName>
    <definedName name="SSD">'CutOut Coordinates'!$J$6:$J$6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D1" i="2" l="1"/>
  <c r="G4" i="2"/>
  <c r="F4" i="2"/>
  <c r="G3" i="2"/>
  <c r="G5" i="2" s="1"/>
  <c r="F3" i="2"/>
  <c r="P7" i="5" l="1"/>
  <c r="P3" i="5"/>
  <c r="C7" i="2"/>
  <c r="D7" i="2"/>
  <c r="F5" i="2"/>
  <c r="D3" i="2"/>
  <c r="C4" i="2"/>
  <c r="C5" i="2"/>
  <c r="C6" i="2"/>
  <c r="D4" i="2"/>
  <c r="D5" i="2"/>
  <c r="C3" i="2"/>
  <c r="D6" i="2"/>
  <c r="O7" i="5" l="1"/>
  <c r="O3" i="5"/>
</calcChain>
</file>

<file path=xl/sharedStrings.xml><?xml version="1.0" encoding="utf-8"?>
<sst xmlns="http://schemas.openxmlformats.org/spreadsheetml/2006/main" count="105" uniqueCount="73">
  <si>
    <t>Block Points</t>
  </si>
  <si>
    <t>Distances</t>
  </si>
  <si>
    <t>X</t>
  </si>
  <si>
    <t>Y</t>
  </si>
  <si>
    <t>X Range</t>
  </si>
  <si>
    <t>Y Range</t>
  </si>
  <si>
    <t>Source to top of electron insert</t>
  </si>
  <si>
    <t>cm</t>
  </si>
  <si>
    <t>Source to bottom of electron insert</t>
  </si>
  <si>
    <t>Source to bottom of electron applicator</t>
  </si>
  <si>
    <t>Scale Factor</t>
  </si>
  <si>
    <t>X Scaled</t>
  </si>
  <si>
    <t>Y Scaled</t>
  </si>
  <si>
    <t>SSD</t>
  </si>
  <si>
    <t>Scale Factors</t>
  </si>
  <si>
    <t>bottom of electron insert</t>
  </si>
  <si>
    <t>top of electron insert</t>
  </si>
  <si>
    <t>Expected Dimensions to Top of Insert</t>
  </si>
  <si>
    <t>Expected Dimensions to Bottom of Insert</t>
  </si>
  <si>
    <t>Insert Size</t>
  </si>
  <si>
    <t>Plan</t>
  </si>
  <si>
    <t>Field</t>
  </si>
  <si>
    <t>RadiationType</t>
  </si>
  <si>
    <t>SetupTechnique</t>
  </si>
  <si>
    <t>ToleranceTable</t>
  </si>
  <si>
    <t>Linac</t>
  </si>
  <si>
    <t>Energy</t>
  </si>
  <si>
    <t>GantryAngle</t>
  </si>
  <si>
    <t>ApplicatorID</t>
  </si>
  <si>
    <t>AccessoryCode</t>
  </si>
  <si>
    <t>BlockTrayID</t>
  </si>
  <si>
    <t>InsertCode</t>
  </si>
  <si>
    <t>BlockType</t>
  </si>
  <si>
    <t>MaterialID</t>
  </si>
  <si>
    <t>BlockDivergence</t>
  </si>
  <si>
    <t>BlockName</t>
  </si>
  <si>
    <t>SourceToBlockTrayDistance</t>
  </si>
  <si>
    <t>Cutout Area</t>
  </si>
  <si>
    <t>Cutout Perimeter</t>
  </si>
  <si>
    <t>Cutout Eq. Sq.</t>
  </si>
  <si>
    <t>Cutout Extent</t>
  </si>
  <si>
    <t>Tray</t>
  </si>
  <si>
    <t>ID</t>
  </si>
  <si>
    <t>Name</t>
  </si>
  <si>
    <t>Status</t>
  </si>
  <si>
    <t>Internal Code</t>
  </si>
  <si>
    <t>Add-On Material</t>
  </si>
  <si>
    <t>Add-On Material Energy Modes</t>
  </si>
  <si>
    <t>Active</t>
  </si>
  <si>
    <t>CustomFFDA</t>
  </si>
  <si>
    <t>CustomFFDA6</t>
  </si>
  <si>
    <t>Cutout</t>
  </si>
  <si>
    <t>FFDA(A06)</t>
  </si>
  <si>
    <t>Electron Insert</t>
  </si>
  <si>
    <t>6E 9E 12E 16E 20E</t>
  </si>
  <si>
    <t>FFDA(A10+)</t>
  </si>
  <si>
    <t>A25</t>
  </si>
  <si>
    <t>A20</t>
  </si>
  <si>
    <t>A15</t>
  </si>
  <si>
    <t>A10X6</t>
  </si>
  <si>
    <t>A10</t>
  </si>
  <si>
    <t>A06</t>
  </si>
  <si>
    <t>Field Size X [cm]</t>
  </si>
  <si>
    <t>Field Size Y [cm]</t>
  </si>
  <si>
    <t>Distance from the source [cm]</t>
  </si>
  <si>
    <t>Deleted</t>
  </si>
  <si>
    <t>Applicator</t>
  </si>
  <si>
    <t>Blocks and Compensators</t>
  </si>
  <si>
    <t>Usage Type</t>
  </si>
  <si>
    <t>Thickness [cm]</t>
  </si>
  <si>
    <t>Block</t>
  </si>
  <si>
    <t>Cut-out</t>
  </si>
  <si>
    <t>Cerrobend Electron Cut-outs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</si>
</sst>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828DA1"/>
        <bgColor indexed="64"/>
      </patternFill>
    </fill>
    <fill>
      <patternFill patternType="solid">
        <fgColor rgb="FFD6DEE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12" applyNumberFormat="0" applyFill="0" applyAlignment="0" applyProtection="0"/>
  </cellStyleXfs>
  <cellXfs count="37">
    <xf numFmtId="0" fontId="0" fillId="0" borderId="0" xfId="0"/>
    <xf numFmtId="164" fontId="0" fillId="0" borderId="0" xfId="0" applyNumberFormat="1"/>
    <xf numFmtId="0" fontId="4" fillId="0" borderId="0" xfId="2" applyFont="1" applyFill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4" fontId="0" fillId="0" borderId="7" xfId="0" applyNumberFormat="1" applyBorder="1"/>
    <xf numFmtId="164" fontId="0" fillId="0" borderId="9" xfId="0" applyNumberFormat="1" applyBorder="1"/>
    <xf numFmtId="0" fontId="3" fillId="0" borderId="10" xfId="0" applyFont="1" applyFill="1" applyBorder="1"/>
    <xf numFmtId="0" fontId="3" fillId="0" borderId="7" xfId="0" applyFont="1" applyBorder="1"/>
    <xf numFmtId="164" fontId="0" fillId="0" borderId="0" xfId="0" applyNumberFormat="1" applyBorder="1"/>
    <xf numFmtId="164" fontId="0" fillId="0" borderId="8" xfId="0" applyNumberFormat="1" applyBorder="1"/>
    <xf numFmtId="164" fontId="4" fillId="0" borderId="11" xfId="2" applyNumberFormat="1" applyFont="1" applyFill="1" applyBorder="1" applyAlignment="1">
      <alignment horizontal="right"/>
    </xf>
    <xf numFmtId="1" fontId="0" fillId="0" borderId="9" xfId="0" applyNumberFormat="1" applyBorder="1"/>
    <xf numFmtId="164" fontId="0" fillId="0" borderId="6" xfId="0" applyNumberForma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5" fillId="0" borderId="0" xfId="3" applyBorder="1" applyAlignment="1">
      <alignment horizontal="center"/>
    </xf>
    <xf numFmtId="0" fontId="5" fillId="0" borderId="12" xfId="3" applyAlignment="1">
      <alignment horizontal="center" vertical="center"/>
    </xf>
    <xf numFmtId="0" fontId="0" fillId="0" borderId="0" xfId="0" applyAlignment="1">
      <alignment wrapText="1"/>
    </xf>
    <xf numFmtId="0" fontId="7" fillId="3" borderId="13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6" fillId="4" borderId="16" xfId="0" applyFont="1" applyFill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3" borderId="18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7" fillId="4" borderId="16" xfId="0" applyFont="1" applyFill="1" applyBorder="1" applyAlignment="1">
      <alignment vertical="center" wrapText="1"/>
    </xf>
  </cellXfs>
  <cellStyles count="4">
    <cellStyle name="Good" xfId="2" builtinId="26"/>
    <cellStyle name="Heading 1" xfId="3" builtinId="16"/>
    <cellStyle name="Heading 2" xfId="1" builtinId="17"/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'CutOut Coordinates'!$A$1:$B$1</c:f>
              <c:strCache>
                <c:ptCount val="1"/>
                <c:pt idx="0">
                  <c:v>Block Points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'CutOut Coordinates'!$C$3:$C$7</c:f>
              <c:numCache>
                <c:formatCode>0.0</c:formatCode>
                <c:ptCount val="5"/>
                <c:pt idx="0">
                  <c:v>9.4499999999999993</c:v>
                </c:pt>
                <c:pt idx="1">
                  <c:v>0</c:v>
                </c:pt>
                <c:pt idx="2">
                  <c:v>-9.4499999999999993</c:v>
                </c:pt>
                <c:pt idx="3">
                  <c:v>0</c:v>
                </c:pt>
                <c:pt idx="4">
                  <c:v>9.4499999999999993</c:v>
                </c:pt>
              </c:numCache>
            </c:numRef>
          </c:xVal>
          <c:yVal>
            <c:numRef>
              <c:f>'CutOut Coordinates'!$D$3:$D$7</c:f>
              <c:numCache>
                <c:formatCode>0.0</c:formatCode>
                <c:ptCount val="5"/>
                <c:pt idx="0">
                  <c:v>0</c:v>
                </c:pt>
                <c:pt idx="1">
                  <c:v>9.4499999999999993</c:v>
                </c:pt>
                <c:pt idx="2">
                  <c:v>0</c:v>
                </c:pt>
                <c:pt idx="3">
                  <c:v>-9.4499999999999993</c:v>
                </c:pt>
                <c:pt idx="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29-4BE2-8F60-4FE7F9F1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37640"/>
        <c:axId val="493138032"/>
      </c:scatterChart>
      <c:valAx>
        <c:axId val="493137640"/>
        <c:scaling>
          <c:orientation val="maxMin"/>
          <c:max val="20"/>
          <c:min val="-20"/>
        </c:scaling>
        <c:delete val="0"/>
        <c:axPos val="b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38032"/>
        <c:crosses val="autoZero"/>
        <c:crossBetween val="midCat"/>
      </c:valAx>
      <c:valAx>
        <c:axId val="493138032"/>
        <c:scaling>
          <c:orientation val="minMax"/>
          <c:max val="20"/>
          <c:min val="-20"/>
        </c:scaling>
        <c:delete val="0"/>
        <c:axPos val="r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3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8100" cap="flat" cmpd="sng" algn="ctr">
      <a:solidFill>
        <a:srgbClr val="FF000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584948</xdr:colOff>
      <xdr:row>19</xdr:row>
      <xdr:rowOff>13061</xdr:rowOff>
    </xdr:from>
    <xdr:to>
      <xdr:col>15</xdr:col>
      <xdr:colOff>718298</xdr:colOff>
      <xdr:row>23</xdr:row>
      <xdr:rowOff>165461</xdr:rowOff>
    </xdr:to>
    <xdr:cxnSp macro="">
      <xdr:nvCxnSpPr>
        <xdr:cNvPr id="3" name="UpArrow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 flipH="1">
          <a:off x="9119348" y="3661136"/>
          <a:ext cx="91440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243702</xdr:colOff>
      <xdr:row>17</xdr:row>
      <xdr:rowOff>152400</xdr:rowOff>
    </xdr:from>
    <xdr:to>
      <xdr:col>15</xdr:col>
      <xdr:colOff>377052</xdr:colOff>
      <xdr:row>22</xdr:row>
      <xdr:rowOff>114300</xdr:rowOff>
    </xdr:to>
    <xdr:cxnSp macro="">
      <xdr:nvCxnSpPr>
        <xdr:cNvPr id="4" name="HorzArrow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 flipH="1">
          <a:off x="8778102" y="3419475"/>
          <a:ext cx="91440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289284</xdr:colOff>
      <xdr:row>25</xdr:row>
      <xdr:rowOff>89427</xdr:rowOff>
    </xdr:from>
    <xdr:to>
      <xdr:col>15</xdr:col>
      <xdr:colOff>422634</xdr:colOff>
      <xdr:row>30</xdr:row>
      <xdr:rowOff>51327</xdr:rowOff>
    </xdr:to>
    <xdr:graphicFrame macro="">
      <xdr:nvGraphicFramePr>
        <xdr:cNvPr id="5" name="Outline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utoutCoord" displayName="CutoutCoord" ref="A2:D7" totalsRowShown="0">
  <tableColumns count="4">
    <tableColumn id="1" name="X" dataDxfId="5"/>
    <tableColumn id="2" name="Y" dataDxfId="4"/>
    <tableColumn id="3" name="X Scaled" dataDxfId="3">
      <calculatedColumnFormula>CutoutCoord[[#This Row],[X]]*$D$1/100</calculatedColumnFormula>
    </tableColumn>
    <tableColumn id="4" name="Y Scaled" dataDxfId="2">
      <calculatedColumnFormula>CutoutCoord[[#This Row],[Y]]*$D$1/100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2:N7" totalsRowShown="0" headerRowDxfId="0" tableBorderDxfId="1">
  <tableColumns count="6">
    <tableColumn id="1" name="ID"/>
    <tableColumn id="2" name="Name"/>
    <tableColumn id="3" name="Status"/>
    <tableColumn id="4" name="Internal Code"/>
    <tableColumn id="5" name="Add-On Material"/>
    <tableColumn id="6" name="Add-On Material Energy Mod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Q17"/>
  <sheetViews>
    <sheetView topLeftCell="E1" zoomScaleNormal="100" workbookViewId="0">
      <selection activeCell="Q13" sqref="Q13"/>
    </sheetView>
  </sheetViews>
  <sheetFormatPr defaultRowHeight="15" x14ac:dyDescent="0.25"/>
  <cols>
    <col min="15" max="15" width="11.7109375" customWidth="1"/>
    <col min="16" max="16" width="11.7109375" style="16" customWidth="1"/>
    <col min="17" max="17" width="20.7109375" style="16" customWidth="1"/>
  </cols>
  <sheetData>
    <row r="1" spans="15:16" x14ac:dyDescent="0.25">
      <c r="O1" s="17" t="s">
        <v>18</v>
      </c>
      <c r="P1" s="18"/>
    </row>
    <row r="2" spans="15:16" x14ac:dyDescent="0.25">
      <c r="O2" s="19"/>
      <c r="P2" s="20"/>
    </row>
    <row r="3" spans="15:16" ht="15.75" thickBot="1" x14ac:dyDescent="0.3">
      <c r="O3" s="7">
        <f>'CutOut Coordinates'!F5*bottom_of_electron_insert/SSD</f>
        <v>18.805970149253731</v>
      </c>
      <c r="P3" s="8">
        <f>'CutOut Coordinates'!G5*bottom_of_electron_insert/SSD</f>
        <v>18.805970149253731</v>
      </c>
    </row>
    <row r="4" spans="15:16" ht="15.75" thickBot="1" x14ac:dyDescent="0.3">
      <c r="P4"/>
    </row>
    <row r="5" spans="15:16" x14ac:dyDescent="0.25">
      <c r="O5" s="17" t="s">
        <v>17</v>
      </c>
      <c r="P5" s="18"/>
    </row>
    <row r="6" spans="15:16" x14ac:dyDescent="0.25">
      <c r="O6" s="19"/>
      <c r="P6" s="20"/>
    </row>
    <row r="7" spans="15:16" ht="15.75" thickBot="1" x14ac:dyDescent="0.3">
      <c r="O7" s="7">
        <f>'CutOut Coordinates'!F5*'CutOut Coordinates'!$J$12/100</f>
        <v>18.5</v>
      </c>
      <c r="P7" s="8">
        <f>'CutOut Coordinates'!G5*'CutOut Coordinates'!$J$12/100</f>
        <v>18.5</v>
      </c>
    </row>
    <row r="8" spans="15:16" x14ac:dyDescent="0.25">
      <c r="P8"/>
    </row>
    <row r="10" spans="15:16" ht="15" customHeight="1" x14ac:dyDescent="0.25"/>
    <row r="17" ht="15" customHeight="1" x14ac:dyDescent="0.25"/>
  </sheetData>
  <mergeCells count="2">
    <mergeCell ref="O5:P6"/>
    <mergeCell ref="O1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0" sqref="A20:A23"/>
    </sheetView>
  </sheetViews>
  <sheetFormatPr defaultRowHeight="15" x14ac:dyDescent="0.25"/>
  <cols>
    <col min="1" max="1" width="25.7109375" bestFit="1" customWidth="1"/>
    <col min="2" max="3" width="20.7109375" style="16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1"/>
  <sheetViews>
    <sheetView zoomScaleNormal="100" workbookViewId="0">
      <selection activeCell="E20" sqref="E20"/>
    </sheetView>
  </sheetViews>
  <sheetFormatPr defaultRowHeight="15" x14ac:dyDescent="0.25"/>
  <cols>
    <col min="3" max="3" width="11.85546875" customWidth="1"/>
    <col min="6" max="7" width="10.85546875" customWidth="1"/>
    <col min="9" max="9" width="36.5703125" bestFit="1" customWidth="1"/>
    <col min="10" max="10" width="6.5703125" bestFit="1" customWidth="1"/>
    <col min="11" max="11" width="3.5703125" bestFit="1" customWidth="1"/>
  </cols>
  <sheetData>
    <row r="1" spans="1:11" ht="18" thickBot="1" x14ac:dyDescent="0.35">
      <c r="A1" s="21" t="s">
        <v>0</v>
      </c>
      <c r="B1" s="21"/>
      <c r="C1" t="s">
        <v>10</v>
      </c>
      <c r="D1" s="1">
        <f>bottom_of_electron_insert</f>
        <v>94.5</v>
      </c>
      <c r="I1" s="22" t="s">
        <v>1</v>
      </c>
      <c r="J1" s="23"/>
      <c r="K1" s="24"/>
    </row>
    <row r="2" spans="1:11" ht="15.75" thickTop="1" x14ac:dyDescent="0.25">
      <c r="A2" t="s">
        <v>2</v>
      </c>
      <c r="B2" t="s">
        <v>3</v>
      </c>
      <c r="C2" t="s">
        <v>11</v>
      </c>
      <c r="D2" t="s">
        <v>12</v>
      </c>
      <c r="F2" t="s">
        <v>4</v>
      </c>
      <c r="G2" t="s">
        <v>5</v>
      </c>
      <c r="I2" s="3" t="s">
        <v>6</v>
      </c>
      <c r="J2" s="11">
        <v>93</v>
      </c>
      <c r="K2" s="4" t="s">
        <v>7</v>
      </c>
    </row>
    <row r="3" spans="1:11" x14ac:dyDescent="0.25">
      <c r="A3" s="1">
        <v>10</v>
      </c>
      <c r="B3" s="1">
        <v>0</v>
      </c>
      <c r="C3" s="1">
        <f>CutoutCoord[[#This Row],[X]]*$D$1/100</f>
        <v>9.4499999999999993</v>
      </c>
      <c r="D3" s="1">
        <f>CutoutCoord[[#This Row],[Y]]*$D$1/100</f>
        <v>0</v>
      </c>
      <c r="F3" s="1">
        <f>MAX(CutoutCoord[X])</f>
        <v>10</v>
      </c>
      <c r="G3" s="1">
        <f>MAX(CutoutCoord[Y])</f>
        <v>10</v>
      </c>
      <c r="I3" s="3" t="s">
        <v>8</v>
      </c>
      <c r="J3" s="11">
        <v>95</v>
      </c>
      <c r="K3" s="4" t="s">
        <v>7</v>
      </c>
    </row>
    <row r="4" spans="1:11" ht="15.75" thickBot="1" x14ac:dyDescent="0.3">
      <c r="A4" s="1">
        <v>0</v>
      </c>
      <c r="B4" s="1">
        <v>10</v>
      </c>
      <c r="C4" s="1">
        <f>CutoutCoord[[#This Row],[X]]*$D$1/100</f>
        <v>0</v>
      </c>
      <c r="D4" s="1">
        <f>CutoutCoord[[#This Row],[Y]]*$D$1/100</f>
        <v>9.4499999999999993</v>
      </c>
      <c r="F4" s="1">
        <f>MIN(CutoutCoord[X])</f>
        <v>-10</v>
      </c>
      <c r="G4" s="1">
        <f>MIN(CutoutCoord[Y])</f>
        <v>-10</v>
      </c>
      <c r="I4" s="5" t="s">
        <v>9</v>
      </c>
      <c r="J4" s="12">
        <v>96.8</v>
      </c>
      <c r="K4" s="6" t="s">
        <v>7</v>
      </c>
    </row>
    <row r="5" spans="1:11" ht="15.75" thickBot="1" x14ac:dyDescent="0.3">
      <c r="A5" s="1">
        <v>-10</v>
      </c>
      <c r="B5" s="1">
        <v>0</v>
      </c>
      <c r="C5" s="1">
        <f>CutoutCoord[[#This Row],[X]]*$D$1/100</f>
        <v>-9.4499999999999993</v>
      </c>
      <c r="D5" s="1">
        <f>CutoutCoord[[#This Row],[Y]]*$D$1/100</f>
        <v>0</v>
      </c>
      <c r="F5" s="1">
        <f>F3-F4</f>
        <v>20</v>
      </c>
      <c r="G5" s="1">
        <f>G3-G4</f>
        <v>20</v>
      </c>
    </row>
    <row r="6" spans="1:11" x14ac:dyDescent="0.25">
      <c r="A6" s="1">
        <v>0</v>
      </c>
      <c r="B6" s="1">
        <v>-10</v>
      </c>
      <c r="C6" s="1">
        <f>CutoutCoord[[#This Row],[X]]*$D$1/100</f>
        <v>0</v>
      </c>
      <c r="D6" s="1">
        <f>CutoutCoord[[#This Row],[Y]]*$D$1/100</f>
        <v>-9.4499999999999993</v>
      </c>
      <c r="F6" s="1"/>
      <c r="G6" s="1"/>
      <c r="I6" s="9" t="s">
        <v>13</v>
      </c>
      <c r="J6" s="13">
        <v>100.5</v>
      </c>
    </row>
    <row r="7" spans="1:11" ht="15" customHeight="1" thickBot="1" x14ac:dyDescent="0.3">
      <c r="A7" s="1">
        <v>10</v>
      </c>
      <c r="B7" s="1">
        <v>0</v>
      </c>
      <c r="C7" s="1">
        <f>CutoutCoord[[#This Row],[X]]*$D$1/100</f>
        <v>9.4499999999999993</v>
      </c>
      <c r="D7" s="1">
        <f>CutoutCoord[[#This Row],[Y]]*$D$1/100</f>
        <v>0</v>
      </c>
      <c r="I7" s="10" t="s">
        <v>19</v>
      </c>
      <c r="J7" s="14">
        <v>6</v>
      </c>
    </row>
    <row r="8" spans="1:11" x14ac:dyDescent="0.25">
      <c r="A8" s="1"/>
      <c r="B8" s="1"/>
      <c r="C8" s="1"/>
      <c r="D8" s="1"/>
    </row>
    <row r="9" spans="1:11" ht="15.75" thickBot="1" x14ac:dyDescent="0.3">
      <c r="A9" s="1"/>
      <c r="B9" s="1"/>
      <c r="C9" s="1"/>
      <c r="D9" s="1"/>
    </row>
    <row r="10" spans="1:11" ht="18" thickBot="1" x14ac:dyDescent="0.35">
      <c r="A10" s="1"/>
      <c r="B10" s="1"/>
      <c r="C10" s="1"/>
      <c r="D10" s="1"/>
      <c r="I10" s="22" t="s">
        <v>14</v>
      </c>
      <c r="J10" s="24"/>
    </row>
    <row r="11" spans="1:11" ht="15.75" thickTop="1" x14ac:dyDescent="0.25">
      <c r="A11" s="1"/>
      <c r="B11" s="1"/>
      <c r="C11" s="1"/>
      <c r="D11" s="1"/>
      <c r="I11" s="3" t="s">
        <v>15</v>
      </c>
      <c r="J11" s="15">
        <f>Source_to_bottom_of_electron_insert-(SSD-100)</f>
        <v>94.5</v>
      </c>
    </row>
    <row r="12" spans="1:11" ht="15.75" thickBot="1" x14ac:dyDescent="0.3">
      <c r="A12" s="1"/>
      <c r="B12" s="1"/>
      <c r="C12" s="1"/>
      <c r="D12" s="1"/>
      <c r="H12" s="2"/>
      <c r="I12" s="5" t="s">
        <v>16</v>
      </c>
      <c r="J12" s="8">
        <f>Source_to_top_of_electron_insert-(SSD-100)</f>
        <v>92.5</v>
      </c>
    </row>
    <row r="13" spans="1:11" x14ac:dyDescent="0.25">
      <c r="A13" s="1"/>
      <c r="B13" s="1"/>
      <c r="C13" s="1"/>
      <c r="D13" s="1"/>
    </row>
    <row r="14" spans="1:11" x14ac:dyDescent="0.25">
      <c r="A14" s="1"/>
      <c r="B14" s="1"/>
      <c r="C14" s="1"/>
      <c r="D14" s="1"/>
    </row>
    <row r="15" spans="1:11" x14ac:dyDescent="0.25">
      <c r="A15" s="1"/>
      <c r="B15" s="1"/>
      <c r="C15" s="1"/>
      <c r="D15" s="1"/>
    </row>
    <row r="16" spans="1:11" x14ac:dyDescent="0.25">
      <c r="A16" s="1"/>
      <c r="B16" s="1"/>
      <c r="C16" s="1"/>
      <c r="D16" s="1"/>
    </row>
    <row r="17" spans="1:4" ht="15" customHeight="1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</sheetData>
  <mergeCells count="3">
    <mergeCell ref="A1:B1"/>
    <mergeCell ref="I1:K1"/>
    <mergeCell ref="I10:J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N23" sqref="N23"/>
    </sheetView>
  </sheetViews>
  <sheetFormatPr defaultRowHeight="15" x14ac:dyDescent="0.25"/>
  <cols>
    <col min="7" max="7" width="14.42578125" customWidth="1"/>
    <col min="9" max="10" width="13.42578125" customWidth="1"/>
    <col min="11" max="11" width="6.5703125" customWidth="1"/>
    <col min="12" max="12" width="8" customWidth="1"/>
    <col min="13" max="13" width="14" customWidth="1"/>
    <col min="14" max="14" width="16" customWidth="1"/>
    <col min="16" max="16" width="7.7109375" style="27" bestFit="1" customWidth="1"/>
    <col min="17" max="17" width="26.7109375" style="27" bestFit="1" customWidth="1"/>
    <col min="18" max="18" width="6.5703125" style="27" customWidth="1"/>
    <col min="19" max="19" width="9.7109375" style="27" customWidth="1"/>
    <col min="20" max="20" width="15.5703125" style="27" customWidth="1"/>
  </cols>
  <sheetData>
    <row r="1" spans="1:20" ht="20.25" thickBot="1" x14ac:dyDescent="0.35">
      <c r="A1" s="26" t="s">
        <v>66</v>
      </c>
      <c r="B1" s="26"/>
      <c r="C1" s="26"/>
      <c r="D1" s="26"/>
      <c r="E1" s="26"/>
      <c r="F1" s="26"/>
      <c r="G1" s="26"/>
      <c r="I1" s="25" t="s">
        <v>41</v>
      </c>
      <c r="J1" s="25"/>
      <c r="K1" s="25"/>
      <c r="L1" s="25"/>
      <c r="M1" s="25"/>
      <c r="N1" s="25"/>
      <c r="P1" s="32" t="s">
        <v>67</v>
      </c>
      <c r="Q1" s="32"/>
      <c r="R1" s="32"/>
      <c r="S1" s="32"/>
      <c r="T1" s="32"/>
    </row>
    <row r="2" spans="1:20" ht="30" customHeight="1" thickTop="1" thickBot="1" x14ac:dyDescent="0.3">
      <c r="A2" s="28" t="s">
        <v>42</v>
      </c>
      <c r="B2" s="29" t="s">
        <v>43</v>
      </c>
      <c r="C2" s="29" t="s">
        <v>44</v>
      </c>
      <c r="D2" s="29" t="s">
        <v>45</v>
      </c>
      <c r="E2" s="29" t="s">
        <v>62</v>
      </c>
      <c r="F2" s="29" t="s">
        <v>63</v>
      </c>
      <c r="G2" s="29" t="s">
        <v>64</v>
      </c>
      <c r="I2" s="27" t="s">
        <v>42</v>
      </c>
      <c r="J2" s="27" t="s">
        <v>43</v>
      </c>
      <c r="K2" s="27" t="s">
        <v>44</v>
      </c>
      <c r="L2" s="27" t="s">
        <v>45</v>
      </c>
      <c r="M2" s="27" t="s">
        <v>46</v>
      </c>
      <c r="N2" s="27" t="s">
        <v>47</v>
      </c>
      <c r="P2" s="33" t="s">
        <v>42</v>
      </c>
      <c r="Q2" s="34" t="s">
        <v>43</v>
      </c>
      <c r="R2" s="35" t="s">
        <v>68</v>
      </c>
      <c r="S2" s="35" t="s">
        <v>69</v>
      </c>
      <c r="T2" s="35" t="s">
        <v>47</v>
      </c>
    </row>
    <row r="3" spans="1:20" ht="15.75" thickBot="1" x14ac:dyDescent="0.3">
      <c r="A3" s="30" t="s">
        <v>56</v>
      </c>
      <c r="B3" s="31" t="s">
        <v>56</v>
      </c>
      <c r="C3" s="31" t="s">
        <v>48</v>
      </c>
      <c r="D3" s="31">
        <v>4004</v>
      </c>
      <c r="E3" s="31">
        <v>25</v>
      </c>
      <c r="F3" s="31">
        <v>25</v>
      </c>
      <c r="G3" s="31">
        <v>95</v>
      </c>
      <c r="I3" t="s">
        <v>49</v>
      </c>
      <c r="J3" t="s">
        <v>49</v>
      </c>
      <c r="K3" t="s">
        <v>48</v>
      </c>
      <c r="P3" s="30" t="s">
        <v>71</v>
      </c>
      <c r="Q3" s="36" t="s">
        <v>72</v>
      </c>
      <c r="R3" s="36" t="s">
        <v>70</v>
      </c>
      <c r="S3" s="36">
        <v>2.5</v>
      </c>
      <c r="T3" s="36" t="s">
        <v>54</v>
      </c>
    </row>
    <row r="4" spans="1:20" ht="15.75" thickBot="1" x14ac:dyDescent="0.3">
      <c r="A4" s="30" t="s">
        <v>57</v>
      </c>
      <c r="B4" s="31" t="s">
        <v>57</v>
      </c>
      <c r="C4" s="31" t="s">
        <v>48</v>
      </c>
      <c r="D4" s="31">
        <v>4003</v>
      </c>
      <c r="E4" s="31">
        <v>20</v>
      </c>
      <c r="F4" s="31">
        <v>20</v>
      </c>
      <c r="G4" s="31">
        <v>95</v>
      </c>
      <c r="I4" t="s">
        <v>50</v>
      </c>
      <c r="J4" t="s">
        <v>50</v>
      </c>
      <c r="K4" t="s">
        <v>48</v>
      </c>
    </row>
    <row r="5" spans="1:20" ht="15.75" thickBot="1" x14ac:dyDescent="0.3">
      <c r="A5" s="30" t="s">
        <v>58</v>
      </c>
      <c r="B5" s="31" t="s">
        <v>58</v>
      </c>
      <c r="C5" s="31" t="s">
        <v>48</v>
      </c>
      <c r="D5" s="31">
        <v>4002</v>
      </c>
      <c r="E5" s="31">
        <v>15</v>
      </c>
      <c r="F5" s="31">
        <v>15</v>
      </c>
      <c r="G5" s="31">
        <v>95</v>
      </c>
      <c r="I5" t="s">
        <v>51</v>
      </c>
      <c r="J5" t="s">
        <v>51</v>
      </c>
      <c r="K5" t="s">
        <v>48</v>
      </c>
    </row>
    <row r="6" spans="1:20" ht="15.75" thickBot="1" x14ac:dyDescent="0.3">
      <c r="A6" s="30" t="s">
        <v>59</v>
      </c>
      <c r="B6" s="31" t="s">
        <v>59</v>
      </c>
      <c r="C6" s="31" t="s">
        <v>65</v>
      </c>
      <c r="D6" s="31">
        <v>4006</v>
      </c>
      <c r="E6" s="31">
        <v>10</v>
      </c>
      <c r="F6" s="31">
        <v>6</v>
      </c>
      <c r="G6" s="31">
        <v>95</v>
      </c>
      <c r="I6" t="s">
        <v>52</v>
      </c>
      <c r="J6" t="s">
        <v>52</v>
      </c>
      <c r="K6" t="s">
        <v>48</v>
      </c>
      <c r="L6">
        <v>126</v>
      </c>
      <c r="M6" t="s">
        <v>53</v>
      </c>
      <c r="N6" t="s">
        <v>54</v>
      </c>
    </row>
    <row r="7" spans="1:20" ht="15.75" thickBot="1" x14ac:dyDescent="0.3">
      <c r="A7" s="30" t="s">
        <v>60</v>
      </c>
      <c r="B7" s="31" t="s">
        <v>60</v>
      </c>
      <c r="C7" s="31" t="s">
        <v>48</v>
      </c>
      <c r="D7" s="31">
        <v>4001</v>
      </c>
      <c r="E7" s="31">
        <v>10</v>
      </c>
      <c r="F7" s="31">
        <v>10</v>
      </c>
      <c r="G7" s="31">
        <v>95</v>
      </c>
      <c r="I7" t="s">
        <v>55</v>
      </c>
      <c r="J7" t="s">
        <v>55</v>
      </c>
      <c r="K7" t="s">
        <v>48</v>
      </c>
      <c r="L7">
        <v>4094</v>
      </c>
      <c r="M7" t="s">
        <v>53</v>
      </c>
      <c r="N7" t="s">
        <v>54</v>
      </c>
    </row>
    <row r="8" spans="1:20" ht="15.75" thickBot="1" x14ac:dyDescent="0.3">
      <c r="A8" s="30" t="s">
        <v>61</v>
      </c>
      <c r="B8" s="31" t="s">
        <v>61</v>
      </c>
      <c r="C8" s="31" t="s">
        <v>48</v>
      </c>
      <c r="D8" s="31">
        <v>4000</v>
      </c>
      <c r="E8" s="31">
        <v>6</v>
      </c>
      <c r="F8" s="31">
        <v>6</v>
      </c>
      <c r="G8" s="31">
        <v>95</v>
      </c>
    </row>
  </sheetData>
  <mergeCells count="3">
    <mergeCell ref="A1:G1"/>
    <mergeCell ref="I1:N1"/>
    <mergeCell ref="P1:T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CutOut Image</vt:lpstr>
      <vt:lpstr>CutOut Parameters</vt:lpstr>
      <vt:lpstr>CutOut Coordinates</vt:lpstr>
      <vt:lpstr>Applicators &amp; Inserts</vt:lpstr>
      <vt:lpstr>bottom_of_electron_insert</vt:lpstr>
      <vt:lpstr>Cutout_Area</vt:lpstr>
      <vt:lpstr>Cutout_Eq._Sq.</vt:lpstr>
      <vt:lpstr>Cutout_Extent</vt:lpstr>
      <vt:lpstr>Cutout_Perimeter</vt:lpstr>
      <vt:lpstr>Insert_Size</vt:lpstr>
      <vt:lpstr>Source_to_bottom_of_electron_insert</vt:lpstr>
      <vt:lpstr>Source_to_top_of_electron_insert</vt:lpstr>
      <vt:lpstr>SSD</vt:lpstr>
    </vt:vector>
  </TitlesOfParts>
  <Company>Kingston Health Sciences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"gsalomon"</cp:lastModifiedBy>
  <dcterms:created xsi:type="dcterms:W3CDTF">2021-04-15T13:01:52Z</dcterms:created>
  <dcterms:modified xsi:type="dcterms:W3CDTF">2021-04-21T19:04:16Z</dcterms:modified>
</cp:coreProperties>
</file>