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OneDrive - Queen's University\Python\Projects\StructureRelations\tests\"/>
    </mc:Choice>
  </mc:AlternateContent>
  <xr:revisionPtr revIDLastSave="0" documentId="13_ncr:1_{DCCD108D-EA75-4414-8984-8FC2176B44E3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Expected Volumes" sheetId="1" r:id="rId1"/>
    <sheet name="Volume Calculations" sheetId="4" r:id="rId2"/>
    <sheet name="example Output" sheetId="2" r:id="rId3"/>
    <sheet name="example Coarse Outpu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4" l="1"/>
  <c r="O7" i="4"/>
  <c r="O6" i="4"/>
  <c r="O19" i="4"/>
  <c r="O21" i="4"/>
  <c r="O20" i="4"/>
  <c r="H20" i="4"/>
  <c r="L20" i="4" s="1"/>
  <c r="J21" i="4"/>
  <c r="N21" i="4" s="1"/>
  <c r="J20" i="4"/>
  <c r="N20" i="4" s="1"/>
  <c r="I21" i="4"/>
  <c r="M21" i="4" s="1"/>
  <c r="H21" i="4"/>
  <c r="L21" i="4" s="1"/>
  <c r="I20" i="4"/>
  <c r="M20" i="4" s="1"/>
  <c r="I19" i="4"/>
  <c r="M19" i="4" s="1"/>
  <c r="H19" i="4"/>
  <c r="L19" i="4" s="1"/>
  <c r="I18" i="4"/>
  <c r="M18" i="4" s="1"/>
  <c r="H18" i="4"/>
  <c r="L18" i="4" s="1"/>
  <c r="I17" i="4"/>
  <c r="M17" i="4" s="1"/>
  <c r="H17" i="4"/>
  <c r="L17" i="4" s="1"/>
  <c r="I16" i="4"/>
  <c r="M16" i="4" s="1"/>
  <c r="H16" i="4"/>
  <c r="L16" i="4" s="1"/>
  <c r="J8" i="4"/>
  <c r="N8" i="4" s="1"/>
  <c r="J7" i="4"/>
  <c r="N7" i="4" s="1"/>
  <c r="I8" i="4"/>
  <c r="M8" i="4" s="1"/>
  <c r="I7" i="4"/>
  <c r="M7" i="4" s="1"/>
  <c r="H7" i="4"/>
  <c r="L7" i="4" s="1"/>
  <c r="H8" i="4"/>
  <c r="L8" i="4" s="1"/>
  <c r="I6" i="4"/>
  <c r="M6" i="4" s="1"/>
  <c r="I5" i="4"/>
  <c r="M5" i="4" s="1"/>
  <c r="H5" i="4"/>
  <c r="L5" i="4" s="1"/>
  <c r="I4" i="4"/>
  <c r="M4" i="4" s="1"/>
  <c r="I3" i="4"/>
  <c r="M3" i="4" s="1"/>
  <c r="H6" i="4"/>
  <c r="L6" i="4" s="1"/>
  <c r="H4" i="4"/>
  <c r="L4" i="4" s="1"/>
  <c r="H3" i="4"/>
  <c r="L3" i="4" s="1"/>
  <c r="P7" i="2" l="1"/>
  <c r="D7" i="2"/>
  <c r="J7" i="2"/>
  <c r="H8" i="1" l="1"/>
  <c r="H7" i="1"/>
  <c r="G8" i="1"/>
  <c r="G4" i="1"/>
  <c r="G6" i="1"/>
  <c r="G5" i="1"/>
  <c r="G3" i="1"/>
  <c r="G7" i="1" l="1"/>
</calcChain>
</file>

<file path=xl/sharedStrings.xml><?xml version="1.0" encoding="utf-8"?>
<sst xmlns="http://schemas.openxmlformats.org/spreadsheetml/2006/main" count="458" uniqueCount="368">
  <si>
    <t>Structure</t>
  </si>
  <si>
    <t>BODY</t>
  </si>
  <si>
    <t>Volume [cm³]</t>
  </si>
  <si>
    <t>Equiv. Sphere Diam. [cm]</t>
  </si>
  <si>
    <t>6cm_box</t>
  </si>
  <si>
    <t>3cm_box</t>
  </si>
  <si>
    <t>3cm_hollow</t>
  </si>
  <si>
    <t>6cm_box_w_hole</t>
  </si>
  <si>
    <t>6cm_box_tube</t>
  </si>
  <si>
    <t>Dimensions</t>
  </si>
  <si>
    <t>Lateral (X)</t>
  </si>
  <si>
    <t>AP (Y)</t>
  </si>
  <si>
    <t>SI (Z)</t>
  </si>
  <si>
    <t>Nominal Volume</t>
  </si>
  <si>
    <t>Relative Volume</t>
  </si>
  <si>
    <t>single_box_example</t>
  </si>
  <si>
    <t>box_with_hole_example</t>
  </si>
  <si>
    <t>square_tube_example</t>
  </si>
  <si>
    <t>Node</t>
  </si>
  <si>
    <t>(1, -1.5, 0)</t>
  </si>
  <si>
    <t>Volume</t>
  </si>
  <si>
    <t>(1, -1.4, 1)</t>
  </si>
  <si>
    <t>(1, -1.3, 2)</t>
  </si>
  <si>
    <t>(1, -1.2, 3)</t>
  </si>
  <si>
    <t>(1, -1.1, 4)</t>
  </si>
  <si>
    <t>(1, -1.0, 5)</t>
  </si>
  <si>
    <t>(1, -0.9, 6)</t>
  </si>
  <si>
    <t>(1, -0.8, 7)</t>
  </si>
  <si>
    <t>(1, -0.7, 8)</t>
  </si>
  <si>
    <t>(1, -0.6, 9)</t>
  </si>
  <si>
    <t>(1, -0.5, 10)</t>
  </si>
  <si>
    <t>(1, -0.4, 11)</t>
  </si>
  <si>
    <t>(1, -0.3, 12)</t>
  </si>
  <si>
    <t>(1, -0.2, 13)</t>
  </si>
  <si>
    <t>(1, -0.1, 14)</t>
  </si>
  <si>
    <t>(1, 0.0, 15)</t>
  </si>
  <si>
    <t>(1, 0.1, 16)</t>
  </si>
  <si>
    <t>(1, 0.2, 17)</t>
  </si>
  <si>
    <t>(1, 0.3, 18)</t>
  </si>
  <si>
    <t>(1, 0.4, 19)</t>
  </si>
  <si>
    <t>(1, 0.5, 20)</t>
  </si>
  <si>
    <t>(1, 0.6, 21)</t>
  </si>
  <si>
    <t>(1, 0.7, 22)</t>
  </si>
  <si>
    <t>(1, 0.8, 23)</t>
  </si>
  <si>
    <t>(1, 0.9, 24)</t>
  </si>
  <si>
    <t>(1, 1.0, 25)</t>
  </si>
  <si>
    <t>(1, 1.1, 26)</t>
  </si>
  <si>
    <t>(1, 1.2, 27)</t>
  </si>
  <si>
    <t>(1, 1.3, 28)</t>
  </si>
  <si>
    <t>(1, 1.4, 29)</t>
  </si>
  <si>
    <t>(1, 1.5, 30)</t>
  </si>
  <si>
    <t>(1, -1.55, 31)</t>
  </si>
  <si>
    <t>(1, 1.55, 32)</t>
  </si>
  <si>
    <t>Physical Volume:</t>
  </si>
  <si>
    <t>Exterior Volume:</t>
  </si>
  <si>
    <t>Hull Volume:</t>
  </si>
  <si>
    <t>(1, -3.0, 33)</t>
  </si>
  <si>
    <t xml:space="preserve">Physical Volume: </t>
  </si>
  <si>
    <t xml:space="preserve">Exterior Volume: </t>
  </si>
  <si>
    <t xml:space="preserve">Hull Volume: </t>
  </si>
  <si>
    <t>(1, -0.5, 68)</t>
  </si>
  <si>
    <t>Box Width</t>
  </si>
  <si>
    <t>Slice area</t>
  </si>
  <si>
    <t>Slice Spacing</t>
  </si>
  <si>
    <t>Volume of each node</t>
  </si>
  <si>
    <t>3x3x0.1 = 0.9</t>
  </si>
  <si>
    <t>Ideal volume</t>
  </si>
  <si>
    <t>3x3x3 = 27</t>
  </si>
  <si>
    <t>Actual volume</t>
  </si>
  <si>
    <t>3x3x(3+0.1) = 27.9</t>
  </si>
  <si>
    <t>3x3 = 9</t>
  </si>
  <si>
    <t>6x6 = 36</t>
  </si>
  <si>
    <t>Hole Width</t>
  </si>
  <si>
    <t>Hole area</t>
  </si>
  <si>
    <t>(6x6-3x3)x0.1 = (36-9)x0.1 = 2.7</t>
  </si>
  <si>
    <t>6x6x6 - 3x3x3 = 216-27 = 189</t>
  </si>
  <si>
    <t>External volume</t>
  </si>
  <si>
    <t>6x6x(6+0.1) = 219.6</t>
  </si>
  <si>
    <t>(6x6-3x3)x6 = (36-9)x6 = 162</t>
  </si>
  <si>
    <t>(6x6-3x3)x(6+0.1) = 164.7</t>
  </si>
  <si>
    <t>Hull volume</t>
  </si>
  <si>
    <t>6x6x(6+0.1)-3x3x(3+0.1) = 219.6-27.9 = 191.7</t>
  </si>
  <si>
    <t>Excluding Boundaries</t>
  </si>
  <si>
    <t>Exterior Volume Excluding Boundaries</t>
  </si>
  <si>
    <t>Hull Volume Excluding Boundaries</t>
  </si>
  <si>
    <t>(1, -2.9, 34)</t>
  </si>
  <si>
    <t>(1, -2.8, 35)</t>
  </si>
  <si>
    <t>(1, -2.7, 36)</t>
  </si>
  <si>
    <t>(1, -2.6, 37)</t>
  </si>
  <si>
    <t>(1, -2.5, 38)</t>
  </si>
  <si>
    <t>(1, -2.4, 39)</t>
  </si>
  <si>
    <t>(1, -2.3, 40)</t>
  </si>
  <si>
    <t>(1, -2.2, 41)</t>
  </si>
  <si>
    <t>(1, -2.1, 42)</t>
  </si>
  <si>
    <t>(1, -2.0, 43)</t>
  </si>
  <si>
    <t>(1, -1.9, 44)</t>
  </si>
  <si>
    <t>(1, -1.8, 45)</t>
  </si>
  <si>
    <t>(1, -1.7, 46)</t>
  </si>
  <si>
    <t>(1, -1.6, 47)</t>
  </si>
  <si>
    <t>(1, -1.5, 48)</t>
  </si>
  <si>
    <t>(1, -1.5, 49)</t>
  </si>
  <si>
    <t>(1, -1.4, 50)</t>
  </si>
  <si>
    <t>(1, -1.4, 51)</t>
  </si>
  <si>
    <t>(1, -1.3, 52)</t>
  </si>
  <si>
    <t>(1, -1.3, 53)</t>
  </si>
  <si>
    <t>(1, -1.2, 54)</t>
  </si>
  <si>
    <t>(1, -1.2, 55)</t>
  </si>
  <si>
    <t>(1, -1.1, 56)</t>
  </si>
  <si>
    <t>(1, -1.1, 57)</t>
  </si>
  <si>
    <t>(1, -1.0, 58)</t>
  </si>
  <si>
    <t>(1, -1.0, 59)</t>
  </si>
  <si>
    <t>(1, -0.9, 60)</t>
  </si>
  <si>
    <t>(1, -0.9, 61)</t>
  </si>
  <si>
    <t>(1, -0.8, 62)</t>
  </si>
  <si>
    <t>(1, -0.8, 63)</t>
  </si>
  <si>
    <t>(1, -0.7, 64)</t>
  </si>
  <si>
    <t>(1, -0.7, 65)</t>
  </si>
  <si>
    <t>(1, -0.6, 66)</t>
  </si>
  <si>
    <t>(1, -0.6, 67)</t>
  </si>
  <si>
    <t>(1, -0.5, 69)</t>
  </si>
  <si>
    <t>(1, -0.4, 70)</t>
  </si>
  <si>
    <t>(1, -0.4, 71)</t>
  </si>
  <si>
    <t>(1, -0.3, 72)</t>
  </si>
  <si>
    <t>(1, -0.3, 73)</t>
  </si>
  <si>
    <t>(1, -0.2, 74)</t>
  </si>
  <si>
    <t>(1, -0.2, 75)</t>
  </si>
  <si>
    <t>(1, -0.1, 76)</t>
  </si>
  <si>
    <t>(1, -0.1, 77)</t>
  </si>
  <si>
    <t>(1, 0.0, 78)</t>
  </si>
  <si>
    <t>(1, 0.0, 79)</t>
  </si>
  <si>
    <t>(1, 0.1, 80)</t>
  </si>
  <si>
    <t>(1, 0.1, 81)</t>
  </si>
  <si>
    <t>(1, 0.2, 82)</t>
  </si>
  <si>
    <t>(1, 0.2, 83)</t>
  </si>
  <si>
    <t>(1, 0.3, 84)</t>
  </si>
  <si>
    <t>(1, 0.3, 85)</t>
  </si>
  <si>
    <t>(1, 0.4, 86)</t>
  </si>
  <si>
    <t>(1, 0.4, 87)</t>
  </si>
  <si>
    <t>(1, 0.5, 88)</t>
  </si>
  <si>
    <t>(1, 0.5, 89)</t>
  </si>
  <si>
    <t>(1, 0.6, 90)</t>
  </si>
  <si>
    <t>(1, 0.6, 91)</t>
  </si>
  <si>
    <t>(1, 0.7, 92)</t>
  </si>
  <si>
    <t>(1, 0.7, 93)</t>
  </si>
  <si>
    <t>(1, 0.8, 94)</t>
  </si>
  <si>
    <t>(1, 0.8, 95)</t>
  </si>
  <si>
    <t>(1, 0.9, 96)</t>
  </si>
  <si>
    <t>(1, 0.9, 97)</t>
  </si>
  <si>
    <t>(1, 1.0, 98)</t>
  </si>
  <si>
    <t>(1, 1.0, 99)</t>
  </si>
  <si>
    <t>(1, 1.1, 100)</t>
  </si>
  <si>
    <t>(1, 1.1, 101)</t>
  </si>
  <si>
    <t>(1, 1.2, 102)</t>
  </si>
  <si>
    <t>(1, 1.2, 103)</t>
  </si>
  <si>
    <t>(1, 1.3, 104)</t>
  </si>
  <si>
    <t>(1, 1.3, 105)</t>
  </si>
  <si>
    <t>(1, 1.4, 106)</t>
  </si>
  <si>
    <t>(1, 1.4, 107)</t>
  </si>
  <si>
    <t>(1, 1.5, 108)</t>
  </si>
  <si>
    <t>(1, 1.5, 109)</t>
  </si>
  <si>
    <t>(1, 1.6, 110)</t>
  </si>
  <si>
    <t>(1, 1.7, 111)</t>
  </si>
  <si>
    <t>(1, 1.8, 112)</t>
  </si>
  <si>
    <t>(1, 1.9, 113)</t>
  </si>
  <si>
    <t>(1, 2.0, 114)</t>
  </si>
  <si>
    <t>(1, 2.1, 115)</t>
  </si>
  <si>
    <t>(1, 2.2, 116)</t>
  </si>
  <si>
    <t>(1, 2.3, 117)</t>
  </si>
  <si>
    <t>(1, 2.4, 118)</t>
  </si>
  <si>
    <t>(1, 2.5, 119)</t>
  </si>
  <si>
    <t>(1, 2.6, 120)</t>
  </si>
  <si>
    <t>(1, 2.7, 121)</t>
  </si>
  <si>
    <t>(1, 2.8, 122)</t>
  </si>
  <si>
    <t>(1, 2.9, 123)</t>
  </si>
  <si>
    <t>(1, 3.0, 124)</t>
  </si>
  <si>
    <t>(1, -3.05, 125)</t>
  </si>
  <si>
    <t>(1, -1.55, 126)</t>
  </si>
  <si>
    <t>(1, 1.55, 127)</t>
  </si>
  <si>
    <t>(1, 3.05, 128)</t>
  </si>
  <si>
    <t>(1, -3.0, 129)</t>
  </si>
  <si>
    <t>(1, -3.0, 130)</t>
  </si>
  <si>
    <t>(1, -2.9, 131)</t>
  </si>
  <si>
    <t>(1, -2.9, 132)</t>
  </si>
  <si>
    <t>(1, -2.8, 133)</t>
  </si>
  <si>
    <t>(1, -2.8, 134)</t>
  </si>
  <si>
    <t>(1, -2.7, 135)</t>
  </si>
  <si>
    <t>(1, -2.7, 136)</t>
  </si>
  <si>
    <t>(1, -2.6, 137)</t>
  </si>
  <si>
    <t>(1, -2.6, 138)</t>
  </si>
  <si>
    <t>(1, -2.5, 139)</t>
  </si>
  <si>
    <t>(1, -2.5, 140)</t>
  </si>
  <si>
    <t>(1, -2.4, 141)</t>
  </si>
  <si>
    <t>(1, -2.4, 142)</t>
  </si>
  <si>
    <t>(1, -2.3, 143)</t>
  </si>
  <si>
    <t>(1, -2.3, 144)</t>
  </si>
  <si>
    <t>(1, -2.2, 145)</t>
  </si>
  <si>
    <t>(1, -2.2, 146)</t>
  </si>
  <si>
    <t>(1, -2.1, 147)</t>
  </si>
  <si>
    <t>(1, -2.1, 148)</t>
  </si>
  <si>
    <t>(1, -2.0, 149)</t>
  </si>
  <si>
    <t>(1, -2.0, 150)</t>
  </si>
  <si>
    <t>(1, -1.9, 151)</t>
  </si>
  <si>
    <t>(1, -1.9, 152)</t>
  </si>
  <si>
    <t>(1, -1.8, 153)</t>
  </si>
  <si>
    <t>(1, -1.8, 154)</t>
  </si>
  <si>
    <t>(1, -1.7, 155)</t>
  </si>
  <si>
    <t>(1, -1.7, 156)</t>
  </si>
  <si>
    <t>(1, -1.6, 157)</t>
  </si>
  <si>
    <t>(1, -1.6, 158)</t>
  </si>
  <si>
    <t>(1, -1.5, 159)</t>
  </si>
  <si>
    <t>(1, -1.5, 160)</t>
  </si>
  <si>
    <t>(1, -1.4, 161)</t>
  </si>
  <si>
    <t>(1, -1.4, 162)</t>
  </si>
  <si>
    <t>(1, -1.3, 163)</t>
  </si>
  <si>
    <t>(1, -1.3, 164)</t>
  </si>
  <si>
    <t>(1, -1.2, 165)</t>
  </si>
  <si>
    <t>(1, -1.2, 166)</t>
  </si>
  <si>
    <t>(1, -1.1, 167)</t>
  </si>
  <si>
    <t>(1, -1.1, 168)</t>
  </si>
  <si>
    <t>(1, -1.0, 169)</t>
  </si>
  <si>
    <t>(1, -1.0, 170)</t>
  </si>
  <si>
    <t>(1, -0.9, 171)</t>
  </si>
  <si>
    <t>(1, -0.9, 172)</t>
  </si>
  <si>
    <t>(1, -0.8, 173)</t>
  </si>
  <si>
    <t>(1, -0.8, 174)</t>
  </si>
  <si>
    <t>(1, -0.7, 175)</t>
  </si>
  <si>
    <t>(1, -0.7, 176)</t>
  </si>
  <si>
    <t>(1, -0.6, 177)</t>
  </si>
  <si>
    <t>(1, -0.6, 178)</t>
  </si>
  <si>
    <t>(1, -0.5, 179)</t>
  </si>
  <si>
    <t>(1, -0.5, 180)</t>
  </si>
  <si>
    <t>(1, -0.4, 181)</t>
  </si>
  <si>
    <t>(1, -0.4, 182)</t>
  </si>
  <si>
    <t>(1, -0.3, 183)</t>
  </si>
  <si>
    <t>(1, -0.3, 184)</t>
  </si>
  <si>
    <t>(1, -0.2, 185)</t>
  </si>
  <si>
    <t>(1, -0.2, 186)</t>
  </si>
  <si>
    <t>(1, -0.1, 187)</t>
  </si>
  <si>
    <t>(1, -0.1, 188)</t>
  </si>
  <si>
    <t>(1, 0.0, 189)</t>
  </si>
  <si>
    <t>(1, 0.0, 190)</t>
  </si>
  <si>
    <t>(1, 0.1, 191)</t>
  </si>
  <si>
    <t>(1, 0.1, 192)</t>
  </si>
  <si>
    <t>(1, 0.2, 193)</t>
  </si>
  <si>
    <t>(1, 0.2, 194)</t>
  </si>
  <si>
    <t>(1, 0.3, 195)</t>
  </si>
  <si>
    <t>(1, 0.3, 196)</t>
  </si>
  <si>
    <t>(1, 0.4, 197)</t>
  </si>
  <si>
    <t>(1, 0.4, 198)</t>
  </si>
  <si>
    <t>(1, 0.5, 199)</t>
  </si>
  <si>
    <t>(1, 0.5, 200)</t>
  </si>
  <si>
    <t>(1, 0.6, 201)</t>
  </si>
  <si>
    <t>(1, 0.6, 202)</t>
  </si>
  <si>
    <t>(1, 0.7, 203)</t>
  </si>
  <si>
    <t>(1, 0.7, 204)</t>
  </si>
  <si>
    <t>(1, 0.8, 205)</t>
  </si>
  <si>
    <t>(1, 0.8, 206)</t>
  </si>
  <si>
    <t>(1, 0.9, 207)</t>
  </si>
  <si>
    <t>(1, 0.9, 208)</t>
  </si>
  <si>
    <t>(1, 1.0, 209)</t>
  </si>
  <si>
    <t>(1, 1.0, 210)</t>
  </si>
  <si>
    <t>(1, 1.1, 211)</t>
  </si>
  <si>
    <t>(1, 1.1, 212)</t>
  </si>
  <si>
    <t>(1, 1.2, 213)</t>
  </si>
  <si>
    <t>(1, 1.2, 214)</t>
  </si>
  <si>
    <t>(1, 1.3, 215)</t>
  </si>
  <si>
    <t>(1, 1.3, 216)</t>
  </si>
  <si>
    <t>(1, 1.4, 217)</t>
  </si>
  <si>
    <t>(1, 1.4, 218)</t>
  </si>
  <si>
    <t>(1, 1.5, 219)</t>
  </si>
  <si>
    <t>(1, 1.5, 220)</t>
  </si>
  <si>
    <t>(1, 1.6, 221)</t>
  </si>
  <si>
    <t>(1, 1.6, 222)</t>
  </si>
  <si>
    <t>(1, 1.7, 223)</t>
  </si>
  <si>
    <t>(1, 1.7, 224)</t>
  </si>
  <si>
    <t>(1, 1.8, 225)</t>
  </si>
  <si>
    <t>(1, 1.8, 226)</t>
  </si>
  <si>
    <t>(1, 1.9, 227)</t>
  </si>
  <si>
    <t>(1, 1.9, 228)</t>
  </si>
  <si>
    <t>(1, 2.0, 229)</t>
  </si>
  <si>
    <t>(1, 2.0, 230)</t>
  </si>
  <si>
    <t>(1, 2.1, 231)</t>
  </si>
  <si>
    <t>(1, 2.1, 232)</t>
  </si>
  <si>
    <t>(1, 2.2, 233)</t>
  </si>
  <si>
    <t>(1, 2.2, 234)</t>
  </si>
  <si>
    <t>(1, 2.3, 235)</t>
  </si>
  <si>
    <t>(1, 2.3, 236)</t>
  </si>
  <si>
    <t>(1, 2.4, 237)</t>
  </si>
  <si>
    <t>(1, 2.4, 238)</t>
  </si>
  <si>
    <t>(1, 2.5, 239)</t>
  </si>
  <si>
    <t>(1, 2.5, 240)</t>
  </si>
  <si>
    <t>(1, 2.6, 241)</t>
  </si>
  <si>
    <t>(1, 2.6, 242)</t>
  </si>
  <si>
    <t>(1, 2.7, 243)</t>
  </si>
  <si>
    <t>(1, 2.7, 244)</t>
  </si>
  <si>
    <t>(1, 2.8, 245)</t>
  </si>
  <si>
    <t>(1, 2.8, 246)</t>
  </si>
  <si>
    <t>(1, 2.9, 247)</t>
  </si>
  <si>
    <t>(1, 2.9, 248)</t>
  </si>
  <si>
    <t>(1, 3.0, 249)</t>
  </si>
  <si>
    <t>(1, 3.0, 250)</t>
  </si>
  <si>
    <t>(1, -3.05, 251)</t>
  </si>
  <si>
    <t>(1, -3.05, 252)</t>
  </si>
  <si>
    <t>(1, 3.05, 253)</t>
  </si>
  <si>
    <t>(1, 3.05, 254)</t>
  </si>
  <si>
    <t>Extrapolated volume</t>
  </si>
  <si>
    <t>Difference</t>
  </si>
  <si>
    <t>Calculated Volumes</t>
  </si>
  <si>
    <t>(1, -1.0, 1)</t>
  </si>
  <si>
    <t>(1, -0.5, 2)</t>
  </si>
  <si>
    <t>(1, 0.0, 3)</t>
  </si>
  <si>
    <t>(1, 0.5, 4)</t>
  </si>
  <si>
    <t>(1, 1.0, 5)</t>
  </si>
  <si>
    <t>(1, 1.5, 6)</t>
  </si>
  <si>
    <t>(1, -1.75, 7)</t>
  </si>
  <si>
    <t>(1, 1.75, 8)</t>
  </si>
  <si>
    <t>(1, -3.0, 9)</t>
  </si>
  <si>
    <t>(1, -2.5, 10)</t>
  </si>
  <si>
    <t>(1, -2.0, 11)</t>
  </si>
  <si>
    <t>(1, -1.5, 12)</t>
  </si>
  <si>
    <t>(1, -1.5, 13)</t>
  </si>
  <si>
    <t>(1, -1.0, 14)</t>
  </si>
  <si>
    <t>(1, -1.0, 15)</t>
  </si>
  <si>
    <t>(1, -0.5, 16)</t>
  </si>
  <si>
    <t>(1, -0.5, 17)</t>
  </si>
  <si>
    <t>(1, 0.0, 18)</t>
  </si>
  <si>
    <t>(1, 0.0, 19)</t>
  </si>
  <si>
    <t>(1, 0.5, 21)</t>
  </si>
  <si>
    <t>(1, 1.0, 22)</t>
  </si>
  <si>
    <t>(1, 1.0, 23)</t>
  </si>
  <si>
    <t>(1, 1.5, 24)</t>
  </si>
  <si>
    <t>(1, 1.5, 25)</t>
  </si>
  <si>
    <t>(1, 2.0, 26)</t>
  </si>
  <si>
    <t>(1, 2.5, 27)</t>
  </si>
  <si>
    <t>(1, 3.0, 28)</t>
  </si>
  <si>
    <t>(1, -3.25, 29)</t>
  </si>
  <si>
    <t>(1, -1.75, 30)</t>
  </si>
  <si>
    <t>(1, 1.75, 31)</t>
  </si>
  <si>
    <t>(1, 3.25, 32)</t>
  </si>
  <si>
    <t>(1, -3.0, 34)</t>
  </si>
  <si>
    <t>(1, -2.5, 35)</t>
  </si>
  <si>
    <t>(1, -2.5, 36)</t>
  </si>
  <si>
    <t>(1, -2.0, 37)</t>
  </si>
  <si>
    <t>(1, -2.0, 38)</t>
  </si>
  <si>
    <t>(1, -1.5, 39)</t>
  </si>
  <si>
    <t>(1, -1.5, 40)</t>
  </si>
  <si>
    <t>(1, -1.0, 41)</t>
  </si>
  <si>
    <t>(1, -1.0, 42)</t>
  </si>
  <si>
    <t>(1, -0.5, 43)</t>
  </si>
  <si>
    <t>(1, -0.5, 44)</t>
  </si>
  <si>
    <t>(1, 0.0, 45)</t>
  </si>
  <si>
    <t>(1, 0.0, 46)</t>
  </si>
  <si>
    <t>(1, 0.5, 47)</t>
  </si>
  <si>
    <t>(1, 0.5, 48)</t>
  </si>
  <si>
    <t>(1, 1.0, 49)</t>
  </si>
  <si>
    <t>(1, 1.0, 50)</t>
  </si>
  <si>
    <t>(1, 1.5, 51)</t>
  </si>
  <si>
    <t>(1, 1.5, 52)</t>
  </si>
  <si>
    <t>(1, 2.0, 53)</t>
  </si>
  <si>
    <t>(1, 2.0, 54)</t>
  </si>
  <si>
    <t>(1, 2.5, 55)</t>
  </si>
  <si>
    <t>(1, 2.5, 56)</t>
  </si>
  <si>
    <t>(1, 3.0, 57)</t>
  </si>
  <si>
    <t>(1, 3.0, 58)</t>
  </si>
  <si>
    <t>(1, -3.25, 59)</t>
  </si>
  <si>
    <t>(1, -3.25, 60)</t>
  </si>
  <si>
    <t>(1, 3.25, 61)</t>
  </si>
  <si>
    <t>(1, 3.25, 62)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</si>
</sst>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C600"/>
      <name val="Hack"/>
      <family val="3"/>
    </font>
    <font>
      <sz val="11"/>
      <name val="Calibri"/>
      <family val="2"/>
      <scheme val="minor"/>
    </font>
    <font>
      <b/>
      <sz val="11"/>
      <color rgb="FFFFC600"/>
      <name val="Hack"/>
      <family val="3"/>
    </font>
    <font>
      <b/>
      <sz val="11"/>
      <color theme="1"/>
      <name val="Calibri"/>
      <family val="2"/>
      <scheme val="minor"/>
    </font>
    <font>
      <b/>
      <sz val="10"/>
      <color rgb="FFFFC600"/>
      <name val="Hack"/>
      <family val="3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5"/>
      </patternFill>
    </fill>
  </fills>
  <borders count="4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7" borderId="0" applyNumberFormat="0" applyBorder="0" applyAlignment="0" applyProtection="0"/>
  </cellStyleXfs>
  <cellXfs count="9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5" borderId="2" xfId="4" applyFont="1"/>
    <xf numFmtId="164" fontId="0" fillId="5" borderId="2" xfId="4" applyNumberFormat="1" applyFont="1"/>
    <xf numFmtId="0" fontId="6" fillId="6" borderId="0" xfId="0" applyFont="1" applyFill="1" applyAlignment="1">
      <alignment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/>
    <xf numFmtId="165" fontId="0" fillId="5" borderId="2" xfId="4" applyNumberFormat="1" applyFont="1"/>
    <xf numFmtId="165" fontId="4" fillId="4" borderId="1" xfId="3" applyNumberFormat="1"/>
    <xf numFmtId="165" fontId="7" fillId="3" borderId="2" xfId="2" applyNumberFormat="1" applyFont="1" applyBorder="1"/>
    <xf numFmtId="165" fontId="2" fillId="2" borderId="2" xfId="1" applyNumberFormat="1" applyBorder="1"/>
    <xf numFmtId="0" fontId="5" fillId="5" borderId="2" xfId="5" applyFill="1" applyBorder="1"/>
    <xf numFmtId="165" fontId="0" fillId="0" borderId="6" xfId="0" applyNumberFormat="1" applyBorder="1"/>
    <xf numFmtId="165" fontId="0" fillId="0" borderId="7" xfId="0" applyNumberFormat="1" applyBorder="1"/>
    <xf numFmtId="165" fontId="0" fillId="5" borderId="8" xfId="4" applyNumberFormat="1" applyFont="1" applyBorder="1"/>
    <xf numFmtId="165" fontId="0" fillId="5" borderId="9" xfId="4" applyNumberFormat="1" applyFont="1" applyBorder="1"/>
    <xf numFmtId="165" fontId="0" fillId="5" borderId="10" xfId="4" applyNumberFormat="1" applyFont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15" xfId="0" applyNumberFormat="1" applyBorder="1"/>
    <xf numFmtId="165" fontId="2" fillId="2" borderId="6" xfId="1" applyNumberFormat="1" applyBorder="1"/>
    <xf numFmtId="0" fontId="2" fillId="2" borderId="0" xfId="1" applyAlignment="1">
      <alignment horizontal="right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wrapText="1"/>
    </xf>
    <xf numFmtId="0" fontId="8" fillId="6" borderId="0" xfId="0" applyFont="1" applyFill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horizontal="center" wrapText="1"/>
    </xf>
    <xf numFmtId="165" fontId="0" fillId="0" borderId="16" xfId="0" applyNumberFormat="1" applyFill="1" applyBorder="1"/>
    <xf numFmtId="165" fontId="4" fillId="0" borderId="16" xfId="3" applyNumberFormat="1" applyFill="1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center" wrapText="1"/>
    </xf>
    <xf numFmtId="0" fontId="0" fillId="0" borderId="22" xfId="0" applyBorder="1"/>
    <xf numFmtId="165" fontId="0" fillId="0" borderId="24" xfId="0" applyNumberFormat="1" applyFill="1" applyBorder="1"/>
    <xf numFmtId="165" fontId="0" fillId="0" borderId="25" xfId="0" applyNumberFormat="1" applyFill="1" applyBorder="1"/>
    <xf numFmtId="165" fontId="0" fillId="0" borderId="21" xfId="0" applyNumberFormat="1" applyFill="1" applyBorder="1"/>
    <xf numFmtId="0" fontId="0" fillId="0" borderId="26" xfId="0" applyBorder="1"/>
    <xf numFmtId="165" fontId="7" fillId="0" borderId="27" xfId="2" applyNumberFormat="1" applyFont="1" applyFill="1" applyBorder="1"/>
    <xf numFmtId="165" fontId="0" fillId="0" borderId="28" xfId="0" applyNumberFormat="1" applyFill="1" applyBorder="1"/>
    <xf numFmtId="165" fontId="0" fillId="0" borderId="29" xfId="0" applyNumberFormat="1" applyFill="1" applyBorder="1"/>
    <xf numFmtId="165" fontId="0" fillId="0" borderId="27" xfId="4" applyNumberFormat="1" applyFont="1" applyFill="1" applyBorder="1"/>
    <xf numFmtId="165" fontId="0" fillId="0" borderId="30" xfId="0" applyNumberFormat="1" applyFill="1" applyBorder="1"/>
    <xf numFmtId="0" fontId="1" fillId="7" borderId="22" xfId="7" applyBorder="1"/>
    <xf numFmtId="165" fontId="1" fillId="7" borderId="16" xfId="7" applyNumberFormat="1" applyBorder="1"/>
    <xf numFmtId="165" fontId="1" fillId="7" borderId="23" xfId="7" applyNumberFormat="1" applyBorder="1"/>
    <xf numFmtId="165" fontId="1" fillId="7" borderId="24" xfId="7" applyNumberFormat="1" applyBorder="1"/>
    <xf numFmtId="165" fontId="1" fillId="7" borderId="4" xfId="7" applyNumberFormat="1" applyBorder="1"/>
    <xf numFmtId="165" fontId="1" fillId="7" borderId="5" xfId="7" applyNumberFormat="1" applyBorder="1"/>
    <xf numFmtId="165" fontId="1" fillId="7" borderId="21" xfId="7" applyNumberFormat="1" applyBorder="1"/>
    <xf numFmtId="0" fontId="0" fillId="0" borderId="35" xfId="0" applyBorder="1"/>
    <xf numFmtId="165" fontId="1" fillId="7" borderId="0" xfId="7" applyNumberFormat="1" applyBorder="1"/>
    <xf numFmtId="0" fontId="1" fillId="7" borderId="35" xfId="7" applyBorder="1"/>
    <xf numFmtId="9" fontId="1" fillId="7" borderId="31" xfId="6" applyFill="1" applyBorder="1"/>
    <xf numFmtId="9" fontId="0" fillId="0" borderId="31" xfId="6" applyFont="1" applyBorder="1"/>
    <xf numFmtId="9" fontId="0" fillId="0" borderId="36" xfId="6" applyFont="1" applyBorder="1"/>
    <xf numFmtId="9" fontId="1" fillId="7" borderId="0" xfId="6" applyFill="1" applyBorder="1"/>
    <xf numFmtId="9" fontId="0" fillId="0" borderId="0" xfId="6" applyFont="1" applyBorder="1"/>
    <xf numFmtId="9" fontId="0" fillId="0" borderId="28" xfId="6" applyFont="1" applyBorder="1"/>
    <xf numFmtId="0" fontId="9" fillId="0" borderId="32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165" fontId="1" fillId="7" borderId="38" xfId="7" applyNumberFormat="1" applyBorder="1"/>
    <xf numFmtId="165" fontId="0" fillId="0" borderId="38" xfId="0" applyNumberFormat="1" applyFill="1" applyBorder="1"/>
    <xf numFmtId="165" fontId="0" fillId="0" borderId="39" xfId="0" applyNumberFormat="1" applyFill="1" applyBorder="1"/>
    <xf numFmtId="0" fontId="0" fillId="0" borderId="40" xfId="0" applyBorder="1" applyAlignment="1">
      <alignment horizontal="center" wrapText="1"/>
    </xf>
    <xf numFmtId="0" fontId="0" fillId="0" borderId="41" xfId="0" applyBorder="1" applyAlignment="1">
      <alignment horizontal="center" wrapText="1"/>
    </xf>
    <xf numFmtId="165" fontId="1" fillId="7" borderId="41" xfId="7" applyNumberFormat="1" applyBorder="1"/>
    <xf numFmtId="165" fontId="0" fillId="0" borderId="41" xfId="4" applyNumberFormat="1" applyFont="1" applyFill="1" applyBorder="1"/>
    <xf numFmtId="165" fontId="0" fillId="0" borderId="42" xfId="4" applyNumberFormat="1" applyFont="1" applyFill="1" applyBorder="1"/>
    <xf numFmtId="0" fontId="0" fillId="0" borderId="43" xfId="0" applyBorder="1" applyAlignment="1">
      <alignment horizontal="center"/>
    </xf>
    <xf numFmtId="165" fontId="1" fillId="7" borderId="22" xfId="7" applyNumberFormat="1" applyBorder="1"/>
    <xf numFmtId="165" fontId="0" fillId="0" borderId="22" xfId="0" applyNumberFormat="1" applyFill="1" applyBorder="1"/>
    <xf numFmtId="165" fontId="1" fillId="7" borderId="44" xfId="7" applyNumberFormat="1" applyBorder="1"/>
    <xf numFmtId="165" fontId="0" fillId="0" borderId="36" xfId="0" applyNumberFormat="1" applyFill="1" applyBorder="1"/>
    <xf numFmtId="165" fontId="0" fillId="0" borderId="0" xfId="0" applyNumberFormat="1" applyFill="1" applyBorder="1"/>
    <xf numFmtId="0" fontId="10" fillId="6" borderId="0" xfId="0" applyFont="1" applyFill="1" applyAlignment="1">
      <alignment vertical="center"/>
    </xf>
  </cellXfs>
  <cellStyles count="8">
    <cellStyle name="20% - Accent6" xfId="7" builtinId="50"/>
    <cellStyle name="Explanatory Text" xfId="5" builtinId="53"/>
    <cellStyle name="Good" xfId="1" builtinId="26"/>
    <cellStyle name="Input" xfId="3" builtinId="20"/>
    <cellStyle name="Neutral" xfId="2" builtinId="28"/>
    <cellStyle name="Normal" xfId="0" builtinId="0"/>
    <cellStyle name="Note" xfId="4" builtinId="10"/>
    <cellStyle name="Percent" xfId="6" builtinId="5"/>
  </cellStyles>
  <dxfs count="16"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142875</xdr:colOff>
      <xdr:row>2</xdr:row>
      <xdr:rowOff>171451</xdr:rowOff>
    </xdr:from>
    <xdr:to>
      <xdr:col>21</xdr:col>
      <xdr:colOff>524169</xdr:colOff>
      <xdr:row>21</xdr:row>
      <xdr:rowOff>104776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332970-E055-76E2-FAC7-F45F00153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4650" y="552451"/>
          <a:ext cx="3429294" cy="3581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B35" totalsRowShown="0">
  <autoFilter ref="A2:B35" xr:uid="{00000000-0009-0000-0100-000001000000}"/>
  <tableColumns count="2">
    <tableColumn id="1" xr3:uid="{00000000-0010-0000-0000-000001000000}" name="Node"/>
    <tableColumn id="2" xr3:uid="{00000000-0010-0000-0000-000002000000}" name="Volume" dataDxfId="1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G2:H98" totalsRowShown="0">
  <autoFilter ref="G2:H98" xr:uid="{00000000-0009-0000-0100-000002000000}"/>
  <tableColumns count="2">
    <tableColumn id="1" xr3:uid="{00000000-0010-0000-0100-000001000000}" name="Node"/>
    <tableColumn id="2" xr3:uid="{00000000-0010-0000-0100-000002000000}" name="Volume" dataDxfId="14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M2:N128" totalsRowShown="0">
  <autoFilter ref="M2:N128" xr:uid="{00000000-0009-0000-0100-000003000000}"/>
  <tableColumns count="2">
    <tableColumn id="1" xr3:uid="{00000000-0010-0000-0200-000001000000}" name="Node"/>
    <tableColumn id="2" xr3:uid="{00000000-0010-0000-0200-000002000000}" name="Volume" dataDxfId="13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1627EE-895A-4818-B7E8-EC355E7C3AA9}" name="Table15" displayName="Table15" ref="A2:B11" totalsRowShown="0">
  <autoFilter ref="A2:B11" xr:uid="{00000000-0009-0000-0100-000001000000}"/>
  <tableColumns count="2">
    <tableColumn id="1" xr3:uid="{86F8B6FF-0762-42F8-835C-D118AC5129C2}" name="Node"/>
    <tableColumn id="2" xr3:uid="{284FFF4C-3E06-400C-A349-29BD26F63A00}" name="Volume" dataDxfId="10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1CE45A-9679-491B-9238-265A8A4BEE0A}" name="Table26" displayName="Table26" ref="G2:H26" totalsRowShown="0">
  <autoFilter ref="G2:H26" xr:uid="{00000000-0009-0000-0100-000002000000}"/>
  <tableColumns count="2">
    <tableColumn id="1" xr3:uid="{F745DFAD-13C0-40DB-8C6A-04FB745BEC33}" name="Node"/>
    <tableColumn id="2" xr3:uid="{BA6C58C6-0BA4-4338-9194-4F87695DA6DB}" name="Volume" dataDxfId="12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EA652A0-DEF6-4AAB-A5E2-2F3F5D60302B}" name="Table37" displayName="Table37" ref="M2:N32" totalsRowShown="0">
  <autoFilter ref="M2:N32" xr:uid="{00000000-0009-0000-0100-000003000000}"/>
  <tableColumns count="2">
    <tableColumn id="1" xr3:uid="{714624D3-E5C6-48CC-B3AD-3F9D0EAD5D2F}" name="Node"/>
    <tableColumn id="2" xr3:uid="{D96FA24B-394D-44BF-BEF1-D784E2A9221F}" name="Volume" dataDxfId="1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workbookViewId="0">
      <selection activeCell="F21" sqref="F21"/>
    </sheetView>
  </sheetViews>
  <sheetFormatPr defaultRowHeight="15" x14ac:dyDescent="0.25"/>
  <cols>
    <col min="1" max="1" width="16.5703125" customWidth="1"/>
    <col min="2" max="2" width="8" customWidth="1"/>
    <col min="3" max="3" width="13.5703125" customWidth="1"/>
    <col min="4" max="4" width="11.42578125" bestFit="1" customWidth="1"/>
    <col min="5" max="5" width="6.28515625" bestFit="1" customWidth="1"/>
    <col min="6" max="6" width="5.42578125" bestFit="1" customWidth="1"/>
    <col min="7" max="8" width="9.7109375" customWidth="1"/>
    <col min="9" max="9" width="11" customWidth="1"/>
    <col min="10" max="10" width="10.140625" bestFit="1" customWidth="1"/>
    <col min="11" max="11" width="9.42578125" bestFit="1" customWidth="1"/>
    <col min="12" max="12" width="11" bestFit="1" customWidth="1"/>
    <col min="13" max="18" width="11.7109375" customWidth="1"/>
    <col min="19" max="19" width="28.85546875" bestFit="1" customWidth="1"/>
  </cols>
  <sheetData>
    <row r="1" spans="1:22" x14ac:dyDescent="0.25">
      <c r="B1" s="30" t="s">
        <v>2</v>
      </c>
      <c r="C1" s="30" t="s">
        <v>3</v>
      </c>
      <c r="D1" t="s">
        <v>9</v>
      </c>
      <c r="G1" s="30" t="s">
        <v>13</v>
      </c>
      <c r="H1" s="30" t="s">
        <v>14</v>
      </c>
      <c r="I1" s="24" t="s">
        <v>66</v>
      </c>
      <c r="J1" s="31" t="s">
        <v>68</v>
      </c>
      <c r="K1" s="31" t="s">
        <v>76</v>
      </c>
      <c r="L1" s="28" t="s">
        <v>80</v>
      </c>
      <c r="M1" s="24" t="s">
        <v>53</v>
      </c>
      <c r="N1" s="24" t="s">
        <v>54</v>
      </c>
      <c r="O1" s="24" t="s">
        <v>55</v>
      </c>
      <c r="P1" s="24" t="s">
        <v>82</v>
      </c>
      <c r="Q1" s="24" t="s">
        <v>83</v>
      </c>
      <c r="R1" s="26" t="s">
        <v>84</v>
      </c>
      <c r="T1" s="24"/>
    </row>
    <row r="2" spans="1:22" ht="15" customHeight="1" x14ac:dyDescent="0.25">
      <c r="A2" t="s">
        <v>0</v>
      </c>
      <c r="B2" s="30"/>
      <c r="C2" s="30"/>
      <c r="D2" t="s">
        <v>10</v>
      </c>
      <c r="E2" t="s">
        <v>11</v>
      </c>
      <c r="F2" t="s">
        <v>12</v>
      </c>
      <c r="G2" s="30"/>
      <c r="H2" s="30"/>
      <c r="I2" s="25"/>
      <c r="J2" s="30"/>
      <c r="K2" s="30"/>
      <c r="L2" s="29"/>
      <c r="M2" s="25"/>
      <c r="N2" s="25"/>
      <c r="O2" s="25"/>
      <c r="P2" s="25"/>
      <c r="Q2" s="25"/>
      <c r="R2" s="27"/>
      <c r="T2" s="25"/>
      <c r="U2" s="8"/>
      <c r="V2" s="8"/>
    </row>
    <row r="3" spans="1:22" x14ac:dyDescent="0.25">
      <c r="A3" t="s">
        <v>1</v>
      </c>
      <c r="B3" s="8">
        <v>1009.8</v>
      </c>
      <c r="C3" s="8">
        <v>12.4</v>
      </c>
      <c r="D3" s="8">
        <v>10</v>
      </c>
      <c r="E3" s="8">
        <v>10</v>
      </c>
      <c r="F3" s="8">
        <v>10</v>
      </c>
      <c r="G3" s="8">
        <f>D3*E3*F3</f>
        <v>1000</v>
      </c>
      <c r="H3" s="8"/>
      <c r="I3" s="14"/>
      <c r="J3" s="8"/>
      <c r="K3" s="8"/>
      <c r="L3" s="15"/>
      <c r="M3" s="14"/>
      <c r="N3" s="8"/>
      <c r="O3" s="8"/>
      <c r="P3" s="14"/>
      <c r="Q3" s="8"/>
      <c r="R3" s="15"/>
      <c r="T3" s="8"/>
      <c r="U3" s="8"/>
      <c r="V3" s="8"/>
    </row>
    <row r="4" spans="1:22" x14ac:dyDescent="0.25">
      <c r="A4" t="s">
        <v>4</v>
      </c>
      <c r="B4" s="10">
        <v>220.6</v>
      </c>
      <c r="C4" s="8">
        <v>7.5</v>
      </c>
      <c r="D4" s="8">
        <v>6</v>
      </c>
      <c r="E4" s="8">
        <v>6</v>
      </c>
      <c r="F4" s="8">
        <v>6</v>
      </c>
      <c r="G4" s="9">
        <f t="shared" ref="G4:G6" si="0">D4*E4*F4</f>
        <v>216</v>
      </c>
      <c r="H4" s="8"/>
      <c r="I4" s="16">
        <v>216</v>
      </c>
      <c r="J4" s="9">
        <v>219.6</v>
      </c>
      <c r="K4" s="8"/>
      <c r="L4" s="15"/>
      <c r="M4" s="14"/>
      <c r="N4" s="8">
        <v>218.24999999999901</v>
      </c>
      <c r="O4" s="8"/>
      <c r="P4" s="14"/>
      <c r="Q4" s="8"/>
      <c r="R4" s="15"/>
      <c r="T4" s="8"/>
      <c r="U4" s="8"/>
      <c r="V4" s="8"/>
    </row>
    <row r="5" spans="1:22" x14ac:dyDescent="0.25">
      <c r="A5" t="s">
        <v>6</v>
      </c>
      <c r="B5" s="8">
        <v>96.2</v>
      </c>
      <c r="C5" s="8">
        <v>5.7</v>
      </c>
      <c r="D5" s="8">
        <v>3</v>
      </c>
      <c r="E5" s="8">
        <v>3</v>
      </c>
      <c r="F5" s="8">
        <v>10</v>
      </c>
      <c r="G5" s="8">
        <f>D5*E5*F5</f>
        <v>90</v>
      </c>
      <c r="H5" s="8"/>
      <c r="I5" s="14"/>
      <c r="J5" s="8"/>
      <c r="K5" s="8"/>
      <c r="L5" s="15"/>
      <c r="M5" s="14"/>
      <c r="N5" s="8"/>
      <c r="O5" s="8"/>
      <c r="P5" s="14"/>
      <c r="Q5" s="8"/>
      <c r="R5" s="15"/>
      <c r="T5" s="8"/>
      <c r="U5" s="8"/>
      <c r="V5" s="8"/>
    </row>
    <row r="6" spans="1:22" x14ac:dyDescent="0.25">
      <c r="A6" t="s">
        <v>5</v>
      </c>
      <c r="B6" s="10">
        <v>29.4</v>
      </c>
      <c r="C6" s="8">
        <v>3.8</v>
      </c>
      <c r="D6" s="8">
        <v>3</v>
      </c>
      <c r="E6" s="8">
        <v>3</v>
      </c>
      <c r="F6" s="8">
        <v>3</v>
      </c>
      <c r="G6" s="9">
        <f t="shared" si="0"/>
        <v>27</v>
      </c>
      <c r="H6" s="8"/>
      <c r="I6" s="14">
        <v>27</v>
      </c>
      <c r="J6" s="9">
        <v>27.9</v>
      </c>
      <c r="K6" s="8">
        <v>27.9</v>
      </c>
      <c r="L6" s="15">
        <v>27.9</v>
      </c>
      <c r="M6" s="22">
        <v>27.562499999999901</v>
      </c>
      <c r="N6" s="8">
        <v>27.562499999999901</v>
      </c>
      <c r="O6" s="8">
        <v>27.562499999999901</v>
      </c>
      <c r="P6" s="22">
        <v>27.365624999999977</v>
      </c>
      <c r="Q6" s="8"/>
      <c r="R6" s="15"/>
      <c r="S6" s="5" t="s">
        <v>15</v>
      </c>
      <c r="T6" s="8"/>
      <c r="U6" s="8"/>
      <c r="V6" s="8"/>
    </row>
    <row r="7" spans="1:22" x14ac:dyDescent="0.25">
      <c r="A7" t="s">
        <v>7</v>
      </c>
      <c r="B7" s="12">
        <v>189.1</v>
      </c>
      <c r="C7" s="8">
        <v>7.1</v>
      </c>
      <c r="D7" s="8"/>
      <c r="E7" s="8"/>
      <c r="F7" s="8"/>
      <c r="G7" s="9">
        <f>G4-G6</f>
        <v>189</v>
      </c>
      <c r="H7" s="8">
        <f>B4-B6</f>
        <v>191.2</v>
      </c>
      <c r="I7" s="16">
        <v>189</v>
      </c>
      <c r="J7" s="9">
        <v>191.7</v>
      </c>
      <c r="K7" s="8">
        <v>219.6</v>
      </c>
      <c r="L7" s="15">
        <v>219.6</v>
      </c>
      <c r="M7" s="22">
        <v>190.68749999999901</v>
      </c>
      <c r="N7" s="8">
        <v>218.24999999999901</v>
      </c>
      <c r="O7" s="8">
        <v>218.24999999999901</v>
      </c>
      <c r="P7" s="14">
        <v>190.09687499999967</v>
      </c>
      <c r="Q7" s="8"/>
      <c r="R7" s="15"/>
      <c r="S7" s="5" t="s">
        <v>16</v>
      </c>
      <c r="T7" s="8"/>
      <c r="U7" s="8"/>
      <c r="V7" s="8"/>
    </row>
    <row r="8" spans="1:22" x14ac:dyDescent="0.25">
      <c r="A8" t="s">
        <v>8</v>
      </c>
      <c r="B8" s="11">
        <v>160</v>
      </c>
      <c r="C8" s="8">
        <v>6.7</v>
      </c>
      <c r="D8" s="8"/>
      <c r="E8" s="8"/>
      <c r="F8" s="8"/>
      <c r="G8" s="9">
        <f>(6*6-3*3)*6</f>
        <v>162</v>
      </c>
      <c r="H8" s="8">
        <f>B4-(B5*6/10)</f>
        <v>162.88</v>
      </c>
      <c r="I8" s="17">
        <v>162</v>
      </c>
      <c r="J8" s="18">
        <v>164.7</v>
      </c>
      <c r="K8" s="19">
        <v>164.7</v>
      </c>
      <c r="L8" s="20">
        <v>219.6</v>
      </c>
      <c r="M8" s="21">
        <v>163.68749999999901</v>
      </c>
      <c r="N8" s="19">
        <v>163.68749999999901</v>
      </c>
      <c r="O8" s="19">
        <v>218.24999999999901</v>
      </c>
      <c r="P8" s="21">
        <v>163.09687499999944</v>
      </c>
      <c r="Q8" s="19"/>
      <c r="R8" s="20"/>
      <c r="S8" s="5" t="s">
        <v>17</v>
      </c>
      <c r="T8" s="8"/>
      <c r="U8" s="8"/>
      <c r="V8" s="8"/>
    </row>
    <row r="9" spans="1:22" x14ac:dyDescent="0.25">
      <c r="M9" s="8"/>
      <c r="N9" s="8"/>
      <c r="O9" s="8"/>
      <c r="P9" s="8"/>
      <c r="Q9" s="8"/>
      <c r="R9" s="8"/>
      <c r="T9" s="8"/>
      <c r="U9" s="8"/>
      <c r="V9" s="8"/>
    </row>
  </sheetData>
  <mergeCells count="15">
    <mergeCell ref="L1:L2"/>
    <mergeCell ref="C1:C2"/>
    <mergeCell ref="B1:B2"/>
    <mergeCell ref="M1:M2"/>
    <mergeCell ref="N1:N2"/>
    <mergeCell ref="G1:G2"/>
    <mergeCell ref="H1:H2"/>
    <mergeCell ref="I1:I2"/>
    <mergeCell ref="J1:J2"/>
    <mergeCell ref="K1:K2"/>
    <mergeCell ref="T1:T2"/>
    <mergeCell ref="O1:O2"/>
    <mergeCell ref="P1:P2"/>
    <mergeCell ref="Q1:Q2"/>
    <mergeCell ref="R1:R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16AB-76BA-4BBB-80C8-661E0D6ACD01}">
  <dimension ref="A1:P21"/>
  <sheetViews>
    <sheetView tabSelected="1" workbookViewId="0">
      <selection activeCell="Y34" sqref="Y34"/>
    </sheetView>
  </sheetViews>
  <sheetFormatPr defaultRowHeight="15" x14ac:dyDescent="0.25"/>
  <cols>
    <col min="1" max="1" width="16.5703125" customWidth="1"/>
    <col min="2" max="2" width="7.85546875" customWidth="1"/>
    <col min="3" max="3" width="13.140625" customWidth="1"/>
    <col min="4" max="4" width="10" bestFit="1" customWidth="1"/>
    <col min="5" max="6" width="7.28515625" customWidth="1"/>
    <col min="7" max="7" width="8.28515625" customWidth="1"/>
    <col min="8" max="8" width="8.7109375" customWidth="1"/>
    <col min="9" max="9" width="13.5703125" customWidth="1"/>
    <col min="10" max="10" width="8.5703125" customWidth="1"/>
    <col min="11" max="11" width="11.5703125" customWidth="1"/>
    <col min="12" max="12" width="5.28515625" bestFit="1" customWidth="1"/>
    <col min="13" max="13" width="4.28515625" bestFit="1" customWidth="1"/>
    <col min="14" max="14" width="3.5703125" bestFit="1" customWidth="1"/>
    <col min="15" max="15" width="4.28515625" bestFit="1" customWidth="1"/>
    <col min="16" max="16" width="25.5703125" customWidth="1"/>
  </cols>
  <sheetData>
    <row r="1" spans="1:16" ht="15" customHeight="1" x14ac:dyDescent="0.25">
      <c r="A1" s="37" t="s">
        <v>0</v>
      </c>
      <c r="B1" s="38" t="s">
        <v>2</v>
      </c>
      <c r="C1" s="75" t="s">
        <v>3</v>
      </c>
      <c r="D1" s="85" t="s">
        <v>9</v>
      </c>
      <c r="E1" s="39"/>
      <c r="F1" s="39"/>
      <c r="G1" s="40" t="s">
        <v>63</v>
      </c>
      <c r="H1" s="80" t="s">
        <v>66</v>
      </c>
      <c r="I1" s="38" t="s">
        <v>305</v>
      </c>
      <c r="J1" s="40" t="s">
        <v>14</v>
      </c>
      <c r="K1" s="40" t="s">
        <v>307</v>
      </c>
      <c r="L1" s="69" t="s">
        <v>306</v>
      </c>
      <c r="M1" s="70"/>
      <c r="N1" s="70"/>
      <c r="O1" s="71"/>
    </row>
    <row r="2" spans="1:16" x14ac:dyDescent="0.25">
      <c r="A2" s="41"/>
      <c r="B2" s="34"/>
      <c r="C2" s="76"/>
      <c r="D2" s="43" t="s">
        <v>10</v>
      </c>
      <c r="E2" s="33" t="s">
        <v>11</v>
      </c>
      <c r="F2" s="33" t="s">
        <v>12</v>
      </c>
      <c r="G2" s="42"/>
      <c r="H2" s="81"/>
      <c r="I2" s="34"/>
      <c r="J2" s="42"/>
      <c r="K2" s="42"/>
      <c r="L2" s="72"/>
      <c r="M2" s="73"/>
      <c r="N2" s="73"/>
      <c r="O2" s="74"/>
    </row>
    <row r="3" spans="1:16" x14ac:dyDescent="0.25">
      <c r="A3" s="53" t="s">
        <v>1</v>
      </c>
      <c r="B3" s="54">
        <v>1009.8</v>
      </c>
      <c r="C3" s="77">
        <v>12.4</v>
      </c>
      <c r="D3" s="86">
        <v>10</v>
      </c>
      <c r="E3" s="54">
        <v>10</v>
      </c>
      <c r="F3" s="54">
        <v>10</v>
      </c>
      <c r="G3" s="59">
        <v>0.1</v>
      </c>
      <c r="H3" s="82">
        <f>D3*E3*F3</f>
        <v>1000</v>
      </c>
      <c r="I3" s="54">
        <f>D3*E3*(F3+G3)</f>
        <v>1010</v>
      </c>
      <c r="J3" s="55"/>
      <c r="K3" s="61"/>
      <c r="L3" s="63">
        <f>(H3-B3)/B3</f>
        <v>-9.7048920578331893E-3</v>
      </c>
      <c r="M3" s="66">
        <f>(I3-B3)/B3</f>
        <v>1.980590215884784E-4</v>
      </c>
      <c r="N3" s="66"/>
      <c r="O3" s="62"/>
    </row>
    <row r="4" spans="1:16" x14ac:dyDescent="0.25">
      <c r="A4" s="43" t="s">
        <v>4</v>
      </c>
      <c r="B4" s="36">
        <v>220.6</v>
      </c>
      <c r="C4" s="78">
        <v>7.5</v>
      </c>
      <c r="D4" s="87">
        <v>6</v>
      </c>
      <c r="E4" s="35">
        <v>6</v>
      </c>
      <c r="F4" s="35">
        <v>6</v>
      </c>
      <c r="G4" s="46">
        <v>0.1</v>
      </c>
      <c r="H4" s="83">
        <f t="shared" ref="H4:H6" si="0">D4*E4*F4</f>
        <v>216</v>
      </c>
      <c r="I4" s="35">
        <f>D4*E4*(F4+G4)</f>
        <v>219.6</v>
      </c>
      <c r="J4" s="44"/>
      <c r="K4" s="90"/>
      <c r="L4" s="64">
        <f t="shared" ref="L4:L8" si="1">(H4-B4)/B4</f>
        <v>-2.0852221214868516E-2</v>
      </c>
      <c r="M4" s="67">
        <f t="shared" ref="M4:M8" si="2">(I4-B4)/B4</f>
        <v>-4.5330915684496827E-3</v>
      </c>
      <c r="N4" s="67"/>
      <c r="O4" s="60"/>
    </row>
    <row r="5" spans="1:16" x14ac:dyDescent="0.25">
      <c r="A5" s="53" t="s">
        <v>6</v>
      </c>
      <c r="B5" s="54">
        <v>96.2</v>
      </c>
      <c r="C5" s="77">
        <v>5.7</v>
      </c>
      <c r="D5" s="86">
        <v>3</v>
      </c>
      <c r="E5" s="54">
        <v>3</v>
      </c>
      <c r="F5" s="54">
        <v>10</v>
      </c>
      <c r="G5" s="59">
        <v>0.1</v>
      </c>
      <c r="H5" s="82">
        <f>D5*E5*F5</f>
        <v>90</v>
      </c>
      <c r="I5" s="54">
        <f>D5*E5*(F5+G5)</f>
        <v>90.899999999999991</v>
      </c>
      <c r="J5" s="56"/>
      <c r="K5" s="61"/>
      <c r="L5" s="63">
        <f t="shared" si="1"/>
        <v>-6.444906444906448E-2</v>
      </c>
      <c r="M5" s="66">
        <f t="shared" si="2"/>
        <v>-5.5093555093555208E-2</v>
      </c>
      <c r="N5" s="66"/>
      <c r="O5" s="62"/>
    </row>
    <row r="6" spans="1:16" x14ac:dyDescent="0.25">
      <c r="A6" s="43" t="s">
        <v>5</v>
      </c>
      <c r="B6" s="36">
        <v>29.4</v>
      </c>
      <c r="C6" s="78">
        <v>3.8</v>
      </c>
      <c r="D6" s="87">
        <v>3</v>
      </c>
      <c r="E6" s="35">
        <v>3</v>
      </c>
      <c r="F6" s="35">
        <v>3</v>
      </c>
      <c r="G6" s="46">
        <v>0.1</v>
      </c>
      <c r="H6" s="83">
        <f t="shared" si="0"/>
        <v>27</v>
      </c>
      <c r="I6" s="35">
        <f>D6*E6*(F6+G6)</f>
        <v>27.900000000000002</v>
      </c>
      <c r="J6" s="45"/>
      <c r="K6" s="90">
        <v>27.562499999999901</v>
      </c>
      <c r="L6" s="64">
        <f t="shared" si="1"/>
        <v>-8.1632653061224442E-2</v>
      </c>
      <c r="M6" s="67">
        <f t="shared" si="2"/>
        <v>-5.1020408163265189E-2</v>
      </c>
      <c r="N6" s="67"/>
      <c r="O6" s="67">
        <f>(K6-B6)/B6</f>
        <v>-6.2500000000003345E-2</v>
      </c>
      <c r="P6" s="91" t="s">
        <v>15</v>
      </c>
    </row>
    <row r="7" spans="1:16" x14ac:dyDescent="0.25">
      <c r="A7" s="53" t="s">
        <v>7</v>
      </c>
      <c r="B7" s="54">
        <v>189.1</v>
      </c>
      <c r="C7" s="77">
        <v>7.1</v>
      </c>
      <c r="D7" s="88"/>
      <c r="E7" s="57"/>
      <c r="F7" s="58"/>
      <c r="G7" s="59">
        <v>0.1</v>
      </c>
      <c r="H7" s="82">
        <f>(D4*E4-D6*E6)*F6+D4*E4*(F4-F6)</f>
        <v>189</v>
      </c>
      <c r="I7" s="54">
        <f>(D4*E4-D6*E6)*(F6+G7)+D4*E4*(F4-F6)</f>
        <v>191.7</v>
      </c>
      <c r="J7" s="59">
        <f>B4-B6</f>
        <v>191.2</v>
      </c>
      <c r="K7" s="61">
        <v>190.68749999999901</v>
      </c>
      <c r="L7" s="63">
        <f t="shared" si="1"/>
        <v>-5.2882072977257705E-4</v>
      </c>
      <c r="M7" s="66">
        <f t="shared" si="2"/>
        <v>1.3749338974087755E-2</v>
      </c>
      <c r="N7" s="66">
        <f>(J7-B7)/B7</f>
        <v>1.1105235325224718E-2</v>
      </c>
      <c r="O7" s="66">
        <f>(K7-B7)/B7</f>
        <v>8.3950290851349078E-3</v>
      </c>
      <c r="P7" s="91" t="s">
        <v>16</v>
      </c>
    </row>
    <row r="8" spans="1:16" ht="15.75" thickBot="1" x14ac:dyDescent="0.3">
      <c r="A8" s="47" t="s">
        <v>8</v>
      </c>
      <c r="B8" s="48">
        <v>160</v>
      </c>
      <c r="C8" s="79">
        <v>6.7</v>
      </c>
      <c r="D8" s="89"/>
      <c r="E8" s="49"/>
      <c r="F8" s="50"/>
      <c r="G8" s="52">
        <v>0.1</v>
      </c>
      <c r="H8" s="84">
        <f>(D4*E4-D6*E6)*F4</f>
        <v>162</v>
      </c>
      <c r="I8" s="51">
        <f>(D4*E4-D6*E6)*(F4+G8)</f>
        <v>164.7</v>
      </c>
      <c r="J8" s="52">
        <f>B4-(B5*6/10)</f>
        <v>162.88</v>
      </c>
      <c r="K8" s="49">
        <v>163.68749999999901</v>
      </c>
      <c r="L8" s="65">
        <f t="shared" si="1"/>
        <v>1.2500000000000001E-2</v>
      </c>
      <c r="M8" s="68">
        <f t="shared" si="2"/>
        <v>2.9374999999999929E-2</v>
      </c>
      <c r="N8" s="68">
        <f>(J8-B8)/B8</f>
        <v>1.7999999999999971E-2</v>
      </c>
      <c r="O8" s="68">
        <f>(K8-B8)/B8</f>
        <v>2.3046874999993784E-2</v>
      </c>
      <c r="P8" s="91" t="s">
        <v>17</v>
      </c>
    </row>
    <row r="13" spans="1:16" ht="15.75" thickBot="1" x14ac:dyDescent="0.3"/>
    <row r="14" spans="1:16" ht="15" customHeight="1" x14ac:dyDescent="0.25">
      <c r="A14" s="37"/>
      <c r="B14" s="38" t="s">
        <v>2</v>
      </c>
      <c r="C14" s="75" t="s">
        <v>3</v>
      </c>
      <c r="D14" s="85" t="s">
        <v>9</v>
      </c>
      <c r="E14" s="39"/>
      <c r="F14" s="39"/>
      <c r="G14" s="40" t="s">
        <v>63</v>
      </c>
      <c r="H14" s="80" t="s">
        <v>66</v>
      </c>
      <c r="I14" s="38" t="s">
        <v>305</v>
      </c>
      <c r="J14" s="40" t="s">
        <v>14</v>
      </c>
      <c r="K14" s="40" t="s">
        <v>307</v>
      </c>
      <c r="L14" s="69" t="s">
        <v>306</v>
      </c>
      <c r="M14" s="70"/>
      <c r="N14" s="70"/>
      <c r="O14" s="71"/>
    </row>
    <row r="15" spans="1:16" x14ac:dyDescent="0.25">
      <c r="A15" s="41" t="s">
        <v>0</v>
      </c>
      <c r="B15" s="34"/>
      <c r="C15" s="76"/>
      <c r="D15" s="43" t="s">
        <v>10</v>
      </c>
      <c r="E15" s="33" t="s">
        <v>11</v>
      </c>
      <c r="F15" s="33" t="s">
        <v>12</v>
      </c>
      <c r="G15" s="42"/>
      <c r="H15" s="81"/>
      <c r="I15" s="34"/>
      <c r="J15" s="42"/>
      <c r="K15" s="42"/>
      <c r="L15" s="72"/>
      <c r="M15" s="73"/>
      <c r="N15" s="73"/>
      <c r="O15" s="74"/>
    </row>
    <row r="16" spans="1:16" x14ac:dyDescent="0.25">
      <c r="A16" s="53" t="s">
        <v>1</v>
      </c>
      <c r="B16" s="54">
        <v>1045.5</v>
      </c>
      <c r="C16" s="77">
        <v>12.6</v>
      </c>
      <c r="D16" s="86">
        <v>10</v>
      </c>
      <c r="E16" s="54">
        <v>10</v>
      </c>
      <c r="F16" s="54">
        <v>10</v>
      </c>
      <c r="G16" s="59">
        <v>0.5</v>
      </c>
      <c r="H16" s="82">
        <f>D16*E16*F16</f>
        <v>1000</v>
      </c>
      <c r="I16" s="54">
        <f>D16*E16*(F16+G16)</f>
        <v>1050</v>
      </c>
      <c r="J16" s="55"/>
      <c r="K16" s="61"/>
      <c r="L16" s="63">
        <f>(H16-B16)/B16</f>
        <v>-4.3519846963175512E-2</v>
      </c>
      <c r="M16" s="66">
        <f>(I16-B16)/B16</f>
        <v>4.30416068866571E-3</v>
      </c>
      <c r="N16" s="66"/>
      <c r="O16" s="62"/>
    </row>
    <row r="17" spans="1:16" x14ac:dyDescent="0.25">
      <c r="A17" s="43" t="s">
        <v>4</v>
      </c>
      <c r="B17" s="36">
        <v>233.5</v>
      </c>
      <c r="C17" s="78">
        <v>7.6</v>
      </c>
      <c r="D17" s="87">
        <v>6</v>
      </c>
      <c r="E17" s="35">
        <v>6</v>
      </c>
      <c r="F17" s="35">
        <v>6</v>
      </c>
      <c r="G17" s="46">
        <v>0.5</v>
      </c>
      <c r="H17" s="83">
        <f t="shared" ref="H17:H19" si="3">D17*E17*F17</f>
        <v>216</v>
      </c>
      <c r="I17" s="35">
        <f>D17*E17*(F17+G17)</f>
        <v>234</v>
      </c>
      <c r="J17" s="44"/>
      <c r="K17" s="90"/>
      <c r="L17" s="64">
        <f t="shared" ref="L17:L21" si="4">(H17-B17)/B17</f>
        <v>-7.4946466809421838E-2</v>
      </c>
      <c r="M17" s="67">
        <f t="shared" ref="M17:M21" si="5">(I17-B17)/B17</f>
        <v>2.1413276231263384E-3</v>
      </c>
      <c r="N17" s="67"/>
      <c r="O17" s="60"/>
    </row>
    <row r="18" spans="1:16" x14ac:dyDescent="0.25">
      <c r="A18" s="53" t="s">
        <v>6</v>
      </c>
      <c r="B18" s="54">
        <v>99</v>
      </c>
      <c r="C18" s="77">
        <v>4</v>
      </c>
      <c r="D18" s="86">
        <v>3</v>
      </c>
      <c r="E18" s="54">
        <v>3</v>
      </c>
      <c r="F18" s="54">
        <v>10</v>
      </c>
      <c r="G18" s="59">
        <v>0.5</v>
      </c>
      <c r="H18" s="82">
        <f>D18*E18*F18</f>
        <v>90</v>
      </c>
      <c r="I18" s="54">
        <f>D18*E18*(F18+G18)</f>
        <v>94.5</v>
      </c>
      <c r="J18" s="56"/>
      <c r="K18" s="61"/>
      <c r="L18" s="63">
        <f t="shared" si="4"/>
        <v>-9.0909090909090912E-2</v>
      </c>
      <c r="M18" s="66">
        <f t="shared" si="5"/>
        <v>-4.5454545454545456E-2</v>
      </c>
      <c r="N18" s="66"/>
      <c r="O18" s="62"/>
    </row>
    <row r="19" spans="1:16" x14ac:dyDescent="0.25">
      <c r="A19" s="43" t="s">
        <v>5</v>
      </c>
      <c r="B19" s="36">
        <v>32.4</v>
      </c>
      <c r="C19" s="78">
        <v>5.7</v>
      </c>
      <c r="D19" s="87">
        <v>3</v>
      </c>
      <c r="E19" s="35">
        <v>3</v>
      </c>
      <c r="F19" s="35">
        <v>3</v>
      </c>
      <c r="G19" s="46">
        <v>0.5</v>
      </c>
      <c r="H19" s="83">
        <f t="shared" ref="H19:H21" si="6">D19*E19*F19</f>
        <v>27</v>
      </c>
      <c r="I19" s="35">
        <f>D19*E19*(F19+G19)</f>
        <v>31.5</v>
      </c>
      <c r="J19" s="45"/>
      <c r="K19" s="90">
        <v>29.8125</v>
      </c>
      <c r="L19" s="64">
        <f t="shared" si="4"/>
        <v>-0.16666666666666663</v>
      </c>
      <c r="M19" s="67">
        <f>(I19-B19)/B19</f>
        <v>-2.7777777777777735E-2</v>
      </c>
      <c r="N19" s="67"/>
      <c r="O19" s="67">
        <f>(K19-B19)/B19</f>
        <v>-7.9861111111111077E-2</v>
      </c>
      <c r="P19" s="91" t="s">
        <v>15</v>
      </c>
    </row>
    <row r="20" spans="1:16" x14ac:dyDescent="0.25">
      <c r="A20" s="53" t="s">
        <v>7</v>
      </c>
      <c r="B20" s="54">
        <v>198.6</v>
      </c>
      <c r="C20" s="77">
        <v>6.8</v>
      </c>
      <c r="D20" s="88"/>
      <c r="E20" s="57"/>
      <c r="F20" s="58"/>
      <c r="G20" s="59">
        <v>0.5</v>
      </c>
      <c r="H20" s="82">
        <f>(D17*E17-D19*E19)*F19+D17*E17*(F17-F19)</f>
        <v>189</v>
      </c>
      <c r="I20" s="54">
        <f>(D17*E17-D19*E19)*(F19+G20)+D17*E17*(F17-F19)</f>
        <v>202.5</v>
      </c>
      <c r="J20" s="59">
        <f>B17-B19</f>
        <v>201.1</v>
      </c>
      <c r="K20" s="61">
        <v>197.4375</v>
      </c>
      <c r="L20" s="63">
        <f t="shared" si="4"/>
        <v>-4.8338368580060395E-2</v>
      </c>
      <c r="M20" s="66">
        <f t="shared" si="5"/>
        <v>1.9637462235649578E-2</v>
      </c>
      <c r="N20" s="66">
        <f>(J20-B20)/B20</f>
        <v>1.2588116817724069E-2</v>
      </c>
      <c r="O20" s="66">
        <f>(K20-B20)/B20</f>
        <v>-5.8534743202416631E-3</v>
      </c>
      <c r="P20" s="91" t="s">
        <v>16</v>
      </c>
    </row>
    <row r="21" spans="1:16" ht="15.75" thickBot="1" x14ac:dyDescent="0.3">
      <c r="A21" s="47" t="s">
        <v>8</v>
      </c>
      <c r="B21" s="48">
        <v>168</v>
      </c>
      <c r="C21" s="79">
        <v>7.2</v>
      </c>
      <c r="D21" s="89"/>
      <c r="E21" s="49"/>
      <c r="F21" s="50"/>
      <c r="G21" s="52">
        <v>0.5</v>
      </c>
      <c r="H21" s="84">
        <f>(D17*E17-D19*E19)*F17</f>
        <v>162</v>
      </c>
      <c r="I21" s="51">
        <f>(D17*E17-D19*E19)*(F17+G21)</f>
        <v>175.5</v>
      </c>
      <c r="J21" s="52">
        <f>B17-(B18*6/10)</f>
        <v>174.1</v>
      </c>
      <c r="K21" s="49">
        <v>170.4375</v>
      </c>
      <c r="L21" s="65">
        <f t="shared" si="4"/>
        <v>-3.5714285714285712E-2</v>
      </c>
      <c r="M21" s="68">
        <f t="shared" si="5"/>
        <v>4.4642857142857144E-2</v>
      </c>
      <c r="N21" s="68">
        <f>(J21-B21)/B21</f>
        <v>3.6309523809523778E-2</v>
      </c>
      <c r="O21" s="68">
        <f>(K21-B21)/B21</f>
        <v>1.4508928571428572E-2</v>
      </c>
      <c r="P21" s="91" t="s">
        <v>17</v>
      </c>
    </row>
  </sheetData>
  <mergeCells count="20">
    <mergeCell ref="K14:K15"/>
    <mergeCell ref="J14:J15"/>
    <mergeCell ref="A1:A2"/>
    <mergeCell ref="A14:A15"/>
    <mergeCell ref="K1:K2"/>
    <mergeCell ref="L14:O15"/>
    <mergeCell ref="L1:O2"/>
    <mergeCell ref="B14:B15"/>
    <mergeCell ref="C14:C15"/>
    <mergeCell ref="D14:F14"/>
    <mergeCell ref="G14:G15"/>
    <mergeCell ref="H14:H15"/>
    <mergeCell ref="I14:I15"/>
    <mergeCell ref="D1:F1"/>
    <mergeCell ref="G1:G2"/>
    <mergeCell ref="I1:I2"/>
    <mergeCell ref="B1:B2"/>
    <mergeCell ref="C1:C2"/>
    <mergeCell ref="H1:H2"/>
    <mergeCell ref="J1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8"/>
  <sheetViews>
    <sheetView workbookViewId="0">
      <selection activeCell="M1" sqref="M1:Q7"/>
    </sheetView>
  </sheetViews>
  <sheetFormatPr defaultRowHeight="15" x14ac:dyDescent="0.25"/>
  <cols>
    <col min="1" max="1" width="11.7109375" bestFit="1" customWidth="1"/>
    <col min="2" max="2" width="10.28515625" bestFit="1" customWidth="1"/>
    <col min="4" max="4" width="16.28515625" bestFit="1" customWidth="1"/>
    <col min="5" max="5" width="5.5703125" bestFit="1" customWidth="1"/>
    <col min="7" max="7" width="12.7109375" bestFit="1" customWidth="1"/>
    <col min="8" max="8" width="10.28515625" bestFit="1" customWidth="1"/>
    <col min="10" max="10" width="16.7109375" bestFit="1" customWidth="1"/>
    <col min="11" max="11" width="6.5703125" bestFit="1" customWidth="1"/>
    <col min="13" max="13" width="12.7109375" bestFit="1" customWidth="1"/>
    <col min="14" max="14" width="10.28515625" bestFit="1" customWidth="1"/>
    <col min="16" max="16" width="16.7109375" bestFit="1" customWidth="1"/>
    <col min="17" max="17" width="6.5703125" bestFit="1" customWidth="1"/>
    <col min="20" max="20" width="20.140625" bestFit="1" customWidth="1"/>
    <col min="21" max="21" width="24.85546875" style="7" bestFit="1" customWidth="1"/>
    <col min="22" max="22" width="40.85546875" style="7" bestFit="1" customWidth="1"/>
    <col min="23" max="23" width="28.28515625" style="7" bestFit="1" customWidth="1"/>
    <col min="24" max="24" width="17.7109375" bestFit="1" customWidth="1"/>
  </cols>
  <sheetData>
    <row r="1" spans="1:23" x14ac:dyDescent="0.25">
      <c r="A1" s="32" t="s">
        <v>15</v>
      </c>
      <c r="B1" s="32"/>
      <c r="C1" s="32"/>
      <c r="D1" s="32"/>
      <c r="E1" s="32"/>
      <c r="G1" s="32" t="s">
        <v>16</v>
      </c>
      <c r="H1" s="32"/>
      <c r="I1" s="32"/>
      <c r="J1" s="32"/>
      <c r="K1" s="32"/>
      <c r="M1" s="32" t="s">
        <v>17</v>
      </c>
      <c r="N1" s="32"/>
      <c r="O1" s="32"/>
      <c r="P1" s="32"/>
      <c r="Q1" s="32"/>
      <c r="U1" s="6" t="s">
        <v>15</v>
      </c>
      <c r="V1" s="6" t="s">
        <v>16</v>
      </c>
      <c r="W1" s="6" t="s">
        <v>17</v>
      </c>
    </row>
    <row r="2" spans="1:23" x14ac:dyDescent="0.25">
      <c r="A2" t="s">
        <v>18</v>
      </c>
      <c r="B2" t="s">
        <v>20</v>
      </c>
      <c r="D2" t="s">
        <v>53</v>
      </c>
      <c r="E2" s="1">
        <v>27.562499999999901</v>
      </c>
      <c r="G2" t="s">
        <v>18</v>
      </c>
      <c r="H2" t="s">
        <v>20</v>
      </c>
      <c r="J2" t="s">
        <v>57</v>
      </c>
      <c r="K2" s="1">
        <v>190.68749999999901</v>
      </c>
      <c r="M2" t="s">
        <v>18</v>
      </c>
      <c r="N2" t="s">
        <v>20</v>
      </c>
      <c r="P2" t="s">
        <v>57</v>
      </c>
      <c r="Q2" s="1">
        <v>163.68749999999901</v>
      </c>
      <c r="T2" t="s">
        <v>63</v>
      </c>
      <c r="U2" s="7">
        <v>0.1</v>
      </c>
      <c r="V2" s="7">
        <v>0.1</v>
      </c>
      <c r="W2" s="7">
        <v>0.1</v>
      </c>
    </row>
    <row r="3" spans="1:23" x14ac:dyDescent="0.25">
      <c r="A3" s="13" t="s">
        <v>51</v>
      </c>
      <c r="B3" s="4">
        <v>9.8437500000000094E-2</v>
      </c>
      <c r="D3" t="s">
        <v>54</v>
      </c>
      <c r="E3" s="1">
        <v>27.562499999999901</v>
      </c>
      <c r="G3" t="s">
        <v>178</v>
      </c>
      <c r="H3" s="2">
        <v>0.39374999999999799</v>
      </c>
      <c r="J3" t="s">
        <v>58</v>
      </c>
      <c r="K3" s="1">
        <v>218.24999999999901</v>
      </c>
      <c r="M3" t="s">
        <v>302</v>
      </c>
      <c r="N3" s="2">
        <v>-9.8437499999999595E-2</v>
      </c>
      <c r="P3" t="s">
        <v>58</v>
      </c>
      <c r="Q3" s="1">
        <v>163.68749999999901</v>
      </c>
      <c r="T3" t="s">
        <v>61</v>
      </c>
      <c r="U3" s="7">
        <v>3</v>
      </c>
      <c r="V3" s="7">
        <v>6</v>
      </c>
      <c r="W3" s="7">
        <v>6</v>
      </c>
    </row>
    <row r="4" spans="1:23" x14ac:dyDescent="0.25">
      <c r="A4" s="3" t="s">
        <v>19</v>
      </c>
      <c r="B4" s="4">
        <v>0.6328125</v>
      </c>
      <c r="D4" t="s">
        <v>55</v>
      </c>
      <c r="E4" s="1">
        <v>27.562499999999901</v>
      </c>
      <c r="G4" t="s">
        <v>56</v>
      </c>
      <c r="H4" s="2">
        <v>2.5312499999999898</v>
      </c>
      <c r="J4" t="s">
        <v>59</v>
      </c>
      <c r="K4" s="1">
        <v>218.24999999999901</v>
      </c>
      <c r="M4" t="s">
        <v>301</v>
      </c>
      <c r="N4" s="2">
        <v>0.39374999999999799</v>
      </c>
      <c r="P4" t="s">
        <v>59</v>
      </c>
      <c r="Q4" s="1">
        <v>218.24999999999901</v>
      </c>
      <c r="T4" t="s">
        <v>62</v>
      </c>
      <c r="U4" s="7" t="s">
        <v>70</v>
      </c>
      <c r="V4" s="7" t="s">
        <v>71</v>
      </c>
      <c r="W4" s="7" t="s">
        <v>71</v>
      </c>
    </row>
    <row r="5" spans="1:23" x14ac:dyDescent="0.25">
      <c r="A5" t="s">
        <v>21</v>
      </c>
      <c r="B5" s="2">
        <v>0.89999999999999902</v>
      </c>
      <c r="G5" t="s">
        <v>85</v>
      </c>
      <c r="H5" s="2">
        <v>3.6</v>
      </c>
      <c r="M5" t="s">
        <v>179</v>
      </c>
      <c r="N5" s="2">
        <v>2.5312499999999898</v>
      </c>
      <c r="T5" t="s">
        <v>72</v>
      </c>
      <c r="V5" s="7">
        <v>3</v>
      </c>
      <c r="W5" s="7">
        <v>3</v>
      </c>
    </row>
    <row r="6" spans="1:23" x14ac:dyDescent="0.25">
      <c r="A6" t="s">
        <v>22</v>
      </c>
      <c r="B6" s="2">
        <v>0.89999999999999902</v>
      </c>
      <c r="D6" t="s">
        <v>82</v>
      </c>
      <c r="G6" t="s">
        <v>86</v>
      </c>
      <c r="H6" s="2">
        <v>3.5999999999999899</v>
      </c>
      <c r="J6" t="s">
        <v>82</v>
      </c>
      <c r="M6" t="s">
        <v>180</v>
      </c>
      <c r="N6" s="2">
        <v>-0.632812499999999</v>
      </c>
      <c r="P6" t="s">
        <v>82</v>
      </c>
      <c r="T6" t="s">
        <v>73</v>
      </c>
      <c r="V6" s="7" t="s">
        <v>70</v>
      </c>
      <c r="W6" s="7" t="s">
        <v>70</v>
      </c>
    </row>
    <row r="7" spans="1:23" x14ac:dyDescent="0.25">
      <c r="A7" t="s">
        <v>23</v>
      </c>
      <c r="B7" s="2">
        <v>0.89999999999999902</v>
      </c>
      <c r="D7" s="1">
        <f>SUM(B4:B34)</f>
        <v>27.365624999999977</v>
      </c>
      <c r="G7" t="s">
        <v>87</v>
      </c>
      <c r="H7" s="2">
        <v>3.5999999999999899</v>
      </c>
      <c r="J7" s="1">
        <f>SUM(H4:H18)+SUM(H20:H81) + SUM(H83:H97)</f>
        <v>190.09687499999967</v>
      </c>
      <c r="M7" t="s">
        <v>181</v>
      </c>
      <c r="N7" s="2">
        <v>3.6</v>
      </c>
      <c r="P7" s="1">
        <f>SUM(N5:N126)</f>
        <v>163.09687499999944</v>
      </c>
      <c r="T7" t="s">
        <v>64</v>
      </c>
      <c r="U7" s="23" t="s">
        <v>65</v>
      </c>
      <c r="V7" s="7" t="s">
        <v>74</v>
      </c>
      <c r="W7" s="7" t="s">
        <v>74</v>
      </c>
    </row>
    <row r="8" spans="1:23" x14ac:dyDescent="0.25">
      <c r="A8" t="s">
        <v>24</v>
      </c>
      <c r="B8" s="2">
        <v>0.89999999999999902</v>
      </c>
      <c r="G8" t="s">
        <v>88</v>
      </c>
      <c r="H8" s="2">
        <v>3.6</v>
      </c>
      <c r="M8" t="s">
        <v>182</v>
      </c>
      <c r="N8" s="2">
        <v>-0.9</v>
      </c>
      <c r="T8" t="s">
        <v>66</v>
      </c>
      <c r="U8" s="7" t="s">
        <v>67</v>
      </c>
      <c r="V8" s="7" t="s">
        <v>75</v>
      </c>
      <c r="W8" s="7" t="s">
        <v>78</v>
      </c>
    </row>
    <row r="9" spans="1:23" x14ac:dyDescent="0.25">
      <c r="A9" t="s">
        <v>25</v>
      </c>
      <c r="B9" s="2">
        <v>0.9</v>
      </c>
      <c r="G9" t="s">
        <v>89</v>
      </c>
      <c r="H9" s="2">
        <v>3.6</v>
      </c>
      <c r="M9" t="s">
        <v>183</v>
      </c>
      <c r="N9" s="2">
        <v>3.5999999999999899</v>
      </c>
      <c r="T9" t="s">
        <v>68</v>
      </c>
      <c r="U9" s="7" t="s">
        <v>69</v>
      </c>
      <c r="V9" s="7" t="s">
        <v>81</v>
      </c>
      <c r="W9" s="7" t="s">
        <v>79</v>
      </c>
    </row>
    <row r="10" spans="1:23" x14ac:dyDescent="0.25">
      <c r="A10" t="s">
        <v>26</v>
      </c>
      <c r="B10" s="2">
        <v>0.89999999999999902</v>
      </c>
      <c r="G10" t="s">
        <v>90</v>
      </c>
      <c r="H10" s="2">
        <v>3.6</v>
      </c>
      <c r="J10" s="1"/>
      <c r="M10" t="s">
        <v>184</v>
      </c>
      <c r="N10" s="2">
        <v>-0.89999999999999802</v>
      </c>
      <c r="T10" t="s">
        <v>76</v>
      </c>
      <c r="V10" s="7" t="s">
        <v>77</v>
      </c>
    </row>
    <row r="11" spans="1:23" x14ac:dyDescent="0.25">
      <c r="A11" t="s">
        <v>27</v>
      </c>
      <c r="B11" s="2">
        <v>0.9</v>
      </c>
      <c r="G11" t="s">
        <v>91</v>
      </c>
      <c r="H11" s="2">
        <v>3.5999999999999899</v>
      </c>
      <c r="M11" t="s">
        <v>185</v>
      </c>
      <c r="N11" s="2">
        <v>3.5999999999999899</v>
      </c>
      <c r="T11" t="s">
        <v>80</v>
      </c>
      <c r="W11" s="7" t="s">
        <v>77</v>
      </c>
    </row>
    <row r="12" spans="1:23" x14ac:dyDescent="0.25">
      <c r="A12" t="s">
        <v>28</v>
      </c>
      <c r="B12" s="2">
        <v>0.9</v>
      </c>
      <c r="G12" t="s">
        <v>92</v>
      </c>
      <c r="H12" s="2">
        <v>3.5999999999999899</v>
      </c>
      <c r="M12" t="s">
        <v>186</v>
      </c>
      <c r="N12" s="2">
        <v>-0.89999999999999802</v>
      </c>
    </row>
    <row r="13" spans="1:23" x14ac:dyDescent="0.25">
      <c r="A13" t="s">
        <v>29</v>
      </c>
      <c r="B13" s="2">
        <v>0.89999999999999902</v>
      </c>
      <c r="G13" t="s">
        <v>93</v>
      </c>
      <c r="H13" s="2">
        <v>3.6</v>
      </c>
      <c r="M13" t="s">
        <v>187</v>
      </c>
      <c r="N13" s="2">
        <v>3.6</v>
      </c>
    </row>
    <row r="14" spans="1:23" x14ac:dyDescent="0.25">
      <c r="A14" t="s">
        <v>30</v>
      </c>
      <c r="B14" s="2">
        <v>0.89999999999999902</v>
      </c>
      <c r="G14" t="s">
        <v>94</v>
      </c>
      <c r="H14" s="2">
        <v>3.6</v>
      </c>
      <c r="M14" t="s">
        <v>188</v>
      </c>
      <c r="N14" s="2">
        <v>-0.9</v>
      </c>
    </row>
    <row r="15" spans="1:23" x14ac:dyDescent="0.25">
      <c r="A15" t="s">
        <v>31</v>
      </c>
      <c r="B15" s="2">
        <v>0.9</v>
      </c>
      <c r="G15" t="s">
        <v>95</v>
      </c>
      <c r="H15" s="2">
        <v>3.5999999999999899</v>
      </c>
      <c r="M15" t="s">
        <v>189</v>
      </c>
      <c r="N15" s="2">
        <v>3.6</v>
      </c>
    </row>
    <row r="16" spans="1:23" x14ac:dyDescent="0.25">
      <c r="A16" t="s">
        <v>32</v>
      </c>
      <c r="B16" s="2">
        <v>0.9</v>
      </c>
      <c r="G16" t="s">
        <v>96</v>
      </c>
      <c r="H16" s="2">
        <v>3.5999999999999899</v>
      </c>
      <c r="M16" t="s">
        <v>190</v>
      </c>
      <c r="N16" s="2">
        <v>-0.9</v>
      </c>
    </row>
    <row r="17" spans="1:14" x14ac:dyDescent="0.25">
      <c r="A17" t="s">
        <v>33</v>
      </c>
      <c r="B17" s="2">
        <v>0.89999999999999902</v>
      </c>
      <c r="G17" t="s">
        <v>97</v>
      </c>
      <c r="H17" s="2">
        <v>3.5999999999999899</v>
      </c>
      <c r="M17" t="s">
        <v>191</v>
      </c>
      <c r="N17" s="2">
        <v>3.6</v>
      </c>
    </row>
    <row r="18" spans="1:14" x14ac:dyDescent="0.25">
      <c r="A18" t="s">
        <v>34</v>
      </c>
      <c r="B18" s="2">
        <v>0.9</v>
      </c>
      <c r="G18" t="s">
        <v>98</v>
      </c>
      <c r="H18" s="2">
        <v>3.5999999999999899</v>
      </c>
      <c r="M18" t="s">
        <v>192</v>
      </c>
      <c r="N18" s="2">
        <v>-0.9</v>
      </c>
    </row>
    <row r="19" spans="1:14" x14ac:dyDescent="0.25">
      <c r="A19" t="s">
        <v>35</v>
      </c>
      <c r="B19" s="2">
        <v>0.9</v>
      </c>
      <c r="G19" t="s">
        <v>176</v>
      </c>
      <c r="H19" s="2">
        <v>-9.8437500000000094E-2</v>
      </c>
      <c r="M19" t="s">
        <v>193</v>
      </c>
      <c r="N19" s="2">
        <v>3.5999999999999899</v>
      </c>
    </row>
    <row r="20" spans="1:14" x14ac:dyDescent="0.25">
      <c r="A20" t="s">
        <v>36</v>
      </c>
      <c r="B20" s="2">
        <v>0.9</v>
      </c>
      <c r="G20" t="s">
        <v>99</v>
      </c>
      <c r="H20" s="2">
        <v>3.6</v>
      </c>
      <c r="M20" t="s">
        <v>194</v>
      </c>
      <c r="N20" s="2">
        <v>-0.89999999999999802</v>
      </c>
    </row>
    <row r="21" spans="1:14" x14ac:dyDescent="0.25">
      <c r="A21" t="s">
        <v>37</v>
      </c>
      <c r="B21" s="2">
        <v>0.89999999999999902</v>
      </c>
      <c r="G21" t="s">
        <v>100</v>
      </c>
      <c r="H21" s="2">
        <v>-0.6328125</v>
      </c>
      <c r="M21" t="s">
        <v>195</v>
      </c>
      <c r="N21" s="2">
        <v>3.5999999999999899</v>
      </c>
    </row>
    <row r="22" spans="1:14" x14ac:dyDescent="0.25">
      <c r="A22" t="s">
        <v>38</v>
      </c>
      <c r="B22" s="2">
        <v>0.9</v>
      </c>
      <c r="G22" t="s">
        <v>101</v>
      </c>
      <c r="H22" s="2">
        <v>3.5999999999999899</v>
      </c>
      <c r="M22" t="s">
        <v>196</v>
      </c>
      <c r="N22" s="2">
        <v>-0.89999999999999802</v>
      </c>
    </row>
    <row r="23" spans="1:14" x14ac:dyDescent="0.25">
      <c r="A23" t="s">
        <v>39</v>
      </c>
      <c r="B23" s="2">
        <v>0.9</v>
      </c>
      <c r="G23" t="s">
        <v>102</v>
      </c>
      <c r="H23" s="2">
        <v>-0.89999999999999902</v>
      </c>
      <c r="M23" t="s">
        <v>197</v>
      </c>
      <c r="N23" s="2">
        <v>3.6</v>
      </c>
    </row>
    <row r="24" spans="1:14" x14ac:dyDescent="0.25">
      <c r="A24" t="s">
        <v>40</v>
      </c>
      <c r="B24" s="2">
        <v>0.89999999999999902</v>
      </c>
      <c r="G24" t="s">
        <v>103</v>
      </c>
      <c r="H24" s="2">
        <v>3.5999999999999899</v>
      </c>
      <c r="M24" t="s">
        <v>198</v>
      </c>
      <c r="N24" s="2">
        <v>-0.9</v>
      </c>
    </row>
    <row r="25" spans="1:14" x14ac:dyDescent="0.25">
      <c r="A25" t="s">
        <v>41</v>
      </c>
      <c r="B25" s="2">
        <v>0.89999999999999902</v>
      </c>
      <c r="G25" t="s">
        <v>104</v>
      </c>
      <c r="H25" s="2">
        <v>-0.89999999999999902</v>
      </c>
      <c r="M25" t="s">
        <v>199</v>
      </c>
      <c r="N25" s="2">
        <v>3.6</v>
      </c>
    </row>
    <row r="26" spans="1:14" x14ac:dyDescent="0.25">
      <c r="A26" t="s">
        <v>42</v>
      </c>
      <c r="B26" s="2">
        <v>0.9</v>
      </c>
      <c r="G26" t="s">
        <v>105</v>
      </c>
      <c r="H26" s="2">
        <v>3.5999999999999899</v>
      </c>
      <c r="M26" t="s">
        <v>200</v>
      </c>
      <c r="N26" s="2">
        <v>-0.9</v>
      </c>
    </row>
    <row r="27" spans="1:14" x14ac:dyDescent="0.25">
      <c r="A27" t="s">
        <v>43</v>
      </c>
      <c r="B27" s="2">
        <v>0.9</v>
      </c>
      <c r="G27" t="s">
        <v>106</v>
      </c>
      <c r="H27" s="2">
        <v>-0.89999999999999902</v>
      </c>
      <c r="M27" t="s">
        <v>201</v>
      </c>
      <c r="N27" s="2">
        <v>3.5999999999999899</v>
      </c>
    </row>
    <row r="28" spans="1:14" x14ac:dyDescent="0.25">
      <c r="A28" t="s">
        <v>44</v>
      </c>
      <c r="B28" s="2">
        <v>0.89999999999999902</v>
      </c>
      <c r="G28" t="s">
        <v>107</v>
      </c>
      <c r="H28" s="2">
        <v>3.5999999999999899</v>
      </c>
      <c r="M28" t="s">
        <v>202</v>
      </c>
      <c r="N28" s="2">
        <v>-0.89999999999999902</v>
      </c>
    </row>
    <row r="29" spans="1:14" x14ac:dyDescent="0.25">
      <c r="A29" t="s">
        <v>45</v>
      </c>
      <c r="B29" s="2">
        <v>0.9</v>
      </c>
      <c r="G29" t="s">
        <v>108</v>
      </c>
      <c r="H29" s="2">
        <v>-0.89999999999999902</v>
      </c>
      <c r="M29" t="s">
        <v>203</v>
      </c>
      <c r="N29" s="2">
        <v>3.5999999999999899</v>
      </c>
    </row>
    <row r="30" spans="1:14" x14ac:dyDescent="0.25">
      <c r="A30" t="s">
        <v>46</v>
      </c>
      <c r="B30" s="2">
        <v>0.89999999999999902</v>
      </c>
      <c r="G30" t="s">
        <v>109</v>
      </c>
      <c r="H30" s="2">
        <v>3.6</v>
      </c>
      <c r="M30" t="s">
        <v>204</v>
      </c>
      <c r="N30" s="2">
        <v>-0.89999999999999902</v>
      </c>
    </row>
    <row r="31" spans="1:14" x14ac:dyDescent="0.25">
      <c r="A31" t="s">
        <v>47</v>
      </c>
      <c r="B31" s="2">
        <v>0.89999999999999902</v>
      </c>
      <c r="G31" t="s">
        <v>110</v>
      </c>
      <c r="H31" s="2">
        <v>-0.9</v>
      </c>
      <c r="M31" t="s">
        <v>205</v>
      </c>
      <c r="N31" s="2">
        <v>3.5999999999999899</v>
      </c>
    </row>
    <row r="32" spans="1:14" x14ac:dyDescent="0.25">
      <c r="A32" t="s">
        <v>48</v>
      </c>
      <c r="B32" s="2">
        <v>0.89999999999999902</v>
      </c>
      <c r="G32" t="s">
        <v>111</v>
      </c>
      <c r="H32" s="2">
        <v>3.5999999999999899</v>
      </c>
      <c r="M32" t="s">
        <v>206</v>
      </c>
      <c r="N32" s="2">
        <v>-0.89999999999999902</v>
      </c>
    </row>
    <row r="33" spans="1:14" x14ac:dyDescent="0.25">
      <c r="A33" t="s">
        <v>49</v>
      </c>
      <c r="B33" s="2">
        <v>0.89999999999999902</v>
      </c>
      <c r="G33" t="s">
        <v>112</v>
      </c>
      <c r="H33" s="2">
        <v>-0.89999999999999902</v>
      </c>
      <c r="M33" t="s">
        <v>207</v>
      </c>
      <c r="N33" s="2">
        <v>3.5999999999999899</v>
      </c>
    </row>
    <row r="34" spans="1:14" x14ac:dyDescent="0.25">
      <c r="A34" s="3" t="s">
        <v>50</v>
      </c>
      <c r="B34" s="4">
        <v>0.6328125</v>
      </c>
      <c r="G34" t="s">
        <v>113</v>
      </c>
      <c r="H34" s="2">
        <v>3.6</v>
      </c>
      <c r="M34" t="s">
        <v>208</v>
      </c>
      <c r="N34" s="2">
        <v>-0.89999999999999902</v>
      </c>
    </row>
    <row r="35" spans="1:14" x14ac:dyDescent="0.25">
      <c r="A35" s="13" t="s">
        <v>52</v>
      </c>
      <c r="B35" s="4">
        <v>9.8437500000000094E-2</v>
      </c>
      <c r="G35" t="s">
        <v>114</v>
      </c>
      <c r="H35" s="2">
        <v>-0.9</v>
      </c>
      <c r="M35" t="s">
        <v>209</v>
      </c>
      <c r="N35" s="2">
        <v>3.6</v>
      </c>
    </row>
    <row r="36" spans="1:14" x14ac:dyDescent="0.25">
      <c r="G36" t="s">
        <v>115</v>
      </c>
      <c r="H36" s="2">
        <v>3.6</v>
      </c>
      <c r="M36" t="s">
        <v>210</v>
      </c>
      <c r="N36" s="2">
        <v>-0.9</v>
      </c>
    </row>
    <row r="37" spans="1:14" x14ac:dyDescent="0.25">
      <c r="G37" t="s">
        <v>116</v>
      </c>
      <c r="H37" s="2">
        <v>-0.9</v>
      </c>
      <c r="M37" t="s">
        <v>211</v>
      </c>
      <c r="N37" s="2">
        <v>3.5999999999999899</v>
      </c>
    </row>
    <row r="38" spans="1:14" x14ac:dyDescent="0.25">
      <c r="G38" t="s">
        <v>117</v>
      </c>
      <c r="H38" s="2">
        <v>3.5999999999999899</v>
      </c>
      <c r="M38" t="s">
        <v>212</v>
      </c>
      <c r="N38" s="2">
        <v>-0.89999999999999902</v>
      </c>
    </row>
    <row r="39" spans="1:14" x14ac:dyDescent="0.25">
      <c r="G39" t="s">
        <v>118</v>
      </c>
      <c r="H39" s="2">
        <v>-0.89999999999999902</v>
      </c>
      <c r="M39" t="s">
        <v>213</v>
      </c>
      <c r="N39" s="2">
        <v>3.5999999999999899</v>
      </c>
    </row>
    <row r="40" spans="1:14" x14ac:dyDescent="0.25">
      <c r="G40" t="s">
        <v>60</v>
      </c>
      <c r="H40" s="2">
        <v>3.5999999999999899</v>
      </c>
      <c r="M40" t="s">
        <v>214</v>
      </c>
      <c r="N40" s="2">
        <v>-0.89999999999999902</v>
      </c>
    </row>
    <row r="41" spans="1:14" x14ac:dyDescent="0.25">
      <c r="G41" t="s">
        <v>119</v>
      </c>
      <c r="H41" s="2">
        <v>-0.89999999999999902</v>
      </c>
      <c r="M41" t="s">
        <v>215</v>
      </c>
      <c r="N41" s="2">
        <v>3.5999999999999899</v>
      </c>
    </row>
    <row r="42" spans="1:14" x14ac:dyDescent="0.25">
      <c r="G42" t="s">
        <v>120</v>
      </c>
      <c r="H42" s="2">
        <v>3.6</v>
      </c>
      <c r="M42" t="s">
        <v>216</v>
      </c>
      <c r="N42" s="2">
        <v>-0.89999999999999902</v>
      </c>
    </row>
    <row r="43" spans="1:14" x14ac:dyDescent="0.25">
      <c r="G43" t="s">
        <v>121</v>
      </c>
      <c r="H43" s="2">
        <v>-0.9</v>
      </c>
      <c r="M43" t="s">
        <v>217</v>
      </c>
      <c r="N43" s="2">
        <v>3.5999999999999899</v>
      </c>
    </row>
    <row r="44" spans="1:14" x14ac:dyDescent="0.25">
      <c r="G44" t="s">
        <v>122</v>
      </c>
      <c r="H44" s="2">
        <v>3.6</v>
      </c>
      <c r="M44" t="s">
        <v>218</v>
      </c>
      <c r="N44" s="2">
        <v>-0.89999999999999902</v>
      </c>
    </row>
    <row r="45" spans="1:14" x14ac:dyDescent="0.25">
      <c r="G45" t="s">
        <v>123</v>
      </c>
      <c r="H45" s="2">
        <v>-0.9</v>
      </c>
      <c r="M45" t="s">
        <v>219</v>
      </c>
      <c r="N45" s="2">
        <v>3.6</v>
      </c>
    </row>
    <row r="46" spans="1:14" x14ac:dyDescent="0.25">
      <c r="G46" t="s">
        <v>124</v>
      </c>
      <c r="H46" s="2">
        <v>3.5999999999999899</v>
      </c>
      <c r="M46" t="s">
        <v>220</v>
      </c>
      <c r="N46" s="2">
        <v>-0.9</v>
      </c>
    </row>
    <row r="47" spans="1:14" x14ac:dyDescent="0.25">
      <c r="G47" t="s">
        <v>125</v>
      </c>
      <c r="H47" s="2">
        <v>-0.89999999999999902</v>
      </c>
      <c r="M47" t="s">
        <v>221</v>
      </c>
      <c r="N47" s="2">
        <v>3.5999999999999899</v>
      </c>
    </row>
    <row r="48" spans="1:14" x14ac:dyDescent="0.25">
      <c r="G48" t="s">
        <v>126</v>
      </c>
      <c r="H48" s="2">
        <v>3.6</v>
      </c>
      <c r="M48" t="s">
        <v>222</v>
      </c>
      <c r="N48" s="2">
        <v>-0.89999999999999902</v>
      </c>
    </row>
    <row r="49" spans="7:14" x14ac:dyDescent="0.25">
      <c r="G49" t="s">
        <v>127</v>
      </c>
      <c r="H49" s="2">
        <v>-0.9</v>
      </c>
      <c r="M49" t="s">
        <v>223</v>
      </c>
      <c r="N49" s="2">
        <v>3.6</v>
      </c>
    </row>
    <row r="50" spans="7:14" x14ac:dyDescent="0.25">
      <c r="G50" t="s">
        <v>128</v>
      </c>
      <c r="H50" s="2">
        <v>3.6</v>
      </c>
      <c r="M50" t="s">
        <v>224</v>
      </c>
      <c r="N50" s="2">
        <v>-0.9</v>
      </c>
    </row>
    <row r="51" spans="7:14" x14ac:dyDescent="0.25">
      <c r="G51" t="s">
        <v>129</v>
      </c>
      <c r="H51" s="2">
        <v>-0.9</v>
      </c>
      <c r="M51" t="s">
        <v>225</v>
      </c>
      <c r="N51" s="2">
        <v>3.6</v>
      </c>
    </row>
    <row r="52" spans="7:14" x14ac:dyDescent="0.25">
      <c r="G52" t="s">
        <v>130</v>
      </c>
      <c r="H52" s="2">
        <v>3.6</v>
      </c>
      <c r="M52" t="s">
        <v>226</v>
      </c>
      <c r="N52" s="2">
        <v>-0.9</v>
      </c>
    </row>
    <row r="53" spans="7:14" x14ac:dyDescent="0.25">
      <c r="G53" t="s">
        <v>131</v>
      </c>
      <c r="H53" s="2">
        <v>-0.9</v>
      </c>
      <c r="M53" t="s">
        <v>227</v>
      </c>
      <c r="N53" s="2">
        <v>3.5999999999999899</v>
      </c>
    </row>
    <row r="54" spans="7:14" x14ac:dyDescent="0.25">
      <c r="G54" t="s">
        <v>132</v>
      </c>
      <c r="H54" s="2">
        <v>3.5999999999999899</v>
      </c>
      <c r="M54" t="s">
        <v>228</v>
      </c>
      <c r="N54" s="2">
        <v>-0.89999999999999902</v>
      </c>
    </row>
    <row r="55" spans="7:14" x14ac:dyDescent="0.25">
      <c r="G55" t="s">
        <v>133</v>
      </c>
      <c r="H55" s="2">
        <v>-0.89999999999999902</v>
      </c>
      <c r="M55" t="s">
        <v>229</v>
      </c>
      <c r="N55" s="2">
        <v>3.5999999999999899</v>
      </c>
    </row>
    <row r="56" spans="7:14" x14ac:dyDescent="0.25">
      <c r="G56" t="s">
        <v>134</v>
      </c>
      <c r="H56" s="2">
        <v>3.6</v>
      </c>
      <c r="M56" t="s">
        <v>230</v>
      </c>
      <c r="N56" s="2">
        <v>-0.89999999999999902</v>
      </c>
    </row>
    <row r="57" spans="7:14" x14ac:dyDescent="0.25">
      <c r="G57" t="s">
        <v>135</v>
      </c>
      <c r="H57" s="2">
        <v>-0.9</v>
      </c>
      <c r="M57" t="s">
        <v>231</v>
      </c>
      <c r="N57" s="2">
        <v>3.6</v>
      </c>
    </row>
    <row r="58" spans="7:14" x14ac:dyDescent="0.25">
      <c r="G58" t="s">
        <v>136</v>
      </c>
      <c r="H58" s="2">
        <v>3.6</v>
      </c>
      <c r="M58" t="s">
        <v>232</v>
      </c>
      <c r="N58" s="2">
        <v>-0.9</v>
      </c>
    </row>
    <row r="59" spans="7:14" x14ac:dyDescent="0.25">
      <c r="G59" t="s">
        <v>137</v>
      </c>
      <c r="H59" s="2">
        <v>-0.9</v>
      </c>
      <c r="M59" t="s">
        <v>233</v>
      </c>
      <c r="N59" s="2">
        <v>3.6</v>
      </c>
    </row>
    <row r="60" spans="7:14" x14ac:dyDescent="0.25">
      <c r="G60" t="s">
        <v>138</v>
      </c>
      <c r="H60" s="2">
        <v>3.5999999999999899</v>
      </c>
      <c r="M60" t="s">
        <v>234</v>
      </c>
      <c r="N60" s="2">
        <v>-0.9</v>
      </c>
    </row>
    <row r="61" spans="7:14" x14ac:dyDescent="0.25">
      <c r="G61" t="s">
        <v>139</v>
      </c>
      <c r="H61" s="2">
        <v>-0.89999999999999902</v>
      </c>
      <c r="M61" t="s">
        <v>235</v>
      </c>
      <c r="N61" s="2">
        <v>3.5999999999999899</v>
      </c>
    </row>
    <row r="62" spans="7:14" x14ac:dyDescent="0.25">
      <c r="G62" t="s">
        <v>140</v>
      </c>
      <c r="H62" s="2">
        <v>3.5999999999999899</v>
      </c>
      <c r="M62" t="s">
        <v>236</v>
      </c>
      <c r="N62" s="2">
        <v>-0.89999999999999902</v>
      </c>
    </row>
    <row r="63" spans="7:14" x14ac:dyDescent="0.25">
      <c r="G63" t="s">
        <v>141</v>
      </c>
      <c r="H63" s="2">
        <v>-0.89999999999999902</v>
      </c>
      <c r="M63" t="s">
        <v>237</v>
      </c>
      <c r="N63" s="2">
        <v>3.6</v>
      </c>
    </row>
    <row r="64" spans="7:14" x14ac:dyDescent="0.25">
      <c r="G64" t="s">
        <v>142</v>
      </c>
      <c r="H64" s="2">
        <v>3.6</v>
      </c>
      <c r="M64" t="s">
        <v>238</v>
      </c>
      <c r="N64" s="2">
        <v>-0.9</v>
      </c>
    </row>
    <row r="65" spans="7:14" x14ac:dyDescent="0.25">
      <c r="G65" t="s">
        <v>143</v>
      </c>
      <c r="H65" s="2">
        <v>-0.9</v>
      </c>
      <c r="M65" t="s">
        <v>239</v>
      </c>
      <c r="N65" s="2">
        <v>3.6</v>
      </c>
    </row>
    <row r="66" spans="7:14" x14ac:dyDescent="0.25">
      <c r="G66" t="s">
        <v>144</v>
      </c>
      <c r="H66" s="2">
        <v>3.6</v>
      </c>
      <c r="M66" t="s">
        <v>240</v>
      </c>
      <c r="N66" s="2">
        <v>-0.9</v>
      </c>
    </row>
    <row r="67" spans="7:14" x14ac:dyDescent="0.25">
      <c r="G67" t="s">
        <v>145</v>
      </c>
      <c r="H67" s="2">
        <v>-0.9</v>
      </c>
      <c r="M67" t="s">
        <v>241</v>
      </c>
      <c r="N67" s="2">
        <v>3.6</v>
      </c>
    </row>
    <row r="68" spans="7:14" x14ac:dyDescent="0.25">
      <c r="G68" t="s">
        <v>146</v>
      </c>
      <c r="H68" s="2">
        <v>3.5999999999999899</v>
      </c>
      <c r="M68" t="s">
        <v>242</v>
      </c>
      <c r="N68" s="2">
        <v>-0.9</v>
      </c>
    </row>
    <row r="69" spans="7:14" x14ac:dyDescent="0.25">
      <c r="G69" t="s">
        <v>147</v>
      </c>
      <c r="H69" s="2">
        <v>-0.89999999999999902</v>
      </c>
      <c r="M69" t="s">
        <v>243</v>
      </c>
      <c r="N69" s="2">
        <v>3.5999999999999899</v>
      </c>
    </row>
    <row r="70" spans="7:14" x14ac:dyDescent="0.25">
      <c r="G70" t="s">
        <v>148</v>
      </c>
      <c r="H70" s="2">
        <v>3.6</v>
      </c>
      <c r="M70" t="s">
        <v>244</v>
      </c>
      <c r="N70" s="2">
        <v>-0.89999999999999902</v>
      </c>
    </row>
    <row r="71" spans="7:14" x14ac:dyDescent="0.25">
      <c r="G71" t="s">
        <v>149</v>
      </c>
      <c r="H71" s="2">
        <v>-0.9</v>
      </c>
      <c r="M71" t="s">
        <v>245</v>
      </c>
      <c r="N71" s="2">
        <v>3.6</v>
      </c>
    </row>
    <row r="72" spans="7:14" x14ac:dyDescent="0.25">
      <c r="G72" t="s">
        <v>150</v>
      </c>
      <c r="H72" s="2">
        <v>3.5999999999999899</v>
      </c>
      <c r="M72" t="s">
        <v>246</v>
      </c>
      <c r="N72" s="2">
        <v>-0.9</v>
      </c>
    </row>
    <row r="73" spans="7:14" x14ac:dyDescent="0.25">
      <c r="G73" t="s">
        <v>151</v>
      </c>
      <c r="H73" s="2">
        <v>-0.89999999999999902</v>
      </c>
      <c r="M73" t="s">
        <v>247</v>
      </c>
      <c r="N73" s="2">
        <v>3.6</v>
      </c>
    </row>
    <row r="74" spans="7:14" x14ac:dyDescent="0.25">
      <c r="G74" t="s">
        <v>152</v>
      </c>
      <c r="H74" s="2">
        <v>3.5999999999999899</v>
      </c>
      <c r="M74" t="s">
        <v>248</v>
      </c>
      <c r="N74" s="2">
        <v>-0.9</v>
      </c>
    </row>
    <row r="75" spans="7:14" x14ac:dyDescent="0.25">
      <c r="G75" t="s">
        <v>153</v>
      </c>
      <c r="H75" s="2">
        <v>-0.89999999999999902</v>
      </c>
      <c r="M75" t="s">
        <v>249</v>
      </c>
      <c r="N75" s="2">
        <v>3.5999999999999899</v>
      </c>
    </row>
    <row r="76" spans="7:14" x14ac:dyDescent="0.25">
      <c r="G76" t="s">
        <v>154</v>
      </c>
      <c r="H76" s="2">
        <v>3.5999999999999899</v>
      </c>
      <c r="M76" t="s">
        <v>250</v>
      </c>
      <c r="N76" s="2">
        <v>-0.89999999999999902</v>
      </c>
    </row>
    <row r="77" spans="7:14" x14ac:dyDescent="0.25">
      <c r="G77" t="s">
        <v>155</v>
      </c>
      <c r="H77" s="2">
        <v>-0.89999999999999902</v>
      </c>
      <c r="M77" t="s">
        <v>251</v>
      </c>
      <c r="N77" s="2">
        <v>3.5999999999999899</v>
      </c>
    </row>
    <row r="78" spans="7:14" x14ac:dyDescent="0.25">
      <c r="G78" t="s">
        <v>156</v>
      </c>
      <c r="H78" s="2">
        <v>3.5999999999999899</v>
      </c>
      <c r="M78" t="s">
        <v>252</v>
      </c>
      <c r="N78" s="2">
        <v>-0.89999999999999902</v>
      </c>
    </row>
    <row r="79" spans="7:14" x14ac:dyDescent="0.25">
      <c r="G79" t="s">
        <v>157</v>
      </c>
      <c r="H79" s="2">
        <v>-0.89999999999999902</v>
      </c>
      <c r="M79" t="s">
        <v>253</v>
      </c>
      <c r="N79" s="2">
        <v>3.6</v>
      </c>
    </row>
    <row r="80" spans="7:14" x14ac:dyDescent="0.25">
      <c r="G80" t="s">
        <v>158</v>
      </c>
      <c r="H80" s="2">
        <v>3.6</v>
      </c>
      <c r="M80" t="s">
        <v>254</v>
      </c>
      <c r="N80" s="2">
        <v>-0.9</v>
      </c>
    </row>
    <row r="81" spans="7:14" x14ac:dyDescent="0.25">
      <c r="G81" t="s">
        <v>159</v>
      </c>
      <c r="H81" s="2">
        <v>-0.6328125</v>
      </c>
      <c r="M81" t="s">
        <v>255</v>
      </c>
      <c r="N81" s="2">
        <v>3.6</v>
      </c>
    </row>
    <row r="82" spans="7:14" x14ac:dyDescent="0.25">
      <c r="G82" t="s">
        <v>177</v>
      </c>
      <c r="H82" s="2">
        <v>-9.8437500000000094E-2</v>
      </c>
      <c r="M82" t="s">
        <v>256</v>
      </c>
      <c r="N82" s="2">
        <v>-0.9</v>
      </c>
    </row>
    <row r="83" spans="7:14" x14ac:dyDescent="0.25">
      <c r="G83" t="s">
        <v>160</v>
      </c>
      <c r="H83" s="2">
        <v>3.5999999999999899</v>
      </c>
      <c r="M83" t="s">
        <v>257</v>
      </c>
      <c r="N83" s="2">
        <v>3.5999999999999899</v>
      </c>
    </row>
    <row r="84" spans="7:14" x14ac:dyDescent="0.25">
      <c r="G84" t="s">
        <v>161</v>
      </c>
      <c r="H84" s="2">
        <v>3.5999999999999899</v>
      </c>
      <c r="M84" t="s">
        <v>258</v>
      </c>
      <c r="N84" s="2">
        <v>-0.89999999999999902</v>
      </c>
    </row>
    <row r="85" spans="7:14" x14ac:dyDescent="0.25">
      <c r="G85" t="s">
        <v>162</v>
      </c>
      <c r="H85" s="2">
        <v>3.5999999999999899</v>
      </c>
      <c r="M85" t="s">
        <v>259</v>
      </c>
      <c r="N85" s="2">
        <v>3.6</v>
      </c>
    </row>
    <row r="86" spans="7:14" x14ac:dyDescent="0.25">
      <c r="G86" t="s">
        <v>163</v>
      </c>
      <c r="H86" s="2">
        <v>3.5999999999999899</v>
      </c>
      <c r="M86" t="s">
        <v>260</v>
      </c>
      <c r="N86" s="2">
        <v>-0.9</v>
      </c>
    </row>
    <row r="87" spans="7:14" x14ac:dyDescent="0.25">
      <c r="G87" t="s">
        <v>164</v>
      </c>
      <c r="H87" s="2">
        <v>3.6</v>
      </c>
      <c r="M87" t="s">
        <v>261</v>
      </c>
      <c r="N87" s="2">
        <v>3.5999999999999899</v>
      </c>
    </row>
    <row r="88" spans="7:14" x14ac:dyDescent="0.25">
      <c r="G88" t="s">
        <v>165</v>
      </c>
      <c r="H88" s="2">
        <v>3.6</v>
      </c>
      <c r="M88" t="s">
        <v>262</v>
      </c>
      <c r="N88" s="2">
        <v>-0.89999999999999902</v>
      </c>
    </row>
    <row r="89" spans="7:14" x14ac:dyDescent="0.25">
      <c r="G89" t="s">
        <v>166</v>
      </c>
      <c r="H89" s="2">
        <v>3.5999999999999899</v>
      </c>
      <c r="M89" t="s">
        <v>263</v>
      </c>
      <c r="N89" s="2">
        <v>3.5999999999999899</v>
      </c>
    </row>
    <row r="90" spans="7:14" x14ac:dyDescent="0.25">
      <c r="G90" t="s">
        <v>167</v>
      </c>
      <c r="H90" s="2">
        <v>3.5999999999999899</v>
      </c>
      <c r="M90" t="s">
        <v>264</v>
      </c>
      <c r="N90" s="2">
        <v>-0.89999999999999902</v>
      </c>
    </row>
    <row r="91" spans="7:14" x14ac:dyDescent="0.25">
      <c r="G91" t="s">
        <v>168</v>
      </c>
      <c r="H91" s="2">
        <v>3.6</v>
      </c>
      <c r="M91" t="s">
        <v>265</v>
      </c>
      <c r="N91" s="2">
        <v>3.5999999999999899</v>
      </c>
    </row>
    <row r="92" spans="7:14" x14ac:dyDescent="0.25">
      <c r="G92" t="s">
        <v>169</v>
      </c>
      <c r="H92" s="2">
        <v>3.6</v>
      </c>
      <c r="M92" t="s">
        <v>266</v>
      </c>
      <c r="N92" s="2">
        <v>-0.89999999999999902</v>
      </c>
    </row>
    <row r="93" spans="7:14" x14ac:dyDescent="0.25">
      <c r="G93" t="s">
        <v>170</v>
      </c>
      <c r="H93" s="2">
        <v>3.6</v>
      </c>
      <c r="M93" t="s">
        <v>267</v>
      </c>
      <c r="N93" s="2">
        <v>3.5999999999999899</v>
      </c>
    </row>
    <row r="94" spans="7:14" x14ac:dyDescent="0.25">
      <c r="G94" t="s">
        <v>171</v>
      </c>
      <c r="H94" s="2">
        <v>3.5999999999999899</v>
      </c>
      <c r="M94" t="s">
        <v>268</v>
      </c>
      <c r="N94" s="2">
        <v>-0.89999999999999902</v>
      </c>
    </row>
    <row r="95" spans="7:14" x14ac:dyDescent="0.25">
      <c r="G95" t="s">
        <v>172</v>
      </c>
      <c r="H95" s="2">
        <v>3.5999999999999899</v>
      </c>
      <c r="M95" t="s">
        <v>269</v>
      </c>
      <c r="N95" s="2">
        <v>3.6</v>
      </c>
    </row>
    <row r="96" spans="7:14" x14ac:dyDescent="0.25">
      <c r="G96" t="s">
        <v>173</v>
      </c>
      <c r="H96" s="2">
        <v>3.6</v>
      </c>
      <c r="M96" t="s">
        <v>270</v>
      </c>
      <c r="N96" s="2">
        <v>-0.9</v>
      </c>
    </row>
    <row r="97" spans="7:14" x14ac:dyDescent="0.25">
      <c r="G97" t="s">
        <v>174</v>
      </c>
      <c r="H97" s="2">
        <v>2.5312499999999898</v>
      </c>
      <c r="M97" t="s">
        <v>271</v>
      </c>
      <c r="N97" s="2">
        <v>3.5999999999999899</v>
      </c>
    </row>
    <row r="98" spans="7:14" x14ac:dyDescent="0.25">
      <c r="G98" t="s">
        <v>175</v>
      </c>
      <c r="H98" s="2">
        <v>0.39374999999999799</v>
      </c>
      <c r="M98" t="s">
        <v>272</v>
      </c>
      <c r="N98" s="2">
        <v>-0.89999999999999902</v>
      </c>
    </row>
    <row r="99" spans="7:14" x14ac:dyDescent="0.25">
      <c r="M99" t="s">
        <v>273</v>
      </c>
      <c r="N99" s="2">
        <v>3.5999999999999899</v>
      </c>
    </row>
    <row r="100" spans="7:14" x14ac:dyDescent="0.25">
      <c r="M100" t="s">
        <v>274</v>
      </c>
      <c r="N100" s="2">
        <v>-0.89999999999999902</v>
      </c>
    </row>
    <row r="101" spans="7:14" x14ac:dyDescent="0.25">
      <c r="M101" t="s">
        <v>275</v>
      </c>
      <c r="N101" s="2">
        <v>3.5999999999999899</v>
      </c>
    </row>
    <row r="102" spans="7:14" x14ac:dyDescent="0.25">
      <c r="M102" t="s">
        <v>276</v>
      </c>
      <c r="N102" s="2">
        <v>-0.89999999999999902</v>
      </c>
    </row>
    <row r="103" spans="7:14" x14ac:dyDescent="0.25">
      <c r="M103" t="s">
        <v>277</v>
      </c>
      <c r="N103" s="2">
        <v>3.5999999999999899</v>
      </c>
    </row>
    <row r="104" spans="7:14" x14ac:dyDescent="0.25">
      <c r="M104" t="s">
        <v>278</v>
      </c>
      <c r="N104" s="2">
        <v>-0.89999999999999902</v>
      </c>
    </row>
    <row r="105" spans="7:14" x14ac:dyDescent="0.25">
      <c r="M105" t="s">
        <v>279</v>
      </c>
      <c r="N105" s="2">
        <v>3.6</v>
      </c>
    </row>
    <row r="106" spans="7:14" x14ac:dyDescent="0.25">
      <c r="M106" t="s">
        <v>280</v>
      </c>
      <c r="N106" s="2">
        <v>-0.9</v>
      </c>
    </row>
    <row r="107" spans="7:14" x14ac:dyDescent="0.25">
      <c r="M107" t="s">
        <v>281</v>
      </c>
      <c r="N107" s="2">
        <v>3.6</v>
      </c>
    </row>
    <row r="108" spans="7:14" x14ac:dyDescent="0.25">
      <c r="M108" t="s">
        <v>282</v>
      </c>
      <c r="N108" s="2">
        <v>-0.9</v>
      </c>
    </row>
    <row r="109" spans="7:14" x14ac:dyDescent="0.25">
      <c r="M109" t="s">
        <v>283</v>
      </c>
      <c r="N109" s="2">
        <v>3.5999999999999899</v>
      </c>
    </row>
    <row r="110" spans="7:14" x14ac:dyDescent="0.25">
      <c r="M110" t="s">
        <v>284</v>
      </c>
      <c r="N110" s="2">
        <v>-0.89999999999999802</v>
      </c>
    </row>
    <row r="111" spans="7:14" x14ac:dyDescent="0.25">
      <c r="M111" t="s">
        <v>285</v>
      </c>
      <c r="N111" s="2">
        <v>3.5999999999999899</v>
      </c>
    </row>
    <row r="112" spans="7:14" x14ac:dyDescent="0.25">
      <c r="M112" t="s">
        <v>286</v>
      </c>
      <c r="N112" s="2">
        <v>-0.89999999999999802</v>
      </c>
    </row>
    <row r="113" spans="13:14" x14ac:dyDescent="0.25">
      <c r="M113" t="s">
        <v>287</v>
      </c>
      <c r="N113" s="2">
        <v>3.6</v>
      </c>
    </row>
    <row r="114" spans="13:14" x14ac:dyDescent="0.25">
      <c r="M114" t="s">
        <v>288</v>
      </c>
      <c r="N114" s="2">
        <v>-0.9</v>
      </c>
    </row>
    <row r="115" spans="13:14" x14ac:dyDescent="0.25">
      <c r="M115" t="s">
        <v>289</v>
      </c>
      <c r="N115" s="2">
        <v>3.6</v>
      </c>
    </row>
    <row r="116" spans="13:14" x14ac:dyDescent="0.25">
      <c r="M116" t="s">
        <v>290</v>
      </c>
      <c r="N116" s="2">
        <v>-0.9</v>
      </c>
    </row>
    <row r="117" spans="13:14" x14ac:dyDescent="0.25">
      <c r="M117" t="s">
        <v>291</v>
      </c>
      <c r="N117" s="2">
        <v>3.6</v>
      </c>
    </row>
    <row r="118" spans="13:14" x14ac:dyDescent="0.25">
      <c r="M118" t="s">
        <v>292</v>
      </c>
      <c r="N118" s="2">
        <v>-0.9</v>
      </c>
    </row>
    <row r="119" spans="13:14" x14ac:dyDescent="0.25">
      <c r="M119" t="s">
        <v>293</v>
      </c>
      <c r="N119" s="2">
        <v>3.5999999999999899</v>
      </c>
    </row>
    <row r="120" spans="13:14" x14ac:dyDescent="0.25">
      <c r="M120" t="s">
        <v>294</v>
      </c>
      <c r="N120" s="2">
        <v>-0.89999999999999802</v>
      </c>
    </row>
    <row r="121" spans="13:14" x14ac:dyDescent="0.25">
      <c r="M121" t="s">
        <v>295</v>
      </c>
      <c r="N121" s="2">
        <v>3.5999999999999899</v>
      </c>
    </row>
    <row r="122" spans="13:14" x14ac:dyDescent="0.25">
      <c r="M122" t="s">
        <v>296</v>
      </c>
      <c r="N122" s="2">
        <v>-0.89999999999999802</v>
      </c>
    </row>
    <row r="123" spans="13:14" x14ac:dyDescent="0.25">
      <c r="M123" t="s">
        <v>297</v>
      </c>
      <c r="N123" s="2">
        <v>3.6</v>
      </c>
    </row>
    <row r="124" spans="13:14" x14ac:dyDescent="0.25">
      <c r="M124" t="s">
        <v>298</v>
      </c>
      <c r="N124" s="2">
        <v>-0.9</v>
      </c>
    </row>
    <row r="125" spans="13:14" x14ac:dyDescent="0.25">
      <c r="M125" t="s">
        <v>299</v>
      </c>
      <c r="N125" s="2">
        <v>2.5312499999999898</v>
      </c>
    </row>
    <row r="126" spans="13:14" x14ac:dyDescent="0.25">
      <c r="M126" t="s">
        <v>300</v>
      </c>
      <c r="N126" s="2">
        <v>-0.632812499999999</v>
      </c>
    </row>
    <row r="127" spans="13:14" x14ac:dyDescent="0.25">
      <c r="M127" t="s">
        <v>303</v>
      </c>
      <c r="N127" s="2">
        <v>0.39374999999999799</v>
      </c>
    </row>
    <row r="128" spans="13:14" x14ac:dyDescent="0.25">
      <c r="M128" t="s">
        <v>304</v>
      </c>
      <c r="N128" s="2">
        <v>-9.8437499999999595E-2</v>
      </c>
    </row>
  </sheetData>
  <mergeCells count="3">
    <mergeCell ref="A1:E1"/>
    <mergeCell ref="G1:K1"/>
    <mergeCell ref="M1:Q1"/>
  </mergeCells>
  <conditionalFormatting sqref="H3:H98 N3:N128">
    <cfRule type="cellIs" dxfId="3" priority="3" operator="between">
      <formula>-1</formula>
      <formula>-0.8</formula>
    </cfRule>
    <cfRule type="cellIs" dxfId="2" priority="4" operator="between">
      <formula>3.5</formula>
      <formula>3.6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3815F-7BF9-4FA0-B062-B9E702057025}">
  <dimension ref="A1:Q32"/>
  <sheetViews>
    <sheetView workbookViewId="0">
      <selection activeCell="D20" sqref="D20"/>
    </sheetView>
  </sheetViews>
  <sheetFormatPr defaultRowHeight="15" x14ac:dyDescent="0.25"/>
  <cols>
    <col min="1" max="1" width="11.7109375" bestFit="1" customWidth="1"/>
    <col min="2" max="2" width="10.28515625" bestFit="1" customWidth="1"/>
    <col min="4" max="4" width="16.28515625" bestFit="1" customWidth="1"/>
    <col min="5" max="5" width="5.5703125" bestFit="1" customWidth="1"/>
    <col min="7" max="7" width="12.7109375" bestFit="1" customWidth="1"/>
    <col min="8" max="8" width="10.28515625" bestFit="1" customWidth="1"/>
    <col min="10" max="10" width="16.7109375" bestFit="1" customWidth="1"/>
    <col min="11" max="11" width="6.5703125" bestFit="1" customWidth="1"/>
    <col min="13" max="13" width="12.7109375" bestFit="1" customWidth="1"/>
    <col min="14" max="14" width="10.28515625" bestFit="1" customWidth="1"/>
    <col min="16" max="16" width="16.7109375" bestFit="1" customWidth="1"/>
    <col min="17" max="17" width="6.5703125" bestFit="1" customWidth="1"/>
  </cols>
  <sheetData>
    <row r="1" spans="1:17" x14ac:dyDescent="0.25">
      <c r="A1" s="32" t="s">
        <v>15</v>
      </c>
      <c r="B1" s="32"/>
      <c r="C1" s="32"/>
      <c r="D1" s="32"/>
      <c r="E1" s="32"/>
      <c r="G1" s="32" t="s">
        <v>16</v>
      </c>
      <c r="H1" s="32"/>
      <c r="I1" s="32"/>
      <c r="J1" s="32"/>
      <c r="K1" s="32"/>
      <c r="M1" s="32" t="s">
        <v>17</v>
      </c>
      <c r="N1" s="32"/>
      <c r="O1" s="32"/>
      <c r="P1" s="32"/>
      <c r="Q1" s="32"/>
    </row>
    <row r="2" spans="1:17" x14ac:dyDescent="0.25">
      <c r="A2" t="s">
        <v>18</v>
      </c>
      <c r="B2" t="s">
        <v>20</v>
      </c>
      <c r="D2" t="s">
        <v>53</v>
      </c>
      <c r="E2" s="1">
        <v>29.8125</v>
      </c>
      <c r="G2" t="s">
        <v>18</v>
      </c>
      <c r="H2" t="s">
        <v>20</v>
      </c>
      <c r="J2" t="s">
        <v>57</v>
      </c>
      <c r="K2" s="1">
        <v>197.4375</v>
      </c>
      <c r="M2" t="s">
        <v>18</v>
      </c>
      <c r="N2" t="s">
        <v>20</v>
      </c>
      <c r="P2" t="s">
        <v>57</v>
      </c>
      <c r="Q2" s="1">
        <v>170.4375</v>
      </c>
    </row>
    <row r="3" spans="1:17" x14ac:dyDescent="0.25">
      <c r="A3" t="s">
        <v>314</v>
      </c>
      <c r="B3" s="2">
        <v>0.4921875</v>
      </c>
      <c r="D3" t="s">
        <v>54</v>
      </c>
      <c r="E3" s="1">
        <v>29.8125</v>
      </c>
      <c r="G3" t="s">
        <v>335</v>
      </c>
      <c r="H3" s="2">
        <v>1.96875</v>
      </c>
      <c r="J3" t="s">
        <v>58</v>
      </c>
      <c r="K3" s="1">
        <v>227.25</v>
      </c>
      <c r="M3" t="s">
        <v>364</v>
      </c>
      <c r="N3" s="2">
        <v>1.96875</v>
      </c>
      <c r="P3" t="s">
        <v>58</v>
      </c>
      <c r="Q3" s="1">
        <v>170.4375</v>
      </c>
    </row>
    <row r="4" spans="1:17" x14ac:dyDescent="0.25">
      <c r="A4" t="s">
        <v>19</v>
      </c>
      <c r="B4" s="2">
        <v>3.1640625</v>
      </c>
      <c r="D4" t="s">
        <v>55</v>
      </c>
      <c r="E4" s="1">
        <v>29.8125</v>
      </c>
      <c r="G4" t="s">
        <v>316</v>
      </c>
      <c r="H4" s="2">
        <v>12.65625</v>
      </c>
      <c r="J4" t="s">
        <v>59</v>
      </c>
      <c r="K4" s="1">
        <v>227.25</v>
      </c>
      <c r="M4" t="s">
        <v>365</v>
      </c>
      <c r="N4" s="2">
        <v>-0.4921875</v>
      </c>
      <c r="P4" t="s">
        <v>59</v>
      </c>
      <c r="Q4" s="1">
        <v>227.25</v>
      </c>
    </row>
    <row r="5" spans="1:17" x14ac:dyDescent="0.25">
      <c r="A5" t="s">
        <v>308</v>
      </c>
      <c r="B5" s="2">
        <v>4.5</v>
      </c>
      <c r="G5" t="s">
        <v>317</v>
      </c>
      <c r="H5" s="2">
        <v>18</v>
      </c>
      <c r="M5" t="s">
        <v>56</v>
      </c>
      <c r="N5" s="2">
        <v>12.65625</v>
      </c>
    </row>
    <row r="6" spans="1:17" x14ac:dyDescent="0.25">
      <c r="A6" t="s">
        <v>309</v>
      </c>
      <c r="B6" s="2">
        <v>4.5</v>
      </c>
      <c r="G6" t="s">
        <v>318</v>
      </c>
      <c r="H6" s="2">
        <v>18</v>
      </c>
      <c r="M6" t="s">
        <v>339</v>
      </c>
      <c r="N6" s="2">
        <v>-3.1640625</v>
      </c>
    </row>
    <row r="7" spans="1:17" x14ac:dyDescent="0.25">
      <c r="A7" t="s">
        <v>310</v>
      </c>
      <c r="B7" s="2">
        <v>4.5</v>
      </c>
      <c r="G7" t="s">
        <v>336</v>
      </c>
      <c r="H7" s="2">
        <v>-0.4921875</v>
      </c>
      <c r="M7" t="s">
        <v>340</v>
      </c>
      <c r="N7" s="2">
        <v>18</v>
      </c>
    </row>
    <row r="8" spans="1:17" x14ac:dyDescent="0.25">
      <c r="A8" t="s">
        <v>311</v>
      </c>
      <c r="B8" s="2">
        <v>4.5</v>
      </c>
      <c r="G8" t="s">
        <v>319</v>
      </c>
      <c r="H8" s="2">
        <v>18</v>
      </c>
      <c r="M8" t="s">
        <v>341</v>
      </c>
      <c r="N8" s="2">
        <v>-4.5</v>
      </c>
    </row>
    <row r="9" spans="1:17" x14ac:dyDescent="0.25">
      <c r="A9" t="s">
        <v>312</v>
      </c>
      <c r="B9" s="2">
        <v>4.5</v>
      </c>
      <c r="G9" t="s">
        <v>320</v>
      </c>
      <c r="H9" s="2">
        <v>-3.1640625</v>
      </c>
      <c r="M9" t="s">
        <v>342</v>
      </c>
      <c r="N9" s="2">
        <v>18</v>
      </c>
    </row>
    <row r="10" spans="1:17" x14ac:dyDescent="0.25">
      <c r="A10" t="s">
        <v>313</v>
      </c>
      <c r="B10" s="2">
        <v>3.1640625</v>
      </c>
      <c r="G10" t="s">
        <v>321</v>
      </c>
      <c r="H10" s="2">
        <v>18</v>
      </c>
      <c r="J10" s="1"/>
      <c r="M10" t="s">
        <v>343</v>
      </c>
      <c r="N10" s="2">
        <v>-4.5</v>
      </c>
    </row>
    <row r="11" spans="1:17" x14ac:dyDescent="0.25">
      <c r="A11" t="s">
        <v>315</v>
      </c>
      <c r="B11" s="2">
        <v>0.4921875</v>
      </c>
      <c r="G11" t="s">
        <v>322</v>
      </c>
      <c r="H11" s="2">
        <v>-4.5</v>
      </c>
      <c r="M11" t="s">
        <v>344</v>
      </c>
      <c r="N11" s="2">
        <v>18</v>
      </c>
    </row>
    <row r="12" spans="1:17" x14ac:dyDescent="0.25">
      <c r="G12" t="s">
        <v>323</v>
      </c>
      <c r="H12" s="2">
        <v>18</v>
      </c>
      <c r="M12" t="s">
        <v>345</v>
      </c>
      <c r="N12" s="2">
        <v>-4.5</v>
      </c>
    </row>
    <row r="13" spans="1:17" x14ac:dyDescent="0.25">
      <c r="G13" t="s">
        <v>324</v>
      </c>
      <c r="H13" s="2">
        <v>-4.5</v>
      </c>
      <c r="M13" t="s">
        <v>346</v>
      </c>
      <c r="N13" s="2">
        <v>18</v>
      </c>
    </row>
    <row r="14" spans="1:17" x14ac:dyDescent="0.25">
      <c r="G14" t="s">
        <v>325</v>
      </c>
      <c r="H14" s="2">
        <v>18</v>
      </c>
      <c r="M14" t="s">
        <v>347</v>
      </c>
      <c r="N14" s="2">
        <v>-4.5</v>
      </c>
    </row>
    <row r="15" spans="1:17" x14ac:dyDescent="0.25">
      <c r="G15" t="s">
        <v>326</v>
      </c>
      <c r="H15" s="2">
        <v>-4.5</v>
      </c>
      <c r="M15" t="s">
        <v>348</v>
      </c>
      <c r="N15" s="2">
        <v>18</v>
      </c>
    </row>
    <row r="16" spans="1:17" x14ac:dyDescent="0.25">
      <c r="G16" t="s">
        <v>40</v>
      </c>
      <c r="H16" s="2">
        <v>18</v>
      </c>
      <c r="M16" t="s">
        <v>349</v>
      </c>
      <c r="N16" s="2">
        <v>-4.5</v>
      </c>
    </row>
    <row r="17" spans="7:14" x14ac:dyDescent="0.25">
      <c r="G17" t="s">
        <v>327</v>
      </c>
      <c r="H17" s="2">
        <v>-4.5</v>
      </c>
      <c r="M17" t="s">
        <v>350</v>
      </c>
      <c r="N17" s="2">
        <v>18</v>
      </c>
    </row>
    <row r="18" spans="7:14" x14ac:dyDescent="0.25">
      <c r="G18" t="s">
        <v>328</v>
      </c>
      <c r="H18" s="2">
        <v>18</v>
      </c>
      <c r="M18" t="s">
        <v>351</v>
      </c>
      <c r="N18" s="2">
        <v>-4.5</v>
      </c>
    </row>
    <row r="19" spans="7:14" x14ac:dyDescent="0.25">
      <c r="G19" t="s">
        <v>329</v>
      </c>
      <c r="H19" s="2">
        <v>-4.5</v>
      </c>
      <c r="M19" t="s">
        <v>352</v>
      </c>
      <c r="N19" s="2">
        <v>18</v>
      </c>
    </row>
    <row r="20" spans="7:14" x14ac:dyDescent="0.25">
      <c r="G20" t="s">
        <v>330</v>
      </c>
      <c r="H20" s="2">
        <v>18</v>
      </c>
      <c r="M20" t="s">
        <v>353</v>
      </c>
      <c r="N20" s="2">
        <v>-4.5</v>
      </c>
    </row>
    <row r="21" spans="7:14" x14ac:dyDescent="0.25">
      <c r="G21" t="s">
        <v>331</v>
      </c>
      <c r="H21" s="2">
        <v>-3.1640625</v>
      </c>
      <c r="M21" t="s">
        <v>354</v>
      </c>
      <c r="N21" s="2">
        <v>18</v>
      </c>
    </row>
    <row r="22" spans="7:14" x14ac:dyDescent="0.25">
      <c r="G22" t="s">
        <v>337</v>
      </c>
      <c r="H22" s="2">
        <v>-0.4921875</v>
      </c>
      <c r="M22" t="s">
        <v>355</v>
      </c>
      <c r="N22" s="2">
        <v>-4.5</v>
      </c>
    </row>
    <row r="23" spans="7:14" x14ac:dyDescent="0.25">
      <c r="G23" t="s">
        <v>332</v>
      </c>
      <c r="H23" s="2">
        <v>18</v>
      </c>
      <c r="M23" t="s">
        <v>356</v>
      </c>
      <c r="N23" s="2">
        <v>18</v>
      </c>
    </row>
    <row r="24" spans="7:14" x14ac:dyDescent="0.25">
      <c r="G24" t="s">
        <v>333</v>
      </c>
      <c r="H24" s="2">
        <v>18</v>
      </c>
      <c r="M24" t="s">
        <v>357</v>
      </c>
      <c r="N24" s="2">
        <v>-4.5</v>
      </c>
    </row>
    <row r="25" spans="7:14" x14ac:dyDescent="0.25">
      <c r="G25" t="s">
        <v>334</v>
      </c>
      <c r="H25" s="2">
        <v>12.65625</v>
      </c>
      <c r="M25" t="s">
        <v>358</v>
      </c>
      <c r="N25" s="2">
        <v>18</v>
      </c>
    </row>
    <row r="26" spans="7:14" x14ac:dyDescent="0.25">
      <c r="G26" t="s">
        <v>338</v>
      </c>
      <c r="H26" s="2">
        <v>1.96875</v>
      </c>
      <c r="M26" t="s">
        <v>359</v>
      </c>
      <c r="N26" s="2">
        <v>-4.5</v>
      </c>
    </row>
    <row r="27" spans="7:14" x14ac:dyDescent="0.25">
      <c r="M27" t="s">
        <v>360</v>
      </c>
      <c r="N27" s="2">
        <v>18</v>
      </c>
    </row>
    <row r="28" spans="7:14" x14ac:dyDescent="0.25">
      <c r="M28" t="s">
        <v>361</v>
      </c>
      <c r="N28" s="2">
        <v>-4.5</v>
      </c>
    </row>
    <row r="29" spans="7:14" x14ac:dyDescent="0.25">
      <c r="M29" t="s">
        <v>362</v>
      </c>
      <c r="N29" s="2">
        <v>12.65625</v>
      </c>
    </row>
    <row r="30" spans="7:14" x14ac:dyDescent="0.25">
      <c r="M30" t="s">
        <v>363</v>
      </c>
      <c r="N30" s="2">
        <v>-3.1640625</v>
      </c>
    </row>
    <row r="31" spans="7:14" x14ac:dyDescent="0.25">
      <c r="M31" t="s">
        <v>366</v>
      </c>
      <c r="N31" s="2">
        <v>1.96875</v>
      </c>
    </row>
    <row r="32" spans="7:14" x14ac:dyDescent="0.25">
      <c r="M32" t="s">
        <v>367</v>
      </c>
      <c r="N32" s="2">
        <v>-0.4921875</v>
      </c>
    </row>
  </sheetData>
  <mergeCells count="3">
    <mergeCell ref="A1:E1"/>
    <mergeCell ref="G1:K1"/>
    <mergeCell ref="M1:Q1"/>
  </mergeCells>
  <conditionalFormatting sqref="B3:B11 H3:H26 N3:N32">
    <cfRule type="cellIs" dxfId="1" priority="3" operator="between">
      <formula>-1</formula>
      <formula>-0.8</formula>
    </cfRule>
    <cfRule type="cellIs" dxfId="0" priority="4" operator="between">
      <formula>3.5</formula>
      <formula>3.6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Expected Volumes</vt:lpstr>
      <vt:lpstr>Volume Calculations</vt:lpstr>
      <vt:lpstr>example Output</vt:lpstr>
      <vt:lpstr>example Coarse Output</vt:lpstr>
    </vt:vector>
  </TitlesOfParts>
  <Company>Kingston Health Sciences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Greg Salomons</cp:lastModifiedBy>
  <dcterms:created xsi:type="dcterms:W3CDTF">2025-04-14T15:47:10Z</dcterms:created>
  <dcterms:modified xsi:type="dcterms:W3CDTF">2025-04-15T01:08:55Z</dcterms:modified>
</cp:coreProperties>
</file>