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10" yWindow="1410" windowWidth="27030" windowHeight="9885" tabRatio="948" activeTab="3"/>
  </bookViews>
  <sheets>
    <sheet name="CC003_PCI Brain" sheetId="2" r:id="rId1"/>
    <sheet name="GA1_TOPGEAR_TROG" sheetId="4" r:id="rId2"/>
    <sheet name="GU001 BLADDER" sheetId="5" r:id="rId3"/>
    <sheet name="HN002_H+N" sheetId="8" r:id="rId4"/>
    <sheet name="LIVR_HE1 Protocol" sheetId="9" r:id="rId5"/>
    <sheet name="LUNG - LUSTRE" sheetId="10" r:id="rId6"/>
    <sheet name="CE8-Brain" sheetId="11" r:id="rId7"/>
    <sheet name="PMH PET BOOST" sheetId="12" r:id="rId8"/>
  </sheets>
  <externalReferences>
    <externalReference r:id="rId9"/>
  </externalReferences>
  <calcPr calcId="145621"/>
</workbook>
</file>

<file path=xl/calcChain.xml><?xml version="1.0" encoding="utf-8"?>
<calcChain xmlns="http://schemas.openxmlformats.org/spreadsheetml/2006/main">
  <c r="U54" i="8" l="1"/>
  <c r="T54" i="8"/>
  <c r="S54" i="8"/>
  <c r="R54" i="8"/>
  <c r="Q54" i="8"/>
  <c r="P54" i="8"/>
  <c r="O54" i="8"/>
  <c r="N54" i="8"/>
  <c r="M54" i="8"/>
  <c r="L54" i="8"/>
  <c r="K54" i="8"/>
  <c r="J54" i="8"/>
  <c r="U53" i="8"/>
  <c r="T53" i="8"/>
  <c r="S53" i="8"/>
  <c r="R53" i="8"/>
  <c r="Q53" i="8"/>
  <c r="P53" i="8"/>
  <c r="O53" i="8"/>
  <c r="N53" i="8"/>
  <c r="M53" i="8"/>
  <c r="L53" i="8"/>
  <c r="K53" i="8"/>
  <c r="J53" i="8"/>
  <c r="U52" i="8"/>
  <c r="T52" i="8"/>
  <c r="S52" i="8"/>
  <c r="R52" i="8"/>
  <c r="Q52" i="8"/>
  <c r="P52" i="8"/>
  <c r="O52" i="8"/>
  <c r="N52" i="8"/>
  <c r="M52" i="8"/>
  <c r="L52" i="8"/>
  <c r="K52" i="8"/>
  <c r="J52" i="8"/>
  <c r="U51" i="8"/>
  <c r="T51" i="8"/>
  <c r="S51" i="8"/>
  <c r="R51" i="8"/>
  <c r="Q51" i="8"/>
  <c r="P51" i="8"/>
  <c r="O51" i="8"/>
  <c r="N51" i="8"/>
  <c r="M51" i="8"/>
  <c r="L51" i="8"/>
  <c r="K51" i="8"/>
  <c r="J51" i="8"/>
  <c r="U50" i="8"/>
  <c r="T50" i="8"/>
  <c r="S50" i="8"/>
  <c r="R50" i="8"/>
  <c r="Q50" i="8"/>
  <c r="P50" i="8"/>
  <c r="O50" i="8"/>
  <c r="N50" i="8"/>
  <c r="M50" i="8"/>
  <c r="L50" i="8"/>
  <c r="K50" i="8"/>
  <c r="J50" i="8"/>
  <c r="U49" i="8"/>
  <c r="T49" i="8"/>
  <c r="S49" i="8"/>
  <c r="R49" i="8"/>
  <c r="Q49" i="8"/>
  <c r="P49" i="8"/>
  <c r="O49" i="8"/>
  <c r="N49" i="8"/>
  <c r="M49" i="8"/>
  <c r="L49" i="8"/>
  <c r="K49" i="8"/>
  <c r="J49" i="8"/>
  <c r="U48" i="8"/>
  <c r="T48" i="8"/>
  <c r="S48" i="8"/>
  <c r="R48" i="8"/>
  <c r="Q48" i="8"/>
  <c r="P48" i="8"/>
  <c r="O48" i="8"/>
  <c r="N48" i="8"/>
  <c r="M48" i="8"/>
  <c r="L48" i="8"/>
  <c r="K48" i="8"/>
  <c r="J48" i="8"/>
  <c r="U47" i="8"/>
  <c r="T47" i="8"/>
  <c r="S47" i="8"/>
  <c r="R47" i="8"/>
  <c r="Q47" i="8"/>
  <c r="P47" i="8"/>
  <c r="O47" i="8"/>
  <c r="N47" i="8"/>
  <c r="M47" i="8"/>
  <c r="L47" i="8"/>
  <c r="K47" i="8"/>
  <c r="J47" i="8"/>
  <c r="U46" i="8"/>
  <c r="T46" i="8"/>
  <c r="S46" i="8"/>
  <c r="R46" i="8"/>
  <c r="Q46" i="8"/>
  <c r="P46" i="8"/>
  <c r="O46" i="8"/>
  <c r="N46" i="8"/>
  <c r="M46" i="8"/>
  <c r="L46" i="8"/>
  <c r="K46" i="8"/>
  <c r="J46" i="8"/>
  <c r="U45" i="8"/>
  <c r="T45" i="8"/>
  <c r="S45" i="8"/>
  <c r="R45" i="8"/>
  <c r="Q45" i="8"/>
  <c r="P45" i="8"/>
  <c r="O45" i="8"/>
  <c r="N45" i="8"/>
  <c r="M45" i="8"/>
  <c r="L45" i="8"/>
  <c r="K45" i="8"/>
  <c r="J45" i="8"/>
  <c r="U44" i="8"/>
  <c r="T44" i="8"/>
  <c r="S44" i="8"/>
  <c r="R44" i="8"/>
  <c r="Q44" i="8"/>
  <c r="P44" i="8"/>
  <c r="O44" i="8"/>
  <c r="N44" i="8"/>
  <c r="M44" i="8"/>
  <c r="L44" i="8"/>
  <c r="K44" i="8"/>
  <c r="J44" i="8"/>
  <c r="U43" i="8"/>
  <c r="T43" i="8"/>
  <c r="S43" i="8"/>
  <c r="R43" i="8"/>
  <c r="Q43" i="8"/>
  <c r="P43" i="8"/>
  <c r="O43" i="8"/>
  <c r="N43" i="8"/>
  <c r="M43" i="8"/>
  <c r="L43" i="8"/>
  <c r="K43" i="8"/>
  <c r="J43" i="8"/>
  <c r="U42" i="8"/>
  <c r="T42" i="8"/>
  <c r="S42" i="8"/>
  <c r="R42" i="8"/>
  <c r="Q42" i="8"/>
  <c r="P42" i="8"/>
  <c r="O42" i="8"/>
  <c r="N42" i="8"/>
  <c r="M42" i="8"/>
  <c r="L42" i="8"/>
  <c r="K42" i="8"/>
  <c r="J42" i="8"/>
  <c r="U41" i="8"/>
  <c r="T41" i="8"/>
  <c r="S41" i="8"/>
  <c r="R41" i="8"/>
  <c r="Q41" i="8"/>
  <c r="P41" i="8"/>
  <c r="O41" i="8"/>
  <c r="N41" i="8"/>
  <c r="M41" i="8"/>
  <c r="L41" i="8"/>
  <c r="K41" i="8"/>
  <c r="J41" i="8"/>
  <c r="U40" i="8"/>
  <c r="T40" i="8"/>
  <c r="S40" i="8"/>
  <c r="R40" i="8"/>
  <c r="Q40" i="8"/>
  <c r="P40" i="8"/>
  <c r="O40" i="8"/>
  <c r="N40" i="8"/>
  <c r="M40" i="8"/>
  <c r="L40" i="8"/>
  <c r="K40" i="8"/>
  <c r="J40" i="8"/>
  <c r="U39" i="8"/>
  <c r="T39" i="8"/>
  <c r="S39" i="8"/>
  <c r="R39" i="8"/>
  <c r="Q39" i="8"/>
  <c r="P39" i="8"/>
  <c r="O39" i="8"/>
  <c r="N39" i="8"/>
  <c r="M39" i="8"/>
  <c r="L39" i="8"/>
  <c r="K39" i="8"/>
  <c r="J39" i="8"/>
  <c r="U38" i="8"/>
  <c r="T38" i="8"/>
  <c r="S38" i="8"/>
  <c r="R38" i="8"/>
  <c r="Q38" i="8"/>
  <c r="P38" i="8"/>
  <c r="O38" i="8"/>
  <c r="N38" i="8"/>
  <c r="M38" i="8"/>
  <c r="L38" i="8"/>
  <c r="K38" i="8"/>
  <c r="J38" i="8"/>
  <c r="U37" i="8"/>
  <c r="T37" i="8"/>
  <c r="S37" i="8"/>
  <c r="R37" i="8"/>
  <c r="Q37" i="8"/>
  <c r="P37" i="8"/>
  <c r="O37" i="8"/>
  <c r="N37" i="8"/>
  <c r="M37" i="8"/>
  <c r="L37" i="8"/>
  <c r="K37" i="8"/>
  <c r="J37" i="8"/>
  <c r="U36" i="8"/>
  <c r="T36" i="8"/>
  <c r="S36" i="8"/>
  <c r="R36" i="8"/>
  <c r="Q36" i="8"/>
  <c r="P36" i="8"/>
  <c r="O36" i="8"/>
  <c r="N36" i="8"/>
  <c r="M36" i="8"/>
  <c r="L36" i="8"/>
  <c r="K36" i="8"/>
  <c r="J36" i="8"/>
  <c r="U35" i="8"/>
  <c r="T35" i="8"/>
  <c r="S35" i="8"/>
  <c r="R35" i="8"/>
  <c r="Q35" i="8"/>
  <c r="P35" i="8"/>
  <c r="O35" i="8"/>
  <c r="N35" i="8"/>
  <c r="M35" i="8"/>
  <c r="L35" i="8"/>
  <c r="K35" i="8"/>
  <c r="J35" i="8"/>
  <c r="U34" i="8"/>
  <c r="T34" i="8"/>
  <c r="S34" i="8"/>
  <c r="R34" i="8"/>
  <c r="Q34" i="8"/>
  <c r="P34" i="8"/>
  <c r="O34" i="8"/>
  <c r="N34" i="8"/>
  <c r="M34" i="8"/>
  <c r="L34" i="8"/>
  <c r="K34" i="8"/>
  <c r="J34" i="8"/>
  <c r="U33" i="8"/>
  <c r="T33" i="8"/>
  <c r="S33" i="8"/>
  <c r="R33" i="8"/>
  <c r="Q33" i="8"/>
  <c r="P33" i="8"/>
  <c r="O33" i="8"/>
  <c r="N33" i="8"/>
  <c r="M33" i="8"/>
  <c r="L33" i="8"/>
  <c r="K33" i="8"/>
  <c r="J33" i="8"/>
  <c r="U32" i="8"/>
  <c r="T32" i="8"/>
  <c r="S32" i="8"/>
  <c r="R32" i="8"/>
  <c r="Q32" i="8"/>
  <c r="P32" i="8"/>
  <c r="O32" i="8"/>
  <c r="N32" i="8"/>
  <c r="M32" i="8"/>
  <c r="L32" i="8"/>
  <c r="K32" i="8"/>
  <c r="J32" i="8"/>
  <c r="U31" i="8"/>
  <c r="T31" i="8"/>
  <c r="S31" i="8"/>
  <c r="R31" i="8"/>
  <c r="Q31" i="8"/>
  <c r="P31" i="8"/>
  <c r="O31" i="8"/>
  <c r="N31" i="8"/>
  <c r="M31" i="8"/>
  <c r="L31" i="8"/>
  <c r="K31" i="8"/>
  <c r="J31" i="8"/>
  <c r="U30" i="8"/>
  <c r="T30" i="8"/>
  <c r="S30" i="8"/>
  <c r="R30" i="8"/>
  <c r="Q30" i="8"/>
  <c r="P30" i="8"/>
  <c r="O30" i="8"/>
  <c r="N30" i="8"/>
  <c r="M30" i="8"/>
  <c r="L30" i="8"/>
  <c r="K30" i="8"/>
  <c r="J30" i="8"/>
  <c r="U29" i="8"/>
  <c r="T29" i="8"/>
  <c r="S29" i="8"/>
  <c r="R29" i="8"/>
  <c r="Q29" i="8"/>
  <c r="P29" i="8"/>
  <c r="O29" i="8"/>
  <c r="N29" i="8"/>
  <c r="M29" i="8"/>
  <c r="L29" i="8"/>
  <c r="K29" i="8"/>
  <c r="J29" i="8"/>
  <c r="U28" i="8"/>
  <c r="T28" i="8"/>
  <c r="S28" i="8"/>
  <c r="R28" i="8"/>
  <c r="Q28" i="8"/>
  <c r="P28" i="8"/>
  <c r="O28" i="8"/>
  <c r="N28" i="8"/>
  <c r="M28" i="8"/>
  <c r="L28" i="8"/>
  <c r="K28" i="8"/>
  <c r="J28" i="8"/>
  <c r="U27" i="8"/>
  <c r="T27" i="8"/>
  <c r="S27" i="8"/>
  <c r="R27" i="8"/>
  <c r="Q27" i="8"/>
  <c r="P27" i="8"/>
  <c r="O27" i="8"/>
  <c r="N27" i="8"/>
  <c r="M27" i="8"/>
  <c r="L27" i="8"/>
  <c r="K27" i="8"/>
  <c r="J27" i="8"/>
  <c r="U26" i="8"/>
  <c r="T26" i="8"/>
  <c r="S26" i="8"/>
  <c r="R26" i="8"/>
  <c r="Q26" i="8"/>
  <c r="P26" i="8"/>
  <c r="O26" i="8"/>
  <c r="N26" i="8"/>
  <c r="M26" i="8"/>
  <c r="L26" i="8"/>
  <c r="K26" i="8"/>
  <c r="J26" i="8"/>
  <c r="U25" i="8"/>
  <c r="T25" i="8"/>
  <c r="S25" i="8"/>
  <c r="R25" i="8"/>
  <c r="Q25" i="8"/>
  <c r="P25" i="8"/>
  <c r="O25" i="8"/>
  <c r="N25" i="8"/>
  <c r="M25" i="8"/>
  <c r="L25" i="8"/>
  <c r="K25" i="8"/>
  <c r="J25" i="8"/>
  <c r="U24" i="8"/>
  <c r="T24" i="8"/>
  <c r="S24" i="8"/>
  <c r="R24" i="8"/>
  <c r="Q24" i="8"/>
  <c r="P24" i="8"/>
  <c r="O24" i="8"/>
  <c r="N24" i="8"/>
  <c r="M24" i="8"/>
  <c r="L24" i="8"/>
  <c r="K24" i="8"/>
  <c r="J24" i="8"/>
  <c r="U23" i="8"/>
  <c r="T23" i="8"/>
  <c r="S23" i="8"/>
  <c r="R23" i="8"/>
  <c r="Q23" i="8"/>
  <c r="P23" i="8"/>
  <c r="O23" i="8"/>
  <c r="N23" i="8"/>
  <c r="M23" i="8"/>
  <c r="L23" i="8"/>
  <c r="K23" i="8"/>
  <c r="J23" i="8"/>
  <c r="U22" i="8"/>
  <c r="T22" i="8"/>
  <c r="S22" i="8"/>
  <c r="R22" i="8"/>
  <c r="Q22" i="8"/>
  <c r="P22" i="8"/>
  <c r="O22" i="8"/>
  <c r="N22" i="8"/>
  <c r="M22" i="8"/>
  <c r="L22" i="8"/>
  <c r="K22" i="8"/>
  <c r="J22" i="8"/>
  <c r="U21" i="8"/>
  <c r="T21" i="8"/>
  <c r="S21" i="8"/>
  <c r="R21" i="8"/>
  <c r="Q21" i="8"/>
  <c r="P21" i="8"/>
  <c r="O21" i="8"/>
  <c r="N21" i="8"/>
  <c r="M21" i="8"/>
  <c r="L21" i="8"/>
  <c r="K21" i="8"/>
  <c r="J21" i="8"/>
  <c r="U20" i="8"/>
  <c r="T20" i="8"/>
  <c r="S20" i="8"/>
  <c r="R20" i="8"/>
  <c r="Q20" i="8"/>
  <c r="P20" i="8"/>
  <c r="O20" i="8"/>
  <c r="N20" i="8"/>
  <c r="M20" i="8"/>
  <c r="L20" i="8"/>
  <c r="K20" i="8"/>
  <c r="J20" i="8"/>
  <c r="U19" i="8"/>
  <c r="T19" i="8"/>
  <c r="S19" i="8"/>
  <c r="R19" i="8"/>
  <c r="Q19" i="8"/>
  <c r="P19" i="8"/>
  <c r="O19" i="8"/>
  <c r="N19" i="8"/>
  <c r="M19" i="8"/>
  <c r="L19" i="8"/>
  <c r="K19" i="8"/>
  <c r="J19" i="8"/>
  <c r="U18" i="8"/>
  <c r="T18" i="8"/>
  <c r="S18" i="8"/>
  <c r="R18" i="8"/>
  <c r="Q18" i="8"/>
  <c r="P18" i="8"/>
  <c r="O18" i="8"/>
  <c r="N18" i="8"/>
  <c r="M18" i="8"/>
  <c r="L18" i="8"/>
  <c r="K18" i="8"/>
  <c r="J18" i="8"/>
  <c r="U17" i="8"/>
  <c r="T17" i="8"/>
  <c r="S17" i="8"/>
  <c r="R17" i="8"/>
  <c r="Q17" i="8"/>
  <c r="P17" i="8"/>
  <c r="O17" i="8"/>
  <c r="N17" i="8"/>
  <c r="M17" i="8"/>
  <c r="L17" i="8"/>
  <c r="K17" i="8"/>
  <c r="J17" i="8"/>
  <c r="U16" i="8"/>
  <c r="T16" i="8"/>
  <c r="S16" i="8"/>
  <c r="R16" i="8"/>
  <c r="Q16" i="8"/>
  <c r="P16" i="8"/>
  <c r="O16" i="8"/>
  <c r="N16" i="8"/>
  <c r="M16" i="8"/>
  <c r="L16" i="8"/>
  <c r="K16" i="8"/>
  <c r="J16" i="8"/>
  <c r="U15" i="8"/>
  <c r="T15" i="8"/>
  <c r="S15" i="8"/>
  <c r="R15" i="8"/>
  <c r="Q15" i="8"/>
  <c r="P15" i="8"/>
  <c r="O15" i="8"/>
  <c r="N15" i="8"/>
  <c r="M15" i="8"/>
  <c r="L15" i="8"/>
  <c r="K15" i="8"/>
  <c r="J15" i="8"/>
  <c r="U14" i="8"/>
  <c r="T14" i="8"/>
  <c r="S14" i="8"/>
  <c r="R14" i="8"/>
  <c r="Q14" i="8"/>
  <c r="P14" i="8"/>
  <c r="O14" i="8"/>
  <c r="N14" i="8"/>
  <c r="M14" i="8"/>
  <c r="L14" i="8"/>
  <c r="K14" i="8"/>
  <c r="J14" i="8"/>
  <c r="U13" i="8"/>
  <c r="T13" i="8"/>
  <c r="S13" i="8"/>
  <c r="R13" i="8"/>
  <c r="Q13" i="8"/>
  <c r="P13" i="8"/>
  <c r="O13" i="8"/>
  <c r="N13" i="8"/>
  <c r="M13" i="8"/>
  <c r="L13" i="8"/>
  <c r="K13" i="8"/>
  <c r="J13" i="8"/>
  <c r="U12" i="8"/>
  <c r="T12" i="8"/>
  <c r="S12" i="8"/>
  <c r="R12" i="8"/>
  <c r="Q12" i="8"/>
  <c r="P12" i="8"/>
  <c r="O12" i="8"/>
  <c r="N12" i="8"/>
  <c r="M12" i="8"/>
  <c r="L12" i="8"/>
  <c r="K12" i="8"/>
  <c r="J12" i="8"/>
  <c r="U11" i="8"/>
  <c r="T11" i="8"/>
  <c r="S11" i="8"/>
  <c r="R11" i="8"/>
  <c r="Q11" i="8"/>
  <c r="P11" i="8"/>
  <c r="O11" i="8"/>
  <c r="N11" i="8"/>
  <c r="M11" i="8"/>
  <c r="L11" i="8"/>
  <c r="K11" i="8"/>
  <c r="J11" i="8"/>
  <c r="U10" i="8"/>
  <c r="T10" i="8"/>
  <c r="S10" i="8"/>
  <c r="R10" i="8"/>
  <c r="Q10" i="8"/>
  <c r="P10" i="8"/>
  <c r="O10" i="8"/>
  <c r="N10" i="8"/>
  <c r="M10" i="8"/>
  <c r="L10" i="8"/>
  <c r="K10" i="8"/>
  <c r="J10" i="8"/>
  <c r="U9" i="8"/>
  <c r="T9" i="8"/>
  <c r="S9" i="8"/>
  <c r="R9" i="8"/>
  <c r="Q9" i="8"/>
  <c r="P9" i="8"/>
  <c r="O9" i="8"/>
  <c r="N9" i="8"/>
  <c r="M9" i="8"/>
  <c r="L9" i="8"/>
  <c r="K9" i="8"/>
  <c r="J9" i="8"/>
  <c r="U8" i="8"/>
  <c r="T8" i="8"/>
  <c r="S8" i="8"/>
  <c r="R8" i="8"/>
  <c r="Q8" i="8"/>
  <c r="P8" i="8"/>
  <c r="O8" i="8"/>
  <c r="N8" i="8"/>
  <c r="M8" i="8"/>
  <c r="L8" i="8"/>
  <c r="K8" i="8"/>
  <c r="J8" i="8"/>
  <c r="U7" i="8"/>
  <c r="T7" i="8"/>
  <c r="S7" i="8"/>
  <c r="R7" i="8"/>
  <c r="Q7" i="8"/>
  <c r="P7" i="8"/>
  <c r="O7" i="8"/>
  <c r="N7" i="8"/>
  <c r="M7" i="8"/>
  <c r="L7" i="8"/>
  <c r="K7" i="8"/>
  <c r="J7" i="8"/>
  <c r="U6" i="8"/>
  <c r="T6" i="8"/>
  <c r="S6" i="8"/>
  <c r="R6" i="8"/>
  <c r="Q6" i="8"/>
  <c r="P6" i="8"/>
  <c r="O6" i="8"/>
  <c r="N6" i="8"/>
  <c r="M6" i="8"/>
  <c r="L6" i="8"/>
  <c r="K6" i="8"/>
  <c r="J6" i="8"/>
  <c r="U5" i="8"/>
  <c r="T5" i="8"/>
  <c r="S5" i="8"/>
  <c r="R5" i="8"/>
  <c r="Q5" i="8"/>
  <c r="P5" i="8"/>
  <c r="O5" i="8"/>
  <c r="N5" i="8"/>
  <c r="M5" i="8"/>
  <c r="L5" i="8"/>
  <c r="K5" i="8"/>
  <c r="J5" i="8"/>
  <c r="U4" i="8"/>
  <c r="T4" i="8"/>
  <c r="S4" i="8"/>
  <c r="R4" i="8"/>
  <c r="Q4" i="8"/>
  <c r="P4" i="8"/>
  <c r="O4" i="8"/>
  <c r="N4" i="8"/>
  <c r="M4" i="8"/>
  <c r="L4" i="8"/>
  <c r="K4" i="8"/>
  <c r="J4" i="8"/>
  <c r="P39" i="11" l="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25" i="9"/>
  <c r="P24" i="9"/>
  <c r="P23" i="9"/>
  <c r="P22" i="9"/>
  <c r="P21" i="9"/>
  <c r="P20" i="9"/>
  <c r="P19" i="9"/>
  <c r="P18" i="9"/>
  <c r="P17" i="9"/>
  <c r="P16" i="9"/>
  <c r="P15" i="9"/>
  <c r="P14" i="9"/>
  <c r="P13" i="9"/>
  <c r="P12" i="9"/>
  <c r="P11" i="9"/>
  <c r="P10" i="9"/>
  <c r="P9" i="9"/>
  <c r="P8" i="9"/>
  <c r="P7" i="9"/>
  <c r="P6" i="9"/>
  <c r="P5" i="9"/>
  <c r="P4" i="9"/>
  <c r="P3" i="9"/>
  <c r="P3" i="8"/>
  <c r="P28" i="5"/>
  <c r="P27" i="5"/>
  <c r="P26" i="5"/>
  <c r="P25" i="5"/>
  <c r="P24" i="5"/>
  <c r="P23" i="5"/>
  <c r="P22" i="5"/>
  <c r="P21" i="5"/>
  <c r="P20" i="5"/>
  <c r="P19" i="5"/>
  <c r="P18" i="5"/>
  <c r="P17" i="5"/>
  <c r="P16" i="5"/>
  <c r="P15" i="5"/>
  <c r="P14" i="5"/>
  <c r="P13" i="5"/>
  <c r="P12" i="5"/>
  <c r="P11" i="5"/>
  <c r="P10" i="5"/>
  <c r="P9" i="5"/>
  <c r="P8" i="5"/>
  <c r="P7" i="5"/>
  <c r="P6" i="5"/>
  <c r="P5" i="5"/>
  <c r="P4" i="5"/>
  <c r="P3" i="5"/>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9" i="2"/>
  <c r="P28" i="2"/>
  <c r="P27" i="2"/>
  <c r="P26" i="2"/>
  <c r="P25" i="2"/>
  <c r="P24" i="2"/>
  <c r="P23" i="2"/>
  <c r="P22" i="2"/>
  <c r="P21" i="2"/>
  <c r="P20" i="2"/>
  <c r="P19" i="2"/>
  <c r="P18" i="2"/>
  <c r="P17" i="2"/>
  <c r="P16" i="2"/>
  <c r="P15" i="2"/>
  <c r="P14" i="2"/>
  <c r="P13" i="2"/>
  <c r="P12" i="2"/>
  <c r="P11" i="2"/>
  <c r="P10" i="2"/>
  <c r="P9" i="2"/>
  <c r="P8" i="2"/>
  <c r="P7" i="2"/>
  <c r="P6" i="2"/>
  <c r="P5" i="2"/>
  <c r="P4" i="2"/>
  <c r="P3" i="2"/>
  <c r="P70" i="12"/>
  <c r="P69" i="12"/>
  <c r="P68" i="12"/>
  <c r="P67" i="12"/>
  <c r="P66" i="12"/>
  <c r="P65" i="12"/>
  <c r="P64" i="12"/>
  <c r="P63" i="12"/>
  <c r="P62" i="12"/>
  <c r="P61" i="12"/>
  <c r="P60" i="12"/>
  <c r="P59" i="12"/>
  <c r="P58" i="12"/>
  <c r="P57" i="12"/>
  <c r="P56" i="12"/>
  <c r="P55" i="12"/>
  <c r="P54" i="12"/>
  <c r="P53" i="12"/>
  <c r="P52" i="12"/>
  <c r="P51" i="12"/>
  <c r="P50" i="12"/>
  <c r="P49" i="12"/>
  <c r="P48" i="12"/>
  <c r="P47" i="12"/>
  <c r="P46" i="12"/>
  <c r="P45" i="12"/>
  <c r="P44" i="12"/>
  <c r="P43" i="12"/>
  <c r="P42" i="12"/>
  <c r="P41" i="12"/>
  <c r="P40" i="12"/>
  <c r="P39" i="12"/>
  <c r="P38" i="12"/>
  <c r="P37" i="12"/>
  <c r="P36" i="12"/>
  <c r="P35" i="12"/>
  <c r="P34" i="12"/>
  <c r="P33" i="12"/>
  <c r="P32" i="12"/>
  <c r="P31" i="12"/>
  <c r="P30" i="12"/>
  <c r="P29" i="12"/>
  <c r="P28" i="12"/>
  <c r="P27" i="12"/>
  <c r="P26" i="12"/>
  <c r="P25" i="12"/>
  <c r="P24" i="12"/>
  <c r="P23" i="12"/>
  <c r="P22" i="12"/>
  <c r="P21" i="12"/>
  <c r="P20" i="12"/>
  <c r="P19" i="12"/>
  <c r="P18" i="12"/>
  <c r="P17" i="12"/>
  <c r="P16" i="12"/>
  <c r="P15" i="12"/>
  <c r="P14" i="12"/>
  <c r="P13" i="12"/>
  <c r="P12" i="12"/>
  <c r="P11" i="12"/>
  <c r="P10" i="12"/>
  <c r="P9" i="12"/>
  <c r="P8" i="12"/>
  <c r="P7" i="12"/>
  <c r="P6" i="12"/>
  <c r="P5" i="12"/>
  <c r="P4" i="12"/>
  <c r="P3" i="12"/>
  <c r="U70" i="12"/>
  <c r="T70" i="12"/>
  <c r="S70" i="12"/>
  <c r="R70" i="12"/>
  <c r="Q70" i="12"/>
  <c r="O70" i="12"/>
  <c r="N70" i="12"/>
  <c r="M70" i="12"/>
  <c r="L70" i="12"/>
  <c r="K70" i="12"/>
  <c r="U69" i="12"/>
  <c r="T69" i="12"/>
  <c r="S69" i="12"/>
  <c r="R69" i="12"/>
  <c r="Q69" i="12"/>
  <c r="O69" i="12"/>
  <c r="N69" i="12"/>
  <c r="M69" i="12"/>
  <c r="L69" i="12"/>
  <c r="K69" i="12"/>
  <c r="U68" i="12"/>
  <c r="T68" i="12"/>
  <c r="S68" i="12"/>
  <c r="R68" i="12"/>
  <c r="Q68" i="12"/>
  <c r="O68" i="12"/>
  <c r="N68" i="12"/>
  <c r="M68" i="12"/>
  <c r="L68" i="12"/>
  <c r="K68" i="12"/>
  <c r="U67" i="12"/>
  <c r="T67" i="12"/>
  <c r="S67" i="12"/>
  <c r="R67" i="12"/>
  <c r="Q67" i="12"/>
  <c r="O67" i="12"/>
  <c r="N67" i="12"/>
  <c r="M67" i="12"/>
  <c r="L67" i="12"/>
  <c r="K67" i="12"/>
  <c r="U66" i="12"/>
  <c r="T66" i="12"/>
  <c r="S66" i="12"/>
  <c r="R66" i="12"/>
  <c r="Q66" i="12"/>
  <c r="O66" i="12"/>
  <c r="N66" i="12"/>
  <c r="M66" i="12"/>
  <c r="L66" i="12"/>
  <c r="K66" i="12"/>
  <c r="U65" i="12"/>
  <c r="T65" i="12"/>
  <c r="S65" i="12"/>
  <c r="R65" i="12"/>
  <c r="Q65" i="12"/>
  <c r="O65" i="12"/>
  <c r="N65" i="12"/>
  <c r="M65" i="12"/>
  <c r="L65" i="12"/>
  <c r="K65" i="12"/>
  <c r="U64" i="12"/>
  <c r="T64" i="12"/>
  <c r="S64" i="12"/>
  <c r="R64" i="12"/>
  <c r="Q64" i="12"/>
  <c r="O64" i="12"/>
  <c r="N64" i="12"/>
  <c r="M64" i="12"/>
  <c r="L64" i="12"/>
  <c r="K64" i="12"/>
  <c r="U63" i="12"/>
  <c r="T63" i="12"/>
  <c r="S63" i="12"/>
  <c r="R63" i="12"/>
  <c r="Q63" i="12"/>
  <c r="O63" i="12"/>
  <c r="N63" i="12"/>
  <c r="M63" i="12"/>
  <c r="L63" i="12"/>
  <c r="K63" i="12"/>
  <c r="U62" i="12"/>
  <c r="T62" i="12"/>
  <c r="S62" i="12"/>
  <c r="R62" i="12"/>
  <c r="Q62" i="12"/>
  <c r="O62" i="12"/>
  <c r="N62" i="12"/>
  <c r="M62" i="12"/>
  <c r="L62" i="12"/>
  <c r="K62" i="12"/>
  <c r="U61" i="12"/>
  <c r="T61" i="12"/>
  <c r="S61" i="12"/>
  <c r="R61" i="12"/>
  <c r="Q61" i="12"/>
  <c r="O61" i="12"/>
  <c r="N61" i="12"/>
  <c r="M61" i="12"/>
  <c r="L61" i="12"/>
  <c r="K61" i="12"/>
  <c r="U60" i="12"/>
  <c r="T60" i="12"/>
  <c r="S60" i="12"/>
  <c r="R60" i="12"/>
  <c r="Q60" i="12"/>
  <c r="O60" i="12"/>
  <c r="N60" i="12"/>
  <c r="M60" i="12"/>
  <c r="L60" i="12"/>
  <c r="K60" i="12"/>
  <c r="U59" i="12"/>
  <c r="T59" i="12"/>
  <c r="S59" i="12"/>
  <c r="R59" i="12"/>
  <c r="Q59" i="12"/>
  <c r="O59" i="12"/>
  <c r="N59" i="12"/>
  <c r="M59" i="12"/>
  <c r="L59" i="12"/>
  <c r="K59" i="12"/>
  <c r="U58" i="12"/>
  <c r="T58" i="12"/>
  <c r="S58" i="12"/>
  <c r="R58" i="12"/>
  <c r="Q58" i="12"/>
  <c r="O58" i="12"/>
  <c r="N58" i="12"/>
  <c r="M58" i="12"/>
  <c r="L58" i="12"/>
  <c r="K58" i="12"/>
  <c r="U57" i="12"/>
  <c r="T57" i="12"/>
  <c r="S57" i="12"/>
  <c r="R57" i="12"/>
  <c r="Q57" i="12"/>
  <c r="O57" i="12"/>
  <c r="N57" i="12"/>
  <c r="M57" i="12"/>
  <c r="L57" i="12"/>
  <c r="K57" i="12"/>
  <c r="U56" i="12"/>
  <c r="T56" i="12"/>
  <c r="S56" i="12"/>
  <c r="R56" i="12"/>
  <c r="Q56" i="12"/>
  <c r="O56" i="12"/>
  <c r="N56" i="12"/>
  <c r="M56" i="12"/>
  <c r="L56" i="12"/>
  <c r="K56" i="12"/>
  <c r="U55" i="12"/>
  <c r="T55" i="12"/>
  <c r="S55" i="12"/>
  <c r="R55" i="12"/>
  <c r="Q55" i="12"/>
  <c r="O55" i="12"/>
  <c r="N55" i="12"/>
  <c r="M55" i="12"/>
  <c r="L55" i="12"/>
  <c r="K55" i="12"/>
  <c r="U54" i="12"/>
  <c r="T54" i="12"/>
  <c r="S54" i="12"/>
  <c r="R54" i="12"/>
  <c r="Q54" i="12"/>
  <c r="O54" i="12"/>
  <c r="N54" i="12"/>
  <c r="M54" i="12"/>
  <c r="L54" i="12"/>
  <c r="K54" i="12"/>
  <c r="U53" i="12"/>
  <c r="T53" i="12"/>
  <c r="S53" i="12"/>
  <c r="R53" i="12"/>
  <c r="Q53" i="12"/>
  <c r="O53" i="12"/>
  <c r="N53" i="12"/>
  <c r="M53" i="12"/>
  <c r="L53" i="12"/>
  <c r="K53" i="12"/>
  <c r="U52" i="12"/>
  <c r="T52" i="12"/>
  <c r="S52" i="12"/>
  <c r="R52" i="12"/>
  <c r="Q52" i="12"/>
  <c r="O52" i="12"/>
  <c r="N52" i="12"/>
  <c r="M52" i="12"/>
  <c r="L52" i="12"/>
  <c r="K52" i="12"/>
  <c r="U51" i="12"/>
  <c r="T51" i="12"/>
  <c r="S51" i="12"/>
  <c r="R51" i="12"/>
  <c r="Q51" i="12"/>
  <c r="O51" i="12"/>
  <c r="N51" i="12"/>
  <c r="M51" i="12"/>
  <c r="L51" i="12"/>
  <c r="K51" i="12"/>
  <c r="U50" i="12"/>
  <c r="T50" i="12"/>
  <c r="S50" i="12"/>
  <c r="R50" i="12"/>
  <c r="Q50" i="12"/>
  <c r="O50" i="12"/>
  <c r="N50" i="12"/>
  <c r="M50" i="12"/>
  <c r="L50" i="12"/>
  <c r="K50" i="12"/>
  <c r="U49" i="12"/>
  <c r="T49" i="12"/>
  <c r="S49" i="12"/>
  <c r="R49" i="12"/>
  <c r="Q49" i="12"/>
  <c r="O49" i="12"/>
  <c r="N49" i="12"/>
  <c r="M49" i="12"/>
  <c r="L49" i="12"/>
  <c r="K49" i="12"/>
  <c r="U48" i="12"/>
  <c r="T48" i="12"/>
  <c r="S48" i="12"/>
  <c r="R48" i="12"/>
  <c r="Q48" i="12"/>
  <c r="O48" i="12"/>
  <c r="N48" i="12"/>
  <c r="M48" i="12"/>
  <c r="L48" i="12"/>
  <c r="K48" i="12"/>
  <c r="U47" i="12"/>
  <c r="T47" i="12"/>
  <c r="S47" i="12"/>
  <c r="R47" i="12"/>
  <c r="Q47" i="12"/>
  <c r="O47" i="12"/>
  <c r="N47" i="12"/>
  <c r="M47" i="12"/>
  <c r="L47" i="12"/>
  <c r="K47" i="12"/>
  <c r="U46" i="12"/>
  <c r="T46" i="12"/>
  <c r="S46" i="12"/>
  <c r="R46" i="12"/>
  <c r="Q46" i="12"/>
  <c r="O46" i="12"/>
  <c r="N46" i="12"/>
  <c r="M46" i="12"/>
  <c r="L46" i="12"/>
  <c r="K46" i="12"/>
  <c r="U45" i="12"/>
  <c r="T45" i="12"/>
  <c r="S45" i="12"/>
  <c r="R45" i="12"/>
  <c r="Q45" i="12"/>
  <c r="O45" i="12"/>
  <c r="N45" i="12"/>
  <c r="M45" i="12"/>
  <c r="L45" i="12"/>
  <c r="K45" i="12"/>
  <c r="U44" i="12"/>
  <c r="T44" i="12"/>
  <c r="S44" i="12"/>
  <c r="R44" i="12"/>
  <c r="Q44" i="12"/>
  <c r="O44" i="12"/>
  <c r="N44" i="12"/>
  <c r="M44" i="12"/>
  <c r="L44" i="12"/>
  <c r="K44" i="12"/>
  <c r="U43" i="12"/>
  <c r="T43" i="12"/>
  <c r="S43" i="12"/>
  <c r="R43" i="12"/>
  <c r="Q43" i="12"/>
  <c r="O43" i="12"/>
  <c r="N43" i="12"/>
  <c r="M43" i="12"/>
  <c r="L43" i="12"/>
  <c r="K43" i="12"/>
  <c r="U42" i="12"/>
  <c r="T42" i="12"/>
  <c r="S42" i="12"/>
  <c r="R42" i="12"/>
  <c r="Q42" i="12"/>
  <c r="O42" i="12"/>
  <c r="N42" i="12"/>
  <c r="M42" i="12"/>
  <c r="L42" i="12"/>
  <c r="K42" i="12"/>
  <c r="U41" i="12"/>
  <c r="T41" i="12"/>
  <c r="S41" i="12"/>
  <c r="R41" i="12"/>
  <c r="Q41" i="12"/>
  <c r="O41" i="12"/>
  <c r="N41" i="12"/>
  <c r="M41" i="12"/>
  <c r="L41" i="12"/>
  <c r="K41" i="12"/>
  <c r="U40" i="12"/>
  <c r="T40" i="12"/>
  <c r="S40" i="12"/>
  <c r="R40" i="12"/>
  <c r="Q40" i="12"/>
  <c r="O40" i="12"/>
  <c r="N40" i="12"/>
  <c r="M40" i="12"/>
  <c r="L40" i="12"/>
  <c r="K40" i="12"/>
  <c r="U39" i="12"/>
  <c r="T39" i="12"/>
  <c r="S39" i="12"/>
  <c r="R39" i="12"/>
  <c r="Q39" i="12"/>
  <c r="O39" i="12"/>
  <c r="N39" i="12"/>
  <c r="M39" i="12"/>
  <c r="L39" i="12"/>
  <c r="K39" i="12"/>
  <c r="U38" i="12"/>
  <c r="T38" i="12"/>
  <c r="S38" i="12"/>
  <c r="R38" i="12"/>
  <c r="Q38" i="12"/>
  <c r="O38" i="12"/>
  <c r="N38" i="12"/>
  <c r="M38" i="12"/>
  <c r="L38" i="12"/>
  <c r="K38" i="12"/>
  <c r="U37" i="12"/>
  <c r="T37" i="12"/>
  <c r="S37" i="12"/>
  <c r="R37" i="12"/>
  <c r="Q37" i="12"/>
  <c r="O37" i="12"/>
  <c r="N37" i="12"/>
  <c r="M37" i="12"/>
  <c r="L37" i="12"/>
  <c r="K37" i="12"/>
  <c r="U36" i="12"/>
  <c r="T36" i="12"/>
  <c r="S36" i="12"/>
  <c r="R36" i="12"/>
  <c r="Q36" i="12"/>
  <c r="O36" i="12"/>
  <c r="N36" i="12"/>
  <c r="M36" i="12"/>
  <c r="L36" i="12"/>
  <c r="K36" i="12"/>
  <c r="U35" i="12"/>
  <c r="T35" i="12"/>
  <c r="S35" i="12"/>
  <c r="R35" i="12"/>
  <c r="Q35" i="12"/>
  <c r="O35" i="12"/>
  <c r="N35" i="12"/>
  <c r="M35" i="12"/>
  <c r="L35" i="12"/>
  <c r="K35" i="12"/>
  <c r="U34" i="12"/>
  <c r="T34" i="12"/>
  <c r="S34" i="12"/>
  <c r="R34" i="12"/>
  <c r="Q34" i="12"/>
  <c r="O34" i="12"/>
  <c r="N34" i="12"/>
  <c r="M34" i="12"/>
  <c r="L34" i="12"/>
  <c r="K34" i="12"/>
  <c r="U33" i="12"/>
  <c r="T33" i="12"/>
  <c r="S33" i="12"/>
  <c r="R33" i="12"/>
  <c r="Q33" i="12"/>
  <c r="O33" i="12"/>
  <c r="N33" i="12"/>
  <c r="M33" i="12"/>
  <c r="L33" i="12"/>
  <c r="K33" i="12"/>
  <c r="U32" i="12"/>
  <c r="T32" i="12"/>
  <c r="S32" i="12"/>
  <c r="R32" i="12"/>
  <c r="Q32" i="12"/>
  <c r="O32" i="12"/>
  <c r="N32" i="12"/>
  <c r="M32" i="12"/>
  <c r="L32" i="12"/>
  <c r="K32" i="12"/>
  <c r="U31" i="12"/>
  <c r="T31" i="12"/>
  <c r="S31" i="12"/>
  <c r="R31" i="12"/>
  <c r="Q31" i="12"/>
  <c r="O31" i="12"/>
  <c r="N31" i="12"/>
  <c r="M31" i="12"/>
  <c r="L31" i="12"/>
  <c r="K31" i="12"/>
  <c r="U30" i="12"/>
  <c r="T30" i="12"/>
  <c r="S30" i="12"/>
  <c r="R30" i="12"/>
  <c r="Q30" i="12"/>
  <c r="O30" i="12"/>
  <c r="N30" i="12"/>
  <c r="M30" i="12"/>
  <c r="L30" i="12"/>
  <c r="K30" i="12"/>
  <c r="U29" i="12"/>
  <c r="T29" i="12"/>
  <c r="S29" i="12"/>
  <c r="R29" i="12"/>
  <c r="Q29" i="12"/>
  <c r="O29" i="12"/>
  <c r="N29" i="12"/>
  <c r="M29" i="12"/>
  <c r="L29" i="12"/>
  <c r="K29" i="12"/>
  <c r="U28" i="12"/>
  <c r="T28" i="12"/>
  <c r="S28" i="12"/>
  <c r="R28" i="12"/>
  <c r="Q28" i="12"/>
  <c r="O28" i="12"/>
  <c r="N28" i="12"/>
  <c r="M28" i="12"/>
  <c r="L28" i="12"/>
  <c r="K28" i="12"/>
  <c r="U27" i="12"/>
  <c r="T27" i="12"/>
  <c r="S27" i="12"/>
  <c r="R27" i="12"/>
  <c r="Q27" i="12"/>
  <c r="O27" i="12"/>
  <c r="N27" i="12"/>
  <c r="M27" i="12"/>
  <c r="L27" i="12"/>
  <c r="K27" i="12"/>
  <c r="U26" i="12"/>
  <c r="T26" i="12"/>
  <c r="S26" i="12"/>
  <c r="R26" i="12"/>
  <c r="Q26" i="12"/>
  <c r="O26" i="12"/>
  <c r="N26" i="12"/>
  <c r="M26" i="12"/>
  <c r="L26" i="12"/>
  <c r="K26" i="12"/>
  <c r="U25" i="12"/>
  <c r="T25" i="12"/>
  <c r="S25" i="12"/>
  <c r="R25" i="12"/>
  <c r="Q25" i="12"/>
  <c r="O25" i="12"/>
  <c r="N25" i="12"/>
  <c r="M25" i="12"/>
  <c r="L25" i="12"/>
  <c r="K25" i="12"/>
  <c r="U24" i="12"/>
  <c r="T24" i="12"/>
  <c r="S24" i="12"/>
  <c r="R24" i="12"/>
  <c r="Q24" i="12"/>
  <c r="O24" i="12"/>
  <c r="N24" i="12"/>
  <c r="M24" i="12"/>
  <c r="L24" i="12"/>
  <c r="K24" i="12"/>
  <c r="U23" i="12"/>
  <c r="T23" i="12"/>
  <c r="S23" i="12"/>
  <c r="R23" i="12"/>
  <c r="Q23" i="12"/>
  <c r="O23" i="12"/>
  <c r="N23" i="12"/>
  <c r="M23" i="12"/>
  <c r="L23" i="12"/>
  <c r="K23" i="12"/>
  <c r="U22" i="12"/>
  <c r="T22" i="12"/>
  <c r="S22" i="12"/>
  <c r="R22" i="12"/>
  <c r="Q22" i="12"/>
  <c r="O22" i="12"/>
  <c r="N22" i="12"/>
  <c r="M22" i="12"/>
  <c r="L22" i="12"/>
  <c r="K22" i="12"/>
  <c r="U21" i="12"/>
  <c r="T21" i="12"/>
  <c r="S21" i="12"/>
  <c r="R21" i="12"/>
  <c r="Q21" i="12"/>
  <c r="O21" i="12"/>
  <c r="N21" i="12"/>
  <c r="M21" i="12"/>
  <c r="L21" i="12"/>
  <c r="K21" i="12"/>
  <c r="U20" i="12"/>
  <c r="T20" i="12"/>
  <c r="S20" i="12"/>
  <c r="R20" i="12"/>
  <c r="Q20" i="12"/>
  <c r="O20" i="12"/>
  <c r="N20" i="12"/>
  <c r="M20" i="12"/>
  <c r="L20" i="12"/>
  <c r="K20" i="12"/>
  <c r="U19" i="12"/>
  <c r="T19" i="12"/>
  <c r="S19" i="12"/>
  <c r="R19" i="12"/>
  <c r="Q19" i="12"/>
  <c r="O19" i="12"/>
  <c r="N19" i="12"/>
  <c r="M19" i="12"/>
  <c r="L19" i="12"/>
  <c r="K19" i="12"/>
  <c r="U18" i="12"/>
  <c r="T18" i="12"/>
  <c r="S18" i="12"/>
  <c r="R18" i="12"/>
  <c r="Q18" i="12"/>
  <c r="O18" i="12"/>
  <c r="N18" i="12"/>
  <c r="M18" i="12"/>
  <c r="L18" i="12"/>
  <c r="K18" i="12"/>
  <c r="U17" i="12"/>
  <c r="T17" i="12"/>
  <c r="S17" i="12"/>
  <c r="R17" i="12"/>
  <c r="Q17" i="12"/>
  <c r="O17" i="12"/>
  <c r="N17" i="12"/>
  <c r="M17" i="12"/>
  <c r="L17" i="12"/>
  <c r="K17" i="12"/>
  <c r="U16" i="12"/>
  <c r="T16" i="12"/>
  <c r="S16" i="12"/>
  <c r="R16" i="12"/>
  <c r="Q16" i="12"/>
  <c r="O16" i="12"/>
  <c r="N16" i="12"/>
  <c r="M16" i="12"/>
  <c r="L16" i="12"/>
  <c r="K16" i="12"/>
  <c r="U15" i="12"/>
  <c r="T15" i="12"/>
  <c r="S15" i="12"/>
  <c r="R15" i="12"/>
  <c r="Q15" i="12"/>
  <c r="O15" i="12"/>
  <c r="N15" i="12"/>
  <c r="M15" i="12"/>
  <c r="L15" i="12"/>
  <c r="K15" i="12"/>
  <c r="U14" i="12"/>
  <c r="T14" i="12"/>
  <c r="S14" i="12"/>
  <c r="R14" i="12"/>
  <c r="Q14" i="12"/>
  <c r="O14" i="12"/>
  <c r="N14" i="12"/>
  <c r="M14" i="12"/>
  <c r="L14" i="12"/>
  <c r="K14" i="12"/>
  <c r="U13" i="12"/>
  <c r="T13" i="12"/>
  <c r="S13" i="12"/>
  <c r="R13" i="12"/>
  <c r="Q13" i="12"/>
  <c r="O13" i="12"/>
  <c r="N13" i="12"/>
  <c r="M13" i="12"/>
  <c r="L13" i="12"/>
  <c r="K13" i="12"/>
  <c r="U12" i="12"/>
  <c r="T12" i="12"/>
  <c r="S12" i="12"/>
  <c r="R12" i="12"/>
  <c r="Q12" i="12"/>
  <c r="O12" i="12"/>
  <c r="N12" i="12"/>
  <c r="M12" i="12"/>
  <c r="L12" i="12"/>
  <c r="K12" i="12"/>
  <c r="U11" i="12"/>
  <c r="T11" i="12"/>
  <c r="S11" i="12"/>
  <c r="R11" i="12"/>
  <c r="Q11" i="12"/>
  <c r="O11" i="12"/>
  <c r="N11" i="12"/>
  <c r="M11" i="12"/>
  <c r="L11" i="12"/>
  <c r="K11" i="12"/>
  <c r="U10" i="12"/>
  <c r="T10" i="12"/>
  <c r="S10" i="12"/>
  <c r="R10" i="12"/>
  <c r="Q10" i="12"/>
  <c r="O10" i="12"/>
  <c r="N10" i="12"/>
  <c r="M10" i="12"/>
  <c r="L10" i="12"/>
  <c r="K10" i="12"/>
  <c r="U9" i="12"/>
  <c r="T9" i="12"/>
  <c r="S9" i="12"/>
  <c r="R9" i="12"/>
  <c r="Q9" i="12"/>
  <c r="O9" i="12"/>
  <c r="N9" i="12"/>
  <c r="M9" i="12"/>
  <c r="L9" i="12"/>
  <c r="K9" i="12"/>
  <c r="U8" i="12"/>
  <c r="T8" i="12"/>
  <c r="S8" i="12"/>
  <c r="R8" i="12"/>
  <c r="Q8" i="12"/>
  <c r="O8" i="12"/>
  <c r="N8" i="12"/>
  <c r="M8" i="12"/>
  <c r="L8" i="12"/>
  <c r="K8" i="12"/>
  <c r="U7" i="12"/>
  <c r="T7" i="12"/>
  <c r="S7" i="12"/>
  <c r="R7" i="12"/>
  <c r="Q7" i="12"/>
  <c r="O7" i="12"/>
  <c r="N7" i="12"/>
  <c r="M7" i="12"/>
  <c r="L7" i="12"/>
  <c r="K7" i="12"/>
  <c r="U6" i="12"/>
  <c r="T6" i="12"/>
  <c r="S6" i="12"/>
  <c r="R6" i="12"/>
  <c r="Q6" i="12"/>
  <c r="O6" i="12"/>
  <c r="N6" i="12"/>
  <c r="M6" i="12"/>
  <c r="L6" i="12"/>
  <c r="K6" i="12"/>
  <c r="U5" i="12"/>
  <c r="T5" i="12"/>
  <c r="S5" i="12"/>
  <c r="R5" i="12"/>
  <c r="Q5" i="12"/>
  <c r="O5" i="12"/>
  <c r="N5" i="12"/>
  <c r="M5" i="12"/>
  <c r="L5" i="12"/>
  <c r="K5" i="12"/>
  <c r="U4" i="12"/>
  <c r="T4" i="12"/>
  <c r="S4" i="12"/>
  <c r="R4" i="12"/>
  <c r="Q4" i="12"/>
  <c r="O4" i="12"/>
  <c r="N4" i="12"/>
  <c r="M4" i="12"/>
  <c r="L4" i="12"/>
  <c r="K4" i="12"/>
  <c r="U3" i="12"/>
  <c r="T3" i="12"/>
  <c r="S3" i="12"/>
  <c r="R3" i="12"/>
  <c r="Q3" i="12"/>
  <c r="O3" i="12"/>
  <c r="N3" i="12"/>
  <c r="M3" i="12"/>
  <c r="L3" i="12"/>
  <c r="K3" i="12"/>
  <c r="U31" i="11" l="1"/>
  <c r="T31" i="11"/>
  <c r="S31" i="11"/>
  <c r="R31" i="11"/>
  <c r="Q31" i="11"/>
  <c r="O31" i="11"/>
  <c r="N31" i="11"/>
  <c r="M31" i="11"/>
  <c r="L31" i="11"/>
  <c r="K31" i="11"/>
  <c r="U30" i="11"/>
  <c r="T30" i="11"/>
  <c r="S30" i="11"/>
  <c r="R30" i="11"/>
  <c r="Q30" i="11"/>
  <c r="O30" i="11"/>
  <c r="N30" i="11"/>
  <c r="M30" i="11"/>
  <c r="L30" i="11"/>
  <c r="K30" i="11"/>
  <c r="U29" i="11"/>
  <c r="T29" i="11"/>
  <c r="S29" i="11"/>
  <c r="R29" i="11"/>
  <c r="Q29" i="11"/>
  <c r="O29" i="11"/>
  <c r="N29" i="11"/>
  <c r="M29" i="11"/>
  <c r="L29" i="11"/>
  <c r="K29" i="11"/>
  <c r="K28" i="11"/>
  <c r="L28" i="11"/>
  <c r="M28" i="11"/>
  <c r="N28" i="11"/>
  <c r="O28" i="11"/>
  <c r="Q28" i="11"/>
  <c r="R28" i="11"/>
  <c r="S28" i="11"/>
  <c r="T28" i="11"/>
  <c r="U28" i="11"/>
  <c r="G29" i="11" l="1"/>
  <c r="H29" i="11"/>
  <c r="G30" i="11"/>
  <c r="H30" i="11"/>
  <c r="U39" i="11"/>
  <c r="T39" i="11"/>
  <c r="S39" i="11"/>
  <c r="R39" i="11"/>
  <c r="Q39" i="11"/>
  <c r="N39" i="11"/>
  <c r="M39" i="11"/>
  <c r="L39" i="11"/>
  <c r="K39" i="11"/>
  <c r="U38" i="11"/>
  <c r="T38" i="11"/>
  <c r="S38" i="11"/>
  <c r="R38" i="11"/>
  <c r="Q38" i="11"/>
  <c r="N38" i="11"/>
  <c r="M38" i="11"/>
  <c r="L38" i="11"/>
  <c r="K38" i="11"/>
  <c r="U37" i="11"/>
  <c r="T37" i="11"/>
  <c r="S37" i="11"/>
  <c r="R37" i="11"/>
  <c r="Q37" i="11"/>
  <c r="N37" i="11"/>
  <c r="M37" i="11"/>
  <c r="L37" i="11"/>
  <c r="K37" i="11"/>
  <c r="U36" i="11"/>
  <c r="T36" i="11"/>
  <c r="S36" i="11"/>
  <c r="R36" i="11"/>
  <c r="Q36" i="11"/>
  <c r="O36" i="11"/>
  <c r="N36" i="11"/>
  <c r="M36" i="11"/>
  <c r="L36" i="11"/>
  <c r="K36" i="11"/>
  <c r="U35" i="11"/>
  <c r="T35" i="11"/>
  <c r="S35" i="11"/>
  <c r="R35" i="11"/>
  <c r="Q35" i="11"/>
  <c r="N35" i="11"/>
  <c r="M35" i="11"/>
  <c r="L35" i="11"/>
  <c r="K35" i="11"/>
  <c r="U34" i="11"/>
  <c r="T34" i="11"/>
  <c r="S34" i="11"/>
  <c r="R34" i="11"/>
  <c r="Q34" i="11"/>
  <c r="O34" i="11"/>
  <c r="N34" i="11"/>
  <c r="M34" i="11"/>
  <c r="L34" i="11"/>
  <c r="K34" i="11"/>
  <c r="U33" i="11"/>
  <c r="T33" i="11"/>
  <c r="S33" i="11"/>
  <c r="R33" i="11"/>
  <c r="Q33" i="11"/>
  <c r="N33" i="11"/>
  <c r="M33" i="11"/>
  <c r="L33" i="11"/>
  <c r="K33" i="11"/>
  <c r="U32" i="11"/>
  <c r="T32" i="11"/>
  <c r="S32" i="11"/>
  <c r="R32" i="11"/>
  <c r="Q32" i="11"/>
  <c r="N32" i="11"/>
  <c r="M32" i="11"/>
  <c r="L32" i="11"/>
  <c r="K32" i="11"/>
  <c r="U27" i="11"/>
  <c r="T27" i="11"/>
  <c r="S27" i="11"/>
  <c r="R27" i="11"/>
  <c r="Q27" i="11"/>
  <c r="N27" i="11"/>
  <c r="M27" i="11"/>
  <c r="L27" i="11"/>
  <c r="K27" i="11"/>
  <c r="U26" i="11"/>
  <c r="T26" i="11"/>
  <c r="S26" i="11"/>
  <c r="R26" i="11"/>
  <c r="Q26" i="11"/>
  <c r="O26" i="11"/>
  <c r="N26" i="11"/>
  <c r="M26" i="11"/>
  <c r="L26" i="11"/>
  <c r="K26" i="11"/>
  <c r="U25" i="11"/>
  <c r="T25" i="11"/>
  <c r="S25" i="11"/>
  <c r="R25" i="11"/>
  <c r="Q25" i="11"/>
  <c r="O25" i="11"/>
  <c r="N25" i="11"/>
  <c r="M25" i="11"/>
  <c r="L25" i="11"/>
  <c r="K25" i="11"/>
  <c r="U24" i="11"/>
  <c r="T24" i="11"/>
  <c r="S24" i="11"/>
  <c r="R24" i="11"/>
  <c r="Q24" i="11"/>
  <c r="N24" i="11"/>
  <c r="M24" i="11"/>
  <c r="L24" i="11"/>
  <c r="K24" i="11"/>
  <c r="U23" i="11"/>
  <c r="T23" i="11"/>
  <c r="S23" i="11"/>
  <c r="R23" i="11"/>
  <c r="Q23" i="11"/>
  <c r="N23" i="11"/>
  <c r="M23" i="11"/>
  <c r="L23" i="11"/>
  <c r="K23" i="11"/>
  <c r="U22" i="11"/>
  <c r="T22" i="11"/>
  <c r="S22" i="11"/>
  <c r="R22" i="11"/>
  <c r="Q22" i="11"/>
  <c r="O22" i="11"/>
  <c r="N22" i="11"/>
  <c r="M22" i="11"/>
  <c r="L22" i="11"/>
  <c r="K22" i="11"/>
  <c r="U21" i="11"/>
  <c r="T21" i="11"/>
  <c r="S21" i="11"/>
  <c r="R21" i="11"/>
  <c r="Q21" i="11"/>
  <c r="N21" i="11"/>
  <c r="M21" i="11"/>
  <c r="L21" i="11"/>
  <c r="K21" i="11"/>
  <c r="U20" i="11"/>
  <c r="T20" i="11"/>
  <c r="S20" i="11"/>
  <c r="R20" i="11"/>
  <c r="Q20" i="11"/>
  <c r="N20" i="11"/>
  <c r="M20" i="11"/>
  <c r="L20" i="11"/>
  <c r="K20" i="11"/>
  <c r="U19" i="11"/>
  <c r="T19" i="11"/>
  <c r="S19" i="11"/>
  <c r="R19" i="11"/>
  <c r="Q19" i="11"/>
  <c r="N19" i="11"/>
  <c r="M19" i="11"/>
  <c r="L19" i="11"/>
  <c r="K19" i="11"/>
  <c r="U18" i="11"/>
  <c r="T18" i="11"/>
  <c r="S18" i="11"/>
  <c r="R18" i="11"/>
  <c r="Q18" i="11"/>
  <c r="O18" i="11"/>
  <c r="N18" i="11"/>
  <c r="M18" i="11"/>
  <c r="L18" i="11"/>
  <c r="K18" i="11"/>
  <c r="U17" i="11"/>
  <c r="T17" i="11"/>
  <c r="S17" i="11"/>
  <c r="R17" i="11"/>
  <c r="Q17" i="11"/>
  <c r="N17" i="11"/>
  <c r="M17" i="11"/>
  <c r="L17" i="11"/>
  <c r="K17" i="11"/>
  <c r="U16" i="11"/>
  <c r="T16" i="11"/>
  <c r="S16" i="11"/>
  <c r="R16" i="11"/>
  <c r="Q16" i="11"/>
  <c r="N16" i="11"/>
  <c r="M16" i="11"/>
  <c r="L16" i="11"/>
  <c r="K16" i="11"/>
  <c r="U15" i="11"/>
  <c r="T15" i="11"/>
  <c r="S15" i="11"/>
  <c r="R15" i="11"/>
  <c r="Q15" i="11"/>
  <c r="O15" i="11"/>
  <c r="N15" i="11"/>
  <c r="M15" i="11"/>
  <c r="L15" i="11"/>
  <c r="K15" i="11"/>
  <c r="U14" i="11"/>
  <c r="T14" i="11"/>
  <c r="S14" i="11"/>
  <c r="R14" i="11"/>
  <c r="Q14" i="11"/>
  <c r="N14" i="11"/>
  <c r="M14" i="11"/>
  <c r="L14" i="11"/>
  <c r="K14" i="11"/>
  <c r="U13" i="11"/>
  <c r="T13" i="11"/>
  <c r="S13" i="11"/>
  <c r="R13" i="11"/>
  <c r="Q13" i="11"/>
  <c r="N13" i="11"/>
  <c r="M13" i="11"/>
  <c r="L13" i="11"/>
  <c r="K13" i="11"/>
  <c r="U12" i="11"/>
  <c r="T12" i="11"/>
  <c r="S12" i="11"/>
  <c r="R12" i="11"/>
  <c r="Q12" i="11"/>
  <c r="O12" i="11"/>
  <c r="N12" i="11"/>
  <c r="M12" i="11"/>
  <c r="L12" i="11"/>
  <c r="K12" i="11"/>
  <c r="U11" i="11"/>
  <c r="T11" i="11"/>
  <c r="S11" i="11"/>
  <c r="R11" i="11"/>
  <c r="Q11" i="11"/>
  <c r="N11" i="11"/>
  <c r="M11" i="11"/>
  <c r="L11" i="11"/>
  <c r="K11" i="11"/>
  <c r="U10" i="11"/>
  <c r="T10" i="11"/>
  <c r="S10" i="11"/>
  <c r="R10" i="11"/>
  <c r="Q10" i="11"/>
  <c r="N10" i="11"/>
  <c r="M10" i="11"/>
  <c r="L10" i="11"/>
  <c r="K10" i="11"/>
  <c r="U9" i="11"/>
  <c r="T9" i="11"/>
  <c r="S9" i="11"/>
  <c r="R9" i="11"/>
  <c r="Q9" i="11"/>
  <c r="O9" i="11"/>
  <c r="N9" i="11"/>
  <c r="M9" i="11"/>
  <c r="L9" i="11"/>
  <c r="K9" i="11"/>
  <c r="U8" i="11"/>
  <c r="T8" i="11"/>
  <c r="S8" i="11"/>
  <c r="R8" i="11"/>
  <c r="Q8" i="11"/>
  <c r="O8" i="11"/>
  <c r="N8" i="11"/>
  <c r="M8" i="11"/>
  <c r="L8" i="11"/>
  <c r="K8" i="11"/>
  <c r="U7" i="11"/>
  <c r="T7" i="11"/>
  <c r="S7" i="11"/>
  <c r="R7" i="11"/>
  <c r="Q7" i="11"/>
  <c r="N7" i="11"/>
  <c r="M7" i="11"/>
  <c r="L7" i="11"/>
  <c r="K7" i="11"/>
  <c r="U6" i="11"/>
  <c r="T6" i="11"/>
  <c r="S6" i="11"/>
  <c r="R6" i="11"/>
  <c r="Q6" i="11"/>
  <c r="N6" i="11"/>
  <c r="M6" i="11"/>
  <c r="L6" i="11"/>
  <c r="K6" i="11"/>
  <c r="U5" i="11"/>
  <c r="T5" i="11"/>
  <c r="S5" i="11"/>
  <c r="R5" i="11"/>
  <c r="Q5" i="11"/>
  <c r="O5" i="11"/>
  <c r="N5" i="11"/>
  <c r="M5" i="11"/>
  <c r="L5" i="11"/>
  <c r="K5" i="11"/>
  <c r="U4" i="11"/>
  <c r="T4" i="11"/>
  <c r="S4" i="11"/>
  <c r="R4" i="11"/>
  <c r="Q4" i="11"/>
  <c r="N4" i="11"/>
  <c r="M4" i="11"/>
  <c r="L4" i="11"/>
  <c r="K4" i="11"/>
  <c r="H6" i="11"/>
  <c r="G6" i="11"/>
  <c r="H22" i="11"/>
  <c r="G22" i="11"/>
  <c r="H25" i="11"/>
  <c r="G25" i="11"/>
  <c r="H39" i="11"/>
  <c r="G39" i="11"/>
  <c r="H38" i="11"/>
  <c r="G38" i="11"/>
  <c r="H37" i="11"/>
  <c r="G37" i="11"/>
  <c r="H36" i="11"/>
  <c r="G36" i="11"/>
  <c r="H35" i="11"/>
  <c r="G35" i="11"/>
  <c r="H34" i="11"/>
  <c r="G34" i="11"/>
  <c r="H33" i="11"/>
  <c r="G33" i="11"/>
  <c r="H32" i="11"/>
  <c r="G32" i="11"/>
  <c r="H31" i="11"/>
  <c r="G31" i="11"/>
  <c r="H28" i="11"/>
  <c r="G28" i="11"/>
  <c r="H27" i="11"/>
  <c r="G27" i="11"/>
  <c r="H26" i="11"/>
  <c r="G26" i="11"/>
  <c r="H24" i="11"/>
  <c r="G24" i="11"/>
  <c r="H23" i="11"/>
  <c r="G23" i="11"/>
  <c r="H21" i="11"/>
  <c r="G21" i="11"/>
  <c r="H20" i="11"/>
  <c r="G20" i="11"/>
  <c r="H19" i="11"/>
  <c r="G19" i="11"/>
  <c r="H18" i="11"/>
  <c r="G18" i="11"/>
  <c r="H17" i="11"/>
  <c r="G17" i="11"/>
  <c r="H16" i="11"/>
  <c r="G16" i="11"/>
  <c r="H15" i="11"/>
  <c r="H14" i="11"/>
  <c r="G14" i="11"/>
  <c r="H13" i="11"/>
  <c r="G13" i="11"/>
  <c r="H12" i="11"/>
  <c r="G12" i="11"/>
  <c r="H11" i="11"/>
  <c r="G11" i="11"/>
  <c r="H10" i="11"/>
  <c r="G10" i="11"/>
  <c r="H9" i="11"/>
  <c r="G9" i="11"/>
  <c r="H8" i="11"/>
  <c r="G8" i="11"/>
  <c r="H7" i="11"/>
  <c r="G7" i="11"/>
  <c r="H5" i="11"/>
  <c r="G5" i="11"/>
  <c r="H4" i="11"/>
  <c r="G4" i="11"/>
  <c r="U3" i="11"/>
  <c r="T3" i="11"/>
  <c r="S3" i="11"/>
  <c r="R3" i="11"/>
  <c r="Q3" i="11"/>
  <c r="O3" i="11"/>
  <c r="N3" i="11"/>
  <c r="M3" i="11"/>
  <c r="L3" i="11"/>
  <c r="K3" i="11"/>
  <c r="H3" i="11"/>
  <c r="G3" i="11"/>
  <c r="K34" i="10" l="1"/>
  <c r="L34" i="10"/>
  <c r="M34" i="10"/>
  <c r="N34" i="10"/>
  <c r="O34" i="10"/>
  <c r="Q34" i="10"/>
  <c r="R34" i="10"/>
  <c r="S34" i="10"/>
  <c r="T34" i="10"/>
  <c r="U34" i="10"/>
  <c r="K35" i="10"/>
  <c r="L35" i="10"/>
  <c r="M35" i="10"/>
  <c r="N35" i="10"/>
  <c r="O35" i="10"/>
  <c r="Q35" i="10"/>
  <c r="R35" i="10"/>
  <c r="S35" i="10"/>
  <c r="T35" i="10"/>
  <c r="U35" i="10"/>
  <c r="K36" i="10"/>
  <c r="L36" i="10"/>
  <c r="M36" i="10"/>
  <c r="N36" i="10"/>
  <c r="Q36" i="10"/>
  <c r="R36" i="10"/>
  <c r="S36" i="10"/>
  <c r="T36" i="10"/>
  <c r="U36" i="10"/>
  <c r="K37" i="10"/>
  <c r="L37" i="10"/>
  <c r="M37" i="10"/>
  <c r="N37" i="10"/>
  <c r="Q37" i="10"/>
  <c r="R37" i="10"/>
  <c r="S37" i="10"/>
  <c r="T37" i="10"/>
  <c r="U37" i="10"/>
  <c r="K38" i="10"/>
  <c r="L38" i="10"/>
  <c r="M38" i="10"/>
  <c r="N38" i="10"/>
  <c r="O38" i="10"/>
  <c r="Q38" i="10"/>
  <c r="R38" i="10"/>
  <c r="S38" i="10"/>
  <c r="T38" i="10"/>
  <c r="U38" i="10"/>
  <c r="K39" i="10"/>
  <c r="L39" i="10"/>
  <c r="M39" i="10"/>
  <c r="N39" i="10"/>
  <c r="O39" i="10"/>
  <c r="Q39" i="10"/>
  <c r="R39" i="10"/>
  <c r="S39" i="10"/>
  <c r="T39" i="10"/>
  <c r="U39" i="10"/>
  <c r="K40" i="10"/>
  <c r="L40" i="10"/>
  <c r="M40" i="10"/>
  <c r="N40" i="10"/>
  <c r="O40" i="10"/>
  <c r="Q40" i="10"/>
  <c r="R40" i="10"/>
  <c r="S40" i="10"/>
  <c r="T40" i="10"/>
  <c r="U40" i="10"/>
  <c r="K41" i="10"/>
  <c r="L41" i="10"/>
  <c r="M41" i="10"/>
  <c r="N41" i="10"/>
  <c r="Q41" i="10"/>
  <c r="R41" i="10"/>
  <c r="S41" i="10"/>
  <c r="T41" i="10"/>
  <c r="U41" i="10"/>
  <c r="K42" i="10"/>
  <c r="L42" i="10"/>
  <c r="M42" i="10"/>
  <c r="N42" i="10"/>
  <c r="Q42" i="10"/>
  <c r="R42" i="10"/>
  <c r="S42" i="10"/>
  <c r="T42" i="10"/>
  <c r="U42" i="10"/>
  <c r="K43" i="10"/>
  <c r="L43" i="10"/>
  <c r="M43" i="10"/>
  <c r="N43" i="10"/>
  <c r="Q43" i="10"/>
  <c r="R43" i="10"/>
  <c r="S43" i="10"/>
  <c r="T43" i="10"/>
  <c r="U43" i="10"/>
  <c r="K44" i="10"/>
  <c r="L44" i="10"/>
  <c r="M44" i="10"/>
  <c r="N44" i="10"/>
  <c r="Q44" i="10"/>
  <c r="R44" i="10"/>
  <c r="S44" i="10"/>
  <c r="T44" i="10"/>
  <c r="U44" i="10"/>
  <c r="K45" i="10"/>
  <c r="L45" i="10"/>
  <c r="M45" i="10"/>
  <c r="N45" i="10"/>
  <c r="Q45" i="10"/>
  <c r="R45" i="10"/>
  <c r="S45" i="10"/>
  <c r="T45" i="10"/>
  <c r="U45" i="10"/>
  <c r="K4" i="10"/>
  <c r="L4" i="10"/>
  <c r="M4" i="10"/>
  <c r="N4" i="10"/>
  <c r="Q4" i="10"/>
  <c r="R4" i="10"/>
  <c r="S4" i="10"/>
  <c r="T4" i="10"/>
  <c r="U4" i="10"/>
  <c r="K5" i="10"/>
  <c r="L5" i="10"/>
  <c r="M5" i="10"/>
  <c r="N5" i="10"/>
  <c r="Q5" i="10"/>
  <c r="R5" i="10"/>
  <c r="S5" i="10"/>
  <c r="T5" i="10"/>
  <c r="U5" i="10"/>
  <c r="K6" i="10"/>
  <c r="L6" i="10"/>
  <c r="M6" i="10"/>
  <c r="N6" i="10"/>
  <c r="O6" i="10"/>
  <c r="Q6" i="10"/>
  <c r="R6" i="10"/>
  <c r="S6" i="10"/>
  <c r="T6" i="10"/>
  <c r="U6" i="10"/>
  <c r="K7" i="10"/>
  <c r="L7" i="10"/>
  <c r="M7" i="10"/>
  <c r="N7" i="10"/>
  <c r="O7" i="10"/>
  <c r="Q7" i="10"/>
  <c r="R7" i="10"/>
  <c r="S7" i="10"/>
  <c r="T7" i="10"/>
  <c r="U7" i="10"/>
  <c r="K8" i="10"/>
  <c r="L8" i="10"/>
  <c r="M8" i="10"/>
  <c r="N8" i="10"/>
  <c r="O8" i="10"/>
  <c r="Q8" i="10"/>
  <c r="R8" i="10"/>
  <c r="S8" i="10"/>
  <c r="T8" i="10"/>
  <c r="U8" i="10"/>
  <c r="K9" i="10"/>
  <c r="L9" i="10"/>
  <c r="M9" i="10"/>
  <c r="N9" i="10"/>
  <c r="Q9" i="10"/>
  <c r="R9" i="10"/>
  <c r="S9" i="10"/>
  <c r="T9" i="10"/>
  <c r="U9" i="10"/>
  <c r="K10" i="10"/>
  <c r="L10" i="10"/>
  <c r="M10" i="10"/>
  <c r="N10" i="10"/>
  <c r="O10" i="10"/>
  <c r="Q10" i="10"/>
  <c r="R10" i="10"/>
  <c r="S10" i="10"/>
  <c r="T10" i="10"/>
  <c r="U10" i="10"/>
  <c r="K11" i="10"/>
  <c r="L11" i="10"/>
  <c r="M11" i="10"/>
  <c r="N11" i="10"/>
  <c r="Q11" i="10"/>
  <c r="R11" i="10"/>
  <c r="S11" i="10"/>
  <c r="T11" i="10"/>
  <c r="U11" i="10"/>
  <c r="K12" i="10"/>
  <c r="L12" i="10"/>
  <c r="M12" i="10"/>
  <c r="N12" i="10"/>
  <c r="O12" i="10"/>
  <c r="Q12" i="10"/>
  <c r="R12" i="10"/>
  <c r="S12" i="10"/>
  <c r="T12" i="10"/>
  <c r="U12" i="10"/>
  <c r="K13" i="10"/>
  <c r="L13" i="10"/>
  <c r="M13" i="10"/>
  <c r="N13" i="10"/>
  <c r="Q13" i="10"/>
  <c r="R13" i="10"/>
  <c r="S13" i="10"/>
  <c r="T13" i="10"/>
  <c r="U13" i="10"/>
  <c r="K14" i="10"/>
  <c r="L14" i="10"/>
  <c r="M14" i="10"/>
  <c r="N14" i="10"/>
  <c r="Q14" i="10"/>
  <c r="R14" i="10"/>
  <c r="S14" i="10"/>
  <c r="T14" i="10"/>
  <c r="U14" i="10"/>
  <c r="K15" i="10"/>
  <c r="L15" i="10"/>
  <c r="M15" i="10"/>
  <c r="N15" i="10"/>
  <c r="O15" i="10"/>
  <c r="Q15" i="10"/>
  <c r="R15" i="10"/>
  <c r="S15" i="10"/>
  <c r="T15" i="10"/>
  <c r="U15" i="10"/>
  <c r="K16" i="10"/>
  <c r="L16" i="10"/>
  <c r="M16" i="10"/>
  <c r="N16" i="10"/>
  <c r="O16" i="10"/>
  <c r="Q16" i="10"/>
  <c r="R16" i="10"/>
  <c r="S16" i="10"/>
  <c r="T16" i="10"/>
  <c r="U16" i="10"/>
  <c r="K17" i="10"/>
  <c r="L17" i="10"/>
  <c r="M17" i="10"/>
  <c r="N17" i="10"/>
  <c r="Q17" i="10"/>
  <c r="R17" i="10"/>
  <c r="S17" i="10"/>
  <c r="T17" i="10"/>
  <c r="U17" i="10"/>
  <c r="K18" i="10"/>
  <c r="L18" i="10"/>
  <c r="M18" i="10"/>
  <c r="N18" i="10"/>
  <c r="O18" i="10"/>
  <c r="Q18" i="10"/>
  <c r="R18" i="10"/>
  <c r="S18" i="10"/>
  <c r="T18" i="10"/>
  <c r="U18" i="10"/>
  <c r="K19" i="10"/>
  <c r="L19" i="10"/>
  <c r="M19" i="10"/>
  <c r="N19" i="10"/>
  <c r="Q19" i="10"/>
  <c r="R19" i="10"/>
  <c r="S19" i="10"/>
  <c r="T19" i="10"/>
  <c r="U19" i="10"/>
  <c r="K20" i="10"/>
  <c r="L20" i="10"/>
  <c r="M20" i="10"/>
  <c r="N20" i="10"/>
  <c r="O20" i="10"/>
  <c r="Q20" i="10"/>
  <c r="R20" i="10"/>
  <c r="S20" i="10"/>
  <c r="T20" i="10"/>
  <c r="U20" i="10"/>
  <c r="K21" i="10"/>
  <c r="L21" i="10"/>
  <c r="M21" i="10"/>
  <c r="N21" i="10"/>
  <c r="Q21" i="10"/>
  <c r="R21" i="10"/>
  <c r="S21" i="10"/>
  <c r="T21" i="10"/>
  <c r="U21" i="10"/>
  <c r="K22" i="10"/>
  <c r="L22" i="10"/>
  <c r="M22" i="10"/>
  <c r="N22" i="10"/>
  <c r="Q22" i="10"/>
  <c r="R22" i="10"/>
  <c r="S22" i="10"/>
  <c r="T22" i="10"/>
  <c r="U22" i="10"/>
  <c r="K23" i="10"/>
  <c r="L23" i="10"/>
  <c r="M23" i="10"/>
  <c r="N23" i="10"/>
  <c r="Q23" i="10"/>
  <c r="R23" i="10"/>
  <c r="S23" i="10"/>
  <c r="T23" i="10"/>
  <c r="U23" i="10"/>
  <c r="K24" i="10"/>
  <c r="L24" i="10"/>
  <c r="M24" i="10"/>
  <c r="N24" i="10"/>
  <c r="Q24" i="10"/>
  <c r="R24" i="10"/>
  <c r="S24" i="10"/>
  <c r="T24" i="10"/>
  <c r="U24" i="10"/>
  <c r="K25" i="10"/>
  <c r="L25" i="10"/>
  <c r="M25" i="10"/>
  <c r="N25" i="10"/>
  <c r="Q25" i="10"/>
  <c r="R25" i="10"/>
  <c r="S25" i="10"/>
  <c r="T25" i="10"/>
  <c r="U25" i="10"/>
  <c r="K26" i="10"/>
  <c r="L26" i="10"/>
  <c r="M26" i="10"/>
  <c r="N26" i="10"/>
  <c r="Q26" i="10"/>
  <c r="R26" i="10"/>
  <c r="S26" i="10"/>
  <c r="T26" i="10"/>
  <c r="U26" i="10"/>
  <c r="K27" i="10"/>
  <c r="L27" i="10"/>
  <c r="M27" i="10"/>
  <c r="N27" i="10"/>
  <c r="Q27" i="10"/>
  <c r="R27" i="10"/>
  <c r="S27" i="10"/>
  <c r="T27" i="10"/>
  <c r="U27" i="10"/>
  <c r="K28" i="10"/>
  <c r="L28" i="10"/>
  <c r="M28" i="10"/>
  <c r="N28" i="10"/>
  <c r="O28" i="10"/>
  <c r="Q28" i="10"/>
  <c r="R28" i="10"/>
  <c r="S28" i="10"/>
  <c r="T28" i="10"/>
  <c r="U28" i="10"/>
  <c r="K29" i="10"/>
  <c r="L29" i="10"/>
  <c r="M29" i="10"/>
  <c r="N29" i="10"/>
  <c r="Q29" i="10"/>
  <c r="R29" i="10"/>
  <c r="S29" i="10"/>
  <c r="T29" i="10"/>
  <c r="U29" i="10"/>
  <c r="K30" i="10"/>
  <c r="L30" i="10"/>
  <c r="M30" i="10"/>
  <c r="N30" i="10"/>
  <c r="Q30" i="10"/>
  <c r="R30" i="10"/>
  <c r="S30" i="10"/>
  <c r="T30" i="10"/>
  <c r="U30" i="10"/>
  <c r="K31" i="10"/>
  <c r="L31" i="10"/>
  <c r="M31" i="10"/>
  <c r="N31" i="10"/>
  <c r="Q31" i="10"/>
  <c r="R31" i="10"/>
  <c r="S31" i="10"/>
  <c r="T31" i="10"/>
  <c r="U31" i="10"/>
  <c r="K32" i="10"/>
  <c r="L32" i="10"/>
  <c r="M32" i="10"/>
  <c r="N32" i="10"/>
  <c r="Q32" i="10"/>
  <c r="R32" i="10"/>
  <c r="S32" i="10"/>
  <c r="T32" i="10"/>
  <c r="U32" i="10"/>
  <c r="K33" i="10"/>
  <c r="L33" i="10"/>
  <c r="M33" i="10"/>
  <c r="N33" i="10"/>
  <c r="Q33" i="10"/>
  <c r="R33" i="10"/>
  <c r="S33" i="10"/>
  <c r="T33" i="10"/>
  <c r="U33" i="10"/>
  <c r="U46" i="10" l="1"/>
  <c r="T46" i="10"/>
  <c r="S46" i="10"/>
  <c r="R46" i="10"/>
  <c r="Q46" i="10"/>
  <c r="N46" i="10"/>
  <c r="M46" i="10"/>
  <c r="L46" i="10"/>
  <c r="K46" i="10"/>
  <c r="U3" i="10"/>
  <c r="T3" i="10"/>
  <c r="S3" i="10"/>
  <c r="R3" i="10"/>
  <c r="Q3" i="10"/>
  <c r="O3" i="10"/>
  <c r="N3" i="10"/>
  <c r="M3" i="10"/>
  <c r="L3" i="10"/>
  <c r="K3" i="10"/>
  <c r="U24" i="9"/>
  <c r="T24" i="9"/>
  <c r="S24" i="9"/>
  <c r="R24" i="9"/>
  <c r="Q24" i="9"/>
  <c r="N24" i="9"/>
  <c r="M24" i="9"/>
  <c r="L24" i="9"/>
  <c r="K24" i="9"/>
  <c r="U23" i="9"/>
  <c r="T23" i="9"/>
  <c r="S23" i="9"/>
  <c r="R23" i="9"/>
  <c r="Q23" i="9"/>
  <c r="O23" i="9"/>
  <c r="N23" i="9"/>
  <c r="M23" i="9"/>
  <c r="L23" i="9"/>
  <c r="K23" i="9"/>
  <c r="U22" i="9"/>
  <c r="T22" i="9"/>
  <c r="S22" i="9"/>
  <c r="R22" i="9"/>
  <c r="Q22" i="9"/>
  <c r="N22" i="9"/>
  <c r="M22" i="9"/>
  <c r="L22" i="9"/>
  <c r="K22" i="9"/>
  <c r="U21" i="9"/>
  <c r="T21" i="9"/>
  <c r="S21" i="9"/>
  <c r="R21" i="9"/>
  <c r="Q21" i="9"/>
  <c r="O21" i="9"/>
  <c r="N21" i="9"/>
  <c r="M21" i="9"/>
  <c r="L21" i="9"/>
  <c r="K21" i="9"/>
  <c r="U20" i="9"/>
  <c r="T20" i="9"/>
  <c r="S20" i="9"/>
  <c r="R20" i="9"/>
  <c r="Q20" i="9"/>
  <c r="O20" i="9"/>
  <c r="N20" i="9"/>
  <c r="M20" i="9"/>
  <c r="L20" i="9"/>
  <c r="K20" i="9"/>
  <c r="U19" i="9"/>
  <c r="T19" i="9"/>
  <c r="S19" i="9"/>
  <c r="R19" i="9"/>
  <c r="Q19" i="9"/>
  <c r="O19" i="9"/>
  <c r="N19" i="9"/>
  <c r="M19" i="9"/>
  <c r="L19" i="9"/>
  <c r="K19" i="9"/>
  <c r="U18" i="9"/>
  <c r="T18" i="9"/>
  <c r="S18" i="9"/>
  <c r="R18" i="9"/>
  <c r="Q18" i="9"/>
  <c r="N18" i="9"/>
  <c r="M18" i="9"/>
  <c r="L18" i="9"/>
  <c r="K18" i="9"/>
  <c r="U17" i="9"/>
  <c r="T17" i="9"/>
  <c r="S17" i="9"/>
  <c r="R17" i="9"/>
  <c r="Q17" i="9"/>
  <c r="O17" i="9"/>
  <c r="N17" i="9"/>
  <c r="M17" i="9"/>
  <c r="L17" i="9"/>
  <c r="K17" i="9"/>
  <c r="U16" i="9"/>
  <c r="T16" i="9"/>
  <c r="S16" i="9"/>
  <c r="R16" i="9"/>
  <c r="Q16" i="9"/>
  <c r="N16" i="9"/>
  <c r="M16" i="9"/>
  <c r="L16" i="9"/>
  <c r="K16" i="9"/>
  <c r="U15" i="9"/>
  <c r="T15" i="9"/>
  <c r="S15" i="9"/>
  <c r="R15" i="9"/>
  <c r="Q15" i="9"/>
  <c r="N15" i="9"/>
  <c r="M15" i="9"/>
  <c r="L15" i="9"/>
  <c r="K15" i="9"/>
  <c r="U14" i="9"/>
  <c r="T14" i="9"/>
  <c r="S14" i="9"/>
  <c r="R14" i="9"/>
  <c r="Q14" i="9"/>
  <c r="N14" i="9"/>
  <c r="M14" i="9"/>
  <c r="L14" i="9"/>
  <c r="K14" i="9"/>
  <c r="U13" i="9"/>
  <c r="T13" i="9"/>
  <c r="S13" i="9"/>
  <c r="R13" i="9"/>
  <c r="Q13" i="9"/>
  <c r="N13" i="9"/>
  <c r="M13" i="9"/>
  <c r="L13" i="9"/>
  <c r="K13" i="9"/>
  <c r="U12" i="9"/>
  <c r="T12" i="9"/>
  <c r="S12" i="9"/>
  <c r="R12" i="9"/>
  <c r="Q12" i="9"/>
  <c r="N12" i="9"/>
  <c r="M12" i="9"/>
  <c r="L12" i="9"/>
  <c r="K12" i="9"/>
  <c r="U11" i="9"/>
  <c r="T11" i="9"/>
  <c r="S11" i="9"/>
  <c r="R11" i="9"/>
  <c r="Q11" i="9"/>
  <c r="O11" i="9"/>
  <c r="N11" i="9"/>
  <c r="M11" i="9"/>
  <c r="L11" i="9"/>
  <c r="K11" i="9"/>
  <c r="U10" i="9"/>
  <c r="T10" i="9"/>
  <c r="S10" i="9"/>
  <c r="R10" i="9"/>
  <c r="Q10" i="9"/>
  <c r="N10" i="9"/>
  <c r="M10" i="9"/>
  <c r="L10" i="9"/>
  <c r="K10" i="9"/>
  <c r="U9" i="9"/>
  <c r="T9" i="9"/>
  <c r="S9" i="9"/>
  <c r="R9" i="9"/>
  <c r="Q9" i="9"/>
  <c r="O9" i="9"/>
  <c r="N9" i="9"/>
  <c r="M9" i="9"/>
  <c r="L9" i="9"/>
  <c r="K9" i="9"/>
  <c r="U25" i="9"/>
  <c r="T25" i="9"/>
  <c r="S25" i="9"/>
  <c r="R25" i="9"/>
  <c r="Q25" i="9"/>
  <c r="O25" i="9"/>
  <c r="N25" i="9"/>
  <c r="M25" i="9"/>
  <c r="L25" i="9"/>
  <c r="K25" i="9"/>
  <c r="U8" i="9"/>
  <c r="T8" i="9"/>
  <c r="S8" i="9"/>
  <c r="R8" i="9"/>
  <c r="Q8" i="9"/>
  <c r="N8" i="9"/>
  <c r="M8" i="9"/>
  <c r="L8" i="9"/>
  <c r="K8" i="9"/>
  <c r="U7" i="9"/>
  <c r="T7" i="9"/>
  <c r="S7" i="9"/>
  <c r="R7" i="9"/>
  <c r="Q7" i="9"/>
  <c r="N7" i="9"/>
  <c r="M7" i="9"/>
  <c r="L7" i="9"/>
  <c r="K7" i="9"/>
  <c r="U6" i="9"/>
  <c r="T6" i="9"/>
  <c r="S6" i="9"/>
  <c r="R6" i="9"/>
  <c r="Q6" i="9"/>
  <c r="N6" i="9"/>
  <c r="M6" i="9"/>
  <c r="L6" i="9"/>
  <c r="K6" i="9"/>
  <c r="U5" i="9"/>
  <c r="T5" i="9"/>
  <c r="S5" i="9"/>
  <c r="R5" i="9"/>
  <c r="Q5" i="9"/>
  <c r="N5" i="9"/>
  <c r="M5" i="9"/>
  <c r="L5" i="9"/>
  <c r="K5" i="9"/>
  <c r="U4" i="9"/>
  <c r="T4" i="9"/>
  <c r="S4" i="9"/>
  <c r="R4" i="9"/>
  <c r="Q4" i="9"/>
  <c r="O4" i="9"/>
  <c r="N4" i="9"/>
  <c r="M4" i="9"/>
  <c r="L4" i="9"/>
  <c r="K4" i="9"/>
  <c r="U3" i="9"/>
  <c r="T3" i="9"/>
  <c r="S3" i="9"/>
  <c r="R3" i="9"/>
  <c r="Q3" i="9"/>
  <c r="N3" i="9"/>
  <c r="M3" i="9"/>
  <c r="L3" i="9"/>
  <c r="K3" i="9"/>
  <c r="U3" i="8" l="1"/>
  <c r="T3" i="8"/>
  <c r="S3" i="8"/>
  <c r="R3" i="8"/>
  <c r="Q3" i="8"/>
  <c r="N3" i="8"/>
  <c r="M3" i="8"/>
  <c r="L3" i="8"/>
  <c r="K3" i="8"/>
  <c r="U27" i="5" l="1"/>
  <c r="T27" i="5"/>
  <c r="S27" i="5"/>
  <c r="R27" i="5"/>
  <c r="Q27" i="5"/>
  <c r="N27" i="5"/>
  <c r="M27" i="5"/>
  <c r="L27" i="5"/>
  <c r="K27" i="5"/>
  <c r="U26" i="5"/>
  <c r="T26" i="5"/>
  <c r="S26" i="5"/>
  <c r="R26" i="5"/>
  <c r="Q26" i="5"/>
  <c r="N26" i="5"/>
  <c r="M26" i="5"/>
  <c r="L26" i="5"/>
  <c r="K26" i="5"/>
  <c r="U25" i="5"/>
  <c r="T25" i="5"/>
  <c r="S25" i="5"/>
  <c r="R25" i="5"/>
  <c r="Q25" i="5"/>
  <c r="N25" i="5"/>
  <c r="M25" i="5"/>
  <c r="L25" i="5"/>
  <c r="K25" i="5"/>
  <c r="U24" i="5"/>
  <c r="T24" i="5"/>
  <c r="S24" i="5"/>
  <c r="R24" i="5"/>
  <c r="Q24" i="5"/>
  <c r="N24" i="5"/>
  <c r="M24" i="5"/>
  <c r="L24" i="5"/>
  <c r="K24" i="5"/>
  <c r="U23" i="5"/>
  <c r="T23" i="5"/>
  <c r="S23" i="5"/>
  <c r="R23" i="5"/>
  <c r="Q23" i="5"/>
  <c r="O23" i="5"/>
  <c r="N23" i="5"/>
  <c r="M23" i="5"/>
  <c r="L23" i="5"/>
  <c r="K23" i="5"/>
  <c r="U22" i="5"/>
  <c r="T22" i="5"/>
  <c r="S22" i="5"/>
  <c r="R22" i="5"/>
  <c r="Q22" i="5"/>
  <c r="O22" i="5"/>
  <c r="N22" i="5"/>
  <c r="M22" i="5"/>
  <c r="L22" i="5"/>
  <c r="K22" i="5"/>
  <c r="U21" i="5"/>
  <c r="T21" i="5"/>
  <c r="S21" i="5"/>
  <c r="R21" i="5"/>
  <c r="Q21" i="5"/>
  <c r="N21" i="5"/>
  <c r="M21" i="5"/>
  <c r="L21" i="5"/>
  <c r="K21" i="5"/>
  <c r="U20" i="5"/>
  <c r="T20" i="5"/>
  <c r="S20" i="5"/>
  <c r="R20" i="5"/>
  <c r="Q20" i="5"/>
  <c r="N20" i="5"/>
  <c r="M20" i="5"/>
  <c r="L20" i="5"/>
  <c r="K20" i="5"/>
  <c r="U19" i="5"/>
  <c r="T19" i="5"/>
  <c r="S19" i="5"/>
  <c r="R19" i="5"/>
  <c r="Q19" i="5"/>
  <c r="N19" i="5"/>
  <c r="M19" i="5"/>
  <c r="L19" i="5"/>
  <c r="K19" i="5"/>
  <c r="U18" i="5"/>
  <c r="T18" i="5"/>
  <c r="S18" i="5"/>
  <c r="R18" i="5"/>
  <c r="Q18" i="5"/>
  <c r="O18" i="5"/>
  <c r="N18" i="5"/>
  <c r="M18" i="5"/>
  <c r="L18" i="5"/>
  <c r="K18" i="5"/>
  <c r="U17" i="5"/>
  <c r="T17" i="5"/>
  <c r="S17" i="5"/>
  <c r="R17" i="5"/>
  <c r="Q17" i="5"/>
  <c r="N17" i="5"/>
  <c r="M17" i="5"/>
  <c r="L17" i="5"/>
  <c r="K17" i="5"/>
  <c r="U16" i="5"/>
  <c r="T16" i="5"/>
  <c r="S16" i="5"/>
  <c r="R16" i="5"/>
  <c r="Q16" i="5"/>
  <c r="N16" i="5"/>
  <c r="M16" i="5"/>
  <c r="L16" i="5"/>
  <c r="K16" i="5"/>
  <c r="U15" i="5"/>
  <c r="T15" i="5"/>
  <c r="S15" i="5"/>
  <c r="R15" i="5"/>
  <c r="Q15" i="5"/>
  <c r="N15" i="5"/>
  <c r="M15" i="5"/>
  <c r="L15" i="5"/>
  <c r="K15" i="5"/>
  <c r="U14" i="5"/>
  <c r="T14" i="5"/>
  <c r="S14" i="5"/>
  <c r="R14" i="5"/>
  <c r="Q14" i="5"/>
  <c r="O14" i="5"/>
  <c r="N14" i="5"/>
  <c r="M14" i="5"/>
  <c r="L14" i="5"/>
  <c r="K14" i="5"/>
  <c r="U13" i="5"/>
  <c r="T13" i="5"/>
  <c r="S13" i="5"/>
  <c r="R13" i="5"/>
  <c r="Q13" i="5"/>
  <c r="O13" i="5"/>
  <c r="N13" i="5"/>
  <c r="M13" i="5"/>
  <c r="L13" i="5"/>
  <c r="K13" i="5"/>
  <c r="U12" i="5"/>
  <c r="T12" i="5"/>
  <c r="S12" i="5"/>
  <c r="R12" i="5"/>
  <c r="Q12" i="5"/>
  <c r="N12" i="5"/>
  <c r="M12" i="5"/>
  <c r="L12" i="5"/>
  <c r="K12" i="5"/>
  <c r="U11" i="5"/>
  <c r="T11" i="5"/>
  <c r="S11" i="5"/>
  <c r="R11" i="5"/>
  <c r="Q11" i="5"/>
  <c r="O11" i="5"/>
  <c r="N11" i="5"/>
  <c r="M11" i="5"/>
  <c r="L11" i="5"/>
  <c r="K11" i="5"/>
  <c r="U28" i="5"/>
  <c r="T28" i="5"/>
  <c r="S28" i="5"/>
  <c r="R28" i="5"/>
  <c r="Q28" i="5"/>
  <c r="N28" i="5"/>
  <c r="M28" i="5"/>
  <c r="L28" i="5"/>
  <c r="K28" i="5"/>
  <c r="U10" i="5"/>
  <c r="T10" i="5"/>
  <c r="S10" i="5"/>
  <c r="R10" i="5"/>
  <c r="Q10" i="5"/>
  <c r="O10" i="5"/>
  <c r="N10" i="5"/>
  <c r="M10" i="5"/>
  <c r="L10" i="5"/>
  <c r="K10" i="5"/>
  <c r="U9" i="5"/>
  <c r="T9" i="5"/>
  <c r="S9" i="5"/>
  <c r="R9" i="5"/>
  <c r="Q9" i="5"/>
  <c r="N9" i="5"/>
  <c r="M9" i="5"/>
  <c r="L9" i="5"/>
  <c r="K9" i="5"/>
  <c r="U8" i="5"/>
  <c r="T8" i="5"/>
  <c r="S8" i="5"/>
  <c r="R8" i="5"/>
  <c r="Q8" i="5"/>
  <c r="N8" i="5"/>
  <c r="M8" i="5"/>
  <c r="L8" i="5"/>
  <c r="K8" i="5"/>
  <c r="U7" i="5"/>
  <c r="T7" i="5"/>
  <c r="S7" i="5"/>
  <c r="R7" i="5"/>
  <c r="Q7" i="5"/>
  <c r="O7" i="5"/>
  <c r="N7" i="5"/>
  <c r="M7" i="5"/>
  <c r="L7" i="5"/>
  <c r="K7" i="5"/>
  <c r="U6" i="5"/>
  <c r="T6" i="5"/>
  <c r="S6" i="5"/>
  <c r="R6" i="5"/>
  <c r="Q6" i="5"/>
  <c r="N6" i="5"/>
  <c r="M6" i="5"/>
  <c r="L6" i="5"/>
  <c r="K6" i="5"/>
  <c r="U5" i="5"/>
  <c r="T5" i="5"/>
  <c r="S5" i="5"/>
  <c r="R5" i="5"/>
  <c r="Q5" i="5"/>
  <c r="N5" i="5"/>
  <c r="M5" i="5"/>
  <c r="L5" i="5"/>
  <c r="K5" i="5"/>
  <c r="U4" i="5"/>
  <c r="T4" i="5"/>
  <c r="S4" i="5"/>
  <c r="R4" i="5"/>
  <c r="Q4" i="5"/>
  <c r="N4" i="5"/>
  <c r="M4" i="5"/>
  <c r="L4" i="5"/>
  <c r="K4" i="5"/>
  <c r="U3" i="5"/>
  <c r="T3" i="5"/>
  <c r="S3" i="5"/>
  <c r="R3" i="5"/>
  <c r="Q3" i="5"/>
  <c r="O3" i="5"/>
  <c r="N3" i="5"/>
  <c r="M3" i="5"/>
  <c r="L3" i="5"/>
  <c r="K3" i="5"/>
  <c r="U31" i="4"/>
  <c r="T31" i="4"/>
  <c r="S31" i="4"/>
  <c r="R31" i="4"/>
  <c r="Q31" i="4"/>
  <c r="N31" i="4"/>
  <c r="M31" i="4"/>
  <c r="L31" i="4"/>
  <c r="K31" i="4"/>
  <c r="U30" i="4"/>
  <c r="T30" i="4"/>
  <c r="S30" i="4"/>
  <c r="R30" i="4"/>
  <c r="Q30" i="4"/>
  <c r="O30" i="4"/>
  <c r="N30" i="4"/>
  <c r="M30" i="4"/>
  <c r="L30" i="4"/>
  <c r="K30" i="4"/>
  <c r="U29" i="4"/>
  <c r="T29" i="4"/>
  <c r="S29" i="4"/>
  <c r="R29" i="4"/>
  <c r="Q29" i="4"/>
  <c r="O29" i="4"/>
  <c r="N29" i="4"/>
  <c r="M29" i="4"/>
  <c r="L29" i="4"/>
  <c r="K29" i="4"/>
  <c r="U28" i="4"/>
  <c r="T28" i="4"/>
  <c r="S28" i="4"/>
  <c r="R28" i="4"/>
  <c r="Q28" i="4"/>
  <c r="O28" i="4"/>
  <c r="N28" i="4"/>
  <c r="M28" i="4"/>
  <c r="L28" i="4"/>
  <c r="K28" i="4"/>
  <c r="U27" i="4"/>
  <c r="T27" i="4"/>
  <c r="S27" i="4"/>
  <c r="R27" i="4"/>
  <c r="Q27" i="4"/>
  <c r="N27" i="4"/>
  <c r="M27" i="4"/>
  <c r="L27" i="4"/>
  <c r="K27" i="4"/>
  <c r="U26" i="4"/>
  <c r="T26" i="4"/>
  <c r="S26" i="4"/>
  <c r="R26" i="4"/>
  <c r="Q26" i="4"/>
  <c r="O26" i="4"/>
  <c r="N26" i="4"/>
  <c r="M26" i="4"/>
  <c r="L26" i="4"/>
  <c r="K26" i="4"/>
  <c r="U25" i="4"/>
  <c r="T25" i="4"/>
  <c r="S25" i="4"/>
  <c r="R25" i="4"/>
  <c r="Q25" i="4"/>
  <c r="N25" i="4"/>
  <c r="M25" i="4"/>
  <c r="L25" i="4"/>
  <c r="K25" i="4"/>
  <c r="U24" i="4"/>
  <c r="T24" i="4"/>
  <c r="S24" i="4"/>
  <c r="R24" i="4"/>
  <c r="Q24" i="4"/>
  <c r="O24" i="4"/>
  <c r="N24" i="4"/>
  <c r="M24" i="4"/>
  <c r="L24" i="4"/>
  <c r="K24" i="4"/>
  <c r="U23" i="4"/>
  <c r="T23" i="4"/>
  <c r="S23" i="4"/>
  <c r="R23" i="4"/>
  <c r="Q23" i="4"/>
  <c r="O23" i="4"/>
  <c r="N23" i="4"/>
  <c r="M23" i="4"/>
  <c r="L23" i="4"/>
  <c r="K23" i="4"/>
  <c r="U22" i="4"/>
  <c r="T22" i="4"/>
  <c r="S22" i="4"/>
  <c r="R22" i="4"/>
  <c r="Q22" i="4"/>
  <c r="O22" i="4"/>
  <c r="N22" i="4"/>
  <c r="M22" i="4"/>
  <c r="L22" i="4"/>
  <c r="K22" i="4"/>
  <c r="U21" i="4"/>
  <c r="T21" i="4"/>
  <c r="S21" i="4"/>
  <c r="R21" i="4"/>
  <c r="Q21" i="4"/>
  <c r="N21" i="4"/>
  <c r="M21" i="4"/>
  <c r="L21" i="4"/>
  <c r="K21" i="4"/>
  <c r="U20" i="4"/>
  <c r="T20" i="4"/>
  <c r="S20" i="4"/>
  <c r="R20" i="4"/>
  <c r="Q20" i="4"/>
  <c r="N20" i="4"/>
  <c r="M20" i="4"/>
  <c r="L20" i="4"/>
  <c r="K20" i="4"/>
  <c r="U19" i="4"/>
  <c r="T19" i="4"/>
  <c r="S19" i="4"/>
  <c r="R19" i="4"/>
  <c r="Q19" i="4"/>
  <c r="N19" i="4"/>
  <c r="M19" i="4"/>
  <c r="L19" i="4"/>
  <c r="K19" i="4"/>
  <c r="U18" i="4"/>
  <c r="T18" i="4"/>
  <c r="S18" i="4"/>
  <c r="R18" i="4"/>
  <c r="Q18" i="4"/>
  <c r="O18" i="4"/>
  <c r="N18" i="4"/>
  <c r="M18" i="4"/>
  <c r="L18" i="4"/>
  <c r="K18" i="4"/>
  <c r="U17" i="4"/>
  <c r="T17" i="4"/>
  <c r="S17" i="4"/>
  <c r="R17" i="4"/>
  <c r="Q17" i="4"/>
  <c r="N17" i="4"/>
  <c r="M17" i="4"/>
  <c r="L17" i="4"/>
  <c r="K17" i="4"/>
  <c r="U16" i="4"/>
  <c r="T16" i="4"/>
  <c r="S16" i="4"/>
  <c r="R16" i="4"/>
  <c r="Q16" i="4"/>
  <c r="N16" i="4"/>
  <c r="M16" i="4"/>
  <c r="L16" i="4"/>
  <c r="K16" i="4"/>
  <c r="U15" i="4"/>
  <c r="T15" i="4"/>
  <c r="S15" i="4"/>
  <c r="R15" i="4"/>
  <c r="Q15" i="4"/>
  <c r="O15" i="4"/>
  <c r="N15" i="4"/>
  <c r="M15" i="4"/>
  <c r="L15" i="4"/>
  <c r="K15" i="4"/>
  <c r="U14" i="4"/>
  <c r="T14" i="4"/>
  <c r="S14" i="4"/>
  <c r="R14" i="4"/>
  <c r="Q14" i="4"/>
  <c r="O14" i="4"/>
  <c r="N14" i="4"/>
  <c r="M14" i="4"/>
  <c r="L14" i="4"/>
  <c r="K14" i="4"/>
  <c r="U13" i="4"/>
  <c r="T13" i="4"/>
  <c r="S13" i="4"/>
  <c r="R13" i="4"/>
  <c r="Q13" i="4"/>
  <c r="O13" i="4"/>
  <c r="N13" i="4"/>
  <c r="M13" i="4"/>
  <c r="L13" i="4"/>
  <c r="K13" i="4"/>
  <c r="U12" i="4"/>
  <c r="T12" i="4"/>
  <c r="S12" i="4"/>
  <c r="R12" i="4"/>
  <c r="Q12" i="4"/>
  <c r="N12" i="4"/>
  <c r="M12" i="4"/>
  <c r="L12" i="4"/>
  <c r="K12" i="4"/>
  <c r="U11" i="4"/>
  <c r="T11" i="4"/>
  <c r="S11" i="4"/>
  <c r="R11" i="4"/>
  <c r="Q11" i="4"/>
  <c r="N11" i="4"/>
  <c r="M11" i="4"/>
  <c r="L11" i="4"/>
  <c r="K11" i="4"/>
  <c r="U10" i="4"/>
  <c r="T10" i="4"/>
  <c r="S10" i="4"/>
  <c r="R10" i="4"/>
  <c r="Q10" i="4"/>
  <c r="O10" i="4"/>
  <c r="N10" i="4"/>
  <c r="M10" i="4"/>
  <c r="L10" i="4"/>
  <c r="K10" i="4"/>
  <c r="U9" i="4"/>
  <c r="T9" i="4"/>
  <c r="S9" i="4"/>
  <c r="R9" i="4"/>
  <c r="Q9" i="4"/>
  <c r="O9" i="4"/>
  <c r="N9" i="4"/>
  <c r="M9" i="4"/>
  <c r="L9" i="4"/>
  <c r="K9" i="4"/>
  <c r="U8" i="4"/>
  <c r="T8" i="4"/>
  <c r="S8" i="4"/>
  <c r="R8" i="4"/>
  <c r="Q8" i="4"/>
  <c r="N8" i="4"/>
  <c r="M8" i="4"/>
  <c r="L8" i="4"/>
  <c r="K8" i="4"/>
  <c r="U7" i="4"/>
  <c r="T7" i="4"/>
  <c r="S7" i="4"/>
  <c r="R7" i="4"/>
  <c r="Q7" i="4"/>
  <c r="N7" i="4"/>
  <c r="M7" i="4"/>
  <c r="L7" i="4"/>
  <c r="K7" i="4"/>
  <c r="U6" i="4"/>
  <c r="T6" i="4"/>
  <c r="S6" i="4"/>
  <c r="R6" i="4"/>
  <c r="Q6" i="4"/>
  <c r="O6" i="4"/>
  <c r="N6" i="4"/>
  <c r="M6" i="4"/>
  <c r="L6" i="4"/>
  <c r="K6" i="4"/>
  <c r="U32" i="4"/>
  <c r="T32" i="4"/>
  <c r="S32" i="4"/>
  <c r="R32" i="4"/>
  <c r="Q32" i="4"/>
  <c r="O32" i="4"/>
  <c r="N32" i="4"/>
  <c r="M32" i="4"/>
  <c r="L32" i="4"/>
  <c r="K32" i="4"/>
  <c r="U28" i="2"/>
  <c r="T28" i="2"/>
  <c r="S28" i="2"/>
  <c r="R28" i="2"/>
  <c r="Q28" i="2"/>
  <c r="N28" i="2"/>
  <c r="M28" i="2"/>
  <c r="L28" i="2"/>
  <c r="K28" i="2"/>
  <c r="U27" i="2"/>
  <c r="T27" i="2"/>
  <c r="S27" i="2"/>
  <c r="R27" i="2"/>
  <c r="Q27" i="2"/>
  <c r="N27" i="2"/>
  <c r="M27" i="2"/>
  <c r="L27" i="2"/>
  <c r="K27" i="2"/>
  <c r="U26" i="2"/>
  <c r="T26" i="2"/>
  <c r="S26" i="2"/>
  <c r="R26" i="2"/>
  <c r="Q26" i="2"/>
  <c r="N26" i="2"/>
  <c r="M26" i="2"/>
  <c r="L26" i="2"/>
  <c r="K26" i="2"/>
  <c r="U25" i="2"/>
  <c r="T25" i="2"/>
  <c r="S25" i="2"/>
  <c r="R25" i="2"/>
  <c r="Q25" i="2"/>
  <c r="N25" i="2"/>
  <c r="M25" i="2"/>
  <c r="L25" i="2"/>
  <c r="K25" i="2"/>
  <c r="U24" i="2"/>
  <c r="T24" i="2"/>
  <c r="S24" i="2"/>
  <c r="R24" i="2"/>
  <c r="Q24" i="2"/>
  <c r="N24" i="2"/>
  <c r="M24" i="2"/>
  <c r="L24" i="2"/>
  <c r="K24" i="2"/>
  <c r="U23" i="2"/>
  <c r="T23" i="2"/>
  <c r="S23" i="2"/>
  <c r="R23" i="2"/>
  <c r="Q23" i="2"/>
  <c r="N23" i="2"/>
  <c r="M23" i="2"/>
  <c r="L23" i="2"/>
  <c r="K23" i="2"/>
  <c r="U22" i="2"/>
  <c r="T22" i="2"/>
  <c r="S22" i="2"/>
  <c r="R22" i="2"/>
  <c r="Q22" i="2"/>
  <c r="N22" i="2"/>
  <c r="M22" i="2"/>
  <c r="L22" i="2"/>
  <c r="K22" i="2"/>
  <c r="U21" i="2"/>
  <c r="T21" i="2"/>
  <c r="S21" i="2"/>
  <c r="R21" i="2"/>
  <c r="Q21" i="2"/>
  <c r="N21" i="2"/>
  <c r="M21" i="2"/>
  <c r="L21" i="2"/>
  <c r="K21" i="2"/>
  <c r="U20" i="2"/>
  <c r="T20" i="2"/>
  <c r="S20" i="2"/>
  <c r="R20" i="2"/>
  <c r="Q20" i="2"/>
  <c r="N20" i="2"/>
  <c r="M20" i="2"/>
  <c r="L20" i="2"/>
  <c r="K20" i="2"/>
  <c r="U19" i="2"/>
  <c r="T19" i="2"/>
  <c r="S19" i="2"/>
  <c r="R19" i="2"/>
  <c r="Q19" i="2"/>
  <c r="O19" i="2"/>
  <c r="N19" i="2"/>
  <c r="M19" i="2"/>
  <c r="L19" i="2"/>
  <c r="K19" i="2"/>
  <c r="U18" i="2"/>
  <c r="T18" i="2"/>
  <c r="S18" i="2"/>
  <c r="R18" i="2"/>
  <c r="Q18" i="2"/>
  <c r="N18" i="2"/>
  <c r="M18" i="2"/>
  <c r="L18" i="2"/>
  <c r="K18" i="2"/>
  <c r="U17" i="2"/>
  <c r="T17" i="2"/>
  <c r="S17" i="2"/>
  <c r="R17" i="2"/>
  <c r="Q17" i="2"/>
  <c r="N17" i="2"/>
  <c r="M17" i="2"/>
  <c r="L17" i="2"/>
  <c r="K17" i="2"/>
  <c r="U16" i="2"/>
  <c r="T16" i="2"/>
  <c r="S16" i="2"/>
  <c r="R16" i="2"/>
  <c r="Q16" i="2"/>
  <c r="N16" i="2"/>
  <c r="M16" i="2"/>
  <c r="L16" i="2"/>
  <c r="K16" i="2"/>
  <c r="U15" i="2"/>
  <c r="T15" i="2"/>
  <c r="S15" i="2"/>
  <c r="R15" i="2"/>
  <c r="Q15" i="2"/>
  <c r="N15" i="2"/>
  <c r="M15" i="2"/>
  <c r="L15" i="2"/>
  <c r="K15" i="2"/>
  <c r="U14" i="2"/>
  <c r="T14" i="2"/>
  <c r="S14" i="2"/>
  <c r="R14" i="2"/>
  <c r="Q14" i="2"/>
  <c r="N14" i="2"/>
  <c r="M14" i="2"/>
  <c r="L14" i="2"/>
  <c r="K14" i="2"/>
  <c r="U13" i="2"/>
  <c r="T13" i="2"/>
  <c r="S13" i="2"/>
  <c r="R13" i="2"/>
  <c r="Q13" i="2"/>
  <c r="O13" i="2"/>
  <c r="N13" i="2"/>
  <c r="M13" i="2"/>
  <c r="L13" i="2"/>
  <c r="K13" i="2"/>
  <c r="U12" i="2"/>
  <c r="T12" i="2"/>
  <c r="S12" i="2"/>
  <c r="R12" i="2"/>
  <c r="Q12" i="2"/>
  <c r="O12" i="2"/>
  <c r="N12" i="2"/>
  <c r="M12" i="2"/>
  <c r="L12" i="2"/>
  <c r="K12" i="2"/>
  <c r="U11" i="2"/>
  <c r="T11" i="2"/>
  <c r="S11" i="2"/>
  <c r="R11" i="2"/>
  <c r="Q11" i="2"/>
  <c r="O11" i="2"/>
  <c r="N11" i="2"/>
  <c r="M11" i="2"/>
  <c r="L11" i="2"/>
  <c r="K11" i="2"/>
  <c r="U10" i="2"/>
  <c r="T10" i="2"/>
  <c r="S10" i="2"/>
  <c r="R10" i="2"/>
  <c r="Q10" i="2"/>
  <c r="O10" i="2"/>
  <c r="N10" i="2"/>
  <c r="M10" i="2"/>
  <c r="L10" i="2"/>
  <c r="K10" i="2"/>
  <c r="U9" i="2"/>
  <c r="T9" i="2"/>
  <c r="S9" i="2"/>
  <c r="R9" i="2"/>
  <c r="Q9" i="2"/>
  <c r="O9" i="2"/>
  <c r="N9" i="2"/>
  <c r="M9" i="2"/>
  <c r="L9" i="2"/>
  <c r="K9" i="2"/>
  <c r="K8" i="2"/>
  <c r="L8" i="2"/>
  <c r="M8" i="2"/>
  <c r="N8" i="2"/>
  <c r="Q8" i="2"/>
  <c r="R8" i="2"/>
  <c r="S8" i="2"/>
  <c r="T8" i="2"/>
  <c r="U8" i="2"/>
  <c r="U29" i="2"/>
  <c r="T29" i="2"/>
  <c r="S29" i="2"/>
  <c r="R29" i="2"/>
  <c r="Q29" i="2"/>
  <c r="N29" i="2"/>
  <c r="M29" i="2"/>
  <c r="L29" i="2"/>
  <c r="K29" i="2"/>
  <c r="U5" i="4"/>
  <c r="T5" i="4"/>
  <c r="S5" i="4"/>
  <c r="R5" i="4"/>
  <c r="Q5" i="4"/>
  <c r="O5" i="4"/>
  <c r="N5" i="4"/>
  <c r="M5" i="4"/>
  <c r="L5" i="4"/>
  <c r="K5" i="4"/>
  <c r="U4" i="4"/>
  <c r="T4" i="4"/>
  <c r="S4" i="4"/>
  <c r="R4" i="4"/>
  <c r="Q4" i="4"/>
  <c r="O4" i="4"/>
  <c r="N4" i="4"/>
  <c r="M4" i="4"/>
  <c r="L4" i="4"/>
  <c r="K4" i="4"/>
  <c r="U3" i="4"/>
  <c r="T3" i="4"/>
  <c r="S3" i="4"/>
  <c r="R3" i="4"/>
  <c r="Q3" i="4"/>
  <c r="O3" i="4"/>
  <c r="N3" i="4"/>
  <c r="M3" i="4"/>
  <c r="L3" i="4"/>
  <c r="K3" i="4"/>
  <c r="U7" i="2"/>
  <c r="T7" i="2"/>
  <c r="S7" i="2"/>
  <c r="R7" i="2"/>
  <c r="Q7" i="2"/>
  <c r="N7" i="2"/>
  <c r="M7" i="2"/>
  <c r="L7" i="2"/>
  <c r="K7" i="2"/>
  <c r="U6" i="2"/>
  <c r="T6" i="2"/>
  <c r="S6" i="2"/>
  <c r="R6" i="2"/>
  <c r="Q6" i="2"/>
  <c r="N6" i="2"/>
  <c r="M6" i="2"/>
  <c r="L6" i="2"/>
  <c r="K6" i="2"/>
  <c r="U5" i="2"/>
  <c r="T5" i="2"/>
  <c r="S5" i="2"/>
  <c r="R5" i="2"/>
  <c r="Q5" i="2"/>
  <c r="N5" i="2"/>
  <c r="M5" i="2"/>
  <c r="L5" i="2"/>
  <c r="K5" i="2"/>
  <c r="U4" i="2"/>
  <c r="T4" i="2"/>
  <c r="S4" i="2"/>
  <c r="R4" i="2"/>
  <c r="Q4" i="2"/>
  <c r="N4" i="2"/>
  <c r="M4" i="2"/>
  <c r="L4" i="2"/>
  <c r="K4" i="2"/>
  <c r="U3" i="2"/>
  <c r="T3" i="2"/>
  <c r="S3" i="2"/>
  <c r="R3" i="2"/>
  <c r="Q3" i="2"/>
  <c r="N3" i="2"/>
  <c r="M3" i="2"/>
  <c r="L3" i="2"/>
  <c r="K3" i="2"/>
  <c r="O33" i="11" l="1"/>
  <c r="O17" i="11" l="1"/>
  <c r="O37" i="10" l="1"/>
  <c r="O24" i="10" l="1"/>
  <c r="O26" i="10"/>
  <c r="O30" i="10"/>
  <c r="O32" i="10"/>
  <c r="O5" i="10"/>
  <c r="O13" i="10"/>
  <c r="O23" i="10"/>
  <c r="O25" i="10"/>
  <c r="O27" i="10"/>
  <c r="O33" i="10"/>
  <c r="O13" i="11"/>
  <c r="O6" i="9"/>
  <c r="O8" i="2"/>
  <c r="O5" i="9"/>
  <c r="O6" i="5"/>
  <c r="O7" i="9"/>
  <c r="O12" i="9"/>
  <c r="O8" i="4"/>
  <c r="O7" i="4"/>
  <c r="O11" i="10" l="1"/>
  <c r="O29" i="10" l="1"/>
  <c r="O21" i="5"/>
  <c r="O19" i="5"/>
  <c r="O14" i="10"/>
  <c r="O9" i="5"/>
  <c r="O8" i="5"/>
  <c r="O12" i="5"/>
  <c r="O36" i="10"/>
  <c r="O17" i="10"/>
  <c r="O14" i="11" l="1"/>
  <c r="O4" i="5"/>
  <c r="O15" i="5"/>
  <c r="O19" i="10"/>
  <c r="O12" i="4"/>
  <c r="O16" i="9"/>
  <c r="O17" i="4"/>
  <c r="O22" i="10"/>
  <c r="O27" i="4"/>
  <c r="O5" i="5"/>
  <c r="O16" i="5"/>
  <c r="O16" i="4"/>
  <c r="O15" i="9"/>
  <c r="O21" i="10"/>
  <c r="O19" i="4"/>
  <c r="O39" i="11" l="1"/>
  <c r="O37" i="11"/>
  <c r="O38" i="11"/>
  <c r="O42" i="10"/>
  <c r="O44" i="10"/>
  <c r="O41" i="10"/>
  <c r="O45" i="10"/>
  <c r="O3" i="8"/>
  <c r="O25" i="5"/>
  <c r="O3" i="9"/>
  <c r="O24" i="9"/>
  <c r="O28" i="5"/>
  <c r="O27" i="5"/>
  <c r="O18" i="9"/>
  <c r="O26" i="5"/>
  <c r="O28" i="2"/>
  <c r="O46" i="10"/>
  <c r="O22" i="9"/>
  <c r="O29" i="2"/>
  <c r="O24" i="5"/>
  <c r="O7" i="11"/>
  <c r="O5" i="2"/>
  <c r="O27" i="11"/>
  <c r="O24" i="2"/>
  <c r="O23" i="11"/>
  <c r="O17" i="2"/>
  <c r="O21" i="11"/>
  <c r="O16" i="2"/>
  <c r="O25" i="2"/>
  <c r="O24" i="11"/>
  <c r="O18" i="2"/>
  <c r="O9" i="10"/>
  <c r="O10" i="9"/>
  <c r="O21" i="2"/>
  <c r="O23" i="2"/>
  <c r="O21" i="4"/>
  <c r="O17" i="5"/>
  <c r="O8" i="9"/>
  <c r="O26" i="2"/>
  <c r="O22" i="2"/>
  <c r="O20" i="5"/>
  <c r="O20" i="2"/>
  <c r="O25" i="4"/>
  <c r="O6" i="11"/>
  <c r="O4" i="11"/>
  <c r="O4" i="2"/>
  <c r="O3" i="2"/>
  <c r="O4" i="10"/>
  <c r="O20" i="4"/>
  <c r="O11" i="11"/>
  <c r="O7" i="2"/>
  <c r="O19" i="11"/>
  <c r="O14" i="2"/>
  <c r="O10" i="11"/>
  <c r="O6" i="2"/>
  <c r="O20" i="11"/>
  <c r="O15" i="2"/>
  <c r="O35" i="11"/>
  <c r="O31" i="10"/>
  <c r="O13" i="9"/>
  <c r="O27" i="2"/>
  <c r="O31" i="4"/>
  <c r="O16" i="11"/>
  <c r="O43" i="10"/>
  <c r="O11" i="4"/>
  <c r="O14" i="9"/>
  <c r="O32" i="11"/>
  <c r="J64" i="12" l="1"/>
  <c r="J65" i="12"/>
  <c r="J30" i="11" l="1"/>
  <c r="J29" i="11"/>
  <c r="J22" i="11"/>
  <c r="J8" i="11"/>
  <c r="J5" i="11"/>
  <c r="J12" i="11"/>
  <c r="J17" i="11"/>
  <c r="J13" i="2"/>
  <c r="J10" i="2"/>
  <c r="J11" i="2"/>
  <c r="J12" i="2"/>
  <c r="J22" i="4"/>
  <c r="J14" i="4"/>
  <c r="J13" i="4"/>
  <c r="J15" i="4"/>
  <c r="J28" i="4"/>
  <c r="J26" i="4"/>
  <c r="J37" i="10"/>
  <c r="J36" i="10"/>
  <c r="J3" i="4"/>
  <c r="J29" i="4"/>
  <c r="J24" i="4"/>
  <c r="J9" i="9"/>
  <c r="J12" i="10"/>
  <c r="J28" i="10"/>
  <c r="J32" i="12"/>
  <c r="J29" i="10"/>
  <c r="J18" i="11"/>
  <c r="J38" i="12"/>
  <c r="J25" i="9" l="1"/>
  <c r="J9" i="4"/>
  <c r="J35" i="10"/>
  <c r="J4" i="12"/>
  <c r="J7" i="5"/>
  <c r="J15" i="11"/>
  <c r="J9" i="2"/>
  <c r="J59" i="12"/>
  <c r="J56" i="12"/>
  <c r="J50" i="12"/>
  <c r="J53" i="12"/>
  <c r="J54" i="12"/>
  <c r="J14" i="11"/>
  <c r="J57" i="12"/>
  <c r="J52" i="12"/>
  <c r="J6" i="5"/>
  <c r="J6" i="9"/>
  <c r="J8" i="4"/>
  <c r="J12" i="9"/>
  <c r="J51" i="12"/>
  <c r="J5" i="9"/>
  <c r="J7" i="4"/>
  <c r="J13" i="11"/>
  <c r="J8" i="2"/>
  <c r="J7" i="9"/>
  <c r="J25" i="11"/>
  <c r="J19" i="2"/>
  <c r="J26" i="11"/>
  <c r="J9" i="11"/>
  <c r="J3" i="12"/>
  <c r="J3" i="5"/>
  <c r="J4" i="9"/>
  <c r="J3" i="10"/>
  <c r="J6" i="4"/>
  <c r="J3" i="2"/>
  <c r="J3" i="11"/>
  <c r="J3" i="8"/>
  <c r="J67" i="12"/>
  <c r="J68" i="12"/>
  <c r="J39" i="11"/>
  <c r="J45" i="10"/>
  <c r="J22" i="9"/>
  <c r="J44" i="10"/>
  <c r="J27" i="5"/>
  <c r="J38" i="11"/>
  <c r="J18" i="9"/>
  <c r="J29" i="2"/>
  <c r="J24" i="9"/>
  <c r="J25" i="5"/>
  <c r="J69" i="12"/>
  <c r="J70" i="12"/>
  <c r="J66" i="12"/>
  <c r="J37" i="11"/>
  <c r="J26" i="5"/>
  <c r="J3" i="9"/>
  <c r="J24" i="5"/>
  <c r="J46" i="10"/>
  <c r="J42" i="10"/>
  <c r="J28" i="2"/>
  <c r="J41" i="10"/>
  <c r="J28" i="5"/>
  <c r="J47" i="12"/>
  <c r="J46" i="12"/>
  <c r="J43" i="12"/>
  <c r="J42" i="12"/>
  <c r="J15" i="12"/>
  <c r="J11" i="12"/>
  <c r="J7" i="12"/>
  <c r="J16" i="12"/>
  <c r="J12" i="12"/>
  <c r="J8" i="12"/>
  <c r="J5" i="10"/>
  <c r="J32" i="10"/>
  <c r="J30" i="10"/>
  <c r="J27" i="10"/>
  <c r="J26" i="10"/>
  <c r="J13" i="12"/>
  <c r="J9" i="12"/>
  <c r="J5" i="12"/>
  <c r="J14" i="12"/>
  <c r="J10" i="12"/>
  <c r="J6" i="12"/>
  <c r="J25" i="10"/>
  <c r="J24" i="10"/>
  <c r="J23" i="10"/>
  <c r="J13" i="10"/>
  <c r="J33" i="10"/>
  <c r="J37" i="12"/>
  <c r="J6" i="10"/>
  <c r="J10" i="11"/>
  <c r="J6" i="2"/>
  <c r="J15" i="2"/>
  <c r="J20" i="11"/>
  <c r="J21" i="11"/>
  <c r="J16" i="2"/>
  <c r="J18" i="2"/>
  <c r="J24" i="11"/>
  <c r="J25" i="2"/>
  <c r="J28" i="11"/>
  <c r="J12" i="5"/>
  <c r="J9" i="5"/>
  <c r="J15" i="9"/>
  <c r="J16" i="4"/>
  <c r="J21" i="12"/>
  <c r="J19" i="4"/>
  <c r="J21" i="10"/>
  <c r="J21" i="5"/>
  <c r="J10" i="10"/>
  <c r="J17" i="9"/>
  <c r="J18" i="4"/>
  <c r="J30" i="12"/>
  <c r="J39" i="10"/>
  <c r="J28" i="12"/>
  <c r="J4" i="4"/>
  <c r="J25" i="12"/>
  <c r="J7" i="10"/>
  <c r="J36" i="12"/>
  <c r="J8" i="10"/>
  <c r="J48" i="12"/>
  <c r="J16" i="10"/>
  <c r="J33" i="12"/>
  <c r="J11" i="10"/>
  <c r="J19" i="9"/>
  <c r="J30" i="4"/>
  <c r="J23" i="5"/>
  <c r="J22" i="5"/>
  <c r="J13" i="5"/>
  <c r="J10" i="5"/>
  <c r="J18" i="5"/>
  <c r="J20" i="12"/>
  <c r="J4" i="11"/>
  <c r="J6" i="11"/>
  <c r="J4" i="2"/>
  <c r="J61" i="12"/>
  <c r="J18" i="12"/>
  <c r="J60" i="12"/>
  <c r="J17" i="10"/>
  <c r="J55" i="12"/>
  <c r="J49" i="12"/>
  <c r="J36" i="11"/>
  <c r="J34" i="10"/>
  <c r="J45" i="12"/>
  <c r="J16" i="11"/>
  <c r="J11" i="4"/>
  <c r="J44" i="12"/>
  <c r="J14" i="9"/>
  <c r="J43" i="10"/>
  <c r="J63" i="12"/>
  <c r="J31" i="11"/>
  <c r="J21" i="4"/>
  <c r="J25" i="4"/>
  <c r="J20" i="2"/>
  <c r="J20" i="5"/>
  <c r="J9" i="10"/>
  <c r="J23" i="2"/>
  <c r="J19" i="12"/>
  <c r="J26" i="2"/>
  <c r="J10" i="9"/>
  <c r="J22" i="2"/>
  <c r="J17" i="5"/>
  <c r="J8" i="9"/>
  <c r="J21" i="2"/>
  <c r="J32" i="11"/>
  <c r="J62" i="12"/>
  <c r="J34" i="11"/>
  <c r="J58" i="12"/>
  <c r="J5" i="2"/>
  <c r="J7" i="11"/>
  <c r="J7" i="2"/>
  <c r="J11" i="11"/>
  <c r="J34" i="12"/>
  <c r="J4" i="10"/>
  <c r="J20" i="4"/>
  <c r="J19" i="11"/>
  <c r="J14" i="2"/>
  <c r="J17" i="2"/>
  <c r="J23" i="11"/>
  <c r="J24" i="2"/>
  <c r="J27" i="11"/>
  <c r="J35" i="11"/>
  <c r="J13" i="9"/>
  <c r="J31" i="4"/>
  <c r="J24" i="12"/>
  <c r="J27" i="2"/>
  <c r="J31" i="10"/>
  <c r="J8" i="5"/>
  <c r="J27" i="12"/>
  <c r="J19" i="10"/>
  <c r="J12" i="4"/>
  <c r="J16" i="9"/>
  <c r="J17" i="4"/>
  <c r="J14" i="10"/>
  <c r="J23" i="12"/>
  <c r="J22" i="10"/>
  <c r="J22" i="12"/>
  <c r="J27" i="4"/>
  <c r="J19" i="5"/>
  <c r="J40" i="10"/>
  <c r="J23" i="9"/>
  <c r="J35" i="12"/>
  <c r="J32" i="4"/>
  <c r="J38" i="10"/>
  <c r="J31" i="12"/>
  <c r="J15" i="10"/>
  <c r="J29" i="12"/>
  <c r="J20" i="10"/>
  <c r="J26" i="12"/>
  <c r="J17" i="12"/>
  <c r="J18" i="10"/>
  <c r="J41" i="12"/>
  <c r="J40" i="12"/>
  <c r="J21" i="9"/>
  <c r="J20" i="9"/>
  <c r="J11" i="9"/>
  <c r="J10" i="4"/>
  <c r="J23" i="4"/>
  <c r="J39" i="12"/>
  <c r="J5" i="4"/>
  <c r="J11" i="5"/>
  <c r="J14" i="5"/>
  <c r="J33" i="11"/>
  <c r="J16" i="5"/>
  <c r="J5" i="5"/>
  <c r="J15" i="5"/>
  <c r="J4" i="5"/>
</calcChain>
</file>

<file path=xl/sharedStrings.xml><?xml version="1.0" encoding="utf-8"?>
<sst xmlns="http://schemas.openxmlformats.org/spreadsheetml/2006/main" count="1258" uniqueCount="517">
  <si>
    <t>VolumeType</t>
  </si>
  <si>
    <t>VolumeCode</t>
  </si>
  <si>
    <t>VolumeCodeTable</t>
  </si>
  <si>
    <t>ColorAndStyle</t>
  </si>
  <si>
    <t>DVHLineWidth</t>
  </si>
  <si>
    <t>SearchCTLow</t>
  </si>
  <si>
    <t>SearchCTHigh</t>
  </si>
  <si>
    <t>DVHLineColor</t>
  </si>
  <si>
    <t>DVHLineStyle</t>
  </si>
  <si>
    <t>CC003_PCI Brain</t>
  </si>
  <si>
    <t>Structure</t>
  </si>
  <si>
    <t>NRG-CC003:  RANDOMIZED PHASE II/III TRIAL OF PROPHYLACTIC CRANIAL IRRADIATION WITH OR WITHOUT HIPPOCAMPAL AVOIDANCE FOR SMALL CELL LUNG CANCER</t>
  </si>
  <si>
    <t>SCLC PCI Brain</t>
  </si>
  <si>
    <t>cjos</t>
  </si>
  <si>
    <t>.CNS</t>
  </si>
  <si>
    <t>BrainStem</t>
  </si>
  <si>
    <t>optOpticNerve</t>
  </si>
  <si>
    <t>BODY</t>
  </si>
  <si>
    <t>Body Outline</t>
  </si>
  <si>
    <t>CTV_2500</t>
  </si>
  <si>
    <t>CTV</t>
  </si>
  <si>
    <t>OpticChiasm</t>
  </si>
  <si>
    <t>Brain</t>
  </si>
  <si>
    <t>Hippo_R</t>
  </si>
  <si>
    <t>PTV_2500</t>
  </si>
  <si>
    <t>PTV</t>
  </si>
  <si>
    <t>Hippocampi_5mm</t>
  </si>
  <si>
    <t>Hippocampi</t>
  </si>
  <si>
    <t>DPV</t>
  </si>
  <si>
    <t>Hippo_L</t>
  </si>
  <si>
    <t>Orbit - left</t>
  </si>
  <si>
    <t>Orbit - right</t>
  </si>
  <si>
    <t>Spinal Canal</t>
  </si>
  <si>
    <t>Cord</t>
  </si>
  <si>
    <t>Cochlea - left</t>
  </si>
  <si>
    <t>Cochlea - right</t>
  </si>
  <si>
    <t>OpticNerve_R</t>
  </si>
  <si>
    <t>OpticNerve_L</t>
  </si>
  <si>
    <t>optPTV1</t>
  </si>
  <si>
    <t>optPTV2</t>
  </si>
  <si>
    <t>optPTV3</t>
  </si>
  <si>
    <t>optPTVu</t>
  </si>
  <si>
    <t>GA1_TOPGEAR_TROG</t>
  </si>
  <si>
    <t>resectable gastric cancer</t>
  </si>
  <si>
    <t>optPTV</t>
  </si>
  <si>
    <t>HGL</t>
  </si>
  <si>
    <t>Hepatogast. lig.</t>
  </si>
  <si>
    <t>Small Bowel</t>
  </si>
  <si>
    <t>Small bowel</t>
  </si>
  <si>
    <t>CTVstomach</t>
  </si>
  <si>
    <t>LT LUNG</t>
  </si>
  <si>
    <t>Aorta</t>
  </si>
  <si>
    <t>Extra Structure</t>
  </si>
  <si>
    <t>Infrapyloric LN</t>
  </si>
  <si>
    <t>Paraaortic nodes</t>
  </si>
  <si>
    <t>Retropanc nodes</t>
  </si>
  <si>
    <t>A_Celiac</t>
  </si>
  <si>
    <t>Celiac Artery</t>
  </si>
  <si>
    <t>SH</t>
  </si>
  <si>
    <t>Splenic Hilum</t>
  </si>
  <si>
    <t>Oesophagus</t>
  </si>
  <si>
    <t>Esophagus</t>
  </si>
  <si>
    <t>Duodenum</t>
  </si>
  <si>
    <t>Hepatoduod nodes</t>
  </si>
  <si>
    <t>Heart</t>
  </si>
  <si>
    <t>Pancreas</t>
  </si>
  <si>
    <t>RT LUNG</t>
  </si>
  <si>
    <t>Stomach</t>
  </si>
  <si>
    <t>GTV</t>
  </si>
  <si>
    <t>SpCord</t>
  </si>
  <si>
    <t>Spinal Cord</t>
  </si>
  <si>
    <t>Liver</t>
  </si>
  <si>
    <t>Kidney_R</t>
  </si>
  <si>
    <t>Kidney - right</t>
  </si>
  <si>
    <t>Kidney_L</t>
  </si>
  <si>
    <t>Kidney - left</t>
  </si>
  <si>
    <t>PH</t>
  </si>
  <si>
    <t>Porta hepatis (extrahepatic portal vein)</t>
  </si>
  <si>
    <t>SMA</t>
  </si>
  <si>
    <t>Superior Mesentric Artery</t>
  </si>
  <si>
    <t>BilatLung-GTV</t>
  </si>
  <si>
    <t>Lungs - GTV</t>
  </si>
  <si>
    <t>GU001 BLADDER</t>
  </si>
  <si>
    <t>Femur_L</t>
  </si>
  <si>
    <t>Region Of Interest</t>
  </si>
  <si>
    <t>Body</t>
  </si>
  <si>
    <t>Rectum</t>
  </si>
  <si>
    <t>Femur_R</t>
  </si>
  <si>
    <t>PTV_5040</t>
  </si>
  <si>
    <t>BoneMarrow</t>
  </si>
  <si>
    <t>CTV_5040</t>
  </si>
  <si>
    <t>Vessels</t>
  </si>
  <si>
    <t>Presacral</t>
  </si>
  <si>
    <t>neoBladder</t>
  </si>
  <si>
    <t>BowelSpace</t>
  </si>
  <si>
    <t>HIP_L</t>
  </si>
  <si>
    <t>HIP_R</t>
  </si>
  <si>
    <t>Sacrum</t>
  </si>
  <si>
    <t>Obturator</t>
  </si>
  <si>
    <t>optPTV_5040</t>
  </si>
  <si>
    <t>optBladder</t>
  </si>
  <si>
    <t>optRectum</t>
  </si>
  <si>
    <t>optBowelSpace</t>
  </si>
  <si>
    <t>optBoneMarrow</t>
  </si>
  <si>
    <t>Skin</t>
  </si>
  <si>
    <t>Bladder</t>
  </si>
  <si>
    <t>Structure nomenclatures as required in NRG HN002 Clinical Trial for patients with p16 positive advanced oropharyngeal cancer. (Some of the contours are mainly for CCSEO dosimetry purposes and not required by the trial)</t>
  </si>
  <si>
    <t>OROP - oropharynx</t>
  </si>
  <si>
    <t>Larynx</t>
  </si>
  <si>
    <t>Lips</t>
  </si>
  <si>
    <t>BRAIN</t>
  </si>
  <si>
    <t>LEYE</t>
  </si>
  <si>
    <t>Orbit or Globe- left</t>
  </si>
  <si>
    <t>REYE</t>
  </si>
  <si>
    <t>Orbit or Globe- right</t>
  </si>
  <si>
    <t>Parotid_L</t>
  </si>
  <si>
    <t>Parotid_R</t>
  </si>
  <si>
    <t>SpinalCord</t>
  </si>
  <si>
    <t>LLENS</t>
  </si>
  <si>
    <t>ESOPHAGUS</t>
  </si>
  <si>
    <t>RLENS</t>
  </si>
  <si>
    <t>Submandibula_R</t>
  </si>
  <si>
    <t>Submandibula_L</t>
  </si>
  <si>
    <t>CHIASM</t>
  </si>
  <si>
    <t>Optic Chiasm</t>
  </si>
  <si>
    <t>GTVp_6000</t>
  </si>
  <si>
    <t>Esophagus_Up</t>
  </si>
  <si>
    <t>CTV_6000</t>
  </si>
  <si>
    <t>CTV_4800</t>
  </si>
  <si>
    <t>NonPTV</t>
  </si>
  <si>
    <t>OralCavity</t>
  </si>
  <si>
    <t>Pharynx</t>
  </si>
  <si>
    <t>optLPTV48b</t>
  </si>
  <si>
    <t>GTVn_6000</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</si>
  <si>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</si>
  <si>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</si>
  <si>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</si>
  <si>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</si>
  <si>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</si>
  <si>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</si>
  <si>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</si>
  <si>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</si>
  <si>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</si>
  <si>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</si>
  <si>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</si>
  <si>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</si>
  <si>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</si>
  <si>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</si>
  <si>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</si>
  <si>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</si>
  <si>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PTV_4800</t>
  </si>
  <si>
    <t>PTV_6000</t>
  </si>
  <si>
    <t>PTVn_6000</t>
  </si>
  <si>
    <t>optLPAROTID</t>
  </si>
  <si>
    <t>optPTV60</t>
  </si>
  <si>
    <t>CTVn_6000</t>
  </si>
  <si>
    <t>PTV_5400</t>
  </si>
  <si>
    <t>PTVp_6000</t>
  </si>
  <si>
    <t>optRPAROTID</t>
  </si>
  <si>
    <t>optPTV54</t>
  </si>
  <si>
    <t>POST AVOIDANCE</t>
  </si>
  <si>
    <t>Structure template for NCIC HE1 Clincal Trial on palliative RT for symptomatic heaptocellular  ca and liver mets</t>
  </si>
  <si>
    <t>LIVR - liver</t>
  </si>
  <si>
    <t>CTV2</t>
  </si>
  <si>
    <t>CTV1</t>
  </si>
  <si>
    <t>CTV3</t>
  </si>
  <si>
    <t>PTV(combined from all CTVs)</t>
  </si>
  <si>
    <t>PeritonealCavity</t>
  </si>
  <si>
    <t>modPTV</t>
  </si>
  <si>
    <t>PTV (cropped 5mm from Skin)</t>
  </si>
  <si>
    <t>Duodenum (Contour required when hot point dose 9.5Gy and higher)</t>
  </si>
  <si>
    <t>Small Bowel (Contour required when hot point dose 9.5Gy or high)</t>
  </si>
  <si>
    <t>Large Bowel</t>
  </si>
  <si>
    <t>Large Bowel (Contour required when hot point dose 9.5Gy or high)</t>
  </si>
  <si>
    <t>Bilateral Kidney</t>
  </si>
  <si>
    <t>LUNG - LUSTRE</t>
  </si>
  <si>
    <t>Strucutres for LUSTRE - OCOG protocol for LUNG SABR (48Gy/4, 60Gy/8) and Non-SABR (60Gy/15)</t>
  </si>
  <si>
    <t>GTV_10</t>
  </si>
  <si>
    <t>Body_(PTV+2CM)</t>
  </si>
  <si>
    <t>TRACHEA</t>
  </si>
  <si>
    <t>PTV+2CM</t>
  </si>
  <si>
    <t>LIVER</t>
  </si>
  <si>
    <t>SKIN</t>
  </si>
  <si>
    <t>VESSELS</t>
  </si>
  <si>
    <t>GTV_0</t>
  </si>
  <si>
    <t>BLUNG</t>
  </si>
  <si>
    <t>Pulmonary_Artery</t>
  </si>
  <si>
    <t>ITV</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</si>
  <si>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</si>
  <si>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</si>
  <si>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</si>
  <si>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</si>
  <si>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</si>
  <si>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</si>
  <si>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</si>
  <si>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</si>
  <si>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</si>
  <si>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</si>
  <si>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</si>
  <si>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</si>
  <si>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</si>
  <si>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</si>
  <si>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</si>
  <si>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</si>
  <si>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</si>
  <si>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</si>
  <si>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</si>
  <si>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</si>
  <si>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</si>
  <si>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</si>
  <si>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</si>
  <si>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Template Structures</t>
  </si>
  <si>
    <t>Structure Code</t>
  </si>
  <si>
    <t>Volume Type</t>
  </si>
  <si>
    <t>Color</t>
  </si>
  <si>
    <t>DVH</t>
  </si>
  <si>
    <t>HU Values</t>
  </si>
  <si>
    <t>Attribute</t>
  </si>
  <si>
    <t>Value</t>
  </si>
  <si>
    <t>ID</t>
  </si>
  <si>
    <t>Name</t>
  </si>
  <si>
    <t>Label</t>
  </si>
  <si>
    <t>Code</t>
  </si>
  <si>
    <t>CodeScheme</t>
  </si>
  <si>
    <t>CodeSchemeVersion</t>
  </si>
  <si>
    <t>Category</t>
  </si>
  <si>
    <t>Description</t>
  </si>
  <si>
    <t>PTV int</t>
  </si>
  <si>
    <t>Diagnosis</t>
  </si>
  <si>
    <t>TreatmentSite</t>
  </si>
  <si>
    <t>Avoid</t>
  </si>
  <si>
    <t>ApprovalStatus</t>
  </si>
  <si>
    <t>Reviewed</t>
  </si>
  <si>
    <t>Spinal Canal PRV</t>
  </si>
  <si>
    <t>RO Helper</t>
  </si>
  <si>
    <t>Z1</t>
  </si>
  <si>
    <t>RO Helper Structure</t>
  </si>
  <si>
    <t>Z2</t>
  </si>
  <si>
    <t>Optic Nerve R</t>
  </si>
  <si>
    <t>Optic Nerve L</t>
  </si>
  <si>
    <t>PTV for optimizer</t>
  </si>
  <si>
    <t>Kidney L</t>
  </si>
  <si>
    <t>Kidney R</t>
  </si>
  <si>
    <t>Portal Vein</t>
  </si>
  <si>
    <t>Superior Mesenteric Artery</t>
  </si>
  <si>
    <t>Lung L</t>
  </si>
  <si>
    <t>Lung R</t>
  </si>
  <si>
    <t>Femoral Head L</t>
  </si>
  <si>
    <t>Femoral Head R</t>
  </si>
  <si>
    <t>Bladder opt</t>
  </si>
  <si>
    <t>Rectum opt</t>
  </si>
  <si>
    <t>Z3</t>
  </si>
  <si>
    <t>Z4</t>
  </si>
  <si>
    <t>Z5</t>
  </si>
  <si>
    <t>HN002_H+N</t>
  </si>
  <si>
    <t>Lens L</t>
  </si>
  <si>
    <t>Lens R</t>
  </si>
  <si>
    <t>Parotid L</t>
  </si>
  <si>
    <t>Parotid R</t>
  </si>
  <si>
    <t>Submandibular L</t>
  </si>
  <si>
    <t>Submandibular R</t>
  </si>
  <si>
    <t>CTV high</t>
  </si>
  <si>
    <t>CTV int</t>
  </si>
  <si>
    <t>Normal Tissue</t>
  </si>
  <si>
    <t>Oral Cavity</t>
  </si>
  <si>
    <t>CTV low</t>
  </si>
  <si>
    <t>GTVn</t>
  </si>
  <si>
    <t>Brain Stem PRV</t>
  </si>
  <si>
    <t>PTV high</t>
  </si>
  <si>
    <t>PTV low</t>
  </si>
  <si>
    <t>PTVn</t>
  </si>
  <si>
    <t>CTVn</t>
  </si>
  <si>
    <t>Parotid R opt</t>
  </si>
  <si>
    <t>Parotid L opt</t>
  </si>
  <si>
    <t>LIVR_HE1 Protocol</t>
  </si>
  <si>
    <t>Kidney B</t>
  </si>
  <si>
    <t>Peritoneal Cavity</t>
  </si>
  <si>
    <t>Trachea</t>
  </si>
  <si>
    <t>Lung B</t>
  </si>
  <si>
    <t>PulmonaryArtery</t>
  </si>
  <si>
    <t>GTV PET</t>
  </si>
  <si>
    <t>Ribs</t>
  </si>
  <si>
    <t>GTV MIP</t>
  </si>
  <si>
    <t>GTV AveIP</t>
  </si>
  <si>
    <t>TMV</t>
  </si>
  <si>
    <t>Irradiated Volume</t>
  </si>
  <si>
    <t>Bronchial Tree PRV</t>
  </si>
  <si>
    <t>BrachialPlexus L</t>
  </si>
  <si>
    <t>BrachialPlexus R</t>
  </si>
  <si>
    <t>BronchialTree</t>
  </si>
  <si>
    <t>Great Vessels</t>
  </si>
  <si>
    <t>Optic Nerves PRV</t>
  </si>
  <si>
    <t>Lung B - GTV</t>
  </si>
  <si>
    <t>Hippocampus R</t>
  </si>
  <si>
    <t>Hippocampus L</t>
  </si>
  <si>
    <t>Hippocampus B</t>
  </si>
  <si>
    <t>Hippocampus B PRV</t>
  </si>
  <si>
    <t>Bone Marrow</t>
  </si>
  <si>
    <t>Presacral space</t>
  </si>
  <si>
    <t>Bowel</t>
  </si>
  <si>
    <t>Node Obturator</t>
  </si>
  <si>
    <t>Hip L</t>
  </si>
  <si>
    <t>Hip R</t>
  </si>
  <si>
    <t>Node Subpyloric</t>
  </si>
  <si>
    <t>Node Hepatoduod</t>
  </si>
  <si>
    <t>Node Hepatogastro</t>
  </si>
  <si>
    <t>Node Pancreatic</t>
  </si>
  <si>
    <t>Cochlea R</t>
  </si>
  <si>
    <t>Cochlea L</t>
  </si>
  <si>
    <t>Left lens</t>
  </si>
  <si>
    <t>Right lens</t>
  </si>
  <si>
    <t>.Abdomen</t>
  </si>
  <si>
    <t>.Bladder</t>
  </si>
  <si>
    <t>.Lung</t>
  </si>
  <si>
    <t>PTV low L a opt</t>
  </si>
  <si>
    <t>PTV low R a opt</t>
  </si>
  <si>
    <t>PTV low R b opt</t>
  </si>
  <si>
    <t>Node Int iliac</t>
  </si>
  <si>
    <t>Node Para-Aortic</t>
  </si>
  <si>
    <t>IGTV</t>
  </si>
  <si>
    <t>Internal Gross Target Volume</t>
  </si>
  <si>
    <t>Brain Stem</t>
  </si>
  <si>
    <t>Globe L</t>
  </si>
  <si>
    <t>Globe R</t>
  </si>
  <si>
    <t>Brain opt</t>
  </si>
  <si>
    <t>Brain Stem opt</t>
  </si>
  <si>
    <t>opt BrainStem</t>
  </si>
  <si>
    <t>Brain  Stem for Optimizer</t>
  </si>
  <si>
    <t>PRV5 BrainStem</t>
  </si>
  <si>
    <t>Brain Stem PRV 5mm</t>
  </si>
  <si>
    <t>Cochlea Left</t>
  </si>
  <si>
    <t>Cochlea Right</t>
  </si>
  <si>
    <t>Contrast</t>
  </si>
  <si>
    <t>Edema</t>
  </si>
  <si>
    <t>Edema based on MRI T2</t>
  </si>
  <si>
    <t>CTV High Risk</t>
  </si>
  <si>
    <t>CTV - Edema</t>
  </si>
  <si>
    <t>CTV excluding Edema</t>
  </si>
  <si>
    <t>Dose Prescription Volume</t>
  </si>
  <si>
    <t>C71.9</t>
  </si>
  <si>
    <t>GTV Primary</t>
  </si>
  <si>
    <t>GTV MRI</t>
  </si>
  <si>
    <t>GTV T1</t>
  </si>
  <si>
    <t>MRI T1 based GTV</t>
  </si>
  <si>
    <t>HTV</t>
  </si>
  <si>
    <t>GTV - Edema</t>
  </si>
  <si>
    <t>GTV excluding Edema</t>
  </si>
  <si>
    <t>Lens Left</t>
  </si>
  <si>
    <t>Lens Right</t>
  </si>
  <si>
    <t>Optic Nerve Left</t>
  </si>
  <si>
    <t>Optic Nerve Right</t>
  </si>
  <si>
    <t>PTV High Risk</t>
  </si>
  <si>
    <t>PTV - Edema</t>
  </si>
  <si>
    <t>PTV excluding Edema</t>
  </si>
  <si>
    <t>PTV opt</t>
  </si>
  <si>
    <t>opt PTV</t>
  </si>
  <si>
    <t>PTV for Optimizer</t>
  </si>
  <si>
    <t>Ring</t>
  </si>
  <si>
    <t>Ring 5</t>
  </si>
  <si>
    <t>Avoidance ring 5mm</t>
  </si>
  <si>
    <t>SpinalCanal</t>
  </si>
  <si>
    <t>PRV5 SpinalCanal</t>
  </si>
  <si>
    <t>SpinalCanal PRV 5mm</t>
  </si>
  <si>
    <t>Brain-PTV_6000</t>
  </si>
  <si>
    <t>Brain-PTV</t>
  </si>
  <si>
    <t>Lens_L</t>
  </si>
  <si>
    <t>Lens_R</t>
  </si>
  <si>
    <t>Chiasm</t>
  </si>
  <si>
    <t>OpticNerve_L_03</t>
  </si>
  <si>
    <t>OpticNerve_R_03</t>
  </si>
  <si>
    <t>Optic Nerve Left PRV 3mm</t>
  </si>
  <si>
    <t>Optic Nerve Right PRV 3mm</t>
  </si>
  <si>
    <t>Eye_L</t>
  </si>
  <si>
    <t>Eye_R</t>
  </si>
  <si>
    <t>Eyeball Left</t>
  </si>
  <si>
    <t>Eyeball Right</t>
  </si>
  <si>
    <t>PRV</t>
  </si>
  <si>
    <t>Optic Chiasm PRV</t>
  </si>
  <si>
    <t>OpticChiasm_03</t>
  </si>
  <si>
    <t>Contralateral Brain</t>
  </si>
  <si>
    <t>Brain_CL</t>
  </si>
  <si>
    <t>CE8-Brain</t>
  </si>
  <si>
    <t>Structures fo CE8-Brain</t>
  </si>
  <si>
    <t>Lacrimal L</t>
  </si>
  <si>
    <t>Lacrimal R</t>
  </si>
  <si>
    <t>LacrimalGland_L</t>
  </si>
  <si>
    <t>LacrimalGland_R</t>
  </si>
  <si>
    <t>Lacrimal Glands Left</t>
  </si>
  <si>
    <t>Lacrimal Glands Right</t>
  </si>
  <si>
    <t>Status</t>
  </si>
  <si>
    <t>Active</t>
  </si>
  <si>
    <t>Author</t>
  </si>
  <si>
    <t>CE8-Brain.xml</t>
  </si>
  <si>
    <t>Trial</t>
  </si>
  <si>
    <t>CC003_PCI Brain.xml</t>
  </si>
  <si>
    <t>Columns</t>
  </si>
  <si>
    <t>GA1_TOPGEAR_TROG.xml</t>
  </si>
  <si>
    <t>HN002_HN.xml</t>
  </si>
  <si>
    <t>LIVR_HE1.xml</t>
  </si>
  <si>
    <t>TemplateID</t>
  </si>
  <si>
    <t>TemplateCategory</t>
  </si>
  <si>
    <t>TemplateType</t>
  </si>
  <si>
    <t>GU001 BLADDER.xml</t>
  </si>
  <si>
    <t>LUNG - LUSTRE.xml</t>
  </si>
  <si>
    <t>C34.9</t>
  </si>
  <si>
    <t>ICD-10</t>
  </si>
  <si>
    <t>GTV 4D0</t>
  </si>
  <si>
    <t>GTV 4D Phase 0</t>
  </si>
  <si>
    <t>GTV 4D10</t>
  </si>
  <si>
    <t>GTV 4D Phase 10</t>
  </si>
  <si>
    <t>GTV 4D20</t>
  </si>
  <si>
    <t>GTV 4D Phase 20</t>
  </si>
  <si>
    <t>GTV 4D30</t>
  </si>
  <si>
    <t>GTV 4D Phase 30</t>
  </si>
  <si>
    <t>Site</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</si>
  <si>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</si>
  <si>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</si>
  <si>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</si>
  <si>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</si>
  <si>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</si>
  <si>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</si>
  <si>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</si>
  <si>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</si>
  <si>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</si>
  <si>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</si>
  <si>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</si>
  <si>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</si>
  <si>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</si>
  <si>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</si>
  <si>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Maximum Intensity</t>
  </si>
  <si>
    <t>GTV from PET</t>
  </si>
  <si>
    <t>PTV eval</t>
  </si>
  <si>
    <t>eval PTV</t>
  </si>
  <si>
    <t>PTV for DVH</t>
  </si>
  <si>
    <t>Left Lung</t>
  </si>
  <si>
    <t>Right Lung</t>
  </si>
  <si>
    <t>Both Lungs</t>
  </si>
  <si>
    <t>Proximal Bronchial Tree</t>
  </si>
  <si>
    <t>Ascending and descending aorta</t>
  </si>
  <si>
    <t>Pulmonary Artery</t>
  </si>
  <si>
    <t>Left Brachial Plexus</t>
  </si>
  <si>
    <t>Right Brachial Plexus</t>
  </si>
  <si>
    <t>Intercostal muscle</t>
  </si>
  <si>
    <t>Chest Wall</t>
  </si>
  <si>
    <t>Intercostal muscle and ribs as defined by margin from lung</t>
  </si>
  <si>
    <t>Dose</t>
  </si>
  <si>
    <t>Dose105[%]-PTV</t>
  </si>
  <si>
    <t>105% Dose outside of PTV</t>
  </si>
  <si>
    <t>PMH PET BOOST</t>
  </si>
  <si>
    <t>aker</t>
  </si>
  <si>
    <t>PET BOOST.xml</t>
  </si>
  <si>
    <t>PMH PET BOOST Study</t>
  </si>
  <si>
    <t>ITV-T</t>
  </si>
  <si>
    <t>ITV for primary</t>
  </si>
  <si>
    <t>PTV TOTAL</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</si>
  <si>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</si>
  <si>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</si>
  <si>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</si>
  <si>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</si>
  <si>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</si>
  <si>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</si>
  <si>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</si>
  <si>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</si>
  <si>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</si>
  <si>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</si>
  <si>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</si>
  <si>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</si>
  <si>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</si>
  <si>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</si>
  <si>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</si>
  <si>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</si>
  <si>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</si>
  <si>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</si>
  <si>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</si>
  <si>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</si>
  <si>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</si>
  <si>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</si>
  <si>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</si>
  <si>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</si>
  <si>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</si>
  <si>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</si>
  <si>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</si>
  <si>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</si>
  <si>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</si>
  <si>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</si>
  <si>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</si>
  <si>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</si>
  <si>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</si>
  <si>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</si>
  <si>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</si>
  <si>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</si>
  <si>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</si>
  <si>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</si>
  <si>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</si>
  <si>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</si>
  <si>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</si>
  <si>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</si>
  <si>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</si>
  <si>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</si>
  <si>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</si>
  <si>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</si>
  <si>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</si>
  <si>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</si>
  <si>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</si>
  <si>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</si>
  <si>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</si>
  <si>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</si>
  <si>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</si>
  <si>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</si>
  <si>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Internal CTV</t>
  </si>
  <si>
    <t>optITV 60</t>
  </si>
  <si>
    <t>PTV-N-6000</t>
  </si>
  <si>
    <t>PTV for node</t>
  </si>
  <si>
    <t>PTV_High</t>
  </si>
  <si>
    <t>optPTV 60</t>
  </si>
  <si>
    <t>PTV int opt</t>
  </si>
  <si>
    <t>TemplateFileName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</si>
</sst>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3"/>
      <name val="Cambria"/>
      <family val="2"/>
      <scheme val="major"/>
    </font>
    <font>
      <b/>
      <sz val="14"/>
      <color theme="1"/>
      <name val="Calibri"/>
      <family val="2"/>
      <scheme val="minor"/>
    </font>
    <font>
      <b/>
      <sz val="12"/>
      <color theme="1"/>
      <name val="Calibri"/>
      <family val="2"/>
      <scheme val="minor"/>
    </font>
    <font>
      <sz val="11"/>
      <color rgb="FF000000"/>
      <name val="Calibri"/>
      <family val="2"/>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0" tint="-0.14996795556505021"/>
      </right>
      <top style="thin">
        <color theme="0" tint="-0.149967955565050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cellStyleXfs>
  <cellXfs count="80">
    <xf numFmtId="0" fontId="0" fillId="0" borderId="0" xfId="0"/>
    <xf numFmtId="0" fontId="0" fillId="0" borderId="11" xfId="0" applyBorder="1"/>
    <xf numFmtId="0" fontId="0" fillId="0" borderId="0" xfId="0" applyBorder="1"/>
    <xf numFmtId="0" fontId="19"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0" fillId="0" borderId="18" xfId="0" applyBorder="1"/>
    <xf numFmtId="0" fontId="20" fillId="0" borderId="19" xfId="0" applyFont="1" applyBorder="1" applyAlignment="1">
      <alignment horizontal="center"/>
    </xf>
    <xf numFmtId="49" fontId="20" fillId="0" borderId="19" xfId="0" applyNumberFormat="1" applyFont="1" applyBorder="1" applyAlignment="1">
      <alignment horizontal="center"/>
    </xf>
    <xf numFmtId="49" fontId="20" fillId="0" borderId="17" xfId="0" applyNumberFormat="1" applyFont="1" applyBorder="1" applyAlignment="1">
      <alignment horizontal="center"/>
    </xf>
    <xf numFmtId="0" fontId="20" fillId="0" borderId="20" xfId="0" applyNumberFormat="1" applyFont="1" applyBorder="1" applyAlignment="1">
      <alignment horizontal="center"/>
    </xf>
    <xf numFmtId="0" fontId="20" fillId="0" borderId="0" xfId="0" applyFont="1" applyBorder="1" applyAlignment="1">
      <alignment horizontal="center"/>
    </xf>
    <xf numFmtId="0" fontId="20" fillId="0" borderId="21" xfId="0" applyFont="1" applyBorder="1" applyAlignment="1">
      <alignment horizontal="center"/>
    </xf>
    <xf numFmtId="0" fontId="20" fillId="0" borderId="20" xfId="0" applyFont="1" applyBorder="1" applyAlignment="1">
      <alignment horizontal="center"/>
    </xf>
    <xf numFmtId="0" fontId="20" fillId="0" borderId="22" xfId="0" applyFont="1" applyBorder="1" applyAlignment="1">
      <alignment horizontal="center"/>
    </xf>
    <xf numFmtId="0" fontId="0" fillId="0" borderId="24" xfId="0" applyBorder="1"/>
    <xf numFmtId="0" fontId="0" fillId="0" borderId="23" xfId="0" applyFont="1" applyBorder="1" applyAlignment="1">
      <alignment horizontal="left"/>
    </xf>
    <xf numFmtId="0" fontId="0" fillId="0" borderId="10" xfId="0" applyFont="1" applyBorder="1" applyAlignment="1">
      <alignment horizontal="left"/>
    </xf>
    <xf numFmtId="49" fontId="0" fillId="0" borderId="10" xfId="0" applyNumberFormat="1" applyFont="1" applyFill="1" applyBorder="1" applyAlignment="1">
      <alignment horizontal="left"/>
    </xf>
    <xf numFmtId="0" fontId="0" fillId="0" borderId="10" xfId="0" applyBorder="1"/>
    <xf numFmtId="0" fontId="0" fillId="0" borderId="20" xfId="0" applyNumberFormat="1" applyFont="1" applyBorder="1" applyAlignment="1">
      <alignment horizontal="right"/>
    </xf>
    <xf numFmtId="0" fontId="0" fillId="0" borderId="0" xfId="0" applyNumberFormat="1" applyFont="1" applyBorder="1" applyAlignment="1">
      <alignment horizontal="right"/>
    </xf>
    <xf numFmtId="0" fontId="0" fillId="0" borderId="21" xfId="0" applyNumberFormat="1" applyFont="1" applyBorder="1" applyAlignment="1">
      <alignment horizontal="right"/>
    </xf>
    <xf numFmtId="0" fontId="0" fillId="0" borderId="20" xfId="0" applyFont="1" applyBorder="1"/>
    <xf numFmtId="0" fontId="0" fillId="0" borderId="0" xfId="0" applyBorder="1" applyAlignment="1">
      <alignment horizontal="right"/>
    </xf>
    <xf numFmtId="0" fontId="0" fillId="0" borderId="22"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1" xfId="0" applyBorder="1" applyAlignment="1">
      <alignment horizontal="left"/>
    </xf>
    <xf numFmtId="0" fontId="0" fillId="0" borderId="23" xfId="0" applyFont="1" applyBorder="1" applyAlignment="1"/>
    <xf numFmtId="49" fontId="0" fillId="0" borderId="10" xfId="0" applyNumberFormat="1" applyFont="1" applyBorder="1" applyAlignment="1">
      <alignment horizontal="left"/>
    </xf>
    <xf numFmtId="0" fontId="0" fillId="0" borderId="24" xfId="0" applyFill="1" applyBorder="1"/>
    <xf numFmtId="0" fontId="0" fillId="0" borderId="24" xfId="0" applyNumberFormat="1" applyBorder="1"/>
    <xf numFmtId="0" fontId="0" fillId="0" borderId="23" xfId="0" applyFont="1" applyFill="1" applyBorder="1" applyAlignment="1"/>
    <xf numFmtId="49" fontId="0" fillId="0" borderId="10" xfId="0" applyNumberFormat="1" applyBorder="1" applyAlignment="1">
      <alignment horizontal="left"/>
    </xf>
    <xf numFmtId="0" fontId="0" fillId="0" borderId="25" xfId="0" applyBorder="1"/>
    <xf numFmtId="49" fontId="0" fillId="0" borderId="23" xfId="0" applyNumberFormat="1" applyFont="1" applyBorder="1" applyAlignment="1">
      <alignment horizontal="left"/>
    </xf>
    <xf numFmtId="0" fontId="0" fillId="0" borderId="26" xfId="0" applyBorder="1"/>
    <xf numFmtId="0" fontId="0" fillId="0" borderId="10" xfId="0" applyNumberFormat="1" applyBorder="1"/>
    <xf numFmtId="0" fontId="0" fillId="0" borderId="27" xfId="0" applyNumberFormat="1" applyFont="1" applyBorder="1" applyAlignment="1">
      <alignment horizontal="right"/>
    </xf>
    <xf numFmtId="0" fontId="0" fillId="0" borderId="28" xfId="0" applyNumberFormat="1" applyFont="1" applyBorder="1" applyAlignment="1">
      <alignment horizontal="right"/>
    </xf>
    <xf numFmtId="0" fontId="0" fillId="0" borderId="29" xfId="0" applyNumberFormat="1" applyFont="1" applyBorder="1" applyAlignment="1">
      <alignment horizontal="right"/>
    </xf>
    <xf numFmtId="0" fontId="0" fillId="0" borderId="27" xfId="0" applyFont="1" applyBorder="1"/>
    <xf numFmtId="0" fontId="0" fillId="0" borderId="28" xfId="0" applyBorder="1" applyAlignment="1">
      <alignment horizontal="right"/>
    </xf>
    <xf numFmtId="0" fontId="0" fillId="0" borderId="30"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0" xfId="0" applyFont="1" applyFill="1" applyBorder="1" applyAlignment="1">
      <alignment horizontal="left"/>
    </xf>
    <xf numFmtId="0" fontId="0" fillId="0" borderId="23" xfId="0" applyFont="1" applyFill="1" applyBorder="1" applyAlignment="1">
      <alignment horizontal="left"/>
    </xf>
    <xf numFmtId="0" fontId="0" fillId="0" borderId="0" xfId="0" applyFont="1" applyBorder="1" applyAlignment="1"/>
    <xf numFmtId="0" fontId="0" fillId="0" borderId="31" xfId="0" applyFont="1" applyBorder="1" applyAlignment="1"/>
    <xf numFmtId="0" fontId="0" fillId="0" borderId="0" xfId="0" applyFill="1" applyBorder="1" applyAlignment="1">
      <alignment horizontal="left"/>
    </xf>
    <xf numFmtId="49" fontId="0" fillId="0" borderId="23" xfId="0" applyNumberFormat="1" applyFont="1" applyFill="1" applyBorder="1" applyAlignment="1">
      <alignment horizontal="left"/>
    </xf>
    <xf numFmtId="0" fontId="0" fillId="0" borderId="0" xfId="0" applyFont="1" applyBorder="1" applyAlignment="1">
      <alignment horizontal="left"/>
    </xf>
    <xf numFmtId="49" fontId="0" fillId="0" borderId="24" xfId="0" applyNumberFormat="1" applyFont="1" applyBorder="1" applyAlignment="1">
      <alignment horizontal="left"/>
    </xf>
    <xf numFmtId="0" fontId="0" fillId="0" borderId="10" xfId="0" applyFont="1" applyBorder="1" applyAlignment="1"/>
    <xf numFmtId="49" fontId="0" fillId="0" borderId="0" xfId="0" applyNumberFormat="1" applyFill="1" applyBorder="1" applyAlignment="1">
      <alignment horizontal="left"/>
    </xf>
    <xf numFmtId="0" fontId="21" fillId="0" borderId="0" xfId="0" applyFont="1" applyFill="1" applyBorder="1" applyAlignment="1">
      <alignment horizontal="left"/>
    </xf>
    <xf numFmtId="49" fontId="0" fillId="0" borderId="0" xfId="0" applyNumberFormat="1" applyFont="1" applyFill="1" applyBorder="1" applyAlignment="1">
      <alignment horizontal="left"/>
    </xf>
    <xf numFmtId="0" fontId="0" fillId="0" borderId="11" xfId="0" applyFont="1" applyFill="1" applyBorder="1" applyAlignment="1">
      <alignment horizontal="left"/>
    </xf>
    <xf numFmtId="0" fontId="1" fillId="0" borderId="0" xfId="0" applyFont="1" applyFill="1" applyAlignment="1">
      <alignment horizontal="left"/>
    </xf>
    <xf numFmtId="0" fontId="0" fillId="0" borderId="24" xfId="0" applyFont="1" applyBorder="1" applyAlignment="1"/>
    <xf numFmtId="0" fontId="0" fillId="0" borderId="0" xfId="0" applyFont="1" applyFill="1" applyAlignment="1">
      <alignment horizontal="left"/>
    </xf>
    <xf numFmtId="0" fontId="22" fillId="0" borderId="0" xfId="0" applyFont="1" applyFill="1" applyAlignment="1">
      <alignment horizontal="left"/>
    </xf>
    <xf numFmtId="0" fontId="0" fillId="0" borderId="32" xfId="0" applyFont="1" applyFill="1" applyBorder="1" applyAlignment="1">
      <alignment horizontal="left"/>
    </xf>
    <xf numFmtId="0" fontId="0" fillId="0" borderId="31" xfId="0" applyFill="1" applyBorder="1" applyAlignment="1">
      <alignment horizontal="left"/>
    </xf>
    <xf numFmtId="49" fontId="22" fillId="0" borderId="32" xfId="0" applyNumberFormat="1" applyFont="1" applyBorder="1" applyAlignment="1">
      <alignment horizontal="left"/>
    </xf>
    <xf numFmtId="0" fontId="22" fillId="0" borderId="32" xfId="0" applyFont="1" applyFill="1" applyBorder="1" applyAlignment="1">
      <alignment horizontal="left"/>
    </xf>
    <xf numFmtId="0" fontId="1" fillId="0" borderId="23" xfId="0" applyFont="1" applyFill="1" applyBorder="1" applyAlignment="1">
      <alignment horizontal="left"/>
    </xf>
    <xf numFmtId="0" fontId="0" fillId="0" borderId="0" xfId="0" applyBorder="1"/>
    <xf numFmtId="49" fontId="0" fillId="33" borderId="10" xfId="0" applyNumberFormat="1" applyFont="1" applyFill="1" applyBorder="1" applyAlignment="1">
      <alignment horizontal="left"/>
    </xf>
    <xf numFmtId="0" fontId="19" fillId="0" borderId="12" xfId="0" applyFont="1" applyBorder="1" applyAlignment="1">
      <alignment horizontal="center"/>
    </xf>
    <xf numFmtId="0" fontId="19" fillId="0" borderId="14" xfId="0" applyFont="1" applyBorder="1" applyAlignment="1">
      <alignment horizontal="center"/>
    </xf>
    <xf numFmtId="0" fontId="18" fillId="0" borderId="10" xfId="42" applyFont="1" applyBorder="1" applyAlignment="1">
      <alignment horizontal="center"/>
    </xf>
    <xf numFmtId="0" fontId="19" fillId="0" borderId="13" xfId="0" applyFont="1" applyBorder="1" applyAlignment="1">
      <alignment horizontal="center"/>
    </xf>
    <xf numFmtId="0" fontId="18" fillId="0" borderId="11" xfId="42" applyFont="1" applyBorder="1" applyAlignment="1">
      <alignment horizontal="center"/>
    </xf>
    <xf numFmtId="0" fontId="0" fillId="0" borderId="25" xfId="0" applyFont="1" applyBorder="1" applyAlignment="1"/>
    <xf numFmtId="0" fontId="0" fillId="33" borderId="23" xfId="0" applyFont="1" applyFill="1" applyBorder="1" applyAlignment="1">
      <alignment horizontal="left"/>
    </xf>
    <xf numFmtId="49" fontId="0" fillId="0" borderId="0" xfId="0" applyNumberFormat="1"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112">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ucture%20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Dictionary Assignment"/>
      <sheetName val="Volume Types"/>
      <sheetName val="Structure colors"/>
      <sheetName val="CT Search"/>
      <sheetName val="DVH Lines"/>
      <sheetName val="Dictionary Assignment"/>
      <sheetName val="Non-Organ Dictionary items"/>
      <sheetName val="FMA"/>
      <sheetName val="ICD-10 Codes"/>
      <sheetName val="Color Chart"/>
      <sheetName val="Original Structure colo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e33132" displayName="Table33132" ref="A2:B13" totalsRowShown="0" headerRowDxfId="111" headerRowBorderDxfId="110" tableBorderDxfId="109" totalsRowBorderDxfId="108">
  <tableColumns count="2">
    <tableColumn id="1" name="Attribute"/>
    <tableColumn id="2" name="Value" dataDxfId="107"/>
  </tableColumns>
  <tableStyleInfo name="TableStyleLight11" showFirstColumn="0" showLastColumn="0" showRowStripes="1" showColumnStripes="0"/>
</table>
</file>

<file path=xl/tables/table10.xml><?xml version="1.0" encoding="utf-8"?>
<table xmlns="http://schemas.openxmlformats.org/spreadsheetml/2006/main" id="16" name="Table5337911131517" displayName="Table5337911131517" ref="D2:H25" totalsRowShown="0" headerRowDxfId="50" headerRowBorderDxfId="49" tableBorderDxfId="48" totalsRowBorderDxfId="47">
  <sortState ref="D3:H25">
    <sortCondition ref="E5"/>
  </sortState>
  <tableColumns count="5">
    <tableColumn id="1" name="Structure" dataDxfId="46"/>
    <tableColumn id="2" name="ID" dataDxfId="45"/>
    <tableColumn id="3" name="Name" dataDxfId="44"/>
    <tableColumn id="4" name="VolumeCode" dataDxfId="43"/>
    <tableColumn id="5" name="VolumeCodeTable" dataDxfId="42"/>
  </tableColumns>
  <tableStyleInfo name="TableStyleMedium2" showFirstColumn="0" showLastColumn="0" showRowStripes="1" showColumnStripes="0"/>
</table>
</file>

<file path=xl/tables/table11.xml><?xml version="1.0" encoding="utf-8"?>
<table xmlns="http://schemas.openxmlformats.org/spreadsheetml/2006/main" id="17" name="Table33132681012141618" displayName="Table33132681012141618" ref="A2:B13" totalsRowShown="0" headerRowDxfId="41" headerRowBorderDxfId="40" tableBorderDxfId="39" totalsRowBorderDxfId="38">
  <tableColumns count="2">
    <tableColumn id="1" name="Attribute"/>
    <tableColumn id="2" name="Value" dataDxfId="37"/>
  </tableColumns>
  <tableStyleInfo name="TableStyleLight11" showFirstColumn="0" showLastColumn="0" showRowStripes="1" showColumnStripes="0"/>
</table>
</file>

<file path=xl/tables/table12.xml><?xml version="1.0" encoding="utf-8"?>
<table xmlns="http://schemas.openxmlformats.org/spreadsheetml/2006/main" id="18" name="Table533791113151719" displayName="Table533791113151719" ref="D2:H46" totalsRowShown="0" headerRowDxfId="36" headerRowBorderDxfId="35" tableBorderDxfId="34" totalsRowBorderDxfId="33">
  <sortState ref="D3:H46">
    <sortCondition ref="E4"/>
  </sortState>
  <tableColumns count="5">
    <tableColumn id="1" name="Structure" dataDxfId="32"/>
    <tableColumn id="2" name="ID" dataDxfId="31"/>
    <tableColumn id="3" name="Name" dataDxfId="30"/>
    <tableColumn id="4" name="VolumeCode" dataDxfId="29"/>
    <tableColumn id="5" name="VolumeCodeTable" dataDxfId="28"/>
  </tableColumns>
  <tableStyleInfo name="TableStyleMedium2" showFirstColumn="0" showLastColumn="0" showRowStripes="1" showColumnStripes="0"/>
</table>
</file>

<file path=xl/tables/table13.xml><?xml version="1.0" encoding="utf-8"?>
<table xmlns="http://schemas.openxmlformats.org/spreadsheetml/2006/main" id="3" name="Table3569" displayName="Table3569" ref="A2:B13" totalsRowShown="0" headerRowDxfId="27" headerRowBorderDxfId="26" tableBorderDxfId="25" totalsRowBorderDxfId="24">
  <tableColumns count="2">
    <tableColumn id="1" name="Attribute"/>
    <tableColumn id="2" name="Value" dataDxfId="23"/>
  </tableColumns>
  <tableStyleInfo name="TableStyleLight11" showFirstColumn="0" showLastColumn="0" showRowStripes="1" showColumnStripes="0"/>
</table>
</file>

<file path=xl/tables/table14.xml><?xml version="1.0" encoding="utf-8"?>
<table xmlns="http://schemas.openxmlformats.org/spreadsheetml/2006/main" id="4" name="Table570" displayName="Table570" ref="D2:H39" totalsRowShown="0" headerRowDxfId="22" headerRowBorderDxfId="21" tableBorderDxfId="20" totalsRowBorderDxfId="19">
  <sortState ref="D3:H37">
    <sortCondition ref="D3:D37"/>
    <sortCondition ref="E3:E37"/>
  </sortState>
  <tableColumns count="5">
    <tableColumn id="1" name="Structure" dataDxfId="18"/>
    <tableColumn id="2" name="ID" dataDxfId="17"/>
    <tableColumn id="3" name="Name" dataDxfId="16"/>
    <tableColumn id="4" name="VolumeCode" dataDxfId="15">
      <calculatedColumnFormula>IF(EXACT(D3,"DPV"),VLOOKUP(REPLACE($B$8,1,1,""),[1]!ICD_Codes[#All],2,FALSE),"")</calculatedColumnFormula>
    </tableColumn>
    <tableColumn id="5" name="VolumeCodeTable" dataDxfId="14">
      <calculatedColumnFormula>IF(EXACT(D3,"DPV"),"ICD-10","")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9" name="Table3313234" displayName="Table3313234" ref="A2:B13" totalsRowShown="0" headerRowDxfId="13" headerRowBorderDxfId="12" tableBorderDxfId="11" totalsRowBorderDxfId="10">
  <tableColumns count="2">
    <tableColumn id="1" name="Attribute"/>
    <tableColumn id="2" name="Value" dataDxfId="9"/>
  </tableColumns>
  <tableStyleInfo name="TableStyleLight11" showFirstColumn="0" showLastColumn="0" showRowStripes="1" showColumnStripes="0"/>
</table>
</file>

<file path=xl/tables/table16.xml><?xml version="1.0" encoding="utf-8"?>
<table xmlns="http://schemas.openxmlformats.org/spreadsheetml/2006/main" id="10" name="Table53335" displayName="Table53335" ref="D2:H70" totalsRowShown="0" headerRowDxfId="8" headerRowBorderDxfId="7" tableBorderDxfId="6" totalsRowBorderDxfId="5">
  <tableColumns count="5">
    <tableColumn id="1" name="Structure" dataDxfId="4"/>
    <tableColumn id="2" name="ID" dataDxfId="3"/>
    <tableColumn id="3" name="Name" dataDxfId="2"/>
    <tableColumn id="4" name="VolumeCode" dataDxfId="1"/>
    <tableColumn id="5" name="VolumeCodeTable" dataDxfId="0"/>
  </tableColumns>
  <tableStyleInfo name="TableStyleMedium2" showFirstColumn="0" showLastColumn="0" showRowStripes="1" showColumnStripes="0"/>
</table>
</file>

<file path=xl/tables/table2.xml><?xml version="1.0" encoding="utf-8"?>
<table xmlns="http://schemas.openxmlformats.org/spreadsheetml/2006/main" id="2" name="Table533" displayName="Table533" ref="D2:H29" totalsRowShown="0" headerRowDxfId="106" headerRowBorderDxfId="105" tableBorderDxfId="104" totalsRowBorderDxfId="103">
  <sortState ref="D3:H29">
    <sortCondition ref="E3:E29"/>
  </sortState>
  <tableColumns count="5">
    <tableColumn id="1" name="Structure" dataDxfId="102"/>
    <tableColumn id="2" name="ID" dataDxfId="101"/>
    <tableColumn id="3" name="Name" dataDxfId="100"/>
    <tableColumn id="4" name="VolumeCode" dataDxfId="99"/>
    <tableColumn id="5" name="VolumeCodeTable" dataDxfId="98"/>
  </tableColumns>
  <tableStyleInfo name="TableStyleMedium2" showFirstColumn="0" showLastColumn="0" showRowStripes="1" showColumnStripes="0"/>
</table>
</file>

<file path=xl/tables/table3.xml><?xml version="1.0" encoding="utf-8"?>
<table xmlns="http://schemas.openxmlformats.org/spreadsheetml/2006/main" id="5" name="Table331326" displayName="Table331326" ref="A2:B13" totalsRowShown="0" headerRowDxfId="97" headerRowBorderDxfId="96" tableBorderDxfId="95" totalsRowBorderDxfId="94">
  <tableColumns count="2">
    <tableColumn id="1" name="Attribute"/>
    <tableColumn id="2" name="Value" dataDxfId="93"/>
  </tableColumns>
  <tableStyleInfo name="TableStyleLight11" showFirstColumn="0" showLastColumn="0" showRowStripes="1" showColumnStripes="0"/>
</table>
</file>

<file path=xl/tables/table4.xml><?xml version="1.0" encoding="utf-8"?>
<table xmlns="http://schemas.openxmlformats.org/spreadsheetml/2006/main" id="6" name="Table5337" displayName="Table5337" ref="D2:H32" totalsRowShown="0" headerRowDxfId="92" headerRowBorderDxfId="91" tableBorderDxfId="90" totalsRowBorderDxfId="89">
  <sortState ref="D3:H32">
    <sortCondition ref="E3:E32"/>
  </sortState>
  <tableColumns count="5">
    <tableColumn id="1" name="Structure" dataDxfId="88"/>
    <tableColumn id="2" name="ID" dataDxfId="87"/>
    <tableColumn id="3" name="Name" dataDxfId="86"/>
    <tableColumn id="4" name="VolumeCode" dataDxfId="85"/>
    <tableColumn id="5" name="VolumeCodeTable" dataDxfId="84"/>
  </tableColumns>
  <tableStyleInfo name="TableStyleMedium2" showFirstColumn="0" showLastColumn="0" showRowStripes="1" showColumnStripes="0"/>
</table>
</file>

<file path=xl/tables/table5.xml><?xml version="1.0" encoding="utf-8"?>
<table xmlns="http://schemas.openxmlformats.org/spreadsheetml/2006/main" id="7" name="Table3313268" displayName="Table3313268" ref="A2:B13" totalsRowShown="0" headerRowDxfId="83" headerRowBorderDxfId="82" tableBorderDxfId="81" totalsRowBorderDxfId="80">
  <tableColumns count="2">
    <tableColumn id="1" name="Attribute"/>
    <tableColumn id="2" name="Value" dataDxfId="79"/>
  </tableColumns>
  <tableStyleInfo name="TableStyleLight11" showFirstColumn="0" showLastColumn="0" showRowStripes="1" showColumnStripes="0"/>
</table>
</file>

<file path=xl/tables/table6.xml><?xml version="1.0" encoding="utf-8"?>
<table xmlns="http://schemas.openxmlformats.org/spreadsheetml/2006/main" id="8" name="Table53379" displayName="Table53379" ref="D2:H28" totalsRowShown="0" headerRowDxfId="78" headerRowBorderDxfId="77" tableBorderDxfId="76" totalsRowBorderDxfId="75">
  <sortState ref="D3:H28">
    <sortCondition ref="E3:E28"/>
  </sortState>
  <tableColumns count="5">
    <tableColumn id="1" name="Structure" dataDxfId="74"/>
    <tableColumn id="2" name="ID" dataDxfId="73"/>
    <tableColumn id="3" name="Name" dataDxfId="72"/>
    <tableColumn id="4" name="VolumeCode" dataDxfId="71"/>
    <tableColumn id="5" name="VolumeCodeTable" dataDxfId="70"/>
  </tableColumns>
  <tableStyleInfo name="TableStyleMedium2" showFirstColumn="0" showLastColumn="0" showRowStripes="1" showColumnStripes="0"/>
</table>
</file>

<file path=xl/tables/table7.xml><?xml version="1.0" encoding="utf-8"?>
<table xmlns="http://schemas.openxmlformats.org/spreadsheetml/2006/main" id="13" name="Table3313268101214" displayName="Table3313268101214" ref="A2:B13" totalsRowShown="0" headerRowDxfId="69" headerRowBorderDxfId="68" tableBorderDxfId="67" totalsRowBorderDxfId="66">
  <tableColumns count="2">
    <tableColumn id="1" name="Attribute"/>
    <tableColumn id="2" name="Value" dataDxfId="65"/>
  </tableColumns>
  <tableStyleInfo name="TableStyleLight11" showFirstColumn="0" showLastColumn="0" showRowStripes="1" showColumnStripes="0"/>
</table>
</file>

<file path=xl/tables/table8.xml><?xml version="1.0" encoding="utf-8"?>
<table xmlns="http://schemas.openxmlformats.org/spreadsheetml/2006/main" id="14" name="Table53379111315" displayName="Table53379111315" ref="D2:H54" totalsRowShown="0" headerRowDxfId="64" headerRowBorderDxfId="63" tableBorderDxfId="62" totalsRowBorderDxfId="61">
  <sortState ref="D3:H15">
    <sortCondition ref="E3:E15"/>
  </sortState>
  <tableColumns count="5">
    <tableColumn id="1" name="Structure" dataDxfId="60"/>
    <tableColumn id="2" name="ID" dataDxfId="59"/>
    <tableColumn id="3" name="Name" dataDxfId="58"/>
    <tableColumn id="4" name="VolumeCode" dataDxfId="57"/>
    <tableColumn id="5" name="VolumeCodeTable" dataDxfId="56"/>
  </tableColumns>
  <tableStyleInfo name="TableStyleMedium2" showFirstColumn="0" showLastColumn="0" showRowStripes="1" showColumnStripes="0"/>
</table>
</file>

<file path=xl/tables/table9.xml><?xml version="1.0" encoding="utf-8"?>
<table xmlns="http://schemas.openxmlformats.org/spreadsheetml/2006/main" id="15" name="Table331326810121416" displayName="Table331326810121416" ref="A2:B13" totalsRowShown="0" headerRowDxfId="55" headerRowBorderDxfId="54" tableBorderDxfId="53" totalsRowBorderDxfId="52">
  <tableColumns count="2">
    <tableColumn id="1" name="Attribute"/>
    <tableColumn id="2" name="Value" dataDxfId="5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9"/>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18.85546875" style="2" bestFit="1" customWidth="1"/>
    <col min="5" max="5" width="17.28515625" style="2" bestFit="1" customWidth="1"/>
    <col min="6" max="6" width="18.85546875" style="2" bestFit="1" customWidth="1"/>
    <col min="7" max="7" width="13.42578125" style="2" bestFit="1" customWidth="1"/>
    <col min="8" max="8" width="18.85546875" style="2" bestFit="1" customWidth="1"/>
    <col min="9" max="9" width="5.85546875" style="2" bestFit="1" customWidth="1"/>
    <col min="10" max="10" width="18.140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74" t="s">
        <v>9</v>
      </c>
      <c r="B1" s="74"/>
      <c r="C1" s="1"/>
      <c r="D1" s="74" t="s">
        <v>211</v>
      </c>
      <c r="E1" s="74"/>
      <c r="F1" s="74"/>
      <c r="G1" s="74"/>
      <c r="H1" s="74"/>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9</v>
      </c>
      <c r="C3" s="6"/>
      <c r="D3" s="29" t="s">
        <v>85</v>
      </c>
      <c r="E3" s="17" t="s">
        <v>17</v>
      </c>
      <c r="F3" s="30"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51" t="s">
        <v>22</v>
      </c>
      <c r="E4" s="30" t="s">
        <v>22</v>
      </c>
      <c r="F4" s="30" t="s">
        <v>22</v>
      </c>
      <c r="G4" s="19"/>
      <c r="H4" s="15"/>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11</v>
      </c>
      <c r="C5" s="6"/>
      <c r="D5" s="17" t="s">
        <v>321</v>
      </c>
      <c r="E5" s="17" t="s">
        <v>15</v>
      </c>
      <c r="F5" s="18" t="s">
        <v>15</v>
      </c>
      <c r="G5" s="19"/>
      <c r="H5" s="15"/>
      <c r="J5" s="20" t="str">
        <f>VLOOKUP(D5,[1]!Dictionary[#All],3,FALSE)</f>
        <v>Brainstem</v>
      </c>
      <c r="K5" s="21">
        <f>VLOOKUP(D5,[1]!Dictionary[#All],4,FALSE)</f>
        <v>79876</v>
      </c>
      <c r="L5" s="21" t="str">
        <f>VLOOKUP(D5,[1]!Dictionary[#All],5,FALSE)</f>
        <v>FMA</v>
      </c>
      <c r="M5" s="22" t="str">
        <f>VLOOKUP(D5,[1]!Dictionary[#All],6,FALSE)</f>
        <v>3.2</v>
      </c>
      <c r="N5" s="23" t="str">
        <f>VLOOKUP(D5,[1]!VolumeType[#All],2,FALSE)</f>
        <v>Organ</v>
      </c>
      <c r="O5" s="24" t="str">
        <f>VLOOKUP(D5,[1]!VolumeType[#All],3,FALSE)</f>
        <v>Organ</v>
      </c>
      <c r="P5" s="25" t="str">
        <f>VLOOKUP(D5,[1]!Colors[#All],3,FALSE)</f>
        <v>z Brain Stem</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9" t="s">
        <v>308</v>
      </c>
      <c r="E6" s="30" t="s">
        <v>34</v>
      </c>
      <c r="F6" s="30" t="s">
        <v>34</v>
      </c>
      <c r="G6" s="38"/>
      <c r="H6" s="32"/>
      <c r="J6" s="20" t="str">
        <f>VLOOKUP(D6,[1]!Dictionary[#All],3,FALSE)</f>
        <v>Left cochlea</v>
      </c>
      <c r="K6" s="21">
        <f>VLOOKUP(D6,[1]!Dictionary[#All],4,FALSE)</f>
        <v>60203</v>
      </c>
      <c r="L6" s="21" t="str">
        <f>VLOOKUP(D6,[1]!Dictionary[#All],5,FALSE)</f>
        <v>FMA</v>
      </c>
      <c r="M6" s="22" t="str">
        <f>VLOOKUP(D6,[1]!Dictionary[#All],6,FALSE)</f>
        <v>3.2</v>
      </c>
      <c r="N6" s="23" t="str">
        <f>VLOOKUP(D6,[1]!VolumeType[#All],2,FALSE)</f>
        <v>Organ</v>
      </c>
      <c r="O6" s="24" t="str">
        <f>VLOOKUP(D6,[1]!VolumeType[#All],3,FALSE)</f>
        <v>Organ</v>
      </c>
      <c r="P6" s="25" t="str">
        <f>VLOOKUP(D6,[1]!Colors[#All],3,FALSE)</f>
        <v>z Cochlea L</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t="s">
        <v>12</v>
      </c>
      <c r="D7" s="49" t="s">
        <v>307</v>
      </c>
      <c r="E7" s="30" t="s">
        <v>35</v>
      </c>
      <c r="F7" s="30" t="s">
        <v>35</v>
      </c>
      <c r="G7" s="38"/>
      <c r="H7" s="32"/>
      <c r="J7" s="20" t="str">
        <f>VLOOKUP(D7,[1]!Dictionary[#All],3,FALSE)</f>
        <v>Right cochlea</v>
      </c>
      <c r="K7" s="21">
        <f>VLOOKUP(D7,[1]!Dictionary[#All],4,FALSE)</f>
        <v>60202</v>
      </c>
      <c r="L7" s="21" t="str">
        <f>VLOOKUP(D7,[1]!Dictionary[#All],5,FALSE)</f>
        <v>FMA</v>
      </c>
      <c r="M7" s="22" t="str">
        <f>VLOOKUP(D7,[1]!Dictionary[#All],6,FALSE)</f>
        <v>3.2</v>
      </c>
      <c r="N7" s="23" t="str">
        <f>VLOOKUP(D7,[1]!VolumeType[#All],2,FALSE)</f>
        <v>Organ</v>
      </c>
      <c r="O7" s="24" t="str">
        <f>VLOOKUP(D7,[1]!VolumeType[#All],3,FALSE)</f>
        <v>Organ</v>
      </c>
      <c r="P7" s="25" t="str">
        <f>VLOOKUP(D7,[1]!Colors[#All],3,FALSE)</f>
        <v>z Cochlea R</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14</v>
      </c>
      <c r="D8" s="33" t="s">
        <v>20</v>
      </c>
      <c r="E8" s="30" t="s">
        <v>19</v>
      </c>
      <c r="F8" s="18" t="s">
        <v>19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64" t="s">
        <v>294</v>
      </c>
      <c r="E10" s="30" t="s">
        <v>29</v>
      </c>
      <c r="F10" s="30" t="s">
        <v>29</v>
      </c>
      <c r="G10" s="38"/>
      <c r="H10" s="32"/>
      <c r="J10" s="20" t="str">
        <f>VLOOKUP(D10,[1]!Dictionary[#All],3,FALSE)</f>
        <v>Left hippocampus</v>
      </c>
      <c r="K10" s="21">
        <f>VLOOKUP(D10,[1]!Dictionary[#All],4,FALSE)</f>
        <v>275024</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Hippocampus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394</v>
      </c>
      <c r="D11" s="64" t="s">
        <v>293</v>
      </c>
      <c r="E11" s="30" t="s">
        <v>23</v>
      </c>
      <c r="F11" s="30" t="s">
        <v>23</v>
      </c>
      <c r="G11" s="38"/>
      <c r="H11" s="32"/>
      <c r="J11" s="20" t="str">
        <f>VLOOKUP(D11,[1]!Dictionary[#All],3,FALSE)</f>
        <v>Right hippocampus</v>
      </c>
      <c r="K11" s="21">
        <f>VLOOKUP(D11,[1]!Dictionary[#All],4,FALSE)</f>
        <v>275022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Hippocampus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64" t="s">
        <v>295</v>
      </c>
      <c r="E12" s="30" t="s">
        <v>27</v>
      </c>
      <c r="F12" s="30" t="s">
        <v>27</v>
      </c>
      <c r="G12" s="38"/>
      <c r="H12" s="32"/>
      <c r="J12" s="20" t="str">
        <f>VLOOKUP(D12,[1]!Dictionary[#All],3,FALSE)</f>
        <v>Hippocampus</v>
      </c>
      <c r="K12" s="21">
        <f>VLOOKUP(D12,[1]!Dictionary[#All],4,FALSE)</f>
        <v>275020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Hippocampus B</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4" t="s">
        <v>296</v>
      </c>
      <c r="E13" s="30" t="s">
        <v>26</v>
      </c>
      <c r="F13" s="30" t="s">
        <v>26</v>
      </c>
      <c r="G13" s="38"/>
      <c r="H13" s="32"/>
      <c r="J13" s="20" t="str">
        <f>VLOOKUP(D13,[1]!Dictionary[#All],3,FALSE)</f>
        <v>PRV</v>
      </c>
      <c r="K13" s="21" t="str">
        <f>VLOOKUP(D13,[1]!Dictionary[#All],4,FALSE)</f>
        <v>PRV</v>
      </c>
      <c r="L13" s="21" t="str">
        <f>VLOOKUP(D13,[1]!Dictionary[#All],5,FALSE)</f>
        <v>99VMS_STRUCTCODE</v>
      </c>
      <c r="M13" s="22" t="str">
        <f>VLOOKUP(D13,[1]!Dictionary[#All],6,FALSE)</f>
        <v>1.0</v>
      </c>
      <c r="N13" s="23" t="str">
        <f>VLOOKUP(D13,[1]!VolumeType[#All],2,FALSE)</f>
        <v>Control</v>
      </c>
      <c r="O13" s="24" t="str">
        <f>VLOOKUP(D13,[1]!VolumeType[#All],3,FALSE)</f>
        <v>Avoidance</v>
      </c>
      <c r="P13" s="25" t="str">
        <f>VLOOKUP(D13,[1]!Colors[#All],3,FALSE)</f>
        <v>z Hippo B PRV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49" t="s">
        <v>255</v>
      </c>
      <c r="E14" s="30" t="s">
        <v>255</v>
      </c>
      <c r="F14" s="30" t="s">
        <v>255</v>
      </c>
      <c r="G14" s="38"/>
      <c r="H14" s="32"/>
      <c r="J14" s="20" t="str">
        <f>VLOOKUP(D14,[1]!Dictionary[#All],3,FALSE)</f>
        <v>Left lens</v>
      </c>
      <c r="K14" s="21">
        <f>VLOOKUP(D14,[1]!Dictionary[#All],4,FALSE)</f>
        <v>58243</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Lens 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256</v>
      </c>
      <c r="E15" s="30" t="s">
        <v>256</v>
      </c>
      <c r="F15" s="30" t="s">
        <v>256</v>
      </c>
      <c r="G15" s="38"/>
      <c r="H15" s="32"/>
      <c r="J15" s="20" t="str">
        <f>VLOOKUP(D15,[1]!Dictionary[#All],3,FALSE)</f>
        <v>Right lens</v>
      </c>
      <c r="K15" s="21">
        <f>VLOOKUP(D15,[1]!Dictionary[#All],4,FALSE)</f>
        <v>58242</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Lens 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33" t="s">
        <v>124</v>
      </c>
      <c r="E16" s="17" t="s">
        <v>21</v>
      </c>
      <c r="F16" s="34" t="s">
        <v>21</v>
      </c>
      <c r="G16" s="19"/>
      <c r="H16" s="15"/>
      <c r="J16" s="20" t="str">
        <f>VLOOKUP(D16,[1]!Dictionary[#All],3,FALSE)</f>
        <v>Optic chiasm</v>
      </c>
      <c r="K16" s="21">
        <f>VLOOKUP(D16,[1]!Dictionary[#All],4,FALSE)</f>
        <v>62045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Optic Chiasm</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48" t="s">
        <v>239</v>
      </c>
      <c r="E17" s="30" t="s">
        <v>37</v>
      </c>
      <c r="F17" s="30" t="s">
        <v>37</v>
      </c>
      <c r="G17" s="38"/>
      <c r="H17" s="32"/>
      <c r="J17" s="20" t="str">
        <f>VLOOKUP(D17,[1]!Dictionary[#All],3,FALSE)</f>
        <v>Left optic nerve</v>
      </c>
      <c r="K17" s="21">
        <f>VLOOKUP(D17,[1]!Dictionary[#All],4,FALSE)</f>
        <v>50878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Optic Nerve L</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9" t="s">
        <v>238</v>
      </c>
      <c r="E18" s="30" t="s">
        <v>36</v>
      </c>
      <c r="F18" s="30" t="s">
        <v>36</v>
      </c>
      <c r="G18" s="38"/>
      <c r="H18" s="32"/>
      <c r="J18" s="20" t="str">
        <f>VLOOKUP(D18,[1]!Dictionary[#All],3,FALSE)</f>
        <v>Right optic nerve</v>
      </c>
      <c r="K18" s="21">
        <f>VLOOKUP(D18,[1]!Dictionary[#All],4,FALSE)</f>
        <v>50875</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Optic Nerve 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291</v>
      </c>
      <c r="E19" s="17" t="s">
        <v>16</v>
      </c>
      <c r="F19" s="18"/>
      <c r="G19" s="19"/>
      <c r="H19" s="15"/>
      <c r="J19" s="20" t="str">
        <f>VLOOKUP(D19,[1]!Dictionary[#All],3,FALSE)</f>
        <v>PRV</v>
      </c>
      <c r="K19" s="21" t="str">
        <f>VLOOKUP(D19,[1]!Dictionary[#All],4,FALSE)</f>
        <v>PRV</v>
      </c>
      <c r="L19" s="21" t="str">
        <f>VLOOKUP(D19,[1]!Dictionary[#All],5,FALSE)</f>
        <v>99VMS_STRUCTCODE</v>
      </c>
      <c r="M19" s="22" t="str">
        <f>VLOOKUP(D19,[1]!Dictionary[#All],6,FALSE)</f>
        <v>1.0</v>
      </c>
      <c r="N19" s="23" t="str">
        <f>VLOOKUP(D19,[1]!VolumeType[#All],2,FALSE)</f>
        <v>Control</v>
      </c>
      <c r="O19" s="24" t="str">
        <f>VLOOKUP(D19,[1]!VolumeType[#All],3,FALSE)</f>
        <v>Avoidance</v>
      </c>
      <c r="P19" s="25" t="str">
        <f>VLOOKUP(D19,[1]!Colors[#All],3,FALSE)</f>
        <v>z OP PRV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50" t="s">
        <v>25</v>
      </c>
      <c r="E20" s="30" t="s">
        <v>38</v>
      </c>
      <c r="F20" s="30" t="s">
        <v>240</v>
      </c>
      <c r="G20" s="38"/>
      <c r="H20" s="32"/>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51" t="s">
        <v>25</v>
      </c>
      <c r="E21" s="30" t="s">
        <v>39</v>
      </c>
      <c r="F21" s="30" t="s">
        <v>39</v>
      </c>
      <c r="G21" s="38"/>
      <c r="H21" s="32"/>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50" t="s">
        <v>25</v>
      </c>
      <c r="E22" s="30" t="s">
        <v>40</v>
      </c>
      <c r="F22" s="30" t="s">
        <v>40</v>
      </c>
      <c r="G22" s="38"/>
      <c r="H22" s="32"/>
      <c r="J22" s="20" t="str">
        <f>VLOOKUP(D22,[1]!Dictionary[#All],3,FALSE)</f>
        <v>PTV Primary</v>
      </c>
      <c r="K22" s="21" t="str">
        <f>VLOOKUP(D22,[1]!Dictionary[#All],4,FALSE)</f>
        <v>PTVp</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0" t="s">
        <v>25</v>
      </c>
      <c r="E23" s="30" t="s">
        <v>41</v>
      </c>
      <c r="F23" s="30" t="s">
        <v>41</v>
      </c>
      <c r="G23" s="38"/>
      <c r="H23" s="32"/>
      <c r="J23" s="20" t="str">
        <f>VLOOKUP(D23,[1]!Dictionary[#All],3,FALSE)</f>
        <v>PTV Primary</v>
      </c>
      <c r="K23" s="21" t="str">
        <f>VLOOKUP(D23,[1]!Dictionary[#All],4,FALSE)</f>
        <v>PTVp</v>
      </c>
      <c r="L23" s="21" t="str">
        <f>VLOOKUP(D23,[1]!Dictionary[#All],5,FALSE)</f>
        <v>99VMS_STRUCTCODE</v>
      </c>
      <c r="M23" s="22" t="str">
        <f>VLOOKUP(D23,[1]!Dictionary[#All],6,FALSE)</f>
        <v>1.0</v>
      </c>
      <c r="N23" s="23" t="str">
        <f>VLOOKUP(D23,[1]!VolumeType[#All],2,FALSE)</f>
        <v>PTV</v>
      </c>
      <c r="O23" s="24" t="str">
        <f>VLOOKUP(D23,[1]!VolumeType[#All],3,FALSE)</f>
        <v>PTV</v>
      </c>
      <c r="P23" s="25" t="str">
        <f>VLOOKUP(D23,[1]!Colors[#All],3,FALSE)</f>
        <v>z PTV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69" t="s">
        <v>322</v>
      </c>
      <c r="E24" s="30" t="s">
        <v>30</v>
      </c>
      <c r="F24" s="30" t="s">
        <v>30</v>
      </c>
      <c r="G24" s="38"/>
      <c r="H24" s="32"/>
      <c r="J24" s="20" t="str">
        <f>VLOOKUP(D24,[1]!Dictionary[#All],3,FALSE)</f>
        <v>Left eyeball</v>
      </c>
      <c r="K24" s="21">
        <f>VLOOKUP(D24,[1]!Dictionary[#All],4,FALSE)</f>
        <v>12515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Orbit L</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69" t="s">
        <v>323</v>
      </c>
      <c r="E25" s="30" t="s">
        <v>31</v>
      </c>
      <c r="F25" s="30" t="s">
        <v>31</v>
      </c>
      <c r="G25" s="38"/>
      <c r="H25" s="32"/>
      <c r="J25" s="20" t="str">
        <f>VLOOKUP(D25,[1]!Dictionary[#All],3,FALSE)</f>
        <v>Right eyeball</v>
      </c>
      <c r="K25" s="21">
        <f>VLOOKUP(D25,[1]!Dictionary[#All],4,FALSE)</f>
        <v>12514</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Orbit 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25</v>
      </c>
      <c r="E26" s="30" t="s">
        <v>24</v>
      </c>
      <c r="F26" s="30" t="s">
        <v>24</v>
      </c>
      <c r="G26" s="38"/>
      <c r="H26" s="32"/>
      <c r="J26" s="20" t="str">
        <f>VLOOKUP(D26,[1]!Dictionary[#All],3,FALSE)</f>
        <v>PTV Primary</v>
      </c>
      <c r="K26" s="21" t="str">
        <f>VLOOKUP(D26,[1]!Dictionary[#All],4,FALSE)</f>
        <v>PTVp</v>
      </c>
      <c r="L26" s="21" t="str">
        <f>VLOOKUP(D26,[1]!Dictionary[#All],5,FALSE)</f>
        <v>99VMS_STRUCTCODE</v>
      </c>
      <c r="M26" s="22" t="str">
        <f>VLOOKUP(D26,[1]!Dictionary[#All],6,FALSE)</f>
        <v>1.0</v>
      </c>
      <c r="N26" s="23" t="str">
        <f>VLOOKUP(D26,[1]!VolumeType[#All],2,FALSE)</f>
        <v>PTV</v>
      </c>
      <c r="O26" s="24" t="str">
        <f>VLOOKUP(D26,[1]!VolumeType[#All],3,FALSE)</f>
        <v>PTV</v>
      </c>
      <c r="P26" s="25" t="str">
        <f>VLOOKUP(D26,[1]!Colors[#All],3,FALSE)</f>
        <v>z PTV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53" t="s">
        <v>32</v>
      </c>
      <c r="E27" s="30" t="s">
        <v>32</v>
      </c>
      <c r="F27" s="30" t="s">
        <v>33</v>
      </c>
      <c r="G27" s="38"/>
      <c r="H27" s="32"/>
      <c r="J27" s="20" t="str">
        <f>VLOOKUP(D27,[1]!Dictionary[#All],3,FALSE)</f>
        <v>Spinal cord</v>
      </c>
      <c r="K27" s="21">
        <f>VLOOKUP(D27,[1]!Dictionary[#All],4,FALSE)</f>
        <v>7647</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Spinal Canal</v>
      </c>
      <c r="Q27" s="26" t="str">
        <f>IFERROR(VLOOKUP(D27,[1]!DVH_lines[#Data],2,FALSE),"")</f>
        <v/>
      </c>
      <c r="R27" s="27" t="str">
        <f>IFERROR(VLOOKUP(D27,[1]!DVH_lines[#Data],3,FALSE),"")</f>
        <v/>
      </c>
      <c r="S27" s="28" t="str">
        <f>IFERROR(VLOOKUP(D27,[1]!DVH_lines[#Data],4,FALSE),"")</f>
        <v/>
      </c>
      <c r="T27" s="26">
        <f>IFERROR(VLOOKUP(D27,[1]!SearchCT[#Data],2,FALSE),"")</f>
        <v>20</v>
      </c>
      <c r="U27" s="28">
        <f>IFERROR(VLOOKUP(D27,[1]!SearchCT[#Data],3,FALSE),"")</f>
        <v>40</v>
      </c>
    </row>
    <row r="28" spans="4:21" x14ac:dyDescent="0.25">
      <c r="D28" s="29" t="s">
        <v>234</v>
      </c>
      <c r="E28" s="30" t="s">
        <v>235</v>
      </c>
      <c r="F28" s="30" t="s">
        <v>236</v>
      </c>
      <c r="G28" s="19"/>
      <c r="H28" s="15"/>
      <c r="J28" s="20" t="str">
        <f>VLOOKUP(D28,[1]!Dictionary[#All],3,FALSE)</f>
        <v>Artifact</v>
      </c>
      <c r="K28" s="21">
        <f>VLOOKUP(D28,[1]!Dictionary[#All],4,FALSE)</f>
        <v>11296</v>
      </c>
      <c r="L28" s="21" t="str">
        <f>VLOOKUP(D28,[1]!Dictionary[#All],5,FALSE)</f>
        <v>RADLEX</v>
      </c>
      <c r="M28" s="22">
        <f>VLOOKUP(D28,[1]!Dictionary[#All],6,FALSE)</f>
        <v>3.8</v>
      </c>
      <c r="N28" s="23" t="str">
        <f>VLOOKUP(D28,[1]!VolumeType[#All],2,FALSE)</f>
        <v>Artifact</v>
      </c>
      <c r="O28" s="24" t="str">
        <f>VLOOKUP(D28,[1]!VolumeType[#All],3,FALSE)</f>
        <v>None</v>
      </c>
      <c r="P28" s="25" t="str">
        <f>VLOOKUP(D28,[1]!Colors[#All],3,FALSE)</f>
        <v>z RO Helper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ht="15.75" thickBot="1" x14ac:dyDescent="0.3">
      <c r="D29" s="29" t="s">
        <v>234</v>
      </c>
      <c r="E29" s="30" t="s">
        <v>237</v>
      </c>
      <c r="F29" s="30" t="s">
        <v>236</v>
      </c>
      <c r="G29" s="38"/>
      <c r="H29" s="32"/>
      <c r="J29" s="39" t="str">
        <f>VLOOKUP(D29,[1]!Dictionary[#All],3,FALSE)</f>
        <v>Artifact</v>
      </c>
      <c r="K29" s="40">
        <f>VLOOKUP(D29,[1]!Dictionary[#All],4,FALSE)</f>
        <v>11296</v>
      </c>
      <c r="L29" s="40" t="str">
        <f>VLOOKUP(D29,[1]!Dictionary[#All],5,FALSE)</f>
        <v>RADLEX</v>
      </c>
      <c r="M29" s="41">
        <f>VLOOKUP(D29,[1]!Dictionary[#All],6,FALSE)</f>
        <v>3.8</v>
      </c>
      <c r="N29" s="42" t="str">
        <f>VLOOKUP(D29,[1]!VolumeType[#All],2,FALSE)</f>
        <v>Artifact</v>
      </c>
      <c r="O29" s="43" t="str">
        <f>VLOOKUP(D29,[1]!VolumeType[#All],3,FALSE)</f>
        <v>None</v>
      </c>
      <c r="P29" s="44" t="str">
        <f>VLOOKUP(D29,[1]!Colors[#All],3,FALSE)</f>
        <v>z RO Helper</v>
      </c>
      <c r="Q29" s="45" t="str">
        <f>IFERROR(VLOOKUP(D29,[1]!DVH_lines[#Data],2,FALSE),"")</f>
        <v/>
      </c>
      <c r="R29" s="46" t="str">
        <f>IFERROR(VLOOKUP(D29,[1]!DVH_lines[#Data],3,FALSE),"")</f>
        <v/>
      </c>
      <c r="S29" s="47" t="str">
        <f>IFERROR(VLOOKUP(D29,[1]!DVH_lines[#Data],4,FALSE),"")</f>
        <v/>
      </c>
      <c r="T29" s="45" t="str">
        <f>IFERROR(VLOOKUP(D29,[1]!SearchCT[#Data],2,FALSE),"")</f>
        <v/>
      </c>
      <c r="U29" s="47" t="str">
        <f>IFERROR(VLOOKUP(D29,[1]!SearchCT[#Data],3,FALSE),"")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25.5703125" style="2" bestFit="1" customWidth="1"/>
    <col min="5" max="5" width="18.140625" style="2" bestFit="1" customWidth="1"/>
    <col min="6" max="6" width="36.5703125" style="2" bestFit="1" customWidth="1"/>
    <col min="7" max="7" width="13.42578125" style="2" bestFit="1" customWidth="1"/>
    <col min="8" max="8" width="18.85546875" style="2" bestFit="1" customWidth="1"/>
    <col min="9" max="9" width="5.85546875" style="2" bestFit="1" customWidth="1"/>
    <col min="10" max="10" width="5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710937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74" t="s">
        <v>42</v>
      </c>
      <c r="B1" s="74"/>
      <c r="C1" s="1"/>
      <c r="D1" s="74" t="s">
        <v>211</v>
      </c>
      <c r="E1" s="74"/>
      <c r="F1" s="74"/>
      <c r="G1" s="74"/>
      <c r="H1" s="74"/>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42</v>
      </c>
      <c r="C3" s="6"/>
      <c r="D3" s="29" t="s">
        <v>57</v>
      </c>
      <c r="E3" s="30" t="s">
        <v>56</v>
      </c>
      <c r="F3" s="30" t="s">
        <v>57</v>
      </c>
      <c r="G3" s="38"/>
      <c r="H3" s="32"/>
      <c r="J3" s="20" t="str">
        <f>VLOOKUP(D3,[1]!Dictionary[#All],3,FALSE)</f>
        <v>Celiac trunk</v>
      </c>
      <c r="K3" s="21">
        <f>VLOOKUP(D3,[1]!Dictionary[#All],4,FALSE)</f>
        <v>14812</v>
      </c>
      <c r="L3" s="21" t="str">
        <f>VLOOKUP(D3,[1]!Dictionary[#All],5,FALSE)</f>
        <v>FMA</v>
      </c>
      <c r="M3" s="22" t="str">
        <f>VLOOKUP(D3,[1]!Dictionary[#All],6,FALSE)</f>
        <v>3.2</v>
      </c>
      <c r="N3" s="23" t="str">
        <f>VLOOKUP(D3,[1]!VolumeType[#All],2,FALSE)</f>
        <v>Organ</v>
      </c>
      <c r="O3" s="24" t="str">
        <f>VLOOKUP(D3,[1]!VolumeType[#All],3,FALSE)</f>
        <v>Organ</v>
      </c>
      <c r="P3" s="25" t="str">
        <f>VLOOKUP(D3,[1]!Colors[#All],3,FALSE)</f>
        <v>z Celiac Artery</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51" t="s">
        <v>51</v>
      </c>
      <c r="E4" s="17" t="s">
        <v>51</v>
      </c>
      <c r="F4" s="34" t="s">
        <v>52</v>
      </c>
      <c r="G4" s="19"/>
      <c r="H4" s="15"/>
      <c r="J4" s="20" t="str">
        <f>VLOOKUP(D4,[1]!Dictionary[#All],3,FALSE)</f>
        <v>Aorta</v>
      </c>
      <c r="K4" s="21">
        <f>VLOOKUP(D4,[1]!Dictionary[#All],4,FALSE)</f>
        <v>3734</v>
      </c>
      <c r="L4" s="21" t="str">
        <f>VLOOKUP(D4,[1]!Dictionary[#All],5,FALSE)</f>
        <v>FMA</v>
      </c>
      <c r="M4" s="22" t="str">
        <f>VLOOKUP(D4,[1]!Dictionary[#All],6,FALSE)</f>
        <v>3.2</v>
      </c>
      <c r="N4" s="23" t="str">
        <f>VLOOKUP(D4,[1]!VolumeType[#All],2,FALSE)</f>
        <v>Organ</v>
      </c>
      <c r="O4" s="24" t="str">
        <f>VLOOKUP(D4,[1]!VolumeType[#All],3,FALSE)</f>
        <v>Organ</v>
      </c>
      <c r="P4" s="25" t="str">
        <f>VLOOKUP(D4,[1]!Colors[#All],3,FALSE)</f>
        <v>z Aorta</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63" t="s">
        <v>292</v>
      </c>
      <c r="E5" s="30" t="s">
        <v>80</v>
      </c>
      <c r="F5" s="30" t="s">
        <v>81</v>
      </c>
      <c r="G5" s="38"/>
      <c r="H5" s="32"/>
      <c r="J5" s="20" t="str">
        <f>VLOOKUP(D5,[1]!Dictionary[#All],3,FALSE)</f>
        <v>Lungs sub GTVs</v>
      </c>
      <c r="K5" s="21" t="str">
        <f>VLOOKUP(D5,[1]!Dictionary[#All],4,FALSE)</f>
        <v>Lungs-gtvs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Lung B -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85</v>
      </c>
      <c r="E6" s="30" t="s">
        <v>17</v>
      </c>
      <c r="F6" s="30" t="s">
        <v>18</v>
      </c>
      <c r="G6" s="38"/>
      <c r="H6" s="32"/>
      <c r="J6" s="20" t="str">
        <f>VLOOKUP(D6,[1]!Dictionary[#All],3,FALSE)</f>
        <v>Body</v>
      </c>
      <c r="K6" s="21" t="str">
        <f>VLOOKUP(D6,[1]!Dictionary[#All],4,FALSE)</f>
        <v>BODY</v>
      </c>
      <c r="L6" s="21" t="str">
        <f>VLOOKUP(D6,[1]!Dictionary[#All],5,FALSE)</f>
        <v>99VMS_STRUCTCODE</v>
      </c>
      <c r="M6" s="22" t="str">
        <f>VLOOKUP(D6,[1]!Dictionary[#All],6,FALSE)</f>
        <v>1.0</v>
      </c>
      <c r="N6" s="23" t="str">
        <f>VLOOKUP(D6,[1]!VolumeType[#All],2,FALSE)</f>
        <v>Special</v>
      </c>
      <c r="O6" s="24" t="str">
        <f>VLOOKUP(D6,[1]!VolumeType[#All],3,FALSE)</f>
        <v>BODY</v>
      </c>
      <c r="P6" s="25" t="str">
        <f>VLOOKUP(D6,[1]!Colors[#All],3,FALSE)</f>
        <v>z Body</v>
      </c>
      <c r="Q6" s="26" t="str">
        <f>IFERROR(VLOOKUP(D6,[1]!DVH_lines[#Data],2,FALSE),"")</f>
        <v/>
      </c>
      <c r="R6" s="27" t="str">
        <f>IFERROR(VLOOKUP(D6,[1]!DVH_lines[#Data],3,FALSE),"")</f>
        <v/>
      </c>
      <c r="S6" s="28" t="str">
        <f>IFERROR(VLOOKUP(D6,[1]!DVH_lines[#Data],4,FALSE),"")</f>
        <v/>
      </c>
      <c r="T6" s="26">
        <f>IFERROR(VLOOKUP(D6,[1]!SearchCT[#Data],2,FALSE),"")</f>
        <v>-350</v>
      </c>
      <c r="U6" s="28">
        <f>IFERROR(VLOOKUP(D6,[1]!SearchCT[#Data],3,FALSE),"")</f>
        <v>-50</v>
      </c>
    </row>
    <row r="7" spans="1:21" x14ac:dyDescent="0.25">
      <c r="A7" s="70" t="s">
        <v>228</v>
      </c>
      <c r="B7" s="31" t="s">
        <v>43</v>
      </c>
      <c r="D7" s="49" t="s">
        <v>20</v>
      </c>
      <c r="E7" s="30" t="s">
        <v>20</v>
      </c>
      <c r="F7" s="30" t="s">
        <v>20</v>
      </c>
      <c r="G7" s="38"/>
      <c r="H7" s="32"/>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311</v>
      </c>
      <c r="D8" s="29" t="s">
        <v>20</v>
      </c>
      <c r="E8" s="17" t="s">
        <v>49</v>
      </c>
      <c r="F8" s="30" t="s">
        <v>49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62</v>
      </c>
      <c r="E10" s="30" t="s">
        <v>62</v>
      </c>
      <c r="F10" s="30" t="s">
        <v>62</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396</v>
      </c>
      <c r="D11" s="49"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64</v>
      </c>
      <c r="E12" s="30" t="s">
        <v>64</v>
      </c>
      <c r="F12" s="30" t="s">
        <v>64</v>
      </c>
      <c r="G12" s="38"/>
      <c r="H12" s="32"/>
      <c r="J12" s="20" t="str">
        <f>VLOOKUP(D12,[1]!Dictionary[#All],3,FALSE)</f>
        <v>Heart</v>
      </c>
      <c r="K12" s="21">
        <f>VLOOKUP(D12,[1]!Dictionary[#All],4,FALSE)</f>
        <v>7088</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Heart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2" t="s">
        <v>304</v>
      </c>
      <c r="E13" s="30" t="s">
        <v>63</v>
      </c>
      <c r="F13" s="30" t="s">
        <v>63</v>
      </c>
      <c r="G13" s="38"/>
      <c r="H13" s="32"/>
      <c r="J13" s="20" t="str">
        <f>VLOOKUP(D13,[1]!Dictionary[#All],3,FALSE)</f>
        <v>Group12: lymph nodes of the hepatoduodenal ligament (HDL)</v>
      </c>
      <c r="K13" s="21" t="str">
        <f>VLOOKUP(D13,[1]!Dictionary[#All],4,FALSE)</f>
        <v>LN_12_HDL</v>
      </c>
      <c r="L13" s="21" t="str">
        <f>VLOOKUP(D13,[1]!Dictionary[#All],5,FALSE)</f>
        <v>99VMS_STRUCTCODE</v>
      </c>
      <c r="M13" s="22" t="str">
        <f>VLOOKUP(D13,[1]!Dictionary[#All],6,FALSE)</f>
        <v>1.0</v>
      </c>
      <c r="N13" s="23" t="str">
        <f>VLOOKUP(D13,[1]!VolumeType[#All],2,FALSE)</f>
        <v>CTV</v>
      </c>
      <c r="O13" s="24" t="str">
        <f>VLOOKUP(D13,[1]!VolumeType[#All],3,FALSE)</f>
        <v>Nodes</v>
      </c>
      <c r="P13" s="25" t="str">
        <f>VLOOKUP(D13,[1]!Colors[#All],3,FALSE)</f>
        <v>z Node Hepatodd</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2" t="s">
        <v>305</v>
      </c>
      <c r="E14" s="17" t="s">
        <v>45</v>
      </c>
      <c r="F14" s="18" t="s">
        <v>46</v>
      </c>
      <c r="G14" s="19"/>
      <c r="H14" s="15"/>
      <c r="J14" s="20" t="str">
        <f>VLOOKUP(D14,[1]!Dictionary[#All],3,FALSE)</f>
        <v>Gastrohepatic ligament node</v>
      </c>
      <c r="K14" s="21">
        <f>VLOOKUP(D14,[1]!Dictionary[#All],4,FALSE)</f>
        <v>265341</v>
      </c>
      <c r="L14" s="21" t="str">
        <f>VLOOKUP(D14,[1]!Dictionary[#All],5,FALSE)</f>
        <v>FMA</v>
      </c>
      <c r="M14" s="22" t="str">
        <f>VLOOKUP(D14,[1]!Dictionary[#All],6,FALSE)</f>
        <v>3.2</v>
      </c>
      <c r="N14" s="23" t="str">
        <f>VLOOKUP(D14,[1]!VolumeType[#All],2,FALSE)</f>
        <v>CTV</v>
      </c>
      <c r="O14" s="24" t="str">
        <f>VLOOKUP(D14,[1]!VolumeType[#All],3,FALSE)</f>
        <v>Nodes</v>
      </c>
      <c r="P14" s="25" t="str">
        <f>VLOOKUP(D14,[1]!Colors[#All],3,FALSE)</f>
        <v>z Node Hepatogst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2" t="s">
        <v>303</v>
      </c>
      <c r="E15" s="30" t="s">
        <v>53</v>
      </c>
      <c r="F15" s="30" t="s">
        <v>53</v>
      </c>
      <c r="G15" s="19"/>
      <c r="H15" s="15"/>
      <c r="J15" s="20" t="str">
        <f>VLOOKUP(D15,[1]!Dictionary[#All],3,FALSE)</f>
        <v>Subpyloric lymph node</v>
      </c>
      <c r="K15" s="21">
        <f>VLOOKUP(D15,[1]!Dictionary[#All],4,FALSE)</f>
        <v>66184</v>
      </c>
      <c r="L15" s="21" t="str">
        <f>VLOOKUP(D15,[1]!Dictionary[#All],5,FALSE)</f>
        <v>FMA</v>
      </c>
      <c r="M15" s="22" t="str">
        <f>VLOOKUP(D15,[1]!Dictionary[#All],6,FALSE)</f>
        <v>3.2</v>
      </c>
      <c r="N15" s="23" t="str">
        <f>VLOOKUP(D15,[1]!VolumeType[#All],2,FALSE)</f>
        <v>CTV</v>
      </c>
      <c r="O15" s="24" t="str">
        <f>VLOOKUP(D15,[1]!VolumeType[#All],3,FALSE)</f>
        <v>Nodes</v>
      </c>
      <c r="P15" s="25" t="str">
        <f>VLOOKUP(D15,[1]!Colors[#All],3,FALSE)</f>
        <v>z Node Subpylor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29" t="s">
        <v>241</v>
      </c>
      <c r="E16" s="30" t="s">
        <v>74</v>
      </c>
      <c r="F16" s="30" t="s">
        <v>75</v>
      </c>
      <c r="G16" s="38"/>
      <c r="H16" s="32"/>
      <c r="J16" s="20" t="str">
        <f>VLOOKUP(D16,[1]!Dictionary[#All],3,FALSE)</f>
        <v>Left kidney</v>
      </c>
      <c r="K16" s="21">
        <f>VLOOKUP(D16,[1]!Dictionary[#All],4,FALSE)</f>
        <v>7205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Kidney 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242</v>
      </c>
      <c r="E17" s="30" t="s">
        <v>72</v>
      </c>
      <c r="F17" s="30" t="s">
        <v>73</v>
      </c>
      <c r="G17" s="38"/>
      <c r="H17" s="32"/>
      <c r="J17" s="20" t="str">
        <f>VLOOKUP(D17,[1]!Dictionary[#All],3,FALSE)</f>
        <v>Right kidney</v>
      </c>
      <c r="K17" s="21">
        <f>VLOOKUP(D17,[1]!Dictionary[#All],4,FALSE)</f>
        <v>7204</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Kidney R</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71</v>
      </c>
      <c r="E18" s="30" t="s">
        <v>71</v>
      </c>
      <c r="F18" s="30" t="s">
        <v>71</v>
      </c>
      <c r="G18" s="38"/>
      <c r="H18" s="32"/>
      <c r="J18" s="20" t="str">
        <f>VLOOKUP(D18,[1]!Dictionary[#All],3,FALSE)</f>
        <v>Liver</v>
      </c>
      <c r="K18" s="21">
        <f>VLOOKUP(D18,[1]!Dictionary[#All],4,FALSE)</f>
        <v>7197</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Liver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7" t="s">
        <v>245</v>
      </c>
      <c r="E19" s="30" t="s">
        <v>50</v>
      </c>
      <c r="F19" s="18" t="s">
        <v>50</v>
      </c>
      <c r="G19" s="19"/>
      <c r="H19" s="19"/>
      <c r="J19" s="20" t="str">
        <f>VLOOKUP(D19,[1]!Dictionary[#All],3,FALSE)</f>
        <v>Left lung</v>
      </c>
      <c r="K19" s="21">
        <f>VLOOKUP(D19,[1]!Dictionary[#All],4,FALSE)</f>
        <v>7310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Lung L</v>
      </c>
      <c r="Q19" s="26" t="str">
        <f>IFERROR(VLOOKUP(D19,[1]!DVH_lines[#Data],2,FALSE),"")</f>
        <v/>
      </c>
      <c r="R19" s="27" t="str">
        <f>IFERROR(VLOOKUP(D19,[1]!DVH_lines[#Data],3,FALSE),"")</f>
        <v/>
      </c>
      <c r="S19" s="28" t="str">
        <f>IFERROR(VLOOKUP(D19,[1]!DVH_lines[#Data],4,FALSE),"")</f>
        <v/>
      </c>
      <c r="T19" s="26">
        <f>IFERROR(VLOOKUP(D19,[1]!SearchCT[#Data],2,FALSE),"")</f>
        <v>-700</v>
      </c>
      <c r="U19" s="28">
        <f>IFERROR(VLOOKUP(D19,[1]!SearchCT[#Data],3,FALSE),"")</f>
        <v>-100</v>
      </c>
    </row>
    <row r="20" spans="4:21" x14ac:dyDescent="0.25">
      <c r="D20" s="54" t="s">
        <v>61</v>
      </c>
      <c r="E20" s="30" t="s">
        <v>60</v>
      </c>
      <c r="F20" s="30" t="s">
        <v>61</v>
      </c>
      <c r="G20" s="38"/>
      <c r="H20" s="32"/>
      <c r="J20" s="20" t="str">
        <f>VLOOKUP(D20,[1]!Dictionary[#All],3,FALSE)</f>
        <v>Esophagus</v>
      </c>
      <c r="K20" s="21">
        <f>VLOOKUP(D20,[1]!Dictionary[#All],4,FALSE)</f>
        <v>7131</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Esophagus</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25</v>
      </c>
      <c r="E21" s="17" t="s">
        <v>44</v>
      </c>
      <c r="F21" s="18"/>
      <c r="G21" s="19"/>
      <c r="H21" s="15"/>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36" t="s">
        <v>65</v>
      </c>
      <c r="E22" s="30" t="s">
        <v>65</v>
      </c>
      <c r="F22" s="30" t="s">
        <v>65</v>
      </c>
      <c r="G22" s="30"/>
      <c r="H22" s="55"/>
      <c r="J22" s="20" t="str">
        <f>VLOOKUP(D22,[1]!Dictionary[#All],3,FALSE)</f>
        <v>Pancreas</v>
      </c>
      <c r="K22" s="21">
        <f>VLOOKUP(D22,[1]!Dictionary[#All],4,FALSE)</f>
        <v>7198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Pancreas</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 t="s">
        <v>318</v>
      </c>
      <c r="E23" s="30" t="s">
        <v>54</v>
      </c>
      <c r="F23" s="30" t="s">
        <v>54</v>
      </c>
      <c r="G23" s="38"/>
      <c r="H23" s="32"/>
      <c r="J23" s="20" t="str">
        <f>VLOOKUP(D23,[1]!Dictionary[#All],3,FALSE)</f>
        <v>Parietal lumbar lymph node</v>
      </c>
      <c r="K23" s="21" t="str">
        <f>VLOOKUP(D23,[1]!Dictionary[#All],4,FALSE)</f>
        <v>84599</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zNode ParaAortic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1" t="s">
        <v>243</v>
      </c>
      <c r="E24" s="30" t="s">
        <v>76</v>
      </c>
      <c r="F24" s="30" t="s">
        <v>77</v>
      </c>
      <c r="G24" s="38"/>
      <c r="H24" s="32"/>
      <c r="J24" s="20" t="str">
        <f>VLOOKUP(D24,[1]!Dictionary[#All],3,FALSE)</f>
        <v>Trunk of portal vein</v>
      </c>
      <c r="K24" s="21">
        <f>VLOOKUP(D24,[1]!Dictionary[#All],4,FALSE)</f>
        <v>14329</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Portal Vein</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25</v>
      </c>
      <c r="E25" s="30" t="s">
        <v>25</v>
      </c>
      <c r="F25" s="30" t="s">
        <v>25</v>
      </c>
      <c r="G25" s="38"/>
      <c r="H25" s="32"/>
      <c r="J25" s="20" t="str">
        <f>VLOOKUP(D25,[1]!Dictionary[#All],3,FALSE)</f>
        <v>PTV Primary</v>
      </c>
      <c r="K25" s="21" t="str">
        <f>VLOOKUP(D25,[1]!Dictionary[#All],4,FALSE)</f>
        <v>PTVp</v>
      </c>
      <c r="L25" s="21" t="str">
        <f>VLOOKUP(D25,[1]!Dictionary[#All],5,FALSE)</f>
        <v>99VMS_STRUCTCODE</v>
      </c>
      <c r="M25" s="22" t="str">
        <f>VLOOKUP(D25,[1]!Dictionary[#All],6,FALSE)</f>
        <v>1.0</v>
      </c>
      <c r="N25" s="23" t="str">
        <f>VLOOKUP(D25,[1]!VolumeType[#All],2,FALSE)</f>
        <v>PTV</v>
      </c>
      <c r="O25" s="24" t="str">
        <f>VLOOKUP(D25,[1]!VolumeType[#All],3,FALSE)</f>
        <v>PTV</v>
      </c>
      <c r="P25" s="25" t="str">
        <f>VLOOKUP(D25,[1]!Colors[#All],3,FALSE)</f>
        <v>z PTV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 t="s">
        <v>306</v>
      </c>
      <c r="E26" s="30" t="s">
        <v>55</v>
      </c>
      <c r="F26" s="30" t="s">
        <v>55</v>
      </c>
      <c r="G26" s="38"/>
      <c r="H26" s="32"/>
      <c r="J26" s="20" t="str">
        <f>VLOOKUP(D26,[1]!Dictionary[#All],3,FALSE)</f>
        <v>Pancreatic lymph node group</v>
      </c>
      <c r="K26" s="21">
        <f>VLOOKUP(D26,[1]!Dictionary[#All],4,FALSE)</f>
        <v>71793</v>
      </c>
      <c r="L26" s="21" t="str">
        <f>VLOOKUP(D26,[1]!Dictionary[#All],5,FALSE)</f>
        <v>FMA</v>
      </c>
      <c r="M26" s="22" t="str">
        <f>VLOOKUP(D26,[1]!Dictionary[#All],6,FALSE)</f>
        <v>3.2</v>
      </c>
      <c r="N26" s="23" t="str">
        <f>VLOOKUP(D26,[1]!VolumeType[#All],2,FALSE)</f>
        <v>CTV</v>
      </c>
      <c r="O26" s="24" t="str">
        <f>VLOOKUP(D26,[1]!VolumeType[#All],3,FALSE)</f>
        <v>Nodes</v>
      </c>
      <c r="P26" s="25" t="str">
        <f>VLOOKUP(D26,[1]!Colors[#All],3,FALSE)</f>
        <v>zNode Pancreatic</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246</v>
      </c>
      <c r="E27" s="30" t="s">
        <v>66</v>
      </c>
      <c r="F27" s="30" t="s">
        <v>66</v>
      </c>
      <c r="G27" s="38"/>
      <c r="H27" s="32"/>
      <c r="J27" s="20" t="str">
        <f>VLOOKUP(D27,[1]!Dictionary[#All],3,FALSE)</f>
        <v>Right lung</v>
      </c>
      <c r="K27" s="21">
        <f>VLOOKUP(D27,[1]!Dictionary[#All],4,FALSE)</f>
        <v>7309</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Lung R</v>
      </c>
      <c r="Q27" s="26" t="str">
        <f>IFERROR(VLOOKUP(D27,[1]!DVH_lines[#Data],2,FALSE),"")</f>
        <v/>
      </c>
      <c r="R27" s="27" t="str">
        <f>IFERROR(VLOOKUP(D27,[1]!DVH_lines[#Data],3,FALSE),"")</f>
        <v/>
      </c>
      <c r="S27" s="28" t="str">
        <f>IFERROR(VLOOKUP(D27,[1]!DVH_lines[#Data],4,FALSE),"")</f>
        <v/>
      </c>
      <c r="T27" s="26">
        <f>IFERROR(VLOOKUP(D27,[1]!SearchCT[#Data],2,FALSE),"")</f>
        <v>-700</v>
      </c>
      <c r="U27" s="28">
        <f>IFERROR(VLOOKUP(D27,[1]!SearchCT[#Data],3,FALSE),"")</f>
        <v>-100</v>
      </c>
    </row>
    <row r="28" spans="4:21" x14ac:dyDescent="0.25">
      <c r="D28" s="65" t="s">
        <v>59</v>
      </c>
      <c r="E28" s="30" t="s">
        <v>58</v>
      </c>
      <c r="F28" s="30" t="s">
        <v>59</v>
      </c>
      <c r="G28" s="38"/>
      <c r="H28" s="32"/>
      <c r="J28" s="20" t="str">
        <f>VLOOKUP(D28,[1]!Dictionary[#All],3,FALSE)</f>
        <v>Hilum of spleen</v>
      </c>
      <c r="K28" s="21">
        <f>VLOOKUP(D28,[1]!Dictionary[#All],4,FALSE)</f>
        <v>15841</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Splenic Hilum</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29" t="s">
        <v>244</v>
      </c>
      <c r="E29" s="30" t="s">
        <v>78</v>
      </c>
      <c r="F29" s="30" t="s">
        <v>79</v>
      </c>
      <c r="G29" s="38"/>
      <c r="H29" s="32"/>
      <c r="J29" s="20" t="str">
        <f>VLOOKUP(D29,[1]!Dictionary[#All],3,FALSE)</f>
        <v>Superior mesenteric artery</v>
      </c>
      <c r="K29" s="21">
        <f>VLOOKUP(D29,[1]!Dictionary[#All],4,FALSE)</f>
        <v>14749</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SMA</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47</v>
      </c>
      <c r="E30" s="30" t="s">
        <v>47</v>
      </c>
      <c r="F30" s="30" t="s">
        <v>48</v>
      </c>
      <c r="G30" s="19"/>
      <c r="H30" s="15"/>
      <c r="J30" s="20" t="str">
        <f>VLOOKUP(D30,[1]!Dictionary[#All],3,FALSE)</f>
        <v>Small intestine</v>
      </c>
      <c r="K30" s="21">
        <f>VLOOKUP(D30,[1]!Dictionary[#All],4,FALSE)</f>
        <v>7200</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Small Bowel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32</v>
      </c>
      <c r="E31" s="30" t="s">
        <v>69</v>
      </c>
      <c r="F31" s="30" t="s">
        <v>70</v>
      </c>
      <c r="G31" s="38"/>
      <c r="H31" s="32"/>
      <c r="J31" s="20" t="str">
        <f>VLOOKUP(D31,[1]!Dictionary[#All],3,FALSE)</f>
        <v>Spinal cord</v>
      </c>
      <c r="K31" s="21">
        <f>VLOOKUP(D31,[1]!Dictionary[#All],4,FALSE)</f>
        <v>7647</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Spinal Canal</v>
      </c>
      <c r="Q31" s="26" t="str">
        <f>IFERROR(VLOOKUP(D31,[1]!DVH_lines[#Data],2,FALSE),"")</f>
        <v/>
      </c>
      <c r="R31" s="27" t="str">
        <f>IFERROR(VLOOKUP(D31,[1]!DVH_lines[#Data],3,FALSE),"")</f>
        <v/>
      </c>
      <c r="S31" s="28" t="str">
        <f>IFERROR(VLOOKUP(D31,[1]!DVH_lines[#Data],4,FALSE),"")</f>
        <v/>
      </c>
      <c r="T31" s="26">
        <f>IFERROR(VLOOKUP(D31,[1]!SearchCT[#Data],2,FALSE),"")</f>
        <v>20</v>
      </c>
      <c r="U31" s="28">
        <f>IFERROR(VLOOKUP(D31,[1]!SearchCT[#Data],3,FALSE),"")</f>
        <v>40</v>
      </c>
    </row>
    <row r="32" spans="4:21" ht="15.75" thickBot="1" x14ac:dyDescent="0.3">
      <c r="D32" s="29" t="s">
        <v>67</v>
      </c>
      <c r="E32" s="30" t="s">
        <v>67</v>
      </c>
      <c r="F32" s="30" t="s">
        <v>67</v>
      </c>
      <c r="G32" s="38"/>
      <c r="H32" s="32"/>
      <c r="J32" s="39" t="str">
        <f>VLOOKUP(D32,[1]!Dictionary[#All],3,FALSE)</f>
        <v>Stomach</v>
      </c>
      <c r="K32" s="40">
        <f>VLOOKUP(D32,[1]!Dictionary[#All],4,FALSE)</f>
        <v>7148</v>
      </c>
      <c r="L32" s="40" t="str">
        <f>VLOOKUP(D32,[1]!Dictionary[#All],5,FALSE)</f>
        <v>FMA</v>
      </c>
      <c r="M32" s="41" t="str">
        <f>VLOOKUP(D32,[1]!Dictionary[#All],6,FALSE)</f>
        <v>3.2</v>
      </c>
      <c r="N32" s="42" t="str">
        <f>VLOOKUP(D32,[1]!VolumeType[#All],2,FALSE)</f>
        <v>Organ</v>
      </c>
      <c r="O32" s="43" t="str">
        <f>VLOOKUP(D32,[1]!VolumeType[#All],3,FALSE)</f>
        <v>Organ</v>
      </c>
      <c r="P32" s="44" t="str">
        <f>VLOOKUP(D32,[1]!Colors[#All],3,FALSE)</f>
        <v>z Stomach</v>
      </c>
      <c r="Q32" s="45" t="str">
        <f>IFERROR(VLOOKUP(D32,[1]!DVH_lines[#Data],2,FALSE),"")</f>
        <v/>
      </c>
      <c r="R32" s="46" t="str">
        <f>IFERROR(VLOOKUP(D32,[1]!DVH_lines[#Data],3,FALSE),"")</f>
        <v/>
      </c>
      <c r="S32" s="47" t="str">
        <f>IFERROR(VLOOKUP(D32,[1]!DVH_lines[#Data],4,FALSE),"")</f>
        <v/>
      </c>
      <c r="T32" s="45" t="str">
        <f>IFERROR(VLOOKUP(D32,[1]!SearchCT[#Data],2,FALSE),"")</f>
        <v/>
      </c>
      <c r="U32" s="47" t="str">
        <f>IFERROR(VLOOKUP(D32,[1]!SearchCT[#Data],3,FALSE),"")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workbookViewId="0">
      <selection activeCell="H36" sqref="H36"/>
    </sheetView>
  </sheetViews>
  <sheetFormatPr defaultRowHeight="15" x14ac:dyDescent="0.25"/>
  <cols>
    <col min="1" max="1" width="14.5703125" style="2" bestFit="1" customWidth="1"/>
    <col min="2" max="2" width="20.28515625" style="2" bestFit="1" customWidth="1"/>
    <col min="3" max="3" width="5.42578125" style="2" customWidth="1"/>
    <col min="4" max="4" width="15.140625" style="2" bestFit="1" customWidth="1"/>
    <col min="5" max="5" width="15.5703125" style="2" bestFit="1" customWidth="1"/>
    <col min="6" max="6" width="17.42578125" style="2" bestFit="1" customWidth="1"/>
    <col min="7" max="7" width="13.42578125" style="2" bestFit="1" customWidth="1"/>
    <col min="8" max="8" width="18.85546875" style="2" bestFit="1" customWidth="1"/>
    <col min="9" max="9" width="5.85546875" style="2" bestFit="1" customWidth="1"/>
    <col min="10" max="10" width="2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74" t="s">
        <v>82</v>
      </c>
      <c r="B1" s="74"/>
      <c r="C1" s="1"/>
      <c r="D1" s="74" t="s">
        <v>211</v>
      </c>
      <c r="E1" s="74"/>
      <c r="F1" s="74"/>
      <c r="G1" s="74"/>
      <c r="H1" s="74"/>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82</v>
      </c>
      <c r="C3" s="6"/>
      <c r="D3" s="16" t="s">
        <v>85</v>
      </c>
      <c r="E3" s="17" t="s">
        <v>17</v>
      </c>
      <c r="F3"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48" t="s">
        <v>297</v>
      </c>
      <c r="E4" s="17" t="s">
        <v>89</v>
      </c>
      <c r="F4" t="s">
        <v>89</v>
      </c>
      <c r="G4" s="19"/>
      <c r="H4" s="15"/>
      <c r="J4" s="20" t="str">
        <f>VLOOKUP(D4,[1]!Dictionary[#All],3,FALSE)</f>
        <v>Bone marrow</v>
      </c>
      <c r="K4" s="21">
        <f>VLOOKUP(D4,[1]!Dictionary[#All],4,FALSE)</f>
        <v>9608</v>
      </c>
      <c r="L4" s="21" t="str">
        <f>VLOOKUP(D4,[1]!Dictionary[#All],5,FALSE)</f>
        <v>FMA</v>
      </c>
      <c r="M4" s="22" t="str">
        <f>VLOOKUP(D4,[1]!Dictionary[#All],6,FALSE)</f>
        <v>3.2</v>
      </c>
      <c r="N4" s="23" t="str">
        <f>VLOOKUP(D4,[1]!VolumeType[#All],2,FALSE)</f>
        <v>Organ</v>
      </c>
      <c r="O4" s="24" t="str">
        <f>VLOOKUP(D4,[1]!VolumeType[#All],3,FALSE)</f>
        <v>Organ</v>
      </c>
      <c r="P4" s="25" t="str">
        <f>VLOOKUP(D4,[1]!Colors[#All],3,FALSE)</f>
        <v>z Bone Marrow</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52" t="s">
        <v>299</v>
      </c>
      <c r="E5" s="30" t="s">
        <v>94</v>
      </c>
      <c r="F5" t="s">
        <v>94</v>
      </c>
      <c r="G5" s="38"/>
      <c r="H5" s="32"/>
      <c r="J5" s="20" t="str">
        <f>VLOOKUP(D5,[1]!Dictionary[#All],3,FALSE)</f>
        <v>Intestine</v>
      </c>
      <c r="K5" s="21">
        <f>VLOOKUP(D5,[1]!Dictionary[#All],4,FALSE)</f>
        <v>7199</v>
      </c>
      <c r="L5" s="21" t="str">
        <f>VLOOKUP(D5,[1]!Dictionary[#All],5,FALSE)</f>
        <v>FMA</v>
      </c>
      <c r="M5" s="22" t="str">
        <f>VLOOKUP(D5,[1]!Dictionary[#All],6,FALSE)</f>
        <v>3.2</v>
      </c>
      <c r="N5" s="23" t="str">
        <f>VLOOKUP(D5,[1]!VolumeType[#All],2,FALSE)</f>
        <v>Organ</v>
      </c>
      <c r="O5" s="24" t="str">
        <f>VLOOKUP(D5,[1]!VolumeType[#All],3,FALSE)</f>
        <v>Organ</v>
      </c>
      <c r="P5" s="25" t="str">
        <f>VLOOKUP(D5,[1]!Colors[#All],3,FALSE)</f>
        <v>z Bowel</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30" t="s">
        <v>90</v>
      </c>
      <c r="F6" t="s">
        <v>84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28</v>
      </c>
      <c r="E7" s="30" t="s">
        <v>28</v>
      </c>
      <c r="F7" t="s">
        <v>28</v>
      </c>
      <c r="G7" s="38"/>
      <c r="H7" s="32"/>
      <c r="J7" s="20" t="str">
        <f>VLOOKUP(D7,[1]!Dictionary[#All],3,FALSE)</f>
        <v>Treated Volume</v>
      </c>
      <c r="K7" s="21" t="str">
        <f>VLOOKUP(D7,[1]!Dictionary[#All],4,FALSE)</f>
        <v>Treated Volume</v>
      </c>
      <c r="L7" s="21" t="str">
        <f>VLOOKUP(D7,[1]!Dictionary[#All],5,FALSE)</f>
        <v>99VMS_STRUCTCODE</v>
      </c>
      <c r="M7" s="22" t="str">
        <f>VLOOKUP(D7,[1]!Dictionary[#All],6,FALSE)</f>
        <v>1.0</v>
      </c>
      <c r="N7" s="23" t="str">
        <f>VLOOKUP(D7,[1]!VolumeType[#All],2,FALSE)</f>
        <v>Special</v>
      </c>
      <c r="O7" s="24" t="str">
        <f>VLOOKUP(D7,[1]!VolumeType[#All],3,FALSE)</f>
        <v>PTV</v>
      </c>
      <c r="P7" s="25" t="str">
        <f>VLOOKUP(D7,[1]!Colors[#All],3,FALSE)</f>
        <v>z DPV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312</v>
      </c>
      <c r="D8" s="16" t="s">
        <v>247</v>
      </c>
      <c r="E8" s="17" t="s">
        <v>83</v>
      </c>
      <c r="F8" t="s">
        <v>84</v>
      </c>
      <c r="G8" s="19"/>
      <c r="H8" s="15"/>
      <c r="J8" s="20" t="str">
        <f>VLOOKUP(D8,[1]!Dictionary[#All],3,FALSE)</f>
        <v>Head of left femur</v>
      </c>
      <c r="K8" s="21">
        <f>VLOOKUP(D8,[1]!Dictionary[#All],4,FALSE)</f>
        <v>55012</v>
      </c>
      <c r="L8" s="21" t="str">
        <f>VLOOKUP(D8,[1]!Dictionary[#All],5,FALSE)</f>
        <v>FMA</v>
      </c>
      <c r="M8" s="22" t="str">
        <f>VLOOKUP(D8,[1]!Dictionary[#All],6,FALSE)</f>
        <v>3.2</v>
      </c>
      <c r="N8" s="23" t="str">
        <f>VLOOKUP(D8,[1]!VolumeType[#All],2,FALSE)</f>
        <v>Organ</v>
      </c>
      <c r="O8" s="24" t="str">
        <f>VLOOKUP(D8,[1]!VolumeType[#All],3,FALSE)</f>
        <v>Organ</v>
      </c>
      <c r="P8" s="25" t="str">
        <f>VLOOKUP(D8,[1]!Colors[#All],3,FALSE)</f>
        <v>z Femoral Head L</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248</v>
      </c>
      <c r="E9" s="17" t="s">
        <v>87</v>
      </c>
      <c r="F9" t="s">
        <v>84</v>
      </c>
      <c r="G9" s="19"/>
      <c r="H9" s="15"/>
      <c r="J9" s="20" t="str">
        <f>VLOOKUP(D9,[1]!Dictionary[#All],3,FALSE)</f>
        <v>Head of right femur</v>
      </c>
      <c r="K9" s="21">
        <f>VLOOKUP(D9,[1]!Dictionary[#All],4,FALSE)</f>
        <v>55011</v>
      </c>
      <c r="L9" s="21" t="str">
        <f>VLOOKUP(D9,[1]!Dictionary[#All],5,FALSE)</f>
        <v>FMA</v>
      </c>
      <c r="M9" s="22" t="str">
        <f>VLOOKUP(D9,[1]!Dictionary[#All],6,FALSE)</f>
        <v>3.2</v>
      </c>
      <c r="N9" s="23" t="str">
        <f>VLOOKUP(D9,[1]!VolumeType[#All],2,FALSE)</f>
        <v>Organ</v>
      </c>
      <c r="O9" s="24" t="str">
        <f>VLOOKUP(D9,[1]!VolumeType[#All],3,FALSE)</f>
        <v>Organ</v>
      </c>
      <c r="P9" s="25" t="str">
        <f>VLOOKUP(D9,[1]!Colors[#All],3,FALSE)</f>
        <v>z Femoral Head R</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301</v>
      </c>
      <c r="E10" s="30" t="s">
        <v>95</v>
      </c>
      <c r="F10" t="s">
        <v>84</v>
      </c>
      <c r="G10" s="38"/>
      <c r="H10" s="32"/>
      <c r="J10" s="20" t="str">
        <f>VLOOKUP(D10,[1]!Dictionary[#All],3,FALSE)</f>
        <v>Left hip</v>
      </c>
      <c r="K10" s="21">
        <f>VLOOKUP(D10,[1]!Dictionary[#All],4,FALSE)</f>
        <v>24966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402</v>
      </c>
      <c r="D11" s="29" t="s">
        <v>302</v>
      </c>
      <c r="E11" s="30" t="s">
        <v>96</v>
      </c>
      <c r="F11" t="s">
        <v>84</v>
      </c>
      <c r="G11" s="38"/>
      <c r="H11" s="32"/>
      <c r="J11" s="20" t="str">
        <f>VLOOKUP(D11,[1]!Dictionary[#All],3,FALSE)</f>
        <v>Right hip</v>
      </c>
      <c r="K11" s="21">
        <f>VLOOKUP(D11,[1]!Dictionary[#All],4,FALSE)</f>
        <v>24965</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29" t="s">
        <v>105</v>
      </c>
      <c r="E12" s="30" t="s">
        <v>93</v>
      </c>
      <c r="F12" t="s">
        <v>93</v>
      </c>
      <c r="G12" s="38"/>
      <c r="H12" s="32"/>
      <c r="J12" s="20" t="str">
        <f>VLOOKUP(D12,[1]!Dictionary[#All],3,FALSE)</f>
        <v>Urinary bladder</v>
      </c>
      <c r="K12" s="21">
        <f>VLOOKUP(D12,[1]!Dictionary[#All],4,FALSE)</f>
        <v>15900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Bladder</v>
      </c>
      <c r="Q12" s="26" t="str">
        <f>IFERROR(VLOOKUP(D12,[1]!DVH_lines[#Data],2,FALSE),"")</f>
        <v/>
      </c>
      <c r="R12" s="27" t="str">
        <f>IFERROR(VLOOKUP(D12,[1]!DVH_lines[#Data],3,FALSE),"")</f>
        <v/>
      </c>
      <c r="S12" s="28" t="str">
        <f>IFERROR(VLOOKUP(D12,[1]!DVH_lines[#Data],4,FALSE),"")</f>
        <v/>
      </c>
      <c r="T12" s="26">
        <f>IFERROR(VLOOKUP(D12,[1]!SearchCT[#Data],2,FALSE),"")</f>
        <v>20</v>
      </c>
      <c r="U12" s="28">
        <f>IFERROR(VLOOKUP(D12,[1]!SearchCT[#Data],3,FALSE),"")</f>
        <v>80</v>
      </c>
    </row>
    <row r="13" spans="1:21" x14ac:dyDescent="0.25">
      <c r="A13" s="70" t="s">
        <v>231</v>
      </c>
      <c r="B13" s="35" t="s">
        <v>232</v>
      </c>
      <c r="D13" s="68" t="s">
        <v>300</v>
      </c>
      <c r="E13" s="30" t="s">
        <v>98</v>
      </c>
      <c r="F13" t="s">
        <v>98</v>
      </c>
      <c r="G13" s="38"/>
      <c r="H13" s="32"/>
      <c r="J13" s="20" t="str">
        <f>VLOOKUP(D13,[1]!Dictionary[#All],3,FALSE)</f>
        <v>Obturator lymph node</v>
      </c>
      <c r="K13" s="21">
        <f>VLOOKUP(D13,[1]!Dictionary[#All],4,FALSE)</f>
        <v>16656</v>
      </c>
      <c r="L13" s="21" t="str">
        <f>VLOOKUP(D13,[1]!Dictionary[#All],5,FALSE)</f>
        <v>FMA</v>
      </c>
      <c r="M13" s="22" t="str">
        <f>VLOOKUP(D13,[1]!Dictionary[#All],6,FALSE)</f>
        <v>3.2</v>
      </c>
      <c r="N13" s="23" t="str">
        <f>VLOOKUP(D13,[1]!VolumeType[#All],2,FALSE)</f>
        <v>CTV</v>
      </c>
      <c r="O13" s="24" t="str">
        <f>VLOOKUP(D13,[1]!VolumeType[#All],3,FALSE)</f>
        <v>Nodes</v>
      </c>
      <c r="P13" s="25" t="str">
        <f>VLOOKUP(D13,[1]!Colors[#All],3,FALSE)</f>
        <v>z Node Obturator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249</v>
      </c>
      <c r="E14" s="30" t="s">
        <v>100</v>
      </c>
      <c r="F14" t="s">
        <v>100</v>
      </c>
      <c r="G14" s="38"/>
      <c r="H14" s="32"/>
      <c r="J14" s="20" t="str">
        <f>VLOOKUP(D14,[1]!Dictionary[#All],3,FALSE)</f>
        <v>Bladder sub PTVs</v>
      </c>
      <c r="K14" s="21" t="str">
        <f>VLOOKUP(D14,[1]!Dictionary[#All],4,FALSE)</f>
        <v>bladder-ptvs</v>
      </c>
      <c r="L14" s="21" t="str">
        <f>VLOOKUP(D14,[1]!Dictionary[#All],5,FALSE)</f>
        <v>99VMS_STRUCTCODE</v>
      </c>
      <c r="M14" s="22" t="str">
        <f>VLOOKUP(D14,[1]!Dictionary[#All],6,FALSE)</f>
        <v>1.0</v>
      </c>
      <c r="N14" s="23" t="str">
        <f>VLOOKUP(D14,[1]!VolumeType[#All],2,FALSE)</f>
        <v>Control</v>
      </c>
      <c r="O14" s="24" t="str">
        <f>VLOOKUP(D14,[1]!VolumeType[#All],3,FALSE)</f>
        <v>Avoidance</v>
      </c>
      <c r="P14" s="25" t="str">
        <f>VLOOKUP(D14,[1]!Colors[#All],3,FALSE)</f>
        <v>z Bladder</v>
      </c>
      <c r="Q14" s="26">
        <f>IFERROR(VLOOKUP(D14,[1]!DVH_lines[#Data],2,FALSE),"")</f>
        <v>-16777216</v>
      </c>
      <c r="R14" s="27">
        <f>IFERROR(VLOOKUP(D14,[1]!DVH_lines[#Data],3,FALSE),"")</f>
        <v>1</v>
      </c>
      <c r="S14" s="28">
        <f>IFERROR(VLOOKUP(D14,[1]!DVH_lines[#Data],4,FALSE),"")</f>
        <v>3</v>
      </c>
      <c r="T14" s="26" t="str">
        <f>IFERROR(VLOOKUP(D14,[1]!SearchCT[#Data],2,FALSE),"")</f>
        <v/>
      </c>
      <c r="U14" s="28" t="str">
        <f>IFERROR(VLOOKUP(D14,[1]!SearchCT[#Data],3,FALSE),"")</f>
        <v/>
      </c>
    </row>
    <row r="15" spans="1:21" x14ac:dyDescent="0.25">
      <c r="D15" s="48" t="s">
        <v>297</v>
      </c>
      <c r="E15" s="30" t="s">
        <v>103</v>
      </c>
      <c r="F15" t="s">
        <v>103</v>
      </c>
      <c r="G15" s="38"/>
      <c r="H15" s="32"/>
      <c r="J15" s="20" t="str">
        <f>VLOOKUP(D15,[1]!Dictionary[#All],3,FALSE)</f>
        <v>Bone marrow</v>
      </c>
      <c r="K15" s="21">
        <f>VLOOKUP(D15,[1]!Dictionary[#All],4,FALSE)</f>
        <v>9608</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Bone Marrow</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2" t="s">
        <v>299</v>
      </c>
      <c r="E16" s="30" t="s">
        <v>102</v>
      </c>
      <c r="F16" t="s">
        <v>102</v>
      </c>
      <c r="G16" s="38"/>
      <c r="H16" s="32"/>
      <c r="J16" s="20" t="str">
        <f>VLOOKUP(D16,[1]!Dictionary[#All],3,FALSE)</f>
        <v>Intestine</v>
      </c>
      <c r="K16" s="21">
        <f>VLOOKUP(D16,[1]!Dictionary[#All],4,FALSE)</f>
        <v>7199</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Bowel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25</v>
      </c>
      <c r="E17" s="30" t="s">
        <v>99</v>
      </c>
      <c r="F17" s="19" t="s">
        <v>99</v>
      </c>
      <c r="G17" s="38"/>
      <c r="H17" s="32"/>
      <c r="J17" s="20" t="str">
        <f>VLOOKUP(D17,[1]!Dictionary[#All],3,FALSE)</f>
        <v>PTV Primary</v>
      </c>
      <c r="K17" s="21" t="str">
        <f>VLOOKUP(D17,[1]!Dictionary[#All],4,FALSE)</f>
        <v>PTVp</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250</v>
      </c>
      <c r="E18" s="30" t="s">
        <v>101</v>
      </c>
      <c r="F18" s="19" t="s">
        <v>101</v>
      </c>
      <c r="G18" s="38"/>
      <c r="H18" s="32"/>
      <c r="J18" s="20" t="str">
        <f>VLOOKUP(D18,[1]!Dictionary[#All],3,FALSE)</f>
        <v>Rectum</v>
      </c>
      <c r="K18" s="21">
        <f>VLOOKUP(D18,[1]!Dictionary[#All],4,FALSE)</f>
        <v>14544</v>
      </c>
      <c r="L18" s="21" t="str">
        <f>VLOOKUP(D18,[1]!Dictionary[#All],5,FALSE)</f>
        <v>FMA</v>
      </c>
      <c r="M18" s="22" t="str">
        <f>VLOOKUP(D18,[1]!Dictionary[#All],6,FALSE)</f>
        <v>3.2</v>
      </c>
      <c r="N18" s="23" t="str">
        <f>VLOOKUP(D18,[1]!VolumeType[#All],2,FALSE)</f>
        <v>Control</v>
      </c>
      <c r="O18" s="24" t="str">
        <f>VLOOKUP(D18,[1]!VolumeType[#All],3,FALSE)</f>
        <v>Avoidance</v>
      </c>
      <c r="P18" s="25" t="str">
        <f>VLOOKUP(D18,[1]!Colors[#All],3,FALSE)</f>
        <v>z Rectum</v>
      </c>
      <c r="Q18" s="26">
        <f>IFERROR(VLOOKUP(D18,[1]!DVH_lines[#Data],2,FALSE),"")</f>
        <v>-16777216</v>
      </c>
      <c r="R18" s="27">
        <f>IFERROR(VLOOKUP(D18,[1]!DVH_lines[#Data],3,FALSE),"")</f>
        <v>1</v>
      </c>
      <c r="S18" s="28">
        <f>IFERROR(VLOOKUP(D18,[1]!DVH_lines[#Data],4,FALSE),"")</f>
        <v>3</v>
      </c>
      <c r="T18" s="26" t="str">
        <f>IFERROR(VLOOKUP(D18,[1]!SearchCT[#Data],2,FALSE),"")</f>
        <v/>
      </c>
      <c r="U18" s="28" t="str">
        <f>IFERROR(VLOOKUP(D18,[1]!SearchCT[#Data],3,FALSE),"")</f>
        <v/>
      </c>
    </row>
    <row r="19" spans="4:21" x14ac:dyDescent="0.25">
      <c r="D19" s="66" t="s">
        <v>298</v>
      </c>
      <c r="E19" s="30" t="s">
        <v>92</v>
      </c>
      <c r="F19" s="19" t="s">
        <v>84</v>
      </c>
      <c r="G19" s="38"/>
      <c r="H19" s="32"/>
      <c r="J19" s="20" t="str">
        <f>VLOOKUP(D19,[1]!Dictionary[#All],3,FALSE)</f>
        <v>Presacral space</v>
      </c>
      <c r="K19" s="21">
        <f>VLOOKUP(D19,[1]!Dictionary[#All],4,FALSE)</f>
        <v>265331</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PresacralSpace</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v>
      </c>
      <c r="E20" s="30" t="s">
        <v>88</v>
      </c>
      <c r="F20" s="19" t="s">
        <v>84</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86</v>
      </c>
      <c r="E21" s="30" t="s">
        <v>86</v>
      </c>
      <c r="F21" s="19" t="s">
        <v>86</v>
      </c>
      <c r="G21" s="19"/>
      <c r="H21" s="15"/>
      <c r="J21" s="20" t="str">
        <f>VLOOKUP(D21,[1]!Dictionary[#All],3,FALSE)</f>
        <v>Rectum</v>
      </c>
      <c r="K21" s="21">
        <f>VLOOKUP(D21,[1]!Dictionary[#All],4,FALSE)</f>
        <v>14544</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Rectum</v>
      </c>
      <c r="Q21" s="26" t="str">
        <f>IFERROR(VLOOKUP(D21,[1]!DVH_lines[#Data],2,FALSE),"")</f>
        <v/>
      </c>
      <c r="R21" s="27" t="str">
        <f>IFERROR(VLOOKUP(D21,[1]!DVH_lines[#Data],3,FALSE),"")</f>
        <v/>
      </c>
      <c r="S21" s="28" t="str">
        <f>IFERROR(VLOOKUP(D21,[1]!DVH_lines[#Data],4,FALSE),"")</f>
        <v/>
      </c>
      <c r="T21" s="26">
        <f>IFERROR(VLOOKUP(D21,[1]!SearchCT[#Data],2,FALSE),"")</f>
        <v>-20</v>
      </c>
      <c r="U21" s="28">
        <f>IFERROR(VLOOKUP(D21,[1]!SearchCT[#Data],3,FALSE),"")</f>
        <v>40</v>
      </c>
    </row>
    <row r="22" spans="4:21" x14ac:dyDescent="0.25">
      <c r="D22" s="67" t="s">
        <v>97</v>
      </c>
      <c r="E22" s="30" t="s">
        <v>97</v>
      </c>
      <c r="F22" t="s">
        <v>97</v>
      </c>
      <c r="G22" s="38"/>
      <c r="H22" s="32"/>
      <c r="J22" s="20" t="str">
        <f>VLOOKUP(D22,[1]!Dictionary[#All],3,FALSE)</f>
        <v>Sacrum</v>
      </c>
      <c r="K22" s="21">
        <f>VLOOKUP(D22,[1]!Dictionary[#All],4,FALSE)</f>
        <v>16202</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Sacrum</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2" t="s">
        <v>317</v>
      </c>
      <c r="E23" s="30" t="s">
        <v>91</v>
      </c>
      <c r="F23" t="s">
        <v>91</v>
      </c>
      <c r="G23" s="38"/>
      <c r="H23" s="32"/>
      <c r="J23" s="20" t="str">
        <f>VLOOKUP(D23,[1]!Dictionary[#All],3,FALSE)</f>
        <v>Internal iliac lymphatic chain</v>
      </c>
      <c r="K23" s="21">
        <f>VLOOKUP(D23,[1]!Dictionary[#All],4,FALSE)</f>
        <v>224275</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 Node Int iliac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6" t="s">
        <v>234</v>
      </c>
      <c r="E24" s="17" t="s">
        <v>235</v>
      </c>
      <c r="F24" s="54" t="s">
        <v>236</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56" t="s">
        <v>234</v>
      </c>
      <c r="E25" s="17" t="s">
        <v>237</v>
      </c>
      <c r="F25" s="54" t="s">
        <v>236</v>
      </c>
      <c r="G25" s="38"/>
      <c r="H25" s="32"/>
      <c r="J25" s="20" t="str">
        <f>VLOOKUP(D25,[1]!Dictionary[#All],3,FALSE)</f>
        <v>Artifact</v>
      </c>
      <c r="K25" s="21">
        <f>VLOOKUP(D25,[1]!Dictionary[#All],4,FALSE)</f>
        <v>11296</v>
      </c>
      <c r="L25" s="21" t="str">
        <f>VLOOKUP(D25,[1]!Dictionary[#All],5,FALSE)</f>
        <v>RADLEX</v>
      </c>
      <c r="M25" s="22">
        <f>VLOOKUP(D25,[1]!Dictionary[#All],6,FALSE)</f>
        <v>3.8</v>
      </c>
      <c r="N25" s="23" t="str">
        <f>VLOOKUP(D25,[1]!VolumeType[#All],2,FALSE)</f>
        <v>Artifact</v>
      </c>
      <c r="O25" s="24" t="str">
        <f>VLOOKUP(D25,[1]!VolumeType[#All],3,FALSE)</f>
        <v>None</v>
      </c>
      <c r="P25" s="25" t="str">
        <f>VLOOKUP(D25,[1]!Colors[#All],3,FALSE)</f>
        <v>z RO Helper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234</v>
      </c>
      <c r="E26" s="17" t="s">
        <v>251</v>
      </c>
      <c r="F26" s="54" t="s">
        <v>236</v>
      </c>
      <c r="G26" s="38"/>
      <c r="H26" s="32"/>
      <c r="J26" s="20" t="str">
        <f>VLOOKUP(D26,[1]!Dictionary[#All],3,FALSE)</f>
        <v>Artifact</v>
      </c>
      <c r="K26" s="21">
        <f>VLOOKUP(D26,[1]!Dictionary[#All],4,FALSE)</f>
        <v>11296</v>
      </c>
      <c r="L26" s="21" t="str">
        <f>VLOOKUP(D26,[1]!Dictionary[#All],5,FALSE)</f>
        <v>RADLEX</v>
      </c>
      <c r="M26" s="22">
        <f>VLOOKUP(D26,[1]!Dictionary[#All],6,FALSE)</f>
        <v>3.8</v>
      </c>
      <c r="N26" s="23" t="str">
        <f>VLOOKUP(D26,[1]!VolumeType[#All],2,FALSE)</f>
        <v>Artifact</v>
      </c>
      <c r="O26" s="24" t="str">
        <f>VLOOKUP(D26,[1]!VolumeType[#All],3,FALSE)</f>
        <v>None</v>
      </c>
      <c r="P26" s="25" t="str">
        <f>VLOOKUP(D26,[1]!Colors[#All],3,FALSE)</f>
        <v>z RO Helper</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234</v>
      </c>
      <c r="E27" s="17" t="s">
        <v>252</v>
      </c>
      <c r="F27" s="54" t="s">
        <v>236</v>
      </c>
      <c r="G27" s="38"/>
      <c r="H27" s="32"/>
      <c r="J27" s="20" t="str">
        <f>VLOOKUP(D27,[1]!Dictionary[#All],3,FALSE)</f>
        <v>Artifact</v>
      </c>
      <c r="K27" s="21">
        <f>VLOOKUP(D27,[1]!Dictionary[#All],4,FALSE)</f>
        <v>11296</v>
      </c>
      <c r="L27" s="21" t="str">
        <f>VLOOKUP(D27,[1]!Dictionary[#All],5,FALSE)</f>
        <v>RADLEX</v>
      </c>
      <c r="M27" s="22">
        <f>VLOOKUP(D27,[1]!Dictionary[#All],6,FALSE)</f>
        <v>3.8</v>
      </c>
      <c r="N27" s="23" t="str">
        <f>VLOOKUP(D27,[1]!VolumeType[#All],2,FALSE)</f>
        <v>Artifact</v>
      </c>
      <c r="O27" s="24" t="str">
        <f>VLOOKUP(D27,[1]!VolumeType[#All],3,FALSE)</f>
        <v>None</v>
      </c>
      <c r="P27" s="25" t="str">
        <f>VLOOKUP(D27,[1]!Colors[#All],3,FALSE)</f>
        <v>z RO Helper</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ht="15.75" thickBot="1" x14ac:dyDescent="0.3">
      <c r="D28" s="29" t="s">
        <v>234</v>
      </c>
      <c r="E28" s="17" t="s">
        <v>253</v>
      </c>
      <c r="F28" s="54" t="s">
        <v>236</v>
      </c>
      <c r="G28" s="38"/>
      <c r="H28" s="32"/>
      <c r="J28" s="39" t="str">
        <f>VLOOKUP(D28,[1]!Dictionary[#All],3,FALSE)</f>
        <v>Artifact</v>
      </c>
      <c r="K28" s="40">
        <f>VLOOKUP(D28,[1]!Dictionary[#All],4,FALSE)</f>
        <v>11296</v>
      </c>
      <c r="L28" s="40" t="str">
        <f>VLOOKUP(D28,[1]!Dictionary[#All],5,FALSE)</f>
        <v>RADLEX</v>
      </c>
      <c r="M28" s="41">
        <f>VLOOKUP(D28,[1]!Dictionary[#All],6,FALSE)</f>
        <v>3.8</v>
      </c>
      <c r="N28" s="42" t="str">
        <f>VLOOKUP(D28,[1]!VolumeType[#All],2,FALSE)</f>
        <v>Artifact</v>
      </c>
      <c r="O28" s="43" t="str">
        <f>VLOOKUP(D28,[1]!VolumeType[#All],3,FALSE)</f>
        <v>None</v>
      </c>
      <c r="P28" s="44" t="str">
        <f>VLOOKUP(D28,[1]!Colors[#All],3,FALSE)</f>
        <v>z RO Helper</v>
      </c>
      <c r="Q28" s="45" t="str">
        <f>IFERROR(VLOOKUP(D28,[1]!DVH_lines[#Data],2,FALSE),"")</f>
        <v/>
      </c>
      <c r="R28" s="46" t="str">
        <f>IFERROR(VLOOKUP(D28,[1]!DVH_lines[#Data],3,FALSE),"")</f>
        <v/>
      </c>
      <c r="S28" s="47" t="str">
        <f>IFERROR(VLOOKUP(D28,[1]!DVH_lines[#Data],4,FALSE),"")</f>
        <v/>
      </c>
      <c r="T28" s="45" t="str">
        <f>IFERROR(VLOOKUP(D28,[1]!SearchCT[#Data],2,FALSE),"")</f>
        <v/>
      </c>
      <c r="U28" s="47" t="str">
        <f>IFERROR(VLOOKUP(D28,[1]!SearchCT[#Data],3,FALSE),"")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abSelected="1"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16.140625" style="2" bestFit="1" customWidth="1"/>
    <col min="5" max="5" width="16.85546875" style="2" bestFit="1" customWidth="1"/>
    <col min="6" max="6" width="19.140625" style="2" bestFit="1" customWidth="1"/>
    <col min="7" max="7" width="13.42578125" style="2" bestFit="1" customWidth="1"/>
    <col min="8" max="8" width="18.85546875" style="2" bestFit="1" customWidth="1"/>
    <col min="9" max="9" width="5.85546875" style="2" bestFit="1" customWidth="1"/>
    <col min="10" max="10" width="2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7"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74" t="s">
        <v>254</v>
      </c>
      <c r="B1" s="74"/>
      <c r="C1" s="1"/>
      <c r="D1" s="74" t="s">
        <v>211</v>
      </c>
      <c r="E1" s="74"/>
      <c r="F1" s="74"/>
      <c r="G1" s="74"/>
      <c r="H1" s="74"/>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254</v>
      </c>
      <c r="C3" s="6"/>
      <c r="D3" s="29" t="s">
        <v>85</v>
      </c>
      <c r="E3" s="17" t="s">
        <v>17</v>
      </c>
      <c r="F3" s="18"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30" t="s">
        <v>28</v>
      </c>
      <c r="F4" s="19"/>
      <c r="G4" s="19"/>
      <c r="H4" s="15"/>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VLOOKUP(D4,[1]!Colors[#All],3,FALSE)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106</v>
      </c>
      <c r="C5" s="6"/>
      <c r="D5" s="48" t="s">
        <v>68</v>
      </c>
      <c r="E5" s="30" t="s">
        <v>125</v>
      </c>
      <c r="F5" s="30"/>
      <c r="G5" s="38"/>
      <c r="H5" s="32"/>
      <c r="J5" s="20" t="str">
        <f>VLOOKUP(D5,[1]!Dictionary[#All],3,FALSE)</f>
        <v>GTV Primary</v>
      </c>
      <c r="K5" s="21" t="str">
        <f>VLOOKUP(D5,[1]!Dictionary[#All],4,FALSE)</f>
        <v>GTVp</v>
      </c>
      <c r="L5" s="21" t="str">
        <f>VLOOKUP(D5,[1]!Dictionary[#All],5,FALSE)</f>
        <v>99VMS_STRUCTCODE</v>
      </c>
      <c r="M5" s="22" t="str">
        <f>VLOOKUP(D5,[1]!Dictionary[#All],6,FALSE)</f>
        <v>1.0</v>
      </c>
      <c r="N5" s="23" t="str">
        <f>VLOOKUP(D5,[1]!VolumeType[#All],2,FALSE)</f>
        <v>GTV</v>
      </c>
      <c r="O5" s="24" t="str">
        <f>VLOOKUP(D5,[1]!VolumeType[#All],3,FALSE)</f>
        <v>GTV</v>
      </c>
      <c r="P5" s="25" t="str">
        <f>VLOOKUP(D5,[1]!Colors[#All],3,FALSE)</f>
        <v>z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8" t="s">
        <v>266</v>
      </c>
      <c r="E6" s="30" t="s">
        <v>133</v>
      </c>
      <c r="F6" s="30"/>
      <c r="G6" s="38"/>
      <c r="H6" s="32"/>
      <c r="J6" s="20" t="str">
        <f>VLOOKUP(D6,[1]!Dictionary[#All],3,FALSE)</f>
        <v>GTV Nodal</v>
      </c>
      <c r="K6" s="21" t="str">
        <f>VLOOKUP(D6,[1]!Dictionary[#All],4,FALSE)</f>
        <v>GTVn</v>
      </c>
      <c r="L6" s="21" t="str">
        <f>VLOOKUP(D6,[1]!Dictionary[#All],5,FALSE)</f>
        <v>99VMS_STRUCTCODE</v>
      </c>
      <c r="M6" s="22" t="str">
        <f>VLOOKUP(D6,[1]!Dictionary[#All],6,FALSE)</f>
        <v>1.0</v>
      </c>
      <c r="N6" s="23" t="str">
        <f>VLOOKUP(D6,[1]!VolumeType[#All],2,FALSE)</f>
        <v>GTV</v>
      </c>
      <c r="O6" s="24" t="str">
        <f>VLOOKUP(D6,[1]!VolumeType[#All],3,FALSE)</f>
        <v>Nodes</v>
      </c>
      <c r="P6" s="25" t="str">
        <f>VLOOKUP(D6,[1]!Colors[#All],3,FALSE)</f>
        <v>z GTV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48" t="s">
        <v>261</v>
      </c>
      <c r="E7" s="30" t="s">
        <v>148</v>
      </c>
      <c r="F7" s="30"/>
      <c r="G7" s="38"/>
      <c r="H7" s="32"/>
      <c r="J7" s="20" t="str">
        <f>VLOOKUP(D7,[1]!Dictionary[#All],3,FALSE)</f>
        <v>CTV High Risk</v>
      </c>
      <c r="K7" s="21" t="str">
        <f>VLOOKUP(D7,[1]!Dictionary[#All],4,FALSE)</f>
        <v>CTV_High</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107</v>
      </c>
      <c r="D8" s="57" t="s">
        <v>271</v>
      </c>
      <c r="E8" s="30" t="s">
        <v>155</v>
      </c>
      <c r="F8" s="30"/>
      <c r="G8" s="38"/>
      <c r="H8" s="32"/>
      <c r="J8" s="20" t="str">
        <f>VLOOKUP(D8,[1]!Dictionary[#All],3,FALSE)</f>
        <v>CTV Intermediate Risk</v>
      </c>
      <c r="K8" s="21" t="str">
        <f>VLOOKUP(D8,[1]!Dictionary[#All],4,FALSE)</f>
        <v>CTV_Intermediate</v>
      </c>
      <c r="L8" s="21" t="str">
        <f>VLOOKUP(D8,[1]!Dictionary[#All],5,FALSE)</f>
        <v>99VMS_STRUCTCODE</v>
      </c>
      <c r="M8" s="22" t="str">
        <f>VLOOKUP(D8,[1]!Dictionary[#All],6,FALSE)</f>
        <v>1.0</v>
      </c>
      <c r="N8" s="23" t="str">
        <f>VLOOKUP(D8,[1]!VolumeType[#All],2,FALSE)</f>
        <v>CTV</v>
      </c>
      <c r="O8" s="24" t="str">
        <f>VLOOKUP(D8,[1]!VolumeType[#All],3,FALSE)</f>
        <v>Nodes</v>
      </c>
      <c r="P8" s="25" t="str">
        <f>VLOOKUP(D8,[1]!Colors[#All],3,FALSE)</f>
        <v>z CTV low</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48" t="s">
        <v>261</v>
      </c>
      <c r="E9" s="30" t="s">
        <v>127</v>
      </c>
      <c r="F9" s="30"/>
      <c r="G9" s="38"/>
      <c r="H9" s="32"/>
      <c r="J9" s="20" t="str">
        <f>VLOOKUP(D9,[1]!Dictionary[#All],3,FALSE)</f>
        <v>CTV High Risk</v>
      </c>
      <c r="K9" s="21" t="str">
        <f>VLOOKUP(D9,[1]!Dictionary[#All],4,FALSE)</f>
        <v>CTV_High</v>
      </c>
      <c r="L9" s="21" t="str">
        <f>VLOOKUP(D9,[1]!Dictionary[#All],5,FALSE)</f>
        <v>99VMS_STRUCTCODE</v>
      </c>
      <c r="M9" s="22" t="str">
        <f>VLOOKUP(D9,[1]!Dictionary[#All],6,FALSE)</f>
        <v>1.0</v>
      </c>
      <c r="N9" s="23" t="str">
        <f>VLOOKUP(D9,[1]!VolumeType[#All],2,FALSE)</f>
        <v>CTV</v>
      </c>
      <c r="O9" s="24" t="str">
        <f>VLOOKUP(D9,[1]!VolumeType[#All],3,FALSE)</f>
        <v>CTV</v>
      </c>
      <c r="P9" s="25" t="str">
        <f>VLOOKUP(D9,[1]!Colors[#All],3,FALSE)</f>
        <v>z CTV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57" t="s">
        <v>262</v>
      </c>
      <c r="E10" s="30" t="s">
        <v>149</v>
      </c>
      <c r="F10" s="30"/>
      <c r="G10" s="38"/>
      <c r="H10" s="32"/>
      <c r="J10" s="20" t="str">
        <f>VLOOKUP(D10,[1]!Dictionary[#All],3,FALSE)</f>
        <v>CTV Intermediate Risk</v>
      </c>
      <c r="K10" s="21" t="str">
        <f>VLOOKUP(D10,[1]!Dictionary[#All],4,FALSE)</f>
        <v>CTV_Intermediate</v>
      </c>
      <c r="L10" s="21" t="str">
        <f>VLOOKUP(D10,[1]!Dictionary[#All],5,FALSE)</f>
        <v>99VMS_STRUCTCODE</v>
      </c>
      <c r="M10" s="22" t="str">
        <f>VLOOKUP(D10,[1]!Dictionary[#All],6,FALSE)</f>
        <v>1.0</v>
      </c>
      <c r="N10" s="23" t="str">
        <f>VLOOKUP(D10,[1]!VolumeType[#All],2,FALSE)</f>
        <v>CTV</v>
      </c>
      <c r="O10" s="24" t="str">
        <f>VLOOKUP(D10,[1]!VolumeType[#All],3,FALSE)</f>
        <v>CTV</v>
      </c>
      <c r="P10" s="25" t="str">
        <f>VLOOKUP(D10,[1]!Colors[#All],3,FALSE)</f>
        <v>z CTV int</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397</v>
      </c>
      <c r="D11" s="57" t="s">
        <v>265</v>
      </c>
      <c r="E11" s="30" t="s">
        <v>128</v>
      </c>
      <c r="F11" s="30"/>
      <c r="G11" s="38"/>
      <c r="H11" s="32"/>
      <c r="J11" s="20" t="str">
        <f>VLOOKUP(D11,[1]!Dictionary[#All],3,FALSE)</f>
        <v>CTV Low Risk</v>
      </c>
      <c r="K11" s="21" t="str">
        <f>VLOOKUP(D11,[1]!Dictionary[#All],4,FALSE)</f>
        <v>CTV_Low</v>
      </c>
      <c r="L11" s="21" t="str">
        <f>VLOOKUP(D11,[1]!Dictionary[#All],5,FALSE)</f>
        <v>99VMS_STRUCTCODE</v>
      </c>
      <c r="M11" s="22" t="str">
        <f>VLOOKUP(D11,[1]!Dictionary[#All],6,FALSE)</f>
        <v>1.0</v>
      </c>
      <c r="N11" s="23" t="str">
        <f>VLOOKUP(D11,[1]!VolumeType[#All],2,FALSE)</f>
        <v>CTV</v>
      </c>
      <c r="O11" s="24" t="str">
        <f>VLOOKUP(D11,[1]!VolumeType[#All],3,FALSE)</f>
        <v>CTV</v>
      </c>
      <c r="P11" s="25" t="str">
        <f>VLOOKUP(D11,[1]!Colors[#All],3,FALSE)</f>
        <v>z CTV low</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2" t="s">
        <v>268</v>
      </c>
      <c r="E12" s="30" t="s">
        <v>157</v>
      </c>
      <c r="F12" s="30"/>
      <c r="G12" s="38"/>
      <c r="H12" s="32"/>
      <c r="J12" s="20" t="str">
        <f>VLOOKUP(D12,[1]!Dictionary[#All],3,FALSE)</f>
        <v>PTV High Risk</v>
      </c>
      <c r="K12" s="21" t="str">
        <f>VLOOKUP(D12,[1]!Dictionary[#All],4,FALSE)</f>
        <v>PTV_High</v>
      </c>
      <c r="L12" s="21" t="str">
        <f>VLOOKUP(D12,[1]!Dictionary[#All],5,FALSE)</f>
        <v>99VMS_STRUCTCODE</v>
      </c>
      <c r="M12" s="22" t="str">
        <f>VLOOKUP(D12,[1]!Dictionary[#All],6,FALSE)</f>
        <v>1.0</v>
      </c>
      <c r="N12" s="23" t="str">
        <f>VLOOKUP(D12,[1]!VolumeType[#All],2,FALSE)</f>
        <v>PTV</v>
      </c>
      <c r="O12" s="24" t="str">
        <f>VLOOKUP(D12,[1]!VolumeType[#All],3,FALSE)</f>
        <v>PTV</v>
      </c>
      <c r="P12" s="25" t="str">
        <f>VLOOKUP(D12,[1]!Colors[#All],3,FALSE)</f>
        <v>z PTV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0" t="s">
        <v>270</v>
      </c>
      <c r="E13" s="30" t="s">
        <v>152</v>
      </c>
      <c r="F13" s="30"/>
      <c r="G13" s="38"/>
      <c r="H13" s="32"/>
      <c r="J13" s="20" t="str">
        <f>VLOOKUP(D13,[1]!Dictionary[#All],3,FALSE)</f>
        <v>PTV Intermediate Risk</v>
      </c>
      <c r="K13" s="21" t="str">
        <f>VLOOKUP(D13,[1]!Dictionary[#All],4,FALSE)</f>
        <v>PTV_Intermediate</v>
      </c>
      <c r="L13" s="21" t="str">
        <f>VLOOKUP(D13,[1]!Dictionary[#All],5,FALSE)</f>
        <v>99VMS_STRUCTCODE</v>
      </c>
      <c r="M13" s="22" t="str">
        <f>VLOOKUP(D13,[1]!Dictionary[#All],6,FALSE)</f>
        <v>1.0</v>
      </c>
      <c r="N13" s="23" t="str">
        <f>VLOOKUP(D13,[1]!VolumeType[#All],2,FALSE)</f>
        <v>PTV</v>
      </c>
      <c r="O13" s="24" t="str">
        <f>VLOOKUP(D13,[1]!VolumeType[#All],3,FALSE)</f>
        <v>PTV</v>
      </c>
      <c r="P13" s="25" t="str">
        <f>VLOOKUP(D13,[1]!Colors[#All],3,FALSE)</f>
        <v>z PTV int</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52" t="s">
        <v>268</v>
      </c>
      <c r="E14" s="30" t="s">
        <v>151</v>
      </c>
      <c r="F14" s="30"/>
      <c r="G14" s="38"/>
      <c r="H14" s="32"/>
      <c r="J14" s="20" t="str">
        <f>VLOOKUP(D14,[1]!Dictionary[#All],3,FALSE)</f>
        <v>PTV High Risk</v>
      </c>
      <c r="K14" s="21" t="str">
        <f>VLOOKUP(D14,[1]!Dictionary[#All],4,FALSE)</f>
        <v>PTV_High</v>
      </c>
      <c r="L14" s="21" t="str">
        <f>VLOOKUP(D14,[1]!Dictionary[#All],5,FALSE)</f>
        <v>99VMS_STRUCTCODE</v>
      </c>
      <c r="M14" s="22" t="str">
        <f>VLOOKUP(D14,[1]!Dictionary[#All],6,FALSE)</f>
        <v>1.0</v>
      </c>
      <c r="N14" s="23" t="str">
        <f>VLOOKUP(D14,[1]!VolumeType[#All],2,FALSE)</f>
        <v>PTV</v>
      </c>
      <c r="O14" s="24" t="str">
        <f>VLOOKUP(D14,[1]!VolumeType[#All],3,FALSE)</f>
        <v>PTV</v>
      </c>
      <c r="P14" s="25" t="str">
        <f>VLOOKUP(D14,[1]!Colors[#All],3,FALSE)</f>
        <v>z PTV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227</v>
      </c>
      <c r="E15" s="30" t="s">
        <v>156</v>
      </c>
      <c r="F15" s="30"/>
      <c r="G15" s="38"/>
      <c r="H15" s="32"/>
      <c r="J15" s="20" t="str">
        <f>VLOOKUP(D15,[1]!Dictionary[#All],3,FALSE)</f>
        <v>PTV Intermediate Risk</v>
      </c>
      <c r="K15" s="21" t="str">
        <f>VLOOKUP(D15,[1]!Dictionary[#All],4,FALSE)</f>
        <v>PTV_Intermediate</v>
      </c>
      <c r="L15" s="21" t="str">
        <f>VLOOKUP(D15,[1]!Dictionary[#All],5,FALSE)</f>
        <v>99VMS_STRUCTCODE</v>
      </c>
      <c r="M15" s="22" t="str">
        <f>VLOOKUP(D15,[1]!Dictionary[#All],6,FALSE)</f>
        <v>1.0</v>
      </c>
      <c r="N15" s="23" t="str">
        <f>VLOOKUP(D15,[1]!VolumeType[#All],2,FALSE)</f>
        <v>PTV</v>
      </c>
      <c r="O15" s="24" t="str">
        <f>VLOOKUP(D15,[1]!VolumeType[#All],3,FALSE)</f>
        <v>PTV</v>
      </c>
      <c r="P15" s="25" t="str">
        <f>VLOOKUP(D15,[1]!Colors[#All],3,FALSE)</f>
        <v>z PTV int</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48" t="s">
        <v>269</v>
      </c>
      <c r="E16" s="30" t="s">
        <v>150</v>
      </c>
      <c r="F16" s="30"/>
      <c r="G16" s="38"/>
      <c r="H16" s="32"/>
      <c r="J16" s="20" t="str">
        <f>VLOOKUP(D16,[1]!Dictionary[#All],3,FALSE)</f>
        <v>PTV Low Risk</v>
      </c>
      <c r="K16" s="21" t="str">
        <f>VLOOKUP(D16,[1]!Dictionary[#All],4,FALSE)</f>
        <v>PTV_Low</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 low</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52" t="s">
        <v>268</v>
      </c>
      <c r="E17" s="30" t="s">
        <v>154</v>
      </c>
      <c r="F17" s="30" t="s">
        <v>154</v>
      </c>
      <c r="G17" s="38"/>
      <c r="H17" s="32"/>
      <c r="J17" s="20" t="str">
        <f>VLOOKUP(D17,[1]!Dictionary[#All],3,FALSE)</f>
        <v>PTV High Risk</v>
      </c>
      <c r="K17" s="21" t="str">
        <f>VLOOKUP(D17,[1]!Dictionary[#All],4,FALSE)</f>
        <v>PTV_High</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8" t="s">
        <v>269</v>
      </c>
      <c r="E18" s="30" t="s">
        <v>159</v>
      </c>
      <c r="F18" s="30" t="s">
        <v>159</v>
      </c>
      <c r="G18" s="38"/>
      <c r="H18" s="32"/>
      <c r="J18" s="20" t="str">
        <f>VLOOKUP(D18,[1]!Dictionary[#All],3,FALSE)</f>
        <v>PTV Low Risk</v>
      </c>
      <c r="K18" s="21" t="str">
        <f>VLOOKUP(D18,[1]!Dictionary[#All],4,FALSE)</f>
        <v>PTV_Low</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 low</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315</v>
      </c>
      <c r="E19" s="30" t="s">
        <v>140</v>
      </c>
      <c r="F19" s="30" t="s">
        <v>140</v>
      </c>
      <c r="G19" s="38"/>
      <c r="H19" s="32"/>
      <c r="J19" s="20" t="str">
        <f>VLOOKUP(D19,[1]!Dictionary[#All],3,FALSE)</f>
        <v>PTV Low Risk</v>
      </c>
      <c r="K19" s="21" t="str">
        <f>VLOOKUP(D19,[1]!Dictionary[#All],4,FALSE)</f>
        <v>PTV_Low</v>
      </c>
      <c r="L19" s="21" t="str">
        <f>VLOOKUP(D19,[1]!Dictionary[#All],5,FALSE)</f>
        <v>99VMS_STRUCTCODE</v>
      </c>
      <c r="M19" s="22" t="str">
        <f>VLOOKUP(D19,[1]!Dictionary[#All],6,FALSE)</f>
        <v>1.0</v>
      </c>
      <c r="N19" s="23" t="str">
        <f>VLOOKUP(D19,[1]!VolumeType[#All],2,FALSE)</f>
        <v>PTV</v>
      </c>
      <c r="O19" s="24" t="str">
        <f>VLOOKUP(D19,[1]!VolumeType[#All],3,FALSE)</f>
        <v>PTV</v>
      </c>
      <c r="P19" s="25" t="str">
        <f>VLOOKUP(D19,[1]!Colors[#All],3,FALSE)</f>
        <v>z PTV low R a</v>
      </c>
      <c r="Q19" s="26">
        <f>IFERROR(VLOOKUP(D19,[1]!DVH_lines[#Data],2,FALSE),"")</f>
        <v>-16777216</v>
      </c>
      <c r="R19" s="27">
        <f>IFERROR(VLOOKUP(D19,[1]!DVH_lines[#Data],3,FALSE),"")</f>
        <v>1</v>
      </c>
      <c r="S19" s="28">
        <f>IFERROR(VLOOKUP(D19,[1]!DVH_lines[#Data],4,FALSE),"")</f>
        <v>3</v>
      </c>
      <c r="T19" s="26" t="str">
        <f>IFERROR(VLOOKUP(D19,[1]!SearchCT[#Data],2,FALSE),"")</f>
        <v/>
      </c>
      <c r="U19" s="28" t="str">
        <f>IFERROR(VLOOKUP(D19,[1]!SearchCT[#Data],3,FALSE),"")</f>
        <v/>
      </c>
    </row>
    <row r="20" spans="4:21" x14ac:dyDescent="0.25">
      <c r="D20" s="48" t="s">
        <v>316</v>
      </c>
      <c r="E20" s="30" t="s">
        <v>141</v>
      </c>
      <c r="F20" s="30" t="s">
        <v>141</v>
      </c>
      <c r="G20" s="38"/>
      <c r="H20" s="32"/>
      <c r="J20" s="20" t="str">
        <f>VLOOKUP(D20,[1]!Dictionary[#All],3,FALSE)</f>
        <v>PTV Low Risk</v>
      </c>
      <c r="K20" s="21" t="str">
        <f>VLOOKUP(D20,[1]!Dictionary[#All],4,FALSE)</f>
        <v>PTV_Low</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 low R b</v>
      </c>
      <c r="Q20" s="26">
        <f>IFERROR(VLOOKUP(D20,[1]!DVH_lines[#Data],2,FALSE),"")</f>
        <v>-16777216</v>
      </c>
      <c r="R20" s="27">
        <f>IFERROR(VLOOKUP(D20,[1]!DVH_lines[#Data],3,FALSE),"")</f>
        <v>1</v>
      </c>
      <c r="S20" s="28">
        <f>IFERROR(VLOOKUP(D20,[1]!DVH_lines[#Data],4,FALSE),"")</f>
        <v>3</v>
      </c>
      <c r="T20" s="26" t="str">
        <f>IFERROR(VLOOKUP(D20,[1]!SearchCT[#Data],2,FALSE),"")</f>
        <v/>
      </c>
      <c r="U20" s="28" t="str">
        <f>IFERROR(VLOOKUP(D20,[1]!SearchCT[#Data],3,FALSE),"")</f>
        <v/>
      </c>
    </row>
    <row r="21" spans="4:21" x14ac:dyDescent="0.25">
      <c r="D21" s="48" t="s">
        <v>314</v>
      </c>
      <c r="E21" s="30" t="s">
        <v>144</v>
      </c>
      <c r="F21" s="30" t="s">
        <v>144</v>
      </c>
      <c r="G21" s="38"/>
      <c r="H21" s="32"/>
      <c r="J21" s="20" t="str">
        <f>VLOOKUP(D21,[1]!Dictionary[#All],3,FALSE)</f>
        <v>PTV Low Risk</v>
      </c>
      <c r="K21" s="21" t="str">
        <f>VLOOKUP(D21,[1]!Dictionary[#All],4,FALSE)</f>
        <v>PTV_Low</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 low L a</v>
      </c>
      <c r="Q21" s="26">
        <f>IFERROR(VLOOKUP(D21,[1]!DVH_lines[#Data],2,FALSE),"")</f>
        <v>-16777216</v>
      </c>
      <c r="R21" s="27">
        <f>IFERROR(VLOOKUP(D21,[1]!DVH_lines[#Data],3,FALSE),"")</f>
        <v>1</v>
      </c>
      <c r="S21" s="28">
        <f>IFERROR(VLOOKUP(D21,[1]!DVH_lines[#Data],4,FALSE),"")</f>
        <v>3</v>
      </c>
      <c r="T21" s="26" t="str">
        <f>IFERROR(VLOOKUP(D21,[1]!SearchCT[#Data],2,FALSE),"")</f>
        <v/>
      </c>
      <c r="U21" s="28" t="str">
        <f>IFERROR(VLOOKUP(D21,[1]!SearchCT[#Data],3,FALSE),"")</f>
        <v/>
      </c>
    </row>
    <row r="22" spans="4:21" x14ac:dyDescent="0.25">
      <c r="D22" s="48" t="s">
        <v>269</v>
      </c>
      <c r="E22" s="30" t="s">
        <v>132</v>
      </c>
      <c r="F22" s="30" t="s">
        <v>132</v>
      </c>
      <c r="G22" s="38"/>
      <c r="H22" s="32"/>
      <c r="J22" s="20" t="str">
        <f>VLOOKUP(D22,[1]!Dictionary[#All],3,FALSE)</f>
        <v>PTV Low Risk</v>
      </c>
      <c r="K22" s="21" t="str">
        <f>VLOOKUP(D22,[1]!Dictionary[#All],4,FALSE)</f>
        <v>PTV_Low</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 low</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9" t="s">
        <v>109</v>
      </c>
      <c r="E23" s="17" t="s">
        <v>109</v>
      </c>
      <c r="F23"/>
      <c r="G23" s="19"/>
      <c r="H23" s="15"/>
      <c r="J23" s="20" t="str">
        <f>VLOOKUP(D23,[1]!Dictionary[#All],3,FALSE)</f>
        <v>Set of lips</v>
      </c>
      <c r="K23" s="21">
        <f>VLOOKUP(D23,[1]!Dictionary[#All],4,FALSE)</f>
        <v>268855</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Lips</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22</v>
      </c>
      <c r="E24" s="17" t="s">
        <v>110</v>
      </c>
      <c r="F24" t="s">
        <v>22</v>
      </c>
      <c r="G24" s="19"/>
      <c r="H24" s="15"/>
      <c r="J24" s="20" t="str">
        <f>VLOOKUP(D24,[1]!Dictionary[#All],3,FALSE)</f>
        <v>Brain</v>
      </c>
      <c r="K24" s="21">
        <f>VLOOKUP(D24,[1]!Dictionary[#All],4,FALSE)</f>
        <v>50801</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Brain</v>
      </c>
      <c r="Q24" s="26" t="str">
        <f>IFERROR(VLOOKUP(D24,[1]!DVH_lines[#Data],2,FALSE),"")</f>
        <v/>
      </c>
      <c r="R24" s="27" t="str">
        <f>IFERROR(VLOOKUP(D24,[1]!DVH_lines[#Data],3,FALSE),"")</f>
        <v/>
      </c>
      <c r="S24" s="28" t="str">
        <f>IFERROR(VLOOKUP(D24,[1]!DVH_lines[#Data],4,FALSE),"")</f>
        <v/>
      </c>
      <c r="T24" s="26">
        <f>IFERROR(VLOOKUP(D24,[1]!SearchCT[#Data],2,FALSE),"")</f>
        <v>10</v>
      </c>
      <c r="U24" s="28">
        <f>IFERROR(VLOOKUP(D24,[1]!SearchCT[#Data],3,FALSE),"")</f>
        <v>50</v>
      </c>
    </row>
    <row r="25" spans="4:21" x14ac:dyDescent="0.25">
      <c r="D25" s="17" t="s">
        <v>321</v>
      </c>
      <c r="E25" s="17" t="s">
        <v>15</v>
      </c>
      <c r="F25"/>
      <c r="G25" s="19"/>
      <c r="H25" s="15"/>
      <c r="J25" s="20" t="str">
        <f>VLOOKUP(D25,[1]!Dictionary[#All],3,FALSE)</f>
        <v>Brainstem</v>
      </c>
      <c r="K25" s="21">
        <f>VLOOKUP(D25,[1]!Dictionary[#All],4,FALSE)</f>
        <v>79876</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Brain Stem</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48" t="s">
        <v>267</v>
      </c>
      <c r="E26" s="30" t="s">
        <v>146</v>
      </c>
      <c r="F26" s="30" t="s">
        <v>147</v>
      </c>
      <c r="G26" s="38"/>
      <c r="H26" s="32"/>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BR STM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48" t="s">
        <v>124</v>
      </c>
      <c r="E27" s="30" t="s">
        <v>123</v>
      </c>
      <c r="F27" s="30" t="s">
        <v>124</v>
      </c>
      <c r="G27" s="38"/>
      <c r="H27" s="32"/>
      <c r="J27" s="20" t="str">
        <f>VLOOKUP(D27,[1]!Dictionary[#All],3,FALSE)</f>
        <v>Optic chiasm</v>
      </c>
      <c r="K27" s="21">
        <f>VLOOKUP(D27,[1]!Dictionary[#All],4,FALSE)</f>
        <v>62045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Optic Chiasm</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48" t="s">
        <v>238</v>
      </c>
      <c r="E28" s="30" t="s">
        <v>36</v>
      </c>
      <c r="F28" s="30" t="s">
        <v>138</v>
      </c>
      <c r="G28" s="38"/>
      <c r="H28" s="32"/>
      <c r="J28" s="20" t="str">
        <f>VLOOKUP(D28,[1]!Dictionary[#All],3,FALSE)</f>
        <v>Right optic nerve</v>
      </c>
      <c r="K28" s="21">
        <f>VLOOKUP(D28,[1]!Dictionary[#All],4,FALSE)</f>
        <v>50875</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Optic Nerve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48" t="s">
        <v>239</v>
      </c>
      <c r="E29" s="30" t="s">
        <v>37</v>
      </c>
      <c r="F29" s="30" t="s">
        <v>139</v>
      </c>
      <c r="G29" s="38"/>
      <c r="H29" s="32"/>
      <c r="J29" s="20" t="str">
        <f>VLOOKUP(D29,[1]!Dictionary[#All],3,FALSE)</f>
        <v>Left optic nerve</v>
      </c>
      <c r="K29" s="21">
        <f>VLOOKUP(D29,[1]!Dictionary[#All],4,FALSE)</f>
        <v>50878</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Optic Nerve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69" t="s">
        <v>322</v>
      </c>
      <c r="E30" s="30" t="s">
        <v>111</v>
      </c>
      <c r="F30" s="18" t="s">
        <v>112</v>
      </c>
      <c r="G30" s="38"/>
      <c r="H30" s="32"/>
      <c r="J30" s="20" t="str">
        <f>VLOOKUP(D30,[1]!Dictionary[#All],3,FALSE)</f>
        <v>Left eyeball</v>
      </c>
      <c r="K30" s="21">
        <f>VLOOKUP(D30,[1]!Dictionary[#All],4,FALSE)</f>
        <v>12515</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Orbit 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69" t="s">
        <v>323</v>
      </c>
      <c r="E31" s="30" t="s">
        <v>113</v>
      </c>
      <c r="F31" s="18" t="s">
        <v>114</v>
      </c>
      <c r="G31" s="38"/>
      <c r="H31" s="32"/>
      <c r="J31" s="20" t="str">
        <f>VLOOKUP(D31,[1]!Dictionary[#All],3,FALSE)</f>
        <v>Right eyeball</v>
      </c>
      <c r="K31" s="21">
        <f>VLOOKUP(D31,[1]!Dictionary[#All],4,FALSE)</f>
        <v>12514</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Orbit 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29" t="s">
        <v>255</v>
      </c>
      <c r="E32" s="30" t="s">
        <v>118</v>
      </c>
      <c r="F32" s="30" t="s">
        <v>309</v>
      </c>
      <c r="G32" s="38"/>
      <c r="H32" s="32"/>
      <c r="J32" s="20" t="str">
        <f>VLOOKUP(D32,[1]!Dictionary[#All],3,FALSE)</f>
        <v>Left lens</v>
      </c>
      <c r="K32" s="21">
        <f>VLOOKUP(D32,[1]!Dictionary[#All],4,FALSE)</f>
        <v>58243</v>
      </c>
      <c r="L32" s="21" t="str">
        <f>VLOOKUP(D32,[1]!Dictionary[#All],5,FALSE)</f>
        <v>FMA</v>
      </c>
      <c r="M32" s="22" t="str">
        <f>VLOOKUP(D32,[1]!Dictionary[#All],6,FALSE)</f>
        <v>3.2</v>
      </c>
      <c r="N32" s="23" t="str">
        <f>VLOOKUP(D32,[1]!VolumeType[#All],2,FALSE)</f>
        <v>Organ</v>
      </c>
      <c r="O32" s="24" t="str">
        <f>VLOOKUP(D32,[1]!VolumeType[#All],3,FALSE)</f>
        <v>Organ</v>
      </c>
      <c r="P32" s="25" t="str">
        <f>VLOOKUP(D32,[1]!Colors[#All],3,FALSE)</f>
        <v>z Lens 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29" t="s">
        <v>256</v>
      </c>
      <c r="E33" s="30" t="s">
        <v>120</v>
      </c>
      <c r="F33" s="30" t="s">
        <v>310</v>
      </c>
      <c r="G33" s="38"/>
      <c r="H33" s="32"/>
      <c r="J33" s="20" t="str">
        <f>VLOOKUP(D33,[1]!Dictionary[#All],3,FALSE)</f>
        <v>Right lens</v>
      </c>
      <c r="K33" s="21">
        <f>VLOOKUP(D33,[1]!Dictionary[#All],4,FALSE)</f>
        <v>58242</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Lens R</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48" t="s">
        <v>308</v>
      </c>
      <c r="E34" s="30" t="s">
        <v>134</v>
      </c>
      <c r="F34" s="30" t="s">
        <v>135</v>
      </c>
      <c r="G34" s="38"/>
      <c r="H34" s="32"/>
      <c r="J34" s="20" t="str">
        <f>VLOOKUP(D34,[1]!Dictionary[#All],3,FALSE)</f>
        <v>Left cochlea</v>
      </c>
      <c r="K34" s="21">
        <f>VLOOKUP(D34,[1]!Dictionary[#All],4,FALSE)</f>
        <v>60203</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Cochlea L</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48" t="s">
        <v>307</v>
      </c>
      <c r="E35" s="30" t="s">
        <v>136</v>
      </c>
      <c r="F35" s="30" t="s">
        <v>137</v>
      </c>
      <c r="G35" s="38"/>
      <c r="H35" s="32"/>
      <c r="J35" s="20" t="str">
        <f>VLOOKUP(D35,[1]!Dictionary[#All],3,FALSE)</f>
        <v>Right cochlea</v>
      </c>
      <c r="K35" s="21">
        <f>VLOOKUP(D35,[1]!Dictionary[#All],4,FALSE)</f>
        <v>60202</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Cochlea R</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29" t="s">
        <v>257</v>
      </c>
      <c r="E36" s="30" t="s">
        <v>115</v>
      </c>
      <c r="F36" s="30"/>
      <c r="G36" s="38"/>
      <c r="H36" s="32"/>
      <c r="J36" s="20" t="str">
        <f>VLOOKUP(D36,[1]!Dictionary[#All],3,FALSE)</f>
        <v>Left parotid gland</v>
      </c>
      <c r="K36" s="21">
        <f>VLOOKUP(D36,[1]!Dictionary[#All],4,FALSE)</f>
        <v>59798</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 Parotid 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29" t="s">
        <v>258</v>
      </c>
      <c r="E37" s="30" t="s">
        <v>116</v>
      </c>
      <c r="F37" s="30"/>
      <c r="G37" s="38"/>
      <c r="H37" s="32"/>
      <c r="J37" s="20" t="str">
        <f>VLOOKUP(D37,[1]!Dictionary[#All],3,FALSE)</f>
        <v>Right parotid gland</v>
      </c>
      <c r="K37" s="21">
        <f>VLOOKUP(D37,[1]!Dictionary[#All],4,FALSE)</f>
        <v>59797</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Parotid 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61" t="s">
        <v>273</v>
      </c>
      <c r="E38" s="30" t="s">
        <v>153</v>
      </c>
      <c r="F38" s="30" t="s">
        <v>153</v>
      </c>
      <c r="G38" s="38"/>
      <c r="H38" s="32"/>
      <c r="J38" s="20" t="str">
        <f>VLOOKUP(D38,[1]!Dictionary[#All],3,FALSE)</f>
        <v>Parotids sub PTVs</v>
      </c>
      <c r="K38" s="21" t="str">
        <f>VLOOKUP(D38,[1]!Dictionary[#All],4,FALSE)</f>
        <v>parotids-ptvs</v>
      </c>
      <c r="L38" s="21" t="str">
        <f>VLOOKUP(D38,[1]!Dictionary[#All],5,FALSE)</f>
        <v>99VMS_STRUCTCODE</v>
      </c>
      <c r="M38" s="22" t="str">
        <f>VLOOKUP(D38,[1]!Dictionary[#All],6,FALSE)</f>
        <v>1.0</v>
      </c>
      <c r="N38" s="23" t="str">
        <f>VLOOKUP(D38,[1]!VolumeType[#All],2,FALSE)</f>
        <v>Control</v>
      </c>
      <c r="O38" s="24" t="str">
        <f>VLOOKUP(D38,[1]!VolumeType[#All],3,FALSE)</f>
        <v>Avoidance</v>
      </c>
      <c r="P38" s="25" t="str">
        <f>VLOOKUP(D38,[1]!Colors[#All],3,FALSE)</f>
        <v>z Parotid L</v>
      </c>
      <c r="Q38" s="26">
        <f>IFERROR(VLOOKUP(D38,[1]!DVH_lines[#Data],2,FALSE),"")</f>
        <v>-16777216</v>
      </c>
      <c r="R38" s="27">
        <f>IFERROR(VLOOKUP(D38,[1]!DVH_lines[#Data],3,FALSE),"")</f>
        <v>1</v>
      </c>
      <c r="S38" s="28">
        <f>IFERROR(VLOOKUP(D38,[1]!DVH_lines[#Data],4,FALSE),"")</f>
        <v>3</v>
      </c>
      <c r="T38" s="26" t="str">
        <f>IFERROR(VLOOKUP(D38,[1]!SearchCT[#Data],2,FALSE),"")</f>
        <v/>
      </c>
      <c r="U38" s="28" t="str">
        <f>IFERROR(VLOOKUP(D38,[1]!SearchCT[#Data],3,FALSE),"")</f>
        <v/>
      </c>
    </row>
    <row r="39" spans="4:21" x14ac:dyDescent="0.25">
      <c r="D39" s="61" t="s">
        <v>272</v>
      </c>
      <c r="E39" s="30" t="s">
        <v>158</v>
      </c>
      <c r="F39" s="30" t="s">
        <v>158</v>
      </c>
      <c r="G39" s="38"/>
      <c r="H39" s="32"/>
      <c r="J39" s="20" t="str">
        <f>VLOOKUP(D39,[1]!Dictionary[#All],3,FALSE)</f>
        <v>Parotids sub PTVs</v>
      </c>
      <c r="K39" s="21" t="str">
        <f>VLOOKUP(D39,[1]!Dictionary[#All],4,FALSE)</f>
        <v>parotids-ptvs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VLOOKUP(D39,[1]!Colors[#All],3,FALSE)</f>
        <v>z Parotid R</v>
      </c>
      <c r="Q39" s="26">
        <f>IFERROR(VLOOKUP(D39,[1]!DVH_lines[#Data],2,FALSE),"")</f>
        <v>-16777216</v>
      </c>
      <c r="R39" s="27">
        <f>IFERROR(VLOOKUP(D39,[1]!DVH_lines[#Data],3,FALSE),"")</f>
        <v>1</v>
      </c>
      <c r="S39" s="28">
        <f>IFERROR(VLOOKUP(D39,[1]!DVH_lines[#Data],4,FALSE),"")</f>
        <v>3</v>
      </c>
      <c r="T39" s="26" t="str">
        <f>IFERROR(VLOOKUP(D39,[1]!SearchCT[#Data],2,FALSE),"")</f>
        <v/>
      </c>
      <c r="U39" s="28" t="str">
        <f>IFERROR(VLOOKUP(D39,[1]!SearchCT[#Data],3,FALSE),"")</f>
        <v/>
      </c>
    </row>
    <row r="40" spans="4:21" x14ac:dyDescent="0.25">
      <c r="D40" s="48" t="s">
        <v>260</v>
      </c>
      <c r="E40" s="30" t="s">
        <v>121</v>
      </c>
      <c r="F40" s="30"/>
      <c r="G40" s="38"/>
      <c r="H40" s="32"/>
      <c r="J40" s="20" t="str">
        <f>VLOOKUP(D40,[1]!Dictionary[#All],3,FALSE)</f>
        <v>Right submandibular gland</v>
      </c>
      <c r="K40" s="21">
        <f>VLOOKUP(D40,[1]!Dictionary[#All],4,FALSE)</f>
        <v>59802</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zSubmandibular R</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8" t="s">
        <v>259</v>
      </c>
      <c r="E41" s="30" t="s">
        <v>122</v>
      </c>
      <c r="F41" s="30"/>
      <c r="G41" s="38"/>
      <c r="H41" s="32"/>
      <c r="J41" s="20" t="str">
        <f>VLOOKUP(D41,[1]!Dictionary[#All],3,FALSE)</f>
        <v>Left submandibular gland</v>
      </c>
      <c r="K41" s="21">
        <f>VLOOKUP(D41,[1]!Dictionary[#All],4,FALSE)</f>
        <v>59803</v>
      </c>
      <c r="L41" s="21" t="str">
        <f>VLOOKUP(D41,[1]!Dictionary[#All],5,FALSE)</f>
        <v>FMA</v>
      </c>
      <c r="M41" s="22" t="str">
        <f>VLOOKUP(D41,[1]!Dictionary[#All],6,FALSE)</f>
        <v>3.2</v>
      </c>
      <c r="N41" s="23" t="str">
        <f>VLOOKUP(D41,[1]!VolumeType[#All],2,FALSE)</f>
        <v>Organ</v>
      </c>
      <c r="O41" s="24" t="str">
        <f>VLOOKUP(D41,[1]!VolumeType[#All],3,FALSE)</f>
        <v>Organ</v>
      </c>
      <c r="P41" s="25" t="str">
        <f>VLOOKUP(D41,[1]!Colors[#All],3,FALSE)</f>
        <v>zSubmandibular L</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59" t="s">
        <v>145</v>
      </c>
      <c r="E42" s="30" t="s">
        <v>145</v>
      </c>
      <c r="F42" s="30"/>
      <c r="G42" s="38"/>
      <c r="H42" s="32"/>
      <c r="J42" s="20" t="str">
        <f>VLOOKUP(D42,[1]!Dictionary[#All],3,FALSE)</f>
        <v>Mandible</v>
      </c>
      <c r="K42" s="21">
        <f>VLOOKUP(D42,[1]!Dictionary[#All],4,FALSE)</f>
        <v>52748</v>
      </c>
      <c r="L42" s="21" t="str">
        <f>VLOOKUP(D42,[1]!Dictionary[#All],5,FALSE)</f>
        <v>FMA</v>
      </c>
      <c r="M42" s="22" t="str">
        <f>VLOOKUP(D42,[1]!Dictionary[#All],6,FALSE)</f>
        <v>3.2</v>
      </c>
      <c r="N42" s="23" t="str">
        <f>VLOOKUP(D42,[1]!VolumeType[#All],2,FALSE)</f>
        <v>Organ</v>
      </c>
      <c r="O42" s="24" t="str">
        <f>VLOOKUP(D42,[1]!VolumeType[#All],3,FALSE)</f>
        <v>Organ</v>
      </c>
      <c r="P42" s="25" t="str">
        <f>VLOOKUP(D42,[1]!Colors[#All],3,FALSE)</f>
        <v>z Bone Rendering</v>
      </c>
      <c r="Q42" s="26" t="str">
        <f>IFERROR(VLOOKUP(D42,[1]!DVH_lines[#Data],2,FALSE),"")</f>
        <v/>
      </c>
      <c r="R42" s="27" t="str">
        <f>IFERROR(VLOOKUP(D42,[1]!DVH_lines[#Data],3,FALSE),"")</f>
        <v/>
      </c>
      <c r="S42" s="28" t="str">
        <f>IFERROR(VLOOKUP(D42,[1]!DVH_lines[#Data],4,FALSE),"")</f>
        <v/>
      </c>
      <c r="T42" s="26">
        <f>IFERROR(VLOOKUP(D42,[1]!SearchCT[#Data],2,FALSE),"")</f>
        <v>200</v>
      </c>
      <c r="U42" s="28">
        <f>IFERROR(VLOOKUP(D42,[1]!SearchCT[#Data],3,FALSE),"")</f>
        <v>2500</v>
      </c>
    </row>
    <row r="43" spans="4:21" x14ac:dyDescent="0.25">
      <c r="D43" s="59" t="s">
        <v>32</v>
      </c>
      <c r="E43" s="30" t="s">
        <v>117</v>
      </c>
      <c r="F43" s="30"/>
      <c r="G43" s="38"/>
      <c r="H43" s="32"/>
      <c r="J43" s="20" t="str">
        <f>VLOOKUP(D43,[1]!Dictionary[#All],3,FALSE)</f>
        <v>Spinal cord</v>
      </c>
      <c r="K43" s="21">
        <f>VLOOKUP(D43,[1]!Dictionary[#All],4,FALSE)</f>
        <v>7647</v>
      </c>
      <c r="L43" s="21" t="str">
        <f>VLOOKUP(D43,[1]!Dictionary[#All],5,FALSE)</f>
        <v>FMA</v>
      </c>
      <c r="M43" s="22" t="str">
        <f>VLOOKUP(D43,[1]!Dictionary[#All],6,FALSE)</f>
        <v>3.2</v>
      </c>
      <c r="N43" s="23" t="str">
        <f>VLOOKUP(D43,[1]!VolumeType[#All],2,FALSE)</f>
        <v>Organ</v>
      </c>
      <c r="O43" s="24" t="str">
        <f>VLOOKUP(D43,[1]!VolumeType[#All],3,FALSE)</f>
        <v>Organ</v>
      </c>
      <c r="P43" s="25" t="str">
        <f>VLOOKUP(D43,[1]!Colors[#All],3,FALSE)</f>
        <v>z Spinal Canal</v>
      </c>
      <c r="Q43" s="26" t="str">
        <f>IFERROR(VLOOKUP(D43,[1]!DVH_lines[#Data],2,FALSE),"")</f>
        <v/>
      </c>
      <c r="R43" s="27" t="str">
        <f>IFERROR(VLOOKUP(D43,[1]!DVH_lines[#Data],3,FALSE),"")</f>
        <v/>
      </c>
      <c r="S43" s="28" t="str">
        <f>IFERROR(VLOOKUP(D43,[1]!DVH_lines[#Data],4,FALSE),"")</f>
        <v/>
      </c>
      <c r="T43" s="26">
        <f>IFERROR(VLOOKUP(D43,[1]!SearchCT[#Data],2,FALSE),"")</f>
        <v>20</v>
      </c>
      <c r="U43" s="28">
        <f>IFERROR(VLOOKUP(D43,[1]!SearchCT[#Data],3,FALSE),"")</f>
        <v>40</v>
      </c>
    </row>
    <row r="44" spans="4:21" x14ac:dyDescent="0.25">
      <c r="D44" s="59" t="s">
        <v>233</v>
      </c>
      <c r="E44" s="30" t="s">
        <v>142</v>
      </c>
      <c r="F44" s="30" t="s">
        <v>143</v>
      </c>
      <c r="G44" s="38"/>
      <c r="H44" s="32"/>
      <c r="J44" s="20" t="str">
        <f>VLOOKUP(D44,[1]!Dictionary[#All],3,FALSE)</f>
        <v>PRV</v>
      </c>
      <c r="K44" s="21" t="str">
        <f>VLOOKUP(D44,[1]!Dictionary[#All],4,FALSE)</f>
        <v>PRV</v>
      </c>
      <c r="L44" s="21" t="str">
        <f>VLOOKUP(D44,[1]!Dictionary[#All],5,FALSE)</f>
        <v>99VMS_STRUCTCODE</v>
      </c>
      <c r="M44" s="22" t="str">
        <f>VLOOKUP(D44,[1]!Dictionary[#All],6,FALSE)</f>
        <v>1.0</v>
      </c>
      <c r="N44" s="23" t="str">
        <f>VLOOKUP(D44,[1]!VolumeType[#All],2,FALSE)</f>
        <v>Control</v>
      </c>
      <c r="O44" s="24" t="str">
        <f>VLOOKUP(D44,[1]!VolumeType[#All],3,FALSE)</f>
        <v>Avoidance</v>
      </c>
      <c r="P44" s="25" t="str">
        <f>VLOOKUP(D44,[1]!Colors[#All],3,FALSE)</f>
        <v>zSpinalCanal PRV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52" t="s">
        <v>264</v>
      </c>
      <c r="E45" s="30" t="s">
        <v>130</v>
      </c>
      <c r="F45" s="30"/>
      <c r="G45" s="38"/>
      <c r="H45" s="32"/>
      <c r="J45" s="20" t="str">
        <f>VLOOKUP(D45,[1]!Dictionary[#All],3,FALSE)</f>
        <v>Cavity of mouth</v>
      </c>
      <c r="K45" s="21">
        <f>VLOOKUP(D45,[1]!Dictionary[#All],4,FALSE)</f>
        <v>20292</v>
      </c>
      <c r="L45" s="21" t="str">
        <f>VLOOKUP(D45,[1]!Dictionary[#All],5,FALSE)</f>
        <v>FMA</v>
      </c>
      <c r="M45" s="22" t="str">
        <f>VLOOKUP(D45,[1]!Dictionary[#All],6,FALSE)</f>
        <v>3.2</v>
      </c>
      <c r="N45" s="23" t="str">
        <f>VLOOKUP(D45,[1]!VolumeType[#All],2,FALSE)</f>
        <v>Organ</v>
      </c>
      <c r="O45" s="24" t="str">
        <f>VLOOKUP(D45,[1]!VolumeType[#All],3,FALSE)</f>
        <v>Organ</v>
      </c>
      <c r="P45" s="25" t="str">
        <f>VLOOKUP(D45,[1]!Colors[#All],3,FALSE)</f>
        <v>z Oral cavity</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29" t="s">
        <v>131</v>
      </c>
      <c r="E46" s="30" t="s">
        <v>131</v>
      </c>
      <c r="F46" s="30"/>
      <c r="G46" s="38"/>
      <c r="H46" s="32"/>
      <c r="J46" s="20" t="str">
        <f>VLOOKUP(D46,[1]!Dictionary[#All],3,FALSE)</f>
        <v>Pharynx</v>
      </c>
      <c r="K46" s="21">
        <f>VLOOKUP(D46,[1]!Dictionary[#All],4,FALSE)</f>
        <v>46688</v>
      </c>
      <c r="L46" s="21" t="str">
        <f>VLOOKUP(D46,[1]!Dictionary[#All],5,FALSE)</f>
        <v>FMA</v>
      </c>
      <c r="M46" s="22" t="str">
        <f>VLOOKUP(D46,[1]!Dictionary[#All],6,FALSE)</f>
        <v>3.2</v>
      </c>
      <c r="N46" s="23" t="str">
        <f>VLOOKUP(D46,[1]!VolumeType[#All],2,FALSE)</f>
        <v>Organ</v>
      </c>
      <c r="O46" s="24" t="str">
        <f>VLOOKUP(D46,[1]!VolumeType[#All],3,FALSE)</f>
        <v>Organ</v>
      </c>
      <c r="P46" s="25" t="str">
        <f>VLOOKUP(D46,[1]!Colors[#All],3,FALSE)</f>
        <v>z Pharynx</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29" t="s">
        <v>108</v>
      </c>
      <c r="E47" s="17" t="s">
        <v>108</v>
      </c>
      <c r="F47" s="18"/>
      <c r="G47" s="19"/>
      <c r="H47" s="15"/>
      <c r="J47" s="20" t="str">
        <f>VLOOKUP(D47,[1]!Dictionary[#All],3,FALSE)</f>
        <v>Larynx</v>
      </c>
      <c r="K47" s="21">
        <f>VLOOKUP(D47,[1]!Dictionary[#All],4,FALSE)</f>
        <v>55097</v>
      </c>
      <c r="L47" s="21" t="str">
        <f>VLOOKUP(D47,[1]!Dictionary[#All],5,FALSE)</f>
        <v>FMA</v>
      </c>
      <c r="M47" s="22" t="str">
        <f>VLOOKUP(D47,[1]!Dictionary[#All],6,FALSE)</f>
        <v>3.2</v>
      </c>
      <c r="N47" s="23" t="str">
        <f>VLOOKUP(D47,[1]!VolumeType[#All],2,FALSE)</f>
        <v>Organ</v>
      </c>
      <c r="O47" s="24" t="str">
        <f>VLOOKUP(D47,[1]!VolumeType[#All],3,FALSE)</f>
        <v>Organ</v>
      </c>
      <c r="P47" s="25" t="str">
        <f>VLOOKUP(D47,[1]!Colors[#All],3,FALSE)</f>
        <v>z Larynx</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48" t="s">
        <v>61</v>
      </c>
      <c r="E48" s="30" t="s">
        <v>126</v>
      </c>
      <c r="F48" s="30"/>
      <c r="G48" s="38"/>
      <c r="H48" s="32"/>
      <c r="J48" s="20" t="str">
        <f>VLOOKUP(D48,[1]!Dictionary[#All],3,FALSE)</f>
        <v>Esophagus</v>
      </c>
      <c r="K48" s="21">
        <f>VLOOKUP(D48,[1]!Dictionary[#All],4,FALSE)</f>
        <v>7131</v>
      </c>
      <c r="L48" s="21" t="str">
        <f>VLOOKUP(D48,[1]!Dictionary[#All],5,FALSE)</f>
        <v>FMA</v>
      </c>
      <c r="M48" s="22" t="str">
        <f>VLOOKUP(D48,[1]!Dictionary[#All],6,FALSE)</f>
        <v>3.2</v>
      </c>
      <c r="N48" s="23" t="str">
        <f>VLOOKUP(D48,[1]!VolumeType[#All],2,FALSE)</f>
        <v>Organ</v>
      </c>
      <c r="O48" s="24" t="str">
        <f>VLOOKUP(D48,[1]!VolumeType[#All],3,FALSE)</f>
        <v>Organ</v>
      </c>
      <c r="P48" s="25" t="str">
        <f>VLOOKUP(D48,[1]!Colors[#All],3,FALSE)</f>
        <v>z Esophagus</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4:21" x14ac:dyDescent="0.25">
      <c r="D49" s="58" t="s">
        <v>263</v>
      </c>
      <c r="E49" s="30" t="s">
        <v>129</v>
      </c>
      <c r="F49" s="30"/>
      <c r="G49" s="38"/>
      <c r="H49" s="32"/>
      <c r="J49" s="20" t="str">
        <f>VLOOKUP(D49,[1]!Dictionary[#All],3,FALSE)</f>
        <v>Undefined Normal Tissue</v>
      </c>
      <c r="K49" s="21" t="str">
        <f>VLOOKUP(D49,[1]!Dictionary[#All],4,FALSE)</f>
        <v>NormalTissue</v>
      </c>
      <c r="L49" s="21" t="str">
        <f>VLOOKUP(D49,[1]!Dictionary[#All],5,FALSE)</f>
        <v>99VMS_STRUCTCODE</v>
      </c>
      <c r="M49" s="22" t="str">
        <f>VLOOKUP(D49,[1]!Dictionary[#All],6,FALSE)</f>
        <v>1.0</v>
      </c>
      <c r="N49" s="23" t="str">
        <f>VLOOKUP(D49,[1]!VolumeType[#All],2,FALSE)</f>
        <v>Control</v>
      </c>
      <c r="O49" s="24" t="str">
        <f>VLOOKUP(D49,[1]!VolumeType[#All],3,FALSE)</f>
        <v>Avoidance</v>
      </c>
      <c r="P49" s="25" t="str">
        <f>VLOOKUP(D49,[1]!Colors[#All],3,FALSE)</f>
        <v>z Normal Tissue</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4:21" x14ac:dyDescent="0.25">
      <c r="D50" s="48" t="s">
        <v>230</v>
      </c>
      <c r="E50" s="30" t="s">
        <v>160</v>
      </c>
      <c r="F50" s="30" t="s">
        <v>160</v>
      </c>
      <c r="G50" s="38"/>
      <c r="H50" s="32"/>
      <c r="J50" s="20" t="str">
        <f>VLOOKUP(D50,[1]!Dictionary[#All],3,FALSE)</f>
        <v>Control Region</v>
      </c>
      <c r="K50" s="21" t="str">
        <f>VLOOKUP(D50,[1]!Dictionary[#All],4,FALSE)</f>
        <v>Control</v>
      </c>
      <c r="L50" s="21" t="str">
        <f>VLOOKUP(D50,[1]!Dictionary[#All],5,FALSE)</f>
        <v>99VMS_STRUCTCODE</v>
      </c>
      <c r="M50" s="22" t="str">
        <f>VLOOKUP(D50,[1]!Dictionary[#All],6,FALSE)</f>
        <v>1.0</v>
      </c>
      <c r="N50" s="23" t="str">
        <f>VLOOKUP(D50,[1]!VolumeType[#All],2,FALSE)</f>
        <v>Control</v>
      </c>
      <c r="O50" s="24" t="str">
        <f>VLOOKUP(D50,[1]!VolumeType[#All],3,FALSE)</f>
        <v>Control</v>
      </c>
      <c r="P50" s="25" t="str">
        <f>VLOOKUP(D50,[1]!Colors[#All],3,FALSE)</f>
        <v>z Control</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4:21" x14ac:dyDescent="0.25">
      <c r="D51" s="29" t="s">
        <v>234</v>
      </c>
      <c r="E51" s="30" t="s">
        <v>235</v>
      </c>
      <c r="F51" s="18" t="s">
        <v>236</v>
      </c>
      <c r="G51" s="38"/>
      <c r="H51" s="32"/>
      <c r="J51" s="20" t="str">
        <f>VLOOKUP(D51,[1]!Dictionary[#All],3,FALSE)</f>
        <v>Artifact</v>
      </c>
      <c r="K51" s="21">
        <f>VLOOKUP(D51,[1]!Dictionary[#All],4,FALSE)</f>
        <v>11296</v>
      </c>
      <c r="L51" s="21" t="str">
        <f>VLOOKUP(D51,[1]!Dictionary[#All],5,FALSE)</f>
        <v>RADLEX</v>
      </c>
      <c r="M51" s="22">
        <f>VLOOKUP(D51,[1]!Dictionary[#All],6,FALSE)</f>
        <v>3.8</v>
      </c>
      <c r="N51" s="23" t="str">
        <f>VLOOKUP(D51,[1]!VolumeType[#All],2,FALSE)</f>
        <v>Artifact</v>
      </c>
      <c r="O51" s="24" t="str">
        <f>VLOOKUP(D51,[1]!VolumeType[#All],3,FALSE)</f>
        <v>None</v>
      </c>
      <c r="P51" s="25" t="str">
        <f>VLOOKUP(D51,[1]!Colors[#All],3,FALSE)</f>
        <v>z RO Helper</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4:21" x14ac:dyDescent="0.25">
      <c r="D52" s="29" t="s">
        <v>234</v>
      </c>
      <c r="E52" s="30" t="s">
        <v>237</v>
      </c>
      <c r="F52" s="18" t="s">
        <v>236</v>
      </c>
      <c r="G52" s="38"/>
      <c r="H52" s="32"/>
      <c r="J52" s="20" t="str">
        <f>VLOOKUP(D52,[1]!Dictionary[#All],3,FALSE)</f>
        <v>Artifact</v>
      </c>
      <c r="K52" s="21">
        <f>VLOOKUP(D52,[1]!Dictionary[#All],4,FALSE)</f>
        <v>11296</v>
      </c>
      <c r="L52" s="21" t="str">
        <f>VLOOKUP(D52,[1]!Dictionary[#All],5,FALSE)</f>
        <v>RADLEX</v>
      </c>
      <c r="M52" s="22">
        <f>VLOOKUP(D52,[1]!Dictionary[#All],6,FALSE)</f>
        <v>3.8</v>
      </c>
      <c r="N52" s="23" t="str">
        <f>VLOOKUP(D52,[1]!VolumeType[#All],2,FALSE)</f>
        <v>Artifact</v>
      </c>
      <c r="O52" s="24" t="str">
        <f>VLOOKUP(D52,[1]!VolumeType[#All],3,FALSE)</f>
        <v>None</v>
      </c>
      <c r="P52" s="25" t="str">
        <f>VLOOKUP(D52,[1]!Colors[#All],3,FALSE)</f>
        <v>z RO Helper</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4:21" x14ac:dyDescent="0.25">
      <c r="D53" s="29" t="s">
        <v>234</v>
      </c>
      <c r="E53" s="30" t="s">
        <v>251</v>
      </c>
      <c r="F53" s="18" t="s">
        <v>236</v>
      </c>
      <c r="G53" s="38"/>
      <c r="H53" s="32"/>
      <c r="J53" s="20" t="str">
        <f>VLOOKUP(D53,[1]!Dictionary[#All],3,FALSE)</f>
        <v>Artifact</v>
      </c>
      <c r="K53" s="21">
        <f>VLOOKUP(D53,[1]!Dictionary[#All],4,FALSE)</f>
        <v>11296</v>
      </c>
      <c r="L53" s="21" t="str">
        <f>VLOOKUP(D53,[1]!Dictionary[#All],5,FALSE)</f>
        <v>RADLEX</v>
      </c>
      <c r="M53" s="22">
        <f>VLOOKUP(D53,[1]!Dictionary[#All],6,FALSE)</f>
        <v>3.8</v>
      </c>
      <c r="N53" s="23" t="str">
        <f>VLOOKUP(D53,[1]!VolumeType[#All],2,FALSE)</f>
        <v>Artifact</v>
      </c>
      <c r="O53" s="24" t="str">
        <f>VLOOKUP(D53,[1]!VolumeType[#All],3,FALSE)</f>
        <v>None</v>
      </c>
      <c r="P53" s="25" t="str">
        <f>VLOOKUP(D53,[1]!Colors[#All],3,FALSE)</f>
        <v>z RO Helper</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4:21" ht="15.75" thickBot="1" x14ac:dyDescent="0.3">
      <c r="D54" s="29" t="s">
        <v>234</v>
      </c>
      <c r="E54" s="30" t="s">
        <v>252</v>
      </c>
      <c r="F54" s="18" t="s">
        <v>236</v>
      </c>
      <c r="G54" s="38"/>
      <c r="H54" s="32"/>
      <c r="J54" s="39" t="str">
        <f>VLOOKUP(D54,[1]!Dictionary[#All],3,FALSE)</f>
        <v>Artifact</v>
      </c>
      <c r="K54" s="40">
        <f>VLOOKUP(D54,[1]!Dictionary[#All],4,FALSE)</f>
        <v>11296</v>
      </c>
      <c r="L54" s="40" t="str">
        <f>VLOOKUP(D54,[1]!Dictionary[#All],5,FALSE)</f>
        <v>RADLEX</v>
      </c>
      <c r="M54" s="41">
        <f>VLOOKUP(D54,[1]!Dictionary[#All],6,FALSE)</f>
        <v>3.8</v>
      </c>
      <c r="N54" s="42" t="str">
        <f>VLOOKUP(D54,[1]!VolumeType[#All],2,FALSE)</f>
        <v>Artifact</v>
      </c>
      <c r="O54" s="43" t="str">
        <f>VLOOKUP(D54,[1]!VolumeType[#All],3,FALSE)</f>
        <v>None</v>
      </c>
      <c r="P54" s="44" t="str">
        <f>VLOOKUP(D54,[1]!Colors[#All],3,FALSE)</f>
        <v>z RO Helper</v>
      </c>
      <c r="Q54" s="45" t="str">
        <f>IFERROR(VLOOKUP(D54,[1]!DVH_lines[#Data],2,FALSE),"")</f>
        <v/>
      </c>
      <c r="R54" s="46" t="str">
        <f>IFERROR(VLOOKUP(D54,[1]!DVH_lines[#Data],3,FALSE),"")</f>
        <v/>
      </c>
      <c r="S54" s="47" t="str">
        <f>IFERROR(VLOOKUP(D54,[1]!DVH_lines[#Data],4,FALSE),"")</f>
        <v/>
      </c>
      <c r="T54" s="45" t="str">
        <f>IFERROR(VLOOKUP(D54,[1]!SearchCT[#Data],2,FALSE),"")</f>
        <v/>
      </c>
      <c r="U54" s="47" t="str">
        <f>IFERROR(VLOOKUP(D54,[1]!SearchCT[#Data],3,FALSE),"")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5"/>
  <sheetViews>
    <sheetView workbookViewId="0">
      <selection activeCell="F10" sqref="F9:F10"/>
    </sheetView>
  </sheetViews>
  <sheetFormatPr defaultRowHeight="15" x14ac:dyDescent="0.25"/>
  <cols>
    <col min="1" max="1" width="14.5703125" style="2" bestFit="1" customWidth="1"/>
    <col min="2" max="2" width="20.28515625" style="2" bestFit="1" customWidth="1"/>
    <col min="3" max="3" width="5.42578125" style="2" customWidth="1"/>
    <col min="4" max="4" width="15.85546875" style="2" customWidth="1"/>
    <col min="5" max="5" width="16.42578125" style="2" bestFit="1" customWidth="1"/>
    <col min="6" max="6" width="39.7109375" style="2" customWidth="1"/>
    <col min="7" max="7" width="15.42578125" style="2" customWidth="1"/>
    <col min="8" max="8" width="20.7109375" style="2" customWidth="1"/>
    <col min="9" max="9" width="5.85546875" style="2" bestFit="1" customWidth="1"/>
    <col min="10" max="10" width="20.855468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74" t="s">
        <v>274</v>
      </c>
      <c r="B1" s="74"/>
      <c r="C1" s="1"/>
      <c r="D1" s="74" t="s">
        <v>211</v>
      </c>
      <c r="E1" s="74"/>
      <c r="F1" s="74"/>
      <c r="G1" s="74"/>
      <c r="H1" s="74"/>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274</v>
      </c>
      <c r="C3" s="6"/>
      <c r="D3" s="36" t="s">
        <v>275</v>
      </c>
      <c r="E3" s="30" t="s">
        <v>174</v>
      </c>
      <c r="F3" s="30" t="s">
        <v>174</v>
      </c>
      <c r="G3" s="38"/>
      <c r="H3" s="32"/>
      <c r="J3" s="20" t="str">
        <f>VLOOKUP(D3,[1]!Dictionary[#All],3,FALSE)</f>
        <v>Kidney</v>
      </c>
      <c r="K3" s="21">
        <f>VLOOKUP(D3,[1]!Dictionary[#All],4,FALSE)</f>
        <v>7203</v>
      </c>
      <c r="L3" s="21" t="str">
        <f>VLOOKUP(D3,[1]!Dictionary[#All],5,FALSE)</f>
        <v>FMA</v>
      </c>
      <c r="M3" s="22" t="str">
        <f>VLOOKUP(D3,[1]!Dictionary[#All],6,FALSE)</f>
        <v>3.2</v>
      </c>
      <c r="N3" s="23" t="str">
        <f>VLOOKUP(D3,[1]!VolumeType[#All],2,FALSE)</f>
        <v>Organ</v>
      </c>
      <c r="O3" s="24" t="str">
        <f>VLOOKUP(D3,[1]!VolumeType[#All],3,FALSE)</f>
        <v>Organ</v>
      </c>
      <c r="P3" s="25" t="str">
        <f>VLOOKUP(D3,[1]!Colors[#All],3,FALSE)</f>
        <v>z Kidney B</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29" t="s">
        <v>85</v>
      </c>
      <c r="E4" s="17" t="s">
        <v>17</v>
      </c>
      <c r="F4"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161</v>
      </c>
      <c r="C5" s="6"/>
      <c r="D5" s="29" t="s">
        <v>20</v>
      </c>
      <c r="E5" s="30" t="s">
        <v>20</v>
      </c>
      <c r="F5" s="30" t="s">
        <v>20</v>
      </c>
      <c r="G5" s="38"/>
      <c r="H5" s="32"/>
      <c r="J5" s="20" t="str">
        <f>VLOOKUP(D5,[1]!Dictionary[#All],3,FALSE)</f>
        <v>CTV Primary</v>
      </c>
      <c r="K5" s="21" t="str">
        <f>VLOOKUP(D5,[1]!Dictionary[#All],4,FALSE)</f>
        <v>CTVp</v>
      </c>
      <c r="L5" s="21" t="str">
        <f>VLOOKUP(D5,[1]!Dictionary[#All],5,FALSE)</f>
        <v>99VMS_STRUCTCODE</v>
      </c>
      <c r="M5" s="22" t="str">
        <f>VLOOKUP(D5,[1]!Dictionary[#All],6,FALSE)</f>
        <v>1.0</v>
      </c>
      <c r="N5" s="23" t="str">
        <f>VLOOKUP(D5,[1]!VolumeType[#All],2,FALSE)</f>
        <v>CTV</v>
      </c>
      <c r="O5" s="24" t="str">
        <f>VLOOKUP(D5,[1]!VolumeType[#All],3,FALSE)</f>
        <v>CTV</v>
      </c>
      <c r="P5" s="25" t="str">
        <f>VLOOKUP(D5,[1]!Colors[#All],3,FALSE)</f>
        <v>z CTV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17" t="s">
        <v>164</v>
      </c>
      <c r="F6" t="s">
        <v>164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20</v>
      </c>
      <c r="E7" s="30" t="s">
        <v>163</v>
      </c>
      <c r="F7" s="70" t="s">
        <v>163</v>
      </c>
      <c r="G7" s="19"/>
      <c r="H7" s="15"/>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162</v>
      </c>
      <c r="D8" s="29" t="s">
        <v>20</v>
      </c>
      <c r="E8" s="17" t="s">
        <v>165</v>
      </c>
      <c r="F8" s="19" t="s">
        <v>165</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30"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36" t="s">
        <v>62</v>
      </c>
      <c r="E10" s="30" t="s">
        <v>62</v>
      </c>
      <c r="F10" s="18" t="s">
        <v>170</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398</v>
      </c>
      <c r="D11" s="56"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241</v>
      </c>
      <c r="E12" s="30" t="s">
        <v>74</v>
      </c>
      <c r="F12" s="30" t="s">
        <v>75</v>
      </c>
      <c r="G12" s="38"/>
      <c r="H12" s="32"/>
      <c r="J12" s="20" t="str">
        <f>VLOOKUP(D12,[1]!Dictionary[#All],3,FALSE)</f>
        <v>Left kidney</v>
      </c>
      <c r="K12" s="21">
        <f>VLOOKUP(D12,[1]!Dictionary[#All],4,FALSE)</f>
        <v>7205</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Kidney L</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30" t="s">
        <v>242</v>
      </c>
      <c r="E13" s="30" t="s">
        <v>72</v>
      </c>
      <c r="F13" s="30" t="s">
        <v>73</v>
      </c>
      <c r="G13" s="38"/>
      <c r="H13" s="32"/>
      <c r="J13" s="20" t="str">
        <f>VLOOKUP(D13,[1]!Dictionary[#All],3,FALSE)</f>
        <v>Right kidney</v>
      </c>
      <c r="K13" s="21">
        <f>VLOOKUP(D13,[1]!Dictionary[#All],4,FALSE)</f>
        <v>7204</v>
      </c>
      <c r="L13" s="21" t="str">
        <f>VLOOKUP(D13,[1]!Dictionary[#All],5,FALSE)</f>
        <v>FMA</v>
      </c>
      <c r="M13" s="22" t="str">
        <f>VLOOKUP(D13,[1]!Dictionary[#All],6,FALSE)</f>
        <v>3.2</v>
      </c>
      <c r="N13" s="23" t="str">
        <f>VLOOKUP(D13,[1]!VolumeType[#All],2,FALSE)</f>
        <v>Organ</v>
      </c>
      <c r="O13" s="24" t="str">
        <f>VLOOKUP(D13,[1]!VolumeType[#All],3,FALSE)</f>
        <v>Organ</v>
      </c>
      <c r="P13" s="25" t="str">
        <f>VLOOKUP(D13,[1]!Colors[#All],3,FALSE)</f>
        <v>z Kidney 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36" t="s">
        <v>172</v>
      </c>
      <c r="E14" s="30" t="s">
        <v>172</v>
      </c>
      <c r="F14" s="30" t="s">
        <v>173</v>
      </c>
      <c r="G14" s="38"/>
      <c r="H14" s="32"/>
      <c r="J14" s="20" t="str">
        <f>VLOOKUP(D14,[1]!Dictionary[#All],3,FALSE)</f>
        <v>Large intestine</v>
      </c>
      <c r="K14" s="21">
        <f>VLOOKUP(D14,[1]!Dictionary[#All],4,FALSE)</f>
        <v>7201</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Large Bowel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30" t="s">
        <v>71</v>
      </c>
      <c r="E15" s="30" t="s">
        <v>71</v>
      </c>
      <c r="F15" s="30" t="s">
        <v>71</v>
      </c>
      <c r="G15" s="38"/>
      <c r="H15" s="32"/>
      <c r="J15" s="20" t="str">
        <f>VLOOKUP(D15,[1]!Dictionary[#All],3,FALSE)</f>
        <v>Liver</v>
      </c>
      <c r="K15" s="21">
        <f>VLOOKUP(D15,[1]!Dictionary[#All],4,FALSE)</f>
        <v>7197</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Liver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6" t="s">
        <v>25</v>
      </c>
      <c r="E16" s="30" t="s">
        <v>168</v>
      </c>
      <c r="F16" s="30" t="s">
        <v>169</v>
      </c>
      <c r="G16" s="38"/>
      <c r="H16" s="32"/>
      <c r="J16" s="20" t="str">
        <f>VLOOKUP(D16,[1]!Dictionary[#All],3,FALSE)</f>
        <v>PTV Primary</v>
      </c>
      <c r="K16" s="21" t="str">
        <f>VLOOKUP(D16,[1]!Dictionary[#All],4,FALSE)</f>
        <v>PTVp</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30" t="s">
        <v>276</v>
      </c>
      <c r="E17" s="30" t="s">
        <v>167</v>
      </c>
      <c r="F17" s="18" t="s">
        <v>167</v>
      </c>
      <c r="G17" s="38"/>
      <c r="H17" s="32"/>
      <c r="J17" s="20" t="str">
        <f>VLOOKUP(D17,[1]!Dictionary[#All],3,FALSE)</f>
        <v>Peritoneal sac</v>
      </c>
      <c r="K17" s="21">
        <f>VLOOKUP(D17,[1]!Dictionary[#All],4,FALSE)</f>
        <v>9908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zPeritonelCavity</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29" t="s">
        <v>25</v>
      </c>
      <c r="E18" s="30" t="s">
        <v>25</v>
      </c>
      <c r="F18" s="18" t="s">
        <v>166</v>
      </c>
      <c r="G18" s="38"/>
      <c r="H18" s="32"/>
      <c r="J18" s="20" t="str">
        <f>VLOOKUP(D18,[1]!Dictionary[#All],3,FALSE)</f>
        <v>PTV Primary</v>
      </c>
      <c r="K18" s="21" t="str">
        <f>VLOOKUP(D18,[1]!Dictionary[#All],4,FALSE)</f>
        <v>PTVp</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30" t="s">
        <v>47</v>
      </c>
      <c r="E19" s="30" t="s">
        <v>47</v>
      </c>
      <c r="F19" s="30" t="s">
        <v>171</v>
      </c>
      <c r="G19" s="38"/>
      <c r="H19" s="32"/>
      <c r="J19" s="20" t="str">
        <f>VLOOKUP(D19,[1]!Dictionary[#All],3,FALSE)</f>
        <v>Small intestine</v>
      </c>
      <c r="K19" s="21">
        <f>VLOOKUP(D19,[1]!Dictionary[#All],4,FALSE)</f>
        <v>7200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Small Bowel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30" t="s">
        <v>32</v>
      </c>
      <c r="E20" s="30" t="s">
        <v>32</v>
      </c>
      <c r="F20" s="30" t="s">
        <v>33</v>
      </c>
      <c r="G20" s="38"/>
      <c r="H20" s="32"/>
      <c r="J20" s="20" t="str">
        <f>VLOOKUP(D20,[1]!Dictionary[#All],3,FALSE)</f>
        <v>Spinal cord</v>
      </c>
      <c r="K20" s="21">
        <f>VLOOKUP(D20,[1]!Dictionary[#All],4,FALSE)</f>
        <v>7647</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Spinal Canal</v>
      </c>
      <c r="Q20" s="26" t="str">
        <f>IFERROR(VLOOKUP(D20,[1]!DVH_lines[#Data],2,FALSE),"")</f>
        <v/>
      </c>
      <c r="R20" s="27" t="str">
        <f>IFERROR(VLOOKUP(D20,[1]!DVH_lines[#Data],3,FALSE),"")</f>
        <v/>
      </c>
      <c r="S20" s="28" t="str">
        <f>IFERROR(VLOOKUP(D20,[1]!DVH_lines[#Data],4,FALSE),"")</f>
        <v/>
      </c>
      <c r="T20" s="26">
        <f>IFERROR(VLOOKUP(D20,[1]!SearchCT[#Data],2,FALSE),"")</f>
        <v>20</v>
      </c>
      <c r="U20" s="28">
        <f>IFERROR(VLOOKUP(D20,[1]!SearchCT[#Data],3,FALSE),"")</f>
        <v>40</v>
      </c>
    </row>
    <row r="21" spans="4:21" x14ac:dyDescent="0.25">
      <c r="D21" s="30" t="s">
        <v>67</v>
      </c>
      <c r="E21" s="30" t="s">
        <v>67</v>
      </c>
      <c r="F21" s="30" t="s">
        <v>67</v>
      </c>
      <c r="G21" s="38"/>
      <c r="H21" s="32"/>
      <c r="J21" s="20" t="str">
        <f>VLOOKUP(D21,[1]!Dictionary[#All],3,FALSE)</f>
        <v>Stomach</v>
      </c>
      <c r="K21" s="21">
        <f>VLOOKUP(D21,[1]!Dictionary[#All],4,FALSE)</f>
        <v>7148</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Stomach</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234</v>
      </c>
      <c r="E22" s="17" t="s">
        <v>235</v>
      </c>
      <c r="F22" s="18" t="s">
        <v>52</v>
      </c>
      <c r="G22" s="19"/>
      <c r="H22" s="15"/>
      <c r="J22" s="20" t="str">
        <f>VLOOKUP(D22,[1]!Dictionary[#All],3,FALSE)</f>
        <v>Artifact</v>
      </c>
      <c r="K22" s="21">
        <f>VLOOKUP(D22,[1]!Dictionary[#All],4,FALSE)</f>
        <v>11296</v>
      </c>
      <c r="L22" s="21" t="str">
        <f>VLOOKUP(D22,[1]!Dictionary[#All],5,FALSE)</f>
        <v>RADLEX</v>
      </c>
      <c r="M22" s="22">
        <f>VLOOKUP(D22,[1]!Dictionary[#All],6,FALSE)</f>
        <v>3.8</v>
      </c>
      <c r="N22" s="23" t="str">
        <f>VLOOKUP(D22,[1]!VolumeType[#All],2,FALSE)</f>
        <v>Artifact</v>
      </c>
      <c r="O22" s="24" t="str">
        <f>VLOOKUP(D22,[1]!VolumeType[#All],3,FALSE)</f>
        <v>None</v>
      </c>
      <c r="P22" s="25" t="str">
        <f>VLOOKUP(D22,[1]!Colors[#All],3,FALSE)</f>
        <v>z RO Helper</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6" t="s">
        <v>234</v>
      </c>
      <c r="E23" s="30" t="s">
        <v>237</v>
      </c>
      <c r="F23" s="30" t="s">
        <v>52</v>
      </c>
      <c r="G23" s="38"/>
      <c r="H23" s="32"/>
      <c r="J23" s="20" t="str">
        <f>VLOOKUP(D23,[1]!Dictionary[#All],3,FALSE)</f>
        <v>Artifact</v>
      </c>
      <c r="K23" s="21">
        <f>VLOOKUP(D23,[1]!Dictionary[#All],4,FALSE)</f>
        <v>11296</v>
      </c>
      <c r="L23" s="21" t="str">
        <f>VLOOKUP(D23,[1]!Dictionary[#All],5,FALSE)</f>
        <v>RADLEX</v>
      </c>
      <c r="M23" s="22">
        <f>VLOOKUP(D23,[1]!Dictionary[#All],6,FALSE)</f>
        <v>3.8</v>
      </c>
      <c r="N23" s="23" t="str">
        <f>VLOOKUP(D23,[1]!VolumeType[#All],2,FALSE)</f>
        <v>Artifact</v>
      </c>
      <c r="O23" s="24" t="str">
        <f>VLOOKUP(D23,[1]!VolumeType[#All],3,FALSE)</f>
        <v>None</v>
      </c>
      <c r="P23" s="25" t="str">
        <f>VLOOKUP(D23,[1]!Colors[#All],3,FALSE)</f>
        <v>z RO Helper</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234</v>
      </c>
      <c r="E24" s="30" t="s">
        <v>251</v>
      </c>
      <c r="F24" s="30" t="s">
        <v>52</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ht="15.75" thickBot="1" x14ac:dyDescent="0.3">
      <c r="D25" s="56" t="s">
        <v>234</v>
      </c>
      <c r="E25" s="30" t="s">
        <v>252</v>
      </c>
      <c r="F25" s="30" t="s">
        <v>52</v>
      </c>
      <c r="G25" s="38"/>
      <c r="H25" s="32"/>
      <c r="J25" s="39" t="str">
        <f>VLOOKUP(D25,[1]!Dictionary[#All],3,FALSE)</f>
        <v>Artifact</v>
      </c>
      <c r="K25" s="40">
        <f>VLOOKUP(D25,[1]!Dictionary[#All],4,FALSE)</f>
        <v>11296</v>
      </c>
      <c r="L25" s="40" t="str">
        <f>VLOOKUP(D25,[1]!Dictionary[#All],5,FALSE)</f>
        <v>RADLEX</v>
      </c>
      <c r="M25" s="41">
        <f>VLOOKUP(D25,[1]!Dictionary[#All],6,FALSE)</f>
        <v>3.8</v>
      </c>
      <c r="N25" s="42" t="str">
        <f>VLOOKUP(D25,[1]!VolumeType[#All],2,FALSE)</f>
        <v>Artifact</v>
      </c>
      <c r="O25" s="43" t="str">
        <f>VLOOKUP(D25,[1]!VolumeType[#All],3,FALSE)</f>
        <v>None</v>
      </c>
      <c r="P25" s="44" t="str">
        <f>VLOOKUP(D25,[1]!Colors[#All],3,FALSE)</f>
        <v>z RO Helper</v>
      </c>
      <c r="Q25" s="45" t="str">
        <f>IFERROR(VLOOKUP(D25,[1]!DVH_lines[#Data],2,FALSE),"")</f>
        <v/>
      </c>
      <c r="R25" s="46" t="str">
        <f>IFERROR(VLOOKUP(D25,[1]!DVH_lines[#Data],3,FALSE),"")</f>
        <v/>
      </c>
      <c r="S25" s="47" t="str">
        <f>IFERROR(VLOOKUP(D25,[1]!DVH_lines[#Data],4,FALSE),"")</f>
        <v/>
      </c>
      <c r="T25" s="45" t="str">
        <f>IFERROR(VLOOKUP(D25,[1]!SearchCT[#Data],2,FALSE),"")</f>
        <v/>
      </c>
      <c r="U25" s="47" t="str">
        <f>IFERROR(VLOOKUP(D25,[1]!SearchCT[#Data],3,FALSE),"")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topLeftCell="A22" workbookViewId="0">
      <selection activeCell="F33" sqref="F33"/>
    </sheetView>
  </sheetViews>
  <sheetFormatPr defaultRowHeight="15" x14ac:dyDescent="0.25"/>
  <cols>
    <col min="1" max="1" width="14.5703125" style="2" bestFit="1" customWidth="1"/>
    <col min="2" max="2" width="20.28515625" style="2" bestFit="1" customWidth="1"/>
    <col min="3" max="3" width="5.42578125" style="2" customWidth="1"/>
    <col min="4" max="4" width="18" style="2" bestFit="1" customWidth="1"/>
    <col min="5" max="6" width="17.42578125" style="2" bestFit="1" customWidth="1"/>
    <col min="7" max="7" width="13.42578125" style="2" bestFit="1" customWidth="1"/>
    <col min="8" max="8" width="18.85546875" style="2" bestFit="1" customWidth="1"/>
    <col min="9" max="9" width="5.85546875" style="2" bestFit="1" customWidth="1"/>
    <col min="10" max="10" width="25.28515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74" t="s">
        <v>175</v>
      </c>
      <c r="B1" s="74"/>
      <c r="C1" s="1"/>
      <c r="D1" s="74" t="s">
        <v>211</v>
      </c>
      <c r="E1" s="74"/>
      <c r="F1" s="74"/>
      <c r="G1" s="74"/>
      <c r="H1" s="74"/>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175</v>
      </c>
      <c r="C3" s="6"/>
      <c r="D3" s="29" t="s">
        <v>278</v>
      </c>
      <c r="E3" s="30" t="s">
        <v>185</v>
      </c>
      <c r="F3" s="30" t="s">
        <v>185</v>
      </c>
      <c r="G3" s="38"/>
      <c r="H3" s="32"/>
      <c r="J3" s="20" t="str">
        <f>VLOOKUP(D3,[1]!Dictionary[#All],3,FALSE)</f>
        <v>Pair of lungs</v>
      </c>
      <c r="K3" s="21">
        <f>VLOOKUP(D3,[1]!Dictionary[#All],4,FALSE)</f>
        <v>68877</v>
      </c>
      <c r="L3" s="21" t="str">
        <f>VLOOKUP(D3,[1]!Dictionary[#All],5,FALSE)</f>
        <v>FMA</v>
      </c>
      <c r="M3" s="22" t="str">
        <f>VLOOKUP(D3,[1]!Dictionary[#All],6,FALSE)</f>
        <v>3.2</v>
      </c>
      <c r="N3" s="23" t="str">
        <f>VLOOKUP(D3,[1]!VolumeType[#All],2,FALSE)</f>
        <v>Organ</v>
      </c>
      <c r="O3" s="24" t="str">
        <f>VLOOKUP(D3,[1]!VolumeType[#All],3,FALSE)</f>
        <v>Organ</v>
      </c>
      <c r="P3" s="25" t="str">
        <f>VLOOKUP(D3,[1]!Colors[#All],3,FALSE)</f>
        <v>z Lung B</v>
      </c>
      <c r="Q3" s="26" t="str">
        <f>IFERROR(VLOOKUP(D3,[1]!DVH_lines[#Data],2,FALSE),"")</f>
        <v/>
      </c>
      <c r="R3" s="27" t="str">
        <f>IFERROR(VLOOKUP(D3,[1]!DVH_lines[#Data],3,FALSE),"")</f>
        <v/>
      </c>
      <c r="S3" s="28" t="str">
        <f>IFERROR(VLOOKUP(D3,[1]!DVH_lines[#Data],4,FALSE),"")</f>
        <v/>
      </c>
      <c r="T3" s="26">
        <f>IFERROR(VLOOKUP(D3,[1]!SearchCT[#Data],2,FALSE),"")</f>
        <v>-700</v>
      </c>
      <c r="U3" s="28">
        <f>IFERROR(VLOOKUP(D3,[1]!SearchCT[#Data],3,FALSE),"")</f>
        <v>-100</v>
      </c>
    </row>
    <row r="4" spans="1:21" x14ac:dyDescent="0.25">
      <c r="A4" s="70" t="s">
        <v>401</v>
      </c>
      <c r="B4" s="15" t="s">
        <v>10</v>
      </c>
      <c r="C4" s="6"/>
      <c r="D4" s="29" t="s">
        <v>85</v>
      </c>
      <c r="E4" s="17" t="s">
        <v>17</v>
      </c>
      <c r="F4" s="59"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176</v>
      </c>
      <c r="C5" s="6"/>
      <c r="D5" s="29" t="s">
        <v>263</v>
      </c>
      <c r="E5" s="17" t="s">
        <v>178</v>
      </c>
      <c r="F5" s="19" t="s">
        <v>178</v>
      </c>
      <c r="G5" s="19"/>
      <c r="H5" s="15"/>
      <c r="J5" s="20" t="str">
        <f>VLOOKUP(D5,[1]!Dictionary[#All],3,FALSE)</f>
        <v>Undefined Normal Tissue</v>
      </c>
      <c r="K5" s="21" t="str">
        <f>VLOOKUP(D5,[1]!Dictionary[#All],4,FALSE)</f>
        <v>NormalTissue</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Normal Tissue</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62" t="s">
        <v>28</v>
      </c>
      <c r="E6" s="30" t="s">
        <v>28</v>
      </c>
      <c r="F6" s="79" t="s">
        <v>28</v>
      </c>
      <c r="G6" s="38"/>
      <c r="H6" s="32"/>
      <c r="J6" s="20" t="str">
        <f>VLOOKUP(D6,[1]!Dictionary[#All],3,FALSE)</f>
        <v>Treated Volume</v>
      </c>
      <c r="K6" s="21" t="str">
        <f>VLOOKUP(D6,[1]!Dictionary[#All],4,FALSE)</f>
        <v>Treated Volume</v>
      </c>
      <c r="L6" s="21" t="str">
        <f>VLOOKUP(D6,[1]!Dictionary[#All],5,FALSE)</f>
        <v>99VMS_STRUCTCODE</v>
      </c>
      <c r="M6" s="22" t="str">
        <f>VLOOKUP(D6,[1]!Dictionary[#All],6,FALSE)</f>
        <v>1.0</v>
      </c>
      <c r="N6" s="23" t="str">
        <f>VLOOKUP(D6,[1]!VolumeType[#All],2,FALSE)</f>
        <v>Special</v>
      </c>
      <c r="O6" s="24" t="str">
        <f>VLOOKUP(D6,[1]!VolumeType[#All],3,FALSE)</f>
        <v>PTV</v>
      </c>
      <c r="P6" s="25" t="str">
        <f>VLOOKUP(D6,[1]!Colors[#All],3,FALSE)</f>
        <v>z DPV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61</v>
      </c>
      <c r="E7" s="17" t="s">
        <v>119</v>
      </c>
      <c r="F7" t="s">
        <v>119</v>
      </c>
      <c r="G7" s="19"/>
      <c r="H7" s="15"/>
      <c r="J7" s="20" t="str">
        <f>VLOOKUP(D7,[1]!Dictionary[#All],3,FALSE)</f>
        <v>Esophagus</v>
      </c>
      <c r="K7" s="21">
        <f>VLOOKUP(D7,[1]!Dictionary[#All],4,FALSE)</f>
        <v>7131</v>
      </c>
      <c r="L7" s="21" t="str">
        <f>VLOOKUP(D7,[1]!Dictionary[#All],5,FALSE)</f>
        <v>FMA</v>
      </c>
      <c r="M7" s="22" t="str">
        <f>VLOOKUP(D7,[1]!Dictionary[#All],6,FALSE)</f>
        <v>3.2</v>
      </c>
      <c r="N7" s="23" t="str">
        <f>VLOOKUP(D7,[1]!VolumeType[#All],2,FALSE)</f>
        <v>Organ</v>
      </c>
      <c r="O7" s="24" t="str">
        <f>VLOOKUP(D7,[1]!VolumeType[#All],3,FALSE)</f>
        <v>Organ</v>
      </c>
      <c r="P7" s="25" t="str">
        <f>VLOOKUP(D7,[1]!Colors[#All],3,FALSE)</f>
        <v>z Esophagus</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313</v>
      </c>
      <c r="D8" s="77" t="s">
        <v>68</v>
      </c>
      <c r="E8" s="30" t="s">
        <v>68</v>
      </c>
      <c r="F8" s="30"/>
      <c r="G8" s="38"/>
      <c r="H8" s="32"/>
      <c r="J8" s="20" t="str">
        <f>VLOOKUP(D8,[1]!Dictionary[#All],3,FALSE)</f>
        <v>GTV Primary</v>
      </c>
      <c r="K8" s="21" t="str">
        <f>VLOOKUP(D8,[1]!Dictionary[#All],4,FALSE)</f>
        <v>GTVp</v>
      </c>
      <c r="L8" s="21" t="str">
        <f>VLOOKUP(D8,[1]!Dictionary[#All],5,FALSE)</f>
        <v>99VMS_STRUCTCODE</v>
      </c>
      <c r="M8" s="22" t="str">
        <f>VLOOKUP(D8,[1]!Dictionary[#All],6,FALSE)</f>
        <v>1.0</v>
      </c>
      <c r="N8" s="23" t="str">
        <f>VLOOKUP(D8,[1]!VolumeType[#All],2,FALSE)</f>
        <v>GTV</v>
      </c>
      <c r="O8" s="24" t="str">
        <f>VLOOKUP(D8,[1]!VolumeType[#All],3,FALSE)</f>
        <v>GTV</v>
      </c>
      <c r="P8" s="25" t="str">
        <f>VLOOKUP(D8,[1]!Colors[#All],3,FALSE)</f>
        <v>z GTV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7" t="s">
        <v>284</v>
      </c>
      <c r="E9" s="30" t="s">
        <v>184</v>
      </c>
      <c r="F9" s="30" t="s">
        <v>184</v>
      </c>
      <c r="G9" s="38"/>
      <c r="H9" s="32"/>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VLOOKUP(D9,[1]!Colors[#All],3,FALSE)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30" t="s">
        <v>177</v>
      </c>
      <c r="F10" s="19" t="s">
        <v>177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VLOOKUP(D10,[1]!Colors[#All],3,FALSE)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403</v>
      </c>
      <c r="D11" s="17" t="s">
        <v>284</v>
      </c>
      <c r="E11" s="30" t="s">
        <v>196</v>
      </c>
      <c r="F11" s="30" t="s">
        <v>196</v>
      </c>
      <c r="G11" s="38"/>
      <c r="H11" s="32"/>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4" t="s">
        <v>284</v>
      </c>
      <c r="E12" s="30" t="s">
        <v>202</v>
      </c>
      <c r="F12" s="30" t="s">
        <v>202</v>
      </c>
      <c r="G12" s="38"/>
      <c r="H12" s="32"/>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VLOOKUP(D12,[1]!Colors[#All],3,FALSE)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30" t="s">
        <v>193</v>
      </c>
      <c r="F13" s="30" t="s">
        <v>193</v>
      </c>
      <c r="G13" s="38"/>
      <c r="H13" s="32"/>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VLOOKUP(D13,[1]!Colors[#All],3,FALSE)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284</v>
      </c>
      <c r="E14" s="30" t="s">
        <v>194</v>
      </c>
      <c r="F14" s="30" t="s">
        <v>194</v>
      </c>
      <c r="G14" s="38"/>
      <c r="H14" s="32"/>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VLOOKUP(D14,[1]!Colors[#All],3,FALSE)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7" t="s">
        <v>284</v>
      </c>
      <c r="E15" s="30" t="s">
        <v>200</v>
      </c>
      <c r="F15" s="30" t="s">
        <v>200</v>
      </c>
      <c r="G15" s="38"/>
      <c r="H15" s="32"/>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VLOOKUP(D15,[1]!Colors[#All],3,FALSE)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30" t="s">
        <v>195</v>
      </c>
      <c r="F16" s="30" t="s">
        <v>195</v>
      </c>
      <c r="G16" s="38"/>
      <c r="H16" s="32"/>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284</v>
      </c>
      <c r="E17" s="30" t="s">
        <v>197</v>
      </c>
      <c r="F17" s="30" t="s">
        <v>197</v>
      </c>
      <c r="G17" s="38"/>
      <c r="H17" s="32"/>
      <c r="J17" s="20" t="str">
        <f>VLOOKUP(D17,[1]!Dictionary[#All],3,FALSE)</f>
        <v>Tracking Motion Volume</v>
      </c>
      <c r="K17" s="21" t="str">
        <f>VLOOKUP(D17,[1]!Dictionary[#All],4,FALSE)</f>
        <v>TMV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TMV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284</v>
      </c>
      <c r="E18" s="30" t="s">
        <v>203</v>
      </c>
      <c r="F18" s="30" t="s">
        <v>203</v>
      </c>
      <c r="G18" s="38"/>
      <c r="H18" s="32"/>
      <c r="J18" s="20" t="str">
        <f>VLOOKUP(D18,[1]!Dictionary[#All],3,FALSE)</f>
        <v>Tracking Motion Volume</v>
      </c>
      <c r="K18" s="21" t="str">
        <f>VLOOKUP(D18,[1]!Dictionary[#All],4,FALSE)</f>
        <v>TMV</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TMV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29" t="s">
        <v>283</v>
      </c>
      <c r="E19" s="30" t="s">
        <v>207</v>
      </c>
      <c r="F19" s="30" t="s">
        <v>207</v>
      </c>
      <c r="G19" s="38"/>
      <c r="H19" s="32"/>
      <c r="J19" s="20" t="str">
        <f>VLOOKUP(D19,[1]!Dictionary[#All],3,FALSE)</f>
        <v>Tracking Motion Volume</v>
      </c>
      <c r="K19" s="21" t="str">
        <f>VLOOKUP(D19,[1]!Dictionary[#All],4,FALSE)</f>
        <v>TMV</v>
      </c>
      <c r="L19" s="21" t="str">
        <f>VLOOKUP(D19,[1]!Dictionary[#All],5,FALSE)</f>
        <v>99VMS_STRUCTCODE</v>
      </c>
      <c r="M19" s="22" t="str">
        <f>VLOOKUP(D19,[1]!Dictionary[#All],6,FALSE)</f>
        <v>1.0</v>
      </c>
      <c r="N19" s="23" t="str">
        <f>VLOOKUP(D19,[1]!VolumeType[#All],2,FALSE)</f>
        <v>GTV</v>
      </c>
      <c r="O19" s="24" t="str">
        <f>VLOOKUP(D19,[1]!VolumeType[#All],3,FALSE)</f>
        <v>GTV</v>
      </c>
      <c r="P19" s="25" t="str">
        <f>VLOOKUP(D19,[1]!Colors[#All],3,FALSE)</f>
        <v>z IGTV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29" t="s">
        <v>282</v>
      </c>
      <c r="E20" s="30" t="s">
        <v>206</v>
      </c>
      <c r="F20" s="30" t="s">
        <v>206</v>
      </c>
      <c r="G20" s="38"/>
      <c r="H20" s="32"/>
      <c r="J20" s="20" t="str">
        <f>VLOOKUP(D20,[1]!Dictionary[#All],3,FALSE)</f>
        <v>Tracking Motion Volume</v>
      </c>
      <c r="K20" s="21" t="str">
        <f>VLOOKUP(D20,[1]!Dictionary[#All],4,FALSE)</f>
        <v>TMV</v>
      </c>
      <c r="L20" s="21" t="str">
        <f>VLOOKUP(D20,[1]!Dictionary[#All],5,FALSE)</f>
        <v>99VMS_STRUCTCODE</v>
      </c>
      <c r="M20" s="22" t="str">
        <f>VLOOKUP(D20,[1]!Dictionary[#All],6,FALSE)</f>
        <v>1.0</v>
      </c>
      <c r="N20" s="23" t="str">
        <f>VLOOKUP(D20,[1]!VolumeType[#All],2,FALSE)</f>
        <v>GTV</v>
      </c>
      <c r="O20" s="24" t="str">
        <f>VLOOKUP(D20,[1]!VolumeType[#All],3,FALSE)</f>
        <v>GTV</v>
      </c>
      <c r="P20" s="25" t="str">
        <f>VLOOKUP(D20,[1]!Colors[#All],3,FALSE)</f>
        <v>z IGTV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280</v>
      </c>
      <c r="E21" s="30" t="s">
        <v>188</v>
      </c>
      <c r="F21" s="30" t="s">
        <v>188</v>
      </c>
      <c r="G21" s="38"/>
      <c r="H21" s="32"/>
      <c r="J21" s="20" t="str">
        <f>VLOOKUP(D21,[1]!Dictionary[#All],3,FALSE)</f>
        <v>Metabalic Tumor Volume</v>
      </c>
      <c r="K21" s="21" t="str">
        <f>VLOOKUP(D21,[1]!Dictionary[#All],4,FALSE)</f>
        <v>MTV</v>
      </c>
      <c r="L21" s="21" t="str">
        <f>VLOOKUP(D21,[1]!Dictionary[#All],5,FALSE)</f>
        <v>99VMS_STRUCTCODE</v>
      </c>
      <c r="M21" s="22" t="str">
        <f>VLOOKUP(D21,[1]!Dictionary[#All],6,FALSE)</f>
        <v>1.0</v>
      </c>
      <c r="N21" s="23" t="str">
        <f>VLOOKUP(D21,[1]!VolumeType[#All],2,FALSE)</f>
        <v>GTV</v>
      </c>
      <c r="O21" s="24" t="str">
        <f>VLOOKUP(D21,[1]!VolumeType[#All],3,FALSE)</f>
        <v>GTV</v>
      </c>
      <c r="P21" s="25" t="str">
        <f>VLOOKUP(D21,[1]!Colors[#All],3,FALSE)</f>
        <v>z GTV PET</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64</v>
      </c>
      <c r="E22" s="30" t="s">
        <v>189</v>
      </c>
      <c r="F22" s="30" t="s">
        <v>189</v>
      </c>
      <c r="G22" s="38"/>
      <c r="H22" s="32"/>
      <c r="J22" s="20" t="str">
        <f>VLOOKUP(D22,[1]!Dictionary[#All],3,FALSE)</f>
        <v>Heart</v>
      </c>
      <c r="K22" s="21">
        <f>VLOOKUP(D22,[1]!Dictionary[#All],4,FALSE)</f>
        <v>7088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Heart</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36" t="s">
        <v>319</v>
      </c>
      <c r="E23" s="30" t="s">
        <v>319</v>
      </c>
      <c r="F23" s="30" t="s">
        <v>320</v>
      </c>
      <c r="G23" s="38"/>
      <c r="H23" s="32"/>
      <c r="J23" s="20" t="str">
        <f>VLOOKUP(D23,[1]!Dictionary[#All],3,FALSE)</f>
        <v>GTV Primary</v>
      </c>
      <c r="K23" s="21" t="str">
        <f>VLOOKUP(D23,[1]!Dictionary[#All],4,FALSE)</f>
        <v>GTVp</v>
      </c>
      <c r="L23" s="21" t="str">
        <f>VLOOKUP(D23,[1]!Dictionary[#All],5,FALSE)</f>
        <v>99VMS_STRUCTCODE</v>
      </c>
      <c r="M23" s="22" t="str">
        <f>VLOOKUP(D23,[1]!Dictionary[#All],6,FALSE)</f>
        <v>1.0</v>
      </c>
      <c r="N23" s="23" t="str">
        <f>VLOOKUP(D23,[1]!VolumeType[#All],2,FALSE)</f>
        <v>GTV</v>
      </c>
      <c r="O23" s="24" t="str">
        <f>VLOOKUP(D23,[1]!VolumeType[#All],3,FALSE)</f>
        <v>GTV</v>
      </c>
      <c r="P23" s="25" t="str">
        <f>VLOOKUP(D23,[1]!Colors[#All],3,FALSE)</f>
        <v>z IGTV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187</v>
      </c>
      <c r="E24" s="30" t="s">
        <v>187</v>
      </c>
      <c r="F24" s="30" t="s">
        <v>187</v>
      </c>
      <c r="G24" s="38"/>
      <c r="H24" s="32"/>
      <c r="J24" s="20" t="str">
        <f>VLOOKUP(D24,[1]!Dictionary[#All],3,FALSE)</f>
        <v>ITV</v>
      </c>
      <c r="K24" s="21" t="str">
        <f>VLOOKUP(D24,[1]!Dictionary[#All],4,FALSE)</f>
        <v>ITV</v>
      </c>
      <c r="L24" s="21" t="str">
        <f>VLOOKUP(D24,[1]!Dictionary[#All],5,FALSE)</f>
        <v>99VMS_STRUCTCODE</v>
      </c>
      <c r="M24" s="22" t="str">
        <f>VLOOKUP(D24,[1]!Dictionary[#All],6,FALSE)</f>
        <v>1.0</v>
      </c>
      <c r="N24" s="23" t="str">
        <f>VLOOKUP(D24,[1]!VolumeType[#All],2,FALSE)</f>
        <v>CTV</v>
      </c>
      <c r="O24" s="24" t="str">
        <f>VLOOKUP(D24,[1]!VolumeType[#All],3,FALSE)</f>
        <v>CTV</v>
      </c>
      <c r="P24" s="25" t="str">
        <f>VLOOKUP(D24,[1]!Colors[#All],3,FALSE)</f>
        <v>z ITV</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71</v>
      </c>
      <c r="E25" s="30" t="s">
        <v>181</v>
      </c>
      <c r="F25" s="30" t="s">
        <v>181</v>
      </c>
      <c r="G25" s="38"/>
      <c r="H25" s="32"/>
      <c r="J25" s="20" t="str">
        <f>VLOOKUP(D25,[1]!Dictionary[#All],3,FALSE)</f>
        <v>Liver</v>
      </c>
      <c r="K25" s="21">
        <f>VLOOKUP(D25,[1]!Dictionary[#All],4,FALSE)</f>
        <v>7197</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Liver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245</v>
      </c>
      <c r="E26" s="30" t="s">
        <v>191</v>
      </c>
      <c r="F26" s="30" t="s">
        <v>191</v>
      </c>
      <c r="G26" s="38"/>
      <c r="H26" s="32"/>
      <c r="J26" s="20" t="str">
        <f>VLOOKUP(D26,[1]!Dictionary[#All],3,FALSE)</f>
        <v>Left lung</v>
      </c>
      <c r="K26" s="21">
        <f>VLOOKUP(D26,[1]!Dictionary[#All],4,FALSE)</f>
        <v>7310</v>
      </c>
      <c r="L26" s="21" t="str">
        <f>VLOOKUP(D26,[1]!Dictionary[#All],5,FALSE)</f>
        <v>FMA</v>
      </c>
      <c r="M26" s="22" t="str">
        <f>VLOOKUP(D26,[1]!Dictionary[#All],6,FALSE)</f>
        <v>3.2</v>
      </c>
      <c r="N26" s="23" t="str">
        <f>VLOOKUP(D26,[1]!VolumeType[#All],2,FALSE)</f>
        <v>Organ</v>
      </c>
      <c r="O26" s="24" t="str">
        <f>VLOOKUP(D26,[1]!VolumeType[#All],3,FALSE)</f>
        <v>Organ</v>
      </c>
      <c r="P26" s="25" t="str">
        <f>VLOOKUP(D26,[1]!Colors[#All],3,FALSE)</f>
        <v>z Lung L</v>
      </c>
      <c r="Q26" s="26" t="str">
        <f>IFERROR(VLOOKUP(D26,[1]!DVH_lines[#Data],2,FALSE),"")</f>
        <v/>
      </c>
      <c r="R26" s="27" t="str">
        <f>IFERROR(VLOOKUP(D26,[1]!DVH_lines[#Data],3,FALSE),"")</f>
        <v/>
      </c>
      <c r="S26" s="28" t="str">
        <f>IFERROR(VLOOKUP(D26,[1]!DVH_lines[#Data],4,FALSE),"")</f>
        <v/>
      </c>
      <c r="T26" s="26">
        <f>IFERROR(VLOOKUP(D26,[1]!SearchCT[#Data],2,FALSE),"")</f>
        <v>-700</v>
      </c>
      <c r="U26" s="28">
        <f>IFERROR(VLOOKUP(D26,[1]!SearchCT[#Data],3,FALSE),"")</f>
        <v>-100</v>
      </c>
    </row>
    <row r="27" spans="4:21" x14ac:dyDescent="0.25">
      <c r="D27" s="16" t="s">
        <v>287</v>
      </c>
      <c r="E27" s="30" t="s">
        <v>209</v>
      </c>
      <c r="F27" s="30" t="s">
        <v>209</v>
      </c>
      <c r="G27" s="38"/>
      <c r="H27" s="32"/>
      <c r="J27" s="20" t="str">
        <f>VLOOKUP(D27,[1]!Dictionary[#All],3,FALSE)</f>
        <v>Left brachial nerve plexus</v>
      </c>
      <c r="K27" s="21">
        <f>VLOOKUP(D27,[1]!Dictionary[#All],4,FALSE)</f>
        <v>45245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zBrachialPlexusL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63" t="s">
        <v>286</v>
      </c>
      <c r="E28" s="30" t="s">
        <v>198</v>
      </c>
      <c r="F28" s="30" t="s">
        <v>198</v>
      </c>
      <c r="G28" s="38"/>
      <c r="H28" s="32"/>
      <c r="J28" s="20" t="str">
        <f>VLOOKUP(D28,[1]!Dictionary[#All],3,FALSE)</f>
        <v>Control Region</v>
      </c>
      <c r="K28" s="21" t="str">
        <f>VLOOKUP(D28,[1]!Dictionary[#All],4,FALSE)</f>
        <v>Control</v>
      </c>
      <c r="L28" s="21" t="str">
        <f>VLOOKUP(D28,[1]!Dictionary[#All],5,FALSE)</f>
        <v>99VMS_STRUCTCODE</v>
      </c>
      <c r="M28" s="22" t="str">
        <f>VLOOKUP(D28,[1]!Dictionary[#All],6,FALSE)</f>
        <v>1.0</v>
      </c>
      <c r="N28" s="23" t="str">
        <f>VLOOKUP(D28,[1]!VolumeType[#All],2,FALSE)</f>
        <v>Control</v>
      </c>
      <c r="O28" s="24" t="str">
        <f>VLOOKUP(D28,[1]!VolumeType[#All],3,FALSE)</f>
        <v>Avoidance</v>
      </c>
      <c r="P28" s="25" t="str">
        <f>VLOOKUP(D28,[1]!Colors[#All],3,FALSE)</f>
        <v>zBronchialTrPRV</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289</v>
      </c>
      <c r="E29" s="30" t="s">
        <v>190</v>
      </c>
      <c r="F29" s="30" t="s">
        <v>190</v>
      </c>
      <c r="G29" s="38"/>
      <c r="H29" s="32"/>
      <c r="J29" s="20" t="str">
        <f>VLOOKUP(D29,[1]!Dictionary[#All],3,FALSE)</f>
        <v>Bronchial tree</v>
      </c>
      <c r="K29" s="21">
        <f>VLOOKUP(D29,[1]!Dictionary[#All],4,FALSE)</f>
        <v>26660</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BronchialTree</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233</v>
      </c>
      <c r="E30" s="30" t="s">
        <v>204</v>
      </c>
      <c r="F30" s="30" t="s">
        <v>205</v>
      </c>
      <c r="G30" s="38"/>
      <c r="H30" s="32"/>
      <c r="J30" s="20" t="str">
        <f>VLOOKUP(D30,[1]!Dictionary[#All],3,FALSE)</f>
        <v>PRV</v>
      </c>
      <c r="K30" s="21" t="str">
        <f>VLOOKUP(D30,[1]!Dictionary[#All],4,FALSE)</f>
        <v>PRV</v>
      </c>
      <c r="L30" s="21" t="str">
        <f>VLOOKUP(D30,[1]!Dictionary[#All],5,FALSE)</f>
        <v>99VMS_STRUCTCODE</v>
      </c>
      <c r="M30" s="22" t="str">
        <f>VLOOKUP(D30,[1]!Dictionary[#All],6,FALSE)</f>
        <v>1.0</v>
      </c>
      <c r="N30" s="23" t="str">
        <f>VLOOKUP(D30,[1]!VolumeType[#All],2,FALSE)</f>
        <v>Control</v>
      </c>
      <c r="O30" s="24" t="str">
        <f>VLOOKUP(D30,[1]!VolumeType[#All],3,FALSE)</f>
        <v>Avoidance</v>
      </c>
      <c r="P30" s="25" t="str">
        <f>VLOOKUP(D30,[1]!Colors[#All],3,FALSE)</f>
        <v>zSpinalCanal PRV</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36" t="s">
        <v>25</v>
      </c>
      <c r="E31" s="30" t="s">
        <v>25</v>
      </c>
      <c r="F31" s="18" t="s">
        <v>25</v>
      </c>
      <c r="G31" s="38"/>
      <c r="H31" s="32"/>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78" t="s">
        <v>285</v>
      </c>
      <c r="E32" s="30" t="s">
        <v>180</v>
      </c>
      <c r="F32" s="18" t="s">
        <v>180</v>
      </c>
      <c r="G32" s="38"/>
      <c r="H32" s="32"/>
      <c r="J32" s="20" t="str">
        <f>VLOOKUP(D32,[1]!Dictionary[#All],3,FALSE)</f>
        <v>Irrad Volume</v>
      </c>
      <c r="K32" s="21" t="str">
        <f>VLOOKUP(D32,[1]!Dictionary[#All],4,FALSE)</f>
        <v>Irrad Volume</v>
      </c>
      <c r="L32" s="21" t="str">
        <f>VLOOKUP(D32,[1]!Dictionary[#All],5,FALSE)</f>
        <v>99VMS_STRUCTCODE</v>
      </c>
      <c r="M32" s="22" t="str">
        <f>VLOOKUP(D32,[1]!Dictionary[#All],6,FALSE)</f>
        <v>1.0</v>
      </c>
      <c r="N32" s="23" t="str">
        <f>VLOOKUP(D32,[1]!VolumeType[#All],2,FALSE)</f>
        <v>Control</v>
      </c>
      <c r="O32" s="24" t="str">
        <f>VLOOKUP(D32,[1]!VolumeType[#All],3,FALSE)</f>
        <v>Control</v>
      </c>
      <c r="P32" s="25" t="str">
        <f>VLOOKUP(D32,[1]!Colors[#All],3,FALSE)</f>
        <v>z Irradiated Vol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36" t="s">
        <v>279</v>
      </c>
      <c r="E33" s="30" t="s">
        <v>186</v>
      </c>
      <c r="F33" s="30" t="s">
        <v>186</v>
      </c>
      <c r="G33" s="38"/>
      <c r="H33" s="32"/>
      <c r="J33" s="20" t="str">
        <f>VLOOKUP(D33,[1]!Dictionary[#All],3,FALSE)</f>
        <v>Pulmonary artery</v>
      </c>
      <c r="K33" s="21">
        <f>VLOOKUP(D33,[1]!Dictionary[#All],4,FALSE)</f>
        <v>66326</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PulmonaryArtry</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29" t="s">
        <v>281</v>
      </c>
      <c r="E34" s="30" t="s">
        <v>199</v>
      </c>
      <c r="F34" s="30" t="s">
        <v>199</v>
      </c>
      <c r="G34" s="38"/>
      <c r="H34" s="32"/>
      <c r="J34" s="20" t="str">
        <f>VLOOKUP(D34,[1]!Dictionary[#All],3,FALSE)</f>
        <v>Set of ribs</v>
      </c>
      <c r="K34" s="21">
        <f>VLOOKUP(D34,[1]!Dictionary[#All],4,FALSE)</f>
        <v>71331</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Bone Rendering</v>
      </c>
      <c r="Q34" s="26" t="str">
        <f>IFERROR(VLOOKUP(D34,[1]!DVH_lines[#Data],2,FALSE),"")</f>
        <v/>
      </c>
      <c r="R34" s="27" t="str">
        <f>IFERROR(VLOOKUP(D34,[1]!DVH_lines[#Data],3,FALSE),"")</f>
        <v/>
      </c>
      <c r="S34" s="28" t="str">
        <f>IFERROR(VLOOKUP(D34,[1]!DVH_lines[#Data],4,FALSE),"")</f>
        <v/>
      </c>
      <c r="T34" s="26">
        <f>IFERROR(VLOOKUP(D34,[1]!SearchCT[#Data],2,FALSE),"")</f>
        <v>200</v>
      </c>
      <c r="U34" s="28">
        <f>IFERROR(VLOOKUP(D34,[1]!SearchCT[#Data],3,FALSE),"")</f>
        <v>2500</v>
      </c>
    </row>
    <row r="35" spans="4:21" x14ac:dyDescent="0.25">
      <c r="D35" s="29" t="s">
        <v>246</v>
      </c>
      <c r="E35" s="30" t="s">
        <v>192</v>
      </c>
      <c r="F35" s="30" t="s">
        <v>192</v>
      </c>
      <c r="G35" s="38"/>
      <c r="H35" s="32"/>
      <c r="J35" s="20" t="str">
        <f>VLOOKUP(D35,[1]!Dictionary[#All],3,FALSE)</f>
        <v>Right lung</v>
      </c>
      <c r="K35" s="21">
        <f>VLOOKUP(D35,[1]!Dictionary[#All],4,FALSE)</f>
        <v>7309</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Lung R</v>
      </c>
      <c r="Q35" s="26" t="str">
        <f>IFERROR(VLOOKUP(D35,[1]!DVH_lines[#Data],2,FALSE),"")</f>
        <v/>
      </c>
      <c r="R35" s="27" t="str">
        <f>IFERROR(VLOOKUP(D35,[1]!DVH_lines[#Data],3,FALSE),"")</f>
        <v/>
      </c>
      <c r="S35" s="28" t="str">
        <f>IFERROR(VLOOKUP(D35,[1]!DVH_lines[#Data],4,FALSE),"")</f>
        <v/>
      </c>
      <c r="T35" s="26">
        <f>IFERROR(VLOOKUP(D35,[1]!SearchCT[#Data],2,FALSE),"")</f>
        <v>-700</v>
      </c>
      <c r="U35" s="28">
        <f>IFERROR(VLOOKUP(D35,[1]!SearchCT[#Data],3,FALSE),"")</f>
        <v>-100</v>
      </c>
    </row>
    <row r="36" spans="4:21" x14ac:dyDescent="0.25">
      <c r="D36" s="29" t="s">
        <v>288</v>
      </c>
      <c r="E36" s="30" t="s">
        <v>208</v>
      </c>
      <c r="F36" s="30" t="s">
        <v>208</v>
      </c>
      <c r="G36" s="38"/>
      <c r="H36" s="32"/>
      <c r="J36" s="20" t="str">
        <f>VLOOKUP(D36,[1]!Dictionary[#All],3,FALSE)</f>
        <v>Right brachial nerve plexus</v>
      </c>
      <c r="K36" s="21">
        <f>VLOOKUP(D36,[1]!Dictionary[#All],4,FALSE)</f>
        <v>45244</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zBrachialPlexusR</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36" t="s">
        <v>104</v>
      </c>
      <c r="E37" s="30" t="s">
        <v>182</v>
      </c>
      <c r="F37" s="30" t="s">
        <v>182</v>
      </c>
      <c r="G37" s="38"/>
      <c r="H37" s="32"/>
      <c r="J37" s="20" t="str">
        <f>VLOOKUP(D37,[1]!Dictionary[#All],3,FALSE)</f>
        <v>Skin</v>
      </c>
      <c r="K37" s="21">
        <f>VLOOKUP(D37,[1]!Dictionary[#All],4,FALSE)</f>
        <v>7163</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Skin</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29" t="s">
        <v>32</v>
      </c>
      <c r="E38" s="30" t="s">
        <v>201</v>
      </c>
      <c r="F38" s="30" t="s">
        <v>201</v>
      </c>
      <c r="G38" s="38"/>
      <c r="H38" s="32"/>
      <c r="J38" s="20" t="str">
        <f>VLOOKUP(D38,[1]!Dictionary[#All],3,FALSE)</f>
        <v>Spinal cord</v>
      </c>
      <c r="K38" s="21">
        <f>VLOOKUP(D38,[1]!Dictionary[#All],4,FALSE)</f>
        <v>7647</v>
      </c>
      <c r="L38" s="21" t="str">
        <f>VLOOKUP(D38,[1]!Dictionary[#All],5,FALSE)</f>
        <v>FMA</v>
      </c>
      <c r="M38" s="22" t="str">
        <f>VLOOKUP(D38,[1]!Dictionary[#All],6,FALSE)</f>
        <v>3.2</v>
      </c>
      <c r="N38" s="23" t="str">
        <f>VLOOKUP(D38,[1]!VolumeType[#All],2,FALSE)</f>
        <v>Organ</v>
      </c>
      <c r="O38" s="24" t="str">
        <f>VLOOKUP(D38,[1]!VolumeType[#All],3,FALSE)</f>
        <v>Organ</v>
      </c>
      <c r="P38" s="25" t="str">
        <f>VLOOKUP(D38,[1]!Colors[#All],3,FALSE)</f>
        <v>z Spinal Canal</v>
      </c>
      <c r="Q38" s="26" t="str">
        <f>IFERROR(VLOOKUP(D38,[1]!DVH_lines[#Data],2,FALSE),"")</f>
        <v/>
      </c>
      <c r="R38" s="27" t="str">
        <f>IFERROR(VLOOKUP(D38,[1]!DVH_lines[#Data],3,FALSE),"")</f>
        <v/>
      </c>
      <c r="S38" s="28" t="str">
        <f>IFERROR(VLOOKUP(D38,[1]!DVH_lines[#Data],4,FALSE),"")</f>
        <v/>
      </c>
      <c r="T38" s="26">
        <f>IFERROR(VLOOKUP(D38,[1]!SearchCT[#Data],2,FALSE),"")</f>
        <v>20</v>
      </c>
      <c r="U38" s="28">
        <f>IFERROR(VLOOKUP(D38,[1]!SearchCT[#Data],3,FALSE),"")</f>
        <v>40</v>
      </c>
    </row>
    <row r="39" spans="4:21" x14ac:dyDescent="0.25">
      <c r="D39" s="29" t="s">
        <v>67</v>
      </c>
      <c r="E39" s="30" t="s">
        <v>210</v>
      </c>
      <c r="F39" s="30" t="s">
        <v>210</v>
      </c>
      <c r="G39" s="38"/>
      <c r="H39" s="32"/>
      <c r="J39" s="20" t="str">
        <f>VLOOKUP(D39,[1]!Dictionary[#All],3,FALSE)</f>
        <v>Stomach</v>
      </c>
      <c r="K39" s="21">
        <f>VLOOKUP(D39,[1]!Dictionary[#All],4,FALSE)</f>
        <v>7148</v>
      </c>
      <c r="L39" s="21" t="str">
        <f>VLOOKUP(D39,[1]!Dictionary[#All],5,FALSE)</f>
        <v>FMA</v>
      </c>
      <c r="M39" s="22" t="str">
        <f>VLOOKUP(D39,[1]!Dictionary[#All],6,FALSE)</f>
        <v>3.2</v>
      </c>
      <c r="N39" s="23" t="str">
        <f>VLOOKUP(D39,[1]!VolumeType[#All],2,FALSE)</f>
        <v>Organ</v>
      </c>
      <c r="O39" s="24" t="str">
        <f>VLOOKUP(D39,[1]!VolumeType[#All],3,FALSE)</f>
        <v>Organ</v>
      </c>
      <c r="P39" s="25" t="str">
        <f>VLOOKUP(D39,[1]!Colors[#All],3,FALSE)</f>
        <v>z Stomach</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29" t="s">
        <v>277</v>
      </c>
      <c r="E40" s="17" t="s">
        <v>179</v>
      </c>
      <c r="F40" s="19" t="s">
        <v>179</v>
      </c>
      <c r="G40" s="19"/>
      <c r="H40" s="15"/>
      <c r="J40" s="20" t="str">
        <f>VLOOKUP(D40,[1]!Dictionary[#All],3,FALSE)</f>
        <v>Trachea</v>
      </c>
      <c r="K40" s="21">
        <f>VLOOKUP(D40,[1]!Dictionary[#All],4,FALSE)</f>
        <v>7394</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 Trachea</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9" t="s">
        <v>290</v>
      </c>
      <c r="E41" s="30" t="s">
        <v>183</v>
      </c>
      <c r="F41" s="30" t="s">
        <v>183</v>
      </c>
      <c r="G41" s="38"/>
      <c r="H41" s="32"/>
      <c r="J41" s="20" t="str">
        <f>VLOOKUP(D41,[1]!Dictionary[#All],3,FALSE)</f>
        <v>Great Vessels</v>
      </c>
      <c r="K41" s="21" t="str">
        <f>VLOOKUP(D41,[1]!Dictionary[#All],4,FALSE)</f>
        <v>GreatVessels</v>
      </c>
      <c r="L41" s="21" t="str">
        <f>VLOOKUP(D41,[1]!Dictionary[#All],5,FALSE)</f>
        <v>99VMS_STRUCTCODE</v>
      </c>
      <c r="M41" s="22" t="str">
        <f>VLOOKUP(D41,[1]!Dictionary[#All],6,FALSE)</f>
        <v>1.0</v>
      </c>
      <c r="N41" s="23" t="str">
        <f>VLOOKUP(D41,[1]!VolumeType[#All],2,FALSE)</f>
        <v>Organ</v>
      </c>
      <c r="O41" s="24" t="str">
        <f>VLOOKUP(D41,[1]!VolumeType[#All],3,FALSE)</f>
        <v>Organ</v>
      </c>
      <c r="P41" s="25" t="str">
        <f>VLOOKUP(D41,[1]!Colors[#All],3,FALSE)</f>
        <v>z Great Vessels</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29" t="s">
        <v>234</v>
      </c>
      <c r="E42" s="30" t="s">
        <v>235</v>
      </c>
      <c r="F42" s="30" t="s">
        <v>52</v>
      </c>
      <c r="G42" s="38"/>
      <c r="H42" s="32"/>
      <c r="J42" s="20" t="str">
        <f>VLOOKUP(D42,[1]!Dictionary[#All],3,FALSE)</f>
        <v>Artifact</v>
      </c>
      <c r="K42" s="21">
        <f>VLOOKUP(D42,[1]!Dictionary[#All],4,FALSE)</f>
        <v>11296</v>
      </c>
      <c r="L42" s="21" t="str">
        <f>VLOOKUP(D42,[1]!Dictionary[#All],5,FALSE)</f>
        <v>RADLEX</v>
      </c>
      <c r="M42" s="22">
        <f>VLOOKUP(D42,[1]!Dictionary[#All],6,FALSE)</f>
        <v>3.8</v>
      </c>
      <c r="N42" s="23" t="str">
        <f>VLOOKUP(D42,[1]!VolumeType[#All],2,FALSE)</f>
        <v>Artifact</v>
      </c>
      <c r="O42" s="24" t="str">
        <f>VLOOKUP(D42,[1]!VolumeType[#All],3,FALSE)</f>
        <v>None</v>
      </c>
      <c r="P42" s="25" t="str">
        <f>VLOOKUP(D42,[1]!Colors[#All],3,FALSE)</f>
        <v>z RO Helper</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29" t="s">
        <v>234</v>
      </c>
      <c r="E43" s="30" t="s">
        <v>237</v>
      </c>
      <c r="F43" s="30" t="s">
        <v>52</v>
      </c>
      <c r="G43" s="38"/>
      <c r="H43" s="32"/>
      <c r="J43" s="20" t="str">
        <f>VLOOKUP(D43,[1]!Dictionary[#All],3,FALSE)</f>
        <v>Artifact</v>
      </c>
      <c r="K43" s="21">
        <f>VLOOKUP(D43,[1]!Dictionary[#All],4,FALSE)</f>
        <v>11296</v>
      </c>
      <c r="L43" s="21" t="str">
        <f>VLOOKUP(D43,[1]!Dictionary[#All],5,FALSE)</f>
        <v>RADLEX</v>
      </c>
      <c r="M43" s="22">
        <f>VLOOKUP(D43,[1]!Dictionary[#All],6,FALSE)</f>
        <v>3.8</v>
      </c>
      <c r="N43" s="23" t="str">
        <f>VLOOKUP(D43,[1]!VolumeType[#All],2,FALSE)</f>
        <v>Artifact</v>
      </c>
      <c r="O43" s="24" t="str">
        <f>VLOOKUP(D43,[1]!VolumeType[#All],3,FALSE)</f>
        <v>None</v>
      </c>
      <c r="P43" s="25" t="str">
        <f>VLOOKUP(D43,[1]!Colors[#All],3,FALSE)</f>
        <v>z RO Helper</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29" t="s">
        <v>234</v>
      </c>
      <c r="E44" s="30" t="s">
        <v>251</v>
      </c>
      <c r="F44" s="30" t="s">
        <v>52</v>
      </c>
      <c r="G44" s="38"/>
      <c r="H44" s="32"/>
      <c r="J44" s="20" t="str">
        <f>VLOOKUP(D44,[1]!Dictionary[#All],3,FALSE)</f>
        <v>Artifact</v>
      </c>
      <c r="K44" s="21">
        <f>VLOOKUP(D44,[1]!Dictionary[#All],4,FALSE)</f>
        <v>11296</v>
      </c>
      <c r="L44" s="21" t="str">
        <f>VLOOKUP(D44,[1]!Dictionary[#All],5,FALSE)</f>
        <v>RADLEX</v>
      </c>
      <c r="M44" s="22">
        <f>VLOOKUP(D44,[1]!Dictionary[#All],6,FALSE)</f>
        <v>3.8</v>
      </c>
      <c r="N44" s="23" t="str">
        <f>VLOOKUP(D44,[1]!VolumeType[#All],2,FALSE)</f>
        <v>Artifact</v>
      </c>
      <c r="O44" s="24" t="str">
        <f>VLOOKUP(D44,[1]!VolumeType[#All],3,FALSE)</f>
        <v>None</v>
      </c>
      <c r="P44" s="25" t="str">
        <f>VLOOKUP(D44,[1]!Colors[#All],3,FALSE)</f>
        <v>z RO Helper</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29" t="s">
        <v>234</v>
      </c>
      <c r="E45" s="30" t="s">
        <v>252</v>
      </c>
      <c r="F45" s="30" t="s">
        <v>52</v>
      </c>
      <c r="G45" s="38"/>
      <c r="H45" s="32"/>
      <c r="J45" s="20" t="str">
        <f>VLOOKUP(D45,[1]!Dictionary[#All],3,FALSE)</f>
        <v>Artifact</v>
      </c>
      <c r="K45" s="21">
        <f>VLOOKUP(D45,[1]!Dictionary[#All],4,FALSE)</f>
        <v>11296</v>
      </c>
      <c r="L45" s="21" t="str">
        <f>VLOOKUP(D45,[1]!Dictionary[#All],5,FALSE)</f>
        <v>RADLEX</v>
      </c>
      <c r="M45" s="22">
        <f>VLOOKUP(D45,[1]!Dictionary[#All],6,FALSE)</f>
        <v>3.8</v>
      </c>
      <c r="N45" s="23" t="str">
        <f>VLOOKUP(D45,[1]!VolumeType[#All],2,FALSE)</f>
        <v>Artifact</v>
      </c>
      <c r="O45" s="24" t="str">
        <f>VLOOKUP(D45,[1]!VolumeType[#All],3,FALSE)</f>
        <v>None</v>
      </c>
      <c r="P45" s="25" t="str">
        <f>VLOOKUP(D45,[1]!Colors[#All],3,FALSE)</f>
        <v>z RO Helper</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ht="15.75" thickBot="1" x14ac:dyDescent="0.3">
      <c r="D46" s="29" t="s">
        <v>234</v>
      </c>
      <c r="E46" s="30" t="s">
        <v>253</v>
      </c>
      <c r="F46" s="30" t="s">
        <v>52</v>
      </c>
      <c r="G46" s="38"/>
      <c r="H46" s="32"/>
      <c r="J46" s="39" t="str">
        <f>VLOOKUP(D46,[1]!Dictionary[#All],3,FALSE)</f>
        <v>Artifact</v>
      </c>
      <c r="K46" s="40">
        <f>VLOOKUP(D46,[1]!Dictionary[#All],4,FALSE)</f>
        <v>11296</v>
      </c>
      <c r="L46" s="40" t="str">
        <f>VLOOKUP(D46,[1]!Dictionary[#All],5,FALSE)</f>
        <v>RADLEX</v>
      </c>
      <c r="M46" s="41">
        <f>VLOOKUP(D46,[1]!Dictionary[#All],6,FALSE)</f>
        <v>3.8</v>
      </c>
      <c r="N46" s="42" t="str">
        <f>VLOOKUP(D46,[1]!VolumeType[#All],2,FALSE)</f>
        <v>Artifact</v>
      </c>
      <c r="O46" s="43" t="str">
        <f>VLOOKUP(D46,[1]!VolumeType[#All],3,FALSE)</f>
        <v>None</v>
      </c>
      <c r="P46" s="44" t="str">
        <f>VLOOKUP(D46,[1]!Colors[#All],3,FALSE)</f>
        <v>z RO Helper</v>
      </c>
      <c r="Q46" s="45" t="str">
        <f>IFERROR(VLOOKUP(D46,[1]!DVH_lines[#Data],2,FALSE),"")</f>
        <v/>
      </c>
      <c r="R46" s="46" t="str">
        <f>IFERROR(VLOOKUP(D46,[1]!DVH_lines[#Data],3,FALSE),"")</f>
        <v/>
      </c>
      <c r="S46" s="47" t="str">
        <f>IFERROR(VLOOKUP(D46,[1]!DVH_lines[#Data],4,FALSE),"")</f>
        <v/>
      </c>
      <c r="T46" s="45" t="str">
        <f>IFERROR(VLOOKUP(D46,[1]!SearchCT[#Data],2,FALSE),"")</f>
        <v/>
      </c>
      <c r="U46" s="47" t="str">
        <f>IFERROR(VLOOKUP(D46,[1]!SearchCT[#Data],3,FALSE),"")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9"/>
  <sheetViews>
    <sheetView workbookViewId="0">
      <selection activeCell="F37" sqref="F37"/>
    </sheetView>
  </sheetViews>
  <sheetFormatPr defaultRowHeight="15" x14ac:dyDescent="0.25"/>
  <cols>
    <col min="1" max="1" width="14.5703125" style="2" bestFit="1" customWidth="1"/>
    <col min="2" max="2" width="21.5703125" style="2" bestFit="1" customWidth="1"/>
    <col min="3" max="3" width="5.42578125" style="2" customWidth="1"/>
    <col min="4" max="4" width="16.5703125" style="2" bestFit="1" customWidth="1"/>
    <col min="5" max="5" width="16.42578125" style="2" bestFit="1" customWidth="1"/>
    <col min="6" max="6" width="24.42578125" style="2" bestFit="1" customWidth="1"/>
    <col min="7" max="7" width="13.42578125" style="2" bestFit="1" customWidth="1"/>
    <col min="8" max="8" width="18.85546875" style="2" bestFit="1" customWidth="1"/>
    <col min="9" max="9" width="5.85546875" style="2" bestFit="1" customWidth="1"/>
    <col min="10" max="10" width="23.71093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76" t="s">
        <v>381</v>
      </c>
      <c r="B1" s="76"/>
      <c r="C1" s="1"/>
      <c r="D1" s="76" t="s">
        <v>211</v>
      </c>
      <c r="E1" s="76"/>
      <c r="F1" s="76"/>
      <c r="G1" s="76"/>
      <c r="H1" s="76"/>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381</v>
      </c>
      <c r="C3" s="6"/>
      <c r="D3" s="16" t="s">
        <v>85</v>
      </c>
      <c r="E3" s="17" t="s">
        <v>85</v>
      </c>
      <c r="F3" s="18" t="s">
        <v>85</v>
      </c>
      <c r="G3" s="19" t="str">
        <f>IF(EXACT(D3,"DPV"),VLOOKUP(REPLACE($B$8,1,1,""),[1]!ICD_Codes[#All],2,FALSE),"")</f>
        <v/>
      </c>
      <c r="H3" s="15" t="str">
        <f t="shared" ref="H3:H39" si="0">IF(EXACT(D3,"DPV"),"ICD-10","")</f>
        <v/>
      </c>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16" t="s">
        <v>22</v>
      </c>
      <c r="E4" s="17" t="s">
        <v>22</v>
      </c>
      <c r="F4" s="18" t="s">
        <v>22</v>
      </c>
      <c r="G4" s="19" t="str">
        <f>IF(EXACT(D4,"DPV"),VLOOKUP(REPLACE($B$8,1,1,""),[1]!ICD_Codes[#All],2,FALSE),"")</f>
        <v/>
      </c>
      <c r="H4" s="15" t="str">
        <f t="shared" si="0"/>
        <v/>
      </c>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382</v>
      </c>
      <c r="C5" s="6"/>
      <c r="D5" s="16" t="s">
        <v>324</v>
      </c>
      <c r="E5" s="17" t="s">
        <v>363</v>
      </c>
      <c r="F5" s="18" t="s">
        <v>364</v>
      </c>
      <c r="G5" s="19" t="str">
        <f>IF(EXACT(D5,"DPV"),VLOOKUP(REPLACE($B$8,1,1,""),[1]!ICD_Codes[#All],2,FALSE),"")</f>
        <v/>
      </c>
      <c r="H5" s="15" t="str">
        <f t="shared" si="0"/>
        <v/>
      </c>
      <c r="J5" s="20" t="str">
        <f>VLOOKUP(D5,[1]!Dictionary[#All],3,FALSE)</f>
        <v>Brain sub PTVs</v>
      </c>
      <c r="K5" s="21" t="str">
        <f>VLOOKUP(D5,[1]!Dictionary[#All],4,FALSE)</f>
        <v>brain-ptvs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Brain opt</v>
      </c>
      <c r="Q5" s="26">
        <f>IFERROR(VLOOKUP(D5,[1]!DVH_lines[#Data],2,FALSE),"")</f>
        <v>-16777216</v>
      </c>
      <c r="R5" s="27">
        <f>IFERROR(VLOOKUP(D5,[1]!DVH_lines[#Data],3,FALSE),"")</f>
        <v>1</v>
      </c>
      <c r="S5" s="28">
        <f>IFERROR(VLOOKUP(D5,[1]!DVH_lines[#Data],4,FALSE),"")</f>
        <v>3</v>
      </c>
      <c r="T5" s="26" t="str">
        <f>IFERROR(VLOOKUP(D5,[1]!SearchCT[#Data],2,FALSE),"")</f>
        <v/>
      </c>
      <c r="U5" s="28" t="str">
        <f>IFERROR(VLOOKUP(D5,[1]!SearchCT[#Data],3,FALSE),"")</f>
        <v/>
      </c>
    </row>
    <row r="6" spans="1:21" x14ac:dyDescent="0.25">
      <c r="A6" s="70" t="s">
        <v>395</v>
      </c>
      <c r="B6" s="15">
        <v>5</v>
      </c>
      <c r="C6" s="6"/>
      <c r="D6" s="16" t="s">
        <v>22</v>
      </c>
      <c r="E6" s="17" t="s">
        <v>380</v>
      </c>
      <c r="F6" s="18" t="s">
        <v>379</v>
      </c>
      <c r="G6" s="19" t="str">
        <f>IF(EXACT(D6,"DPV"),VLOOKUP(REPLACE($B$8,1,1,""),[1]!ICD_Codes[#All],2,FALSE),"")</f>
        <v/>
      </c>
      <c r="H6" s="15" t="str">
        <f t="shared" ref="H6" si="1">IF(EXACT(D6,"DPV"),"ICD-10","")</f>
        <v/>
      </c>
      <c r="J6" s="20" t="str">
        <f>VLOOKUP(D6,[1]!Dictionary[#All],3,FALSE)</f>
        <v>Brain</v>
      </c>
      <c r="K6" s="21">
        <f>VLOOKUP(D6,[1]!Dictionary[#All],4,FALSE)</f>
        <v>50801</v>
      </c>
      <c r="L6" s="21" t="str">
        <f>VLOOKUP(D6,[1]!Dictionary[#All],5,FALSE)</f>
        <v>FMA</v>
      </c>
      <c r="M6" s="22" t="str">
        <f>VLOOKUP(D6,[1]!Dictionary[#All],6,FALSE)</f>
        <v>3.2</v>
      </c>
      <c r="N6" s="23" t="str">
        <f>VLOOKUP(D6,[1]!VolumeType[#All],2,FALSE)</f>
        <v>Organ</v>
      </c>
      <c r="O6" s="24" t="str">
        <f>VLOOKUP(D6,[1]!VolumeType[#All],3,FALSE)</f>
        <v>Organ</v>
      </c>
      <c r="P6" s="25" t="str">
        <f>VLOOKUP(D6,[1]!Colors[#All],3,FALSE)</f>
        <v>z Brain</v>
      </c>
      <c r="Q6" s="26" t="str">
        <f>IFERROR(VLOOKUP(D6,[1]!DVH_lines[#Data],2,FALSE),"")</f>
        <v/>
      </c>
      <c r="R6" s="27" t="str">
        <f>IFERROR(VLOOKUP(D6,[1]!DVH_lines[#Data],3,FALSE),"")</f>
        <v/>
      </c>
      <c r="S6" s="28" t="str">
        <f>IFERROR(VLOOKUP(D6,[1]!DVH_lines[#Data],4,FALSE),"")</f>
        <v/>
      </c>
      <c r="T6" s="26">
        <f>IFERROR(VLOOKUP(D6,[1]!SearchCT[#Data],2,FALSE),"")</f>
        <v>10</v>
      </c>
      <c r="U6" s="28">
        <f>IFERROR(VLOOKUP(D6,[1]!SearchCT[#Data],3,FALSE),"")</f>
        <v>50</v>
      </c>
    </row>
    <row r="7" spans="1:21" x14ac:dyDescent="0.25">
      <c r="A7" s="70" t="s">
        <v>228</v>
      </c>
      <c r="B7" s="31"/>
      <c r="D7" s="16" t="s">
        <v>321</v>
      </c>
      <c r="E7" s="17" t="s">
        <v>15</v>
      </c>
      <c r="F7" s="18" t="s">
        <v>321</v>
      </c>
      <c r="G7" s="19" t="str">
        <f>IF(EXACT(D7,"DPV"),VLOOKUP(REPLACE($B$8,1,1,""),[1]!ICD_Codes[#All],2,FALSE),"")</f>
        <v/>
      </c>
      <c r="H7" s="15" t="str">
        <f t="shared" si="0"/>
        <v/>
      </c>
      <c r="J7" s="20" t="str">
        <f>VLOOKUP(D7,[1]!Dictionary[#All],3,FALSE)</f>
        <v>Brainstem</v>
      </c>
      <c r="K7" s="21">
        <f>VLOOKUP(D7,[1]!Dictionary[#All],4,FALSE)</f>
        <v>79876</v>
      </c>
      <c r="L7" s="21" t="str">
        <f>VLOOKUP(D7,[1]!Dictionary[#All],5,FALSE)</f>
        <v>FMA</v>
      </c>
      <c r="M7" s="22" t="str">
        <f>VLOOKUP(D7,[1]!Dictionary[#All],6,FALSE)</f>
        <v>3.2</v>
      </c>
      <c r="N7" s="23" t="str">
        <f>VLOOKUP(D7,[1]!VolumeType[#All],2,FALSE)</f>
        <v>Organ</v>
      </c>
      <c r="O7" s="24" t="str">
        <f>VLOOKUP(D7,[1]!VolumeType[#All],3,FALSE)</f>
        <v>Organ</v>
      </c>
      <c r="P7" s="25" t="str">
        <f>VLOOKUP(D7,[1]!Colors[#All],3,FALSE)</f>
        <v>z Brain Stem</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14</v>
      </c>
      <c r="D8" s="16" t="s">
        <v>325</v>
      </c>
      <c r="E8" s="17" t="s">
        <v>326</v>
      </c>
      <c r="F8" s="18" t="s">
        <v>327</v>
      </c>
      <c r="G8" s="19" t="str">
        <f>IF(EXACT(D8,"DPV"),VLOOKUP(REPLACE($B$8,1,1,""),[1]!ICD_Codes[#All],2,FALSE),"")</f>
        <v/>
      </c>
      <c r="H8" s="15" t="str">
        <f t="shared" si="0"/>
        <v/>
      </c>
      <c r="J8" s="20" t="str">
        <f>VLOOKUP(D8,[1]!Dictionary[#All],3,FALSE)</f>
        <v>Brainstem</v>
      </c>
      <c r="K8" s="21">
        <f>VLOOKUP(D8,[1]!Dictionary[#All],4,FALSE)</f>
        <v>79876</v>
      </c>
      <c r="L8" s="21" t="str">
        <f>VLOOKUP(D8,[1]!Dictionary[#All],5,FALSE)</f>
        <v>FMA</v>
      </c>
      <c r="M8" s="22" t="str">
        <f>VLOOKUP(D8,[1]!Dictionary[#All],6,FALSE)</f>
        <v>3.2</v>
      </c>
      <c r="N8" s="23" t="str">
        <f>VLOOKUP(D8,[1]!VolumeType[#All],2,FALSE)</f>
        <v>Control</v>
      </c>
      <c r="O8" s="24" t="str">
        <f>VLOOKUP(D8,[1]!VolumeType[#All],3,FALSE)</f>
        <v>Avoidance</v>
      </c>
      <c r="P8" s="25" t="str">
        <f>VLOOKUP(D8,[1]!Colors[#All],3,FALSE)</f>
        <v>z Brain Stem opt</v>
      </c>
      <c r="Q8" s="26">
        <f>IFERROR(VLOOKUP(D8,[1]!DVH_lines[#Data],2,FALSE),"")</f>
        <v>-16777216</v>
      </c>
      <c r="R8" s="27">
        <f>IFERROR(VLOOKUP(D8,[1]!DVH_lines[#Data],3,FALSE),"")</f>
        <v>1</v>
      </c>
      <c r="S8" s="28">
        <f>IFERROR(VLOOKUP(D8,[1]!DVH_lines[#Data],4,FALSE),"")</f>
        <v>3</v>
      </c>
      <c r="T8" s="26" t="str">
        <f>IFERROR(VLOOKUP(D8,[1]!SearchCT[#Data],2,FALSE),"")</f>
        <v/>
      </c>
      <c r="U8" s="28" t="str">
        <f>IFERROR(VLOOKUP(D8,[1]!SearchCT[#Data],3,FALSE),"")</f>
        <v/>
      </c>
    </row>
    <row r="9" spans="1:21" x14ac:dyDescent="0.25">
      <c r="A9" s="70" t="s">
        <v>400</v>
      </c>
      <c r="B9" s="31" t="s">
        <v>393</v>
      </c>
      <c r="D9" s="16" t="s">
        <v>267</v>
      </c>
      <c r="E9" s="17" t="s">
        <v>328</v>
      </c>
      <c r="F9" s="18" t="s">
        <v>329</v>
      </c>
      <c r="G9" s="19" t="str">
        <f>IF(EXACT(D9,"DPV"),VLOOKUP(REPLACE($B$8,1,1,""),[1]!ICD_Codes[#All],2,FALSE),"")</f>
        <v/>
      </c>
      <c r="H9" s="15" t="str">
        <f t="shared" si="0"/>
        <v/>
      </c>
      <c r="J9" s="20" t="str">
        <f>VLOOKUP(D9,[1]!Dictionary[#All],3,FALSE)</f>
        <v>PRV</v>
      </c>
      <c r="K9" s="21" t="str">
        <f>VLOOKUP(D9,[1]!Dictionary[#All],4,FALSE)</f>
        <v>PRV</v>
      </c>
      <c r="L9" s="21" t="str">
        <f>VLOOKUP(D9,[1]!Dictionary[#All],5,FALSE)</f>
        <v>99VMS_STRUCTCODE</v>
      </c>
      <c r="M9" s="22" t="str">
        <f>VLOOKUP(D9,[1]!Dictionary[#All],6,FALSE)</f>
        <v>1.0</v>
      </c>
      <c r="N9" s="23" t="str">
        <f>VLOOKUP(D9,[1]!VolumeType[#All],2,FALSE)</f>
        <v>Control</v>
      </c>
      <c r="O9" s="24" t="str">
        <f>VLOOKUP(D9,[1]!VolumeType[#All],3,FALSE)</f>
        <v>Avoidance</v>
      </c>
      <c r="P9" s="25" t="str">
        <f>VLOOKUP(D9,[1]!Colors[#All],3,FALSE)</f>
        <v>z BR STM PRV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308</v>
      </c>
      <c r="E10" s="17" t="s">
        <v>134</v>
      </c>
      <c r="F10" s="18" t="s">
        <v>330</v>
      </c>
      <c r="G10" s="19" t="str">
        <f>IF(EXACT(D10,"DPV"),VLOOKUP(REPLACE($B$8,1,1,""),[1]!ICD_Codes[#All],2,FALSE),"")</f>
        <v/>
      </c>
      <c r="H10" s="15" t="str">
        <f t="shared" si="0"/>
        <v/>
      </c>
      <c r="J10" s="20" t="str">
        <f>VLOOKUP(D10,[1]!Dictionary[#All],3,FALSE)</f>
        <v>Left cochlea</v>
      </c>
      <c r="K10" s="21">
        <f>VLOOKUP(D10,[1]!Dictionary[#All],4,FALSE)</f>
        <v>60203</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Cochlea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392</v>
      </c>
      <c r="D11" s="16" t="s">
        <v>307</v>
      </c>
      <c r="E11" s="17" t="s">
        <v>136</v>
      </c>
      <c r="F11" s="18" t="s">
        <v>331</v>
      </c>
      <c r="G11" s="19" t="str">
        <f>IF(EXACT(D11,"DPV"),VLOOKUP(REPLACE($B$8,1,1,""),[1]!ICD_Codes[#All],2,FALSE),"")</f>
        <v/>
      </c>
      <c r="H11" s="15" t="str">
        <f t="shared" si="0"/>
        <v/>
      </c>
      <c r="J11" s="20" t="str">
        <f>VLOOKUP(D11,[1]!Dictionary[#All],3,FALSE)</f>
        <v>Right cochlea</v>
      </c>
      <c r="K11" s="21">
        <f>VLOOKUP(D11,[1]!Dictionary[#All],4,FALSE)</f>
        <v>60202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Cochlea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16" t="s">
        <v>332</v>
      </c>
      <c r="E12" s="17" t="s">
        <v>333</v>
      </c>
      <c r="F12" s="18" t="s">
        <v>334</v>
      </c>
      <c r="G12" s="19" t="str">
        <f>IF(EXACT(D12,"DPV"),VLOOKUP(REPLACE($B$8,1,1,""),[1]!ICD_Codes[#All],2,FALSE),"")</f>
        <v/>
      </c>
      <c r="H12" s="15" t="str">
        <f t="shared" si="0"/>
        <v/>
      </c>
      <c r="J12" s="20" t="str">
        <f>VLOOKUP(D12,[1]!Dictionary[#All],3,FALSE)</f>
        <v>Contrast</v>
      </c>
      <c r="K12" s="21">
        <f>VLOOKUP(D12,[1]!Dictionary[#All],4,FALSE)</f>
        <v>11582</v>
      </c>
      <c r="L12" s="21" t="str">
        <f>VLOOKUP(D12,[1]!Dictionary[#All],5,FALSE)</f>
        <v>RADLEX</v>
      </c>
      <c r="M12" s="22">
        <f>VLOOKUP(D12,[1]!Dictionary[#All],6,FALSE)</f>
        <v>3.8</v>
      </c>
      <c r="N12" s="23" t="str">
        <f>VLOOKUP(D12,[1]!VolumeType[#All],2,FALSE)</f>
        <v>Artifact</v>
      </c>
      <c r="O12" s="24" t="str">
        <f>VLOOKUP(D12,[1]!VolumeType[#All],3,FALSE)</f>
        <v>None</v>
      </c>
      <c r="P12" s="25" t="str">
        <f>VLOOKUP(D12,[1]!Colors[#All],3,FALSE)</f>
        <v>z Contrast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20</v>
      </c>
      <c r="E13" s="17" t="s">
        <v>20</v>
      </c>
      <c r="F13" s="18" t="s">
        <v>335</v>
      </c>
      <c r="G13" s="19" t="str">
        <f>IF(EXACT(D13,"DPV"),VLOOKUP(REPLACE($B$8,1,1,""),[1]!ICD_Codes[#All],2,FALSE),"")</f>
        <v/>
      </c>
      <c r="H13" s="15" t="str">
        <f t="shared" si="0"/>
        <v/>
      </c>
      <c r="J13" s="20" t="str">
        <f>VLOOKUP(D13,[1]!Dictionary[#All],3,FALSE)</f>
        <v>CTV Primary</v>
      </c>
      <c r="K13" s="21" t="str">
        <f>VLOOKUP(D13,[1]!Dictionary[#All],4,FALSE)</f>
        <v>CTVp</v>
      </c>
      <c r="L13" s="21" t="str">
        <f>VLOOKUP(D13,[1]!Dictionary[#All],5,FALSE)</f>
        <v>99VMS_STRUCTCODE</v>
      </c>
      <c r="M13" s="22" t="str">
        <f>VLOOKUP(D13,[1]!Dictionary[#All],6,FALSE)</f>
        <v>1.0</v>
      </c>
      <c r="N13" s="23" t="str">
        <f>VLOOKUP(D13,[1]!VolumeType[#All],2,FALSE)</f>
        <v>CTV</v>
      </c>
      <c r="O13" s="24" t="str">
        <f>VLOOKUP(D13,[1]!VolumeType[#All],3,FALSE)</f>
        <v>CTV</v>
      </c>
      <c r="P13" s="25" t="str">
        <f>VLOOKUP(D13,[1]!Colors[#All],3,FALSE)</f>
        <v>z CTV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262</v>
      </c>
      <c r="E14" s="17" t="s">
        <v>336</v>
      </c>
      <c r="F14" s="18" t="s">
        <v>337</v>
      </c>
      <c r="G14" s="19" t="str">
        <f>IF(EXACT(D14,"DPV"),VLOOKUP(REPLACE($B$8,1,1,""),[1]!ICD_Codes[#All],2,FALSE),"")</f>
        <v/>
      </c>
      <c r="H14" s="15" t="str">
        <f t="shared" si="0"/>
        <v/>
      </c>
      <c r="J14" s="20" t="str">
        <f>VLOOKUP(D14,[1]!Dictionary[#All],3,FALSE)</f>
        <v>CTV Intermediate Risk</v>
      </c>
      <c r="K14" s="21" t="str">
        <f>VLOOKUP(D14,[1]!Dictionary[#All],4,FALSE)</f>
        <v>CTV_Intermediate</v>
      </c>
      <c r="L14" s="21" t="str">
        <f>VLOOKUP(D14,[1]!Dictionary[#All],5,FALSE)</f>
        <v>99VMS_STRUCTCODE</v>
      </c>
      <c r="M14" s="22" t="str">
        <f>VLOOKUP(D14,[1]!Dictionary[#All],6,FALSE)</f>
        <v>1.0</v>
      </c>
      <c r="N14" s="23" t="str">
        <f>VLOOKUP(D14,[1]!VolumeType[#All],2,FALSE)</f>
        <v>CTV</v>
      </c>
      <c r="O14" s="24" t="str">
        <f>VLOOKUP(D14,[1]!VolumeType[#All],3,FALSE)</f>
        <v>CTV</v>
      </c>
      <c r="P14" s="25" t="str">
        <f>VLOOKUP(D14,[1]!Colors[#All],3,FALSE)</f>
        <v>z CTV int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v>
      </c>
      <c r="E15" s="17" t="s">
        <v>28</v>
      </c>
      <c r="F15" s="18" t="s">
        <v>338</v>
      </c>
      <c r="G15" s="19" t="s">
        <v>339</v>
      </c>
      <c r="H15" s="15" t="str">
        <f t="shared" si="0"/>
        <v>ICD-10</v>
      </c>
      <c r="J15" s="20" t="str">
        <f>VLOOKUP(D15,[1]!Dictionary[#All],3,FALSE)</f>
        <v>Treated Volume</v>
      </c>
      <c r="K15" s="21" t="str">
        <f>VLOOKUP(D15,[1]!Dictionary[#All],4,FALSE)</f>
        <v>Treated Volume</v>
      </c>
      <c r="L15" s="21" t="str">
        <f>VLOOKUP(D15,[1]!Dictionary[#All],5,FALSE)</f>
        <v>99VMS_STRUCTCODE</v>
      </c>
      <c r="M15" s="22" t="str">
        <f>VLOOKUP(D15,[1]!Dictionary[#All],6,FALSE)</f>
        <v>1.0</v>
      </c>
      <c r="N15" s="23" t="str">
        <f>VLOOKUP(D15,[1]!VolumeType[#All],2,FALSE)</f>
        <v>Special</v>
      </c>
      <c r="O15" s="24" t="str">
        <f>VLOOKUP(D15,[1]!VolumeType[#All],3,FALSE)</f>
        <v>PTV</v>
      </c>
      <c r="P15" s="25" t="str">
        <f>VLOOKUP(D15,[1]!Colors[#All],3,FALSE)</f>
        <v>z DPV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68</v>
      </c>
      <c r="E16" s="17" t="s">
        <v>68</v>
      </c>
      <c r="F16" s="18" t="s">
        <v>340</v>
      </c>
      <c r="G16" s="19" t="str">
        <f>IF(EXACT(D16,"DPV"),VLOOKUP(REPLACE($B$8,1,1,""),[1]!ICD_Codes[#All],2,FALSE),"")</f>
        <v/>
      </c>
      <c r="H16" s="15" t="str">
        <f t="shared" si="0"/>
        <v/>
      </c>
      <c r="J16" s="20" t="str">
        <f>VLOOKUP(D16,[1]!Dictionary[#All],3,FALSE)</f>
        <v>GTV Primary</v>
      </c>
      <c r="K16" s="21" t="str">
        <f>VLOOKUP(D16,[1]!Dictionary[#All],4,FALSE)</f>
        <v>GTVp</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GTV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341</v>
      </c>
      <c r="E17" s="17" t="s">
        <v>342</v>
      </c>
      <c r="F17" s="18" t="s">
        <v>343</v>
      </c>
      <c r="G17" s="19" t="str">
        <f>IF(EXACT(D17,"DPV"),VLOOKUP(REPLACE($B$8,1,1,""),[1]!ICD_Codes[#All],2,FALSE),"")</f>
        <v/>
      </c>
      <c r="H17" s="15" t="str">
        <f t="shared" si="0"/>
        <v/>
      </c>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GTV MRI</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344</v>
      </c>
      <c r="E18" s="17" t="s">
        <v>345</v>
      </c>
      <c r="F18" s="18" t="s">
        <v>346</v>
      </c>
      <c r="G18" s="19" t="str">
        <f>IF(EXACT(D18,"DPV"),VLOOKUP(REPLACE($B$8,1,1,""),[1]!ICD_Codes[#All],2,FALSE),"")</f>
        <v/>
      </c>
      <c r="H18" s="15" t="str">
        <f t="shared" si="0"/>
        <v/>
      </c>
      <c r="J18" s="20" t="str">
        <f>VLOOKUP(D18,[1]!Dictionary[#All],3,FALSE)</f>
        <v>GTV Primary</v>
      </c>
      <c r="K18" s="21" t="str">
        <f>VLOOKUP(D18,[1]!Dictionary[#All],4,FALSE)</f>
        <v>GTVp</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HTV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255</v>
      </c>
      <c r="E19" s="17" t="s">
        <v>365</v>
      </c>
      <c r="F19" s="18" t="s">
        <v>347</v>
      </c>
      <c r="G19" s="19" t="str">
        <f>IF(EXACT(D19,"DPV"),VLOOKUP(REPLACE($B$8,1,1,""),[1]!ICD_Codes[#All],2,FALSE),"")</f>
        <v/>
      </c>
      <c r="H19" s="15" t="str">
        <f t="shared" si="0"/>
        <v/>
      </c>
      <c r="J19" s="20" t="str">
        <f>VLOOKUP(D19,[1]!Dictionary[#All],3,FALSE)</f>
        <v>Left lens</v>
      </c>
      <c r="K19" s="21">
        <f>VLOOKUP(D19,[1]!Dictionary[#All],4,FALSE)</f>
        <v>58243</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Lens 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256</v>
      </c>
      <c r="E20" s="17" t="s">
        <v>366</v>
      </c>
      <c r="F20" s="18" t="s">
        <v>348</v>
      </c>
      <c r="G20" s="19" t="str">
        <f>IF(EXACT(D20,"DPV"),VLOOKUP(REPLACE($B$8,1,1,""),[1]!ICD_Codes[#All],2,FALSE),"")</f>
        <v/>
      </c>
      <c r="H20" s="15" t="str">
        <f t="shared" si="0"/>
        <v/>
      </c>
      <c r="J20" s="20" t="str">
        <f>VLOOKUP(D20,[1]!Dictionary[#All],3,FALSE)</f>
        <v>Right lens</v>
      </c>
      <c r="K20" s="21">
        <f>VLOOKUP(D20,[1]!Dictionary[#All],4,FALSE)</f>
        <v>58242</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Lens R</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124</v>
      </c>
      <c r="E21" s="17" t="s">
        <v>367</v>
      </c>
      <c r="F21" s="18" t="s">
        <v>124</v>
      </c>
      <c r="G21" s="19" t="str">
        <f>IF(EXACT(D21,"DPV"),VLOOKUP(REPLACE($B$8,1,1,""),[1]!ICD_Codes[#All],2,FALSE),"")</f>
        <v/>
      </c>
      <c r="H21" s="15" t="str">
        <f t="shared" si="0"/>
        <v/>
      </c>
      <c r="J21" s="20" t="str">
        <f>VLOOKUP(D21,[1]!Dictionary[#All],3,FALSE)</f>
        <v>Optic chiasm</v>
      </c>
      <c r="K21" s="21">
        <f>VLOOKUP(D21,[1]!Dictionary[#All],4,FALSE)</f>
        <v>62045</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Optic Chiasm</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16" t="s">
        <v>376</v>
      </c>
      <c r="E22" s="17" t="s">
        <v>378</v>
      </c>
      <c r="F22" s="18" t="s">
        <v>377</v>
      </c>
      <c r="G22" s="19" t="str">
        <f>IF(EXACT(D22,"DPV"),VLOOKUP(REPLACE($B$8,1,1,""),[1]!ICD_Codes[#All],2,FALSE),"")</f>
        <v/>
      </c>
      <c r="H22" s="15" t="str">
        <f t="shared" ref="H22" si="2">IF(EXACT(D22,"DPV"),"ICD-10","")</f>
        <v/>
      </c>
      <c r="J22" s="20" t="str">
        <f>VLOOKUP(D22,[1]!Dictionary[#All],3,FALSE)</f>
        <v>PRV</v>
      </c>
      <c r="K22" s="21" t="str">
        <f>VLOOKUP(D22,[1]!Dictionary[#All],4,FALSE)</f>
        <v>PRV</v>
      </c>
      <c r="L22" s="21" t="str">
        <f>VLOOKUP(D22,[1]!Dictionary[#All],5,FALSE)</f>
        <v>99VMS_STRUCTCODE</v>
      </c>
      <c r="M22" s="22" t="str">
        <f>VLOOKUP(D22,[1]!Dictionary[#All],6,FALSE)</f>
        <v>1.0</v>
      </c>
      <c r="N22" s="23" t="str">
        <f>VLOOKUP(D22,[1]!VolumeType[#All],2,FALSE)</f>
        <v>Control</v>
      </c>
      <c r="O22" s="24" t="str">
        <f>VLOOKUP(D22,[1]!VolumeType[#All],3,FALSE)</f>
        <v>Avoidance</v>
      </c>
      <c r="P22" s="25" t="str">
        <f>VLOOKUP(D22,[1]!Colors[#All],3,FALSE)</f>
        <v>z PRV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16" t="s">
        <v>239</v>
      </c>
      <c r="E23" s="17" t="s">
        <v>37</v>
      </c>
      <c r="F23" s="18" t="s">
        <v>349</v>
      </c>
      <c r="G23" s="19" t="str">
        <f>IF(EXACT(D23,"DPV"),VLOOKUP(REPLACE($B$8,1,1,""),[1]!ICD_Codes[#All],2,FALSE),"")</f>
        <v/>
      </c>
      <c r="H23" s="15" t="str">
        <f t="shared" si="0"/>
        <v/>
      </c>
      <c r="J23" s="20" t="str">
        <f>VLOOKUP(D23,[1]!Dictionary[#All],3,FALSE)</f>
        <v>Left optic nerve</v>
      </c>
      <c r="K23" s="21">
        <f>VLOOKUP(D23,[1]!Dictionary[#All],4,FALSE)</f>
        <v>50878</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Optic Nerve L</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16" t="s">
        <v>238</v>
      </c>
      <c r="E24" s="17" t="s">
        <v>36</v>
      </c>
      <c r="F24" s="18" t="s">
        <v>350</v>
      </c>
      <c r="G24" s="19" t="str">
        <f>IF(EXACT(D24,"DPV"),VLOOKUP(REPLACE($B$8,1,1,""),[1]!ICD_Codes[#All],2,FALSE),"")</f>
        <v/>
      </c>
      <c r="H24" s="15" t="str">
        <f t="shared" si="0"/>
        <v/>
      </c>
      <c r="J24" s="20" t="str">
        <f>VLOOKUP(D24,[1]!Dictionary[#All],3,FALSE)</f>
        <v>Right optic nerve</v>
      </c>
      <c r="K24" s="21">
        <f>VLOOKUP(D24,[1]!Dictionary[#All],4,FALSE)</f>
        <v>50875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Optic Nerve 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16" t="s">
        <v>291</v>
      </c>
      <c r="E25" s="17" t="s">
        <v>368</v>
      </c>
      <c r="F25" s="18" t="s">
        <v>370</v>
      </c>
      <c r="G25" s="19" t="str">
        <f>IF(EXACT(D25,"DPV"),VLOOKUP(REPLACE($B$8,1,1,""),[1]!ICD_Codes[#All],2,FALSE),"")</f>
        <v/>
      </c>
      <c r="H25" s="15" t="str">
        <f t="shared" ref="H25" si="3">IF(EXACT(D25,"DPV"),"ICD-10","")</f>
        <v/>
      </c>
      <c r="J25" s="20" t="str">
        <f>VLOOKUP(D25,[1]!Dictionary[#All],3,FALSE)</f>
        <v>PRV</v>
      </c>
      <c r="K25" s="21" t="str">
        <f>VLOOKUP(D25,[1]!Dictionary[#All],4,FALSE)</f>
        <v>PRV</v>
      </c>
      <c r="L25" s="21" t="str">
        <f>VLOOKUP(D25,[1]!Dictionary[#All],5,FALSE)</f>
        <v>99VMS_STRUCTCODE</v>
      </c>
      <c r="M25" s="22" t="str">
        <f>VLOOKUP(D25,[1]!Dictionary[#All],6,FALSE)</f>
        <v>1.0</v>
      </c>
      <c r="N25" s="23" t="str">
        <f>VLOOKUP(D25,[1]!VolumeType[#All],2,FALSE)</f>
        <v>Control</v>
      </c>
      <c r="O25" s="24" t="str">
        <f>VLOOKUP(D25,[1]!VolumeType[#All],3,FALSE)</f>
        <v>Avoidance</v>
      </c>
      <c r="P25" s="25" t="str">
        <f>VLOOKUP(D25,[1]!Colors[#All],3,FALSE)</f>
        <v>z OP PRV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291</v>
      </c>
      <c r="E26" s="17" t="s">
        <v>369</v>
      </c>
      <c r="F26" s="18" t="s">
        <v>371</v>
      </c>
      <c r="G26" s="19" t="str">
        <f>IF(EXACT(D26,"DPV"),VLOOKUP(REPLACE($B$8,1,1,""),[1]!ICD_Codes[#All],2,FALSE),"")</f>
        <v/>
      </c>
      <c r="H26" s="15" t="str">
        <f t="shared" si="0"/>
        <v/>
      </c>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OP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322</v>
      </c>
      <c r="E27" s="17" t="s">
        <v>372</v>
      </c>
      <c r="F27" s="18" t="s">
        <v>374</v>
      </c>
      <c r="G27" s="19" t="str">
        <f>IF(EXACT(D27,"DPV"),VLOOKUP(REPLACE($B$8,1,1,""),[1]!ICD_Codes[#All],2,FALSE),"")</f>
        <v/>
      </c>
      <c r="H27" s="15" t="str">
        <f t="shared" si="0"/>
        <v/>
      </c>
      <c r="J27" s="20" t="str">
        <f>VLOOKUP(D27,[1]!Dictionary[#All],3,FALSE)</f>
        <v>Left eyeball</v>
      </c>
      <c r="K27" s="21">
        <f>VLOOKUP(D27,[1]!Dictionary[#All],4,FALSE)</f>
        <v>12515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Orbit 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323</v>
      </c>
      <c r="E28" s="17" t="s">
        <v>373</v>
      </c>
      <c r="F28" s="18" t="s">
        <v>375</v>
      </c>
      <c r="G28" s="19" t="str">
        <f>IF(EXACT(D28,"DPV"),VLOOKUP(REPLACE($B$8,1,1,""),[1]!ICD_Codes[#All],2,FALSE),"")</f>
        <v/>
      </c>
      <c r="H28" s="15" t="str">
        <f t="shared" si="0"/>
        <v/>
      </c>
      <c r="J28" s="20" t="str">
        <f>VLOOKUP(D28,[1]!Dictionary[#All],3,FALSE)</f>
        <v>Right eyeball</v>
      </c>
      <c r="K28" s="21">
        <f>VLOOKUP(D28,[1]!Dictionary[#All],4,FALSE)</f>
        <v>12514</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Orbit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383</v>
      </c>
      <c r="E29" s="17" t="s">
        <v>385</v>
      </c>
      <c r="F29" s="18" t="s">
        <v>387</v>
      </c>
      <c r="G29" s="19" t="str">
        <f>IF(EXACT(D29,"DPV"),VLOOKUP(REPLACE($B$8,1,1,""),[1]!ICD_Codes[#All],2,FALSE),"")</f>
        <v/>
      </c>
      <c r="H29" s="15" t="str">
        <f>IF(EXACT(D29,"DPV"),"ICD-10","")</f>
        <v/>
      </c>
      <c r="J29" s="20" t="str">
        <f>VLOOKUP(D29,[1]!Dictionary[#All],3,FALSE)</f>
        <v>Left lacrimal gland</v>
      </c>
      <c r="K29" s="21">
        <f>VLOOKUP(D29,[1]!Dictionary[#All],4,FALSE)</f>
        <v>59103</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Parotid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384</v>
      </c>
      <c r="E30" s="17" t="s">
        <v>386</v>
      </c>
      <c r="F30" s="18" t="s">
        <v>388</v>
      </c>
      <c r="G30" s="19" t="str">
        <f>IF(EXACT(D30,"DPV"),VLOOKUP(REPLACE($B$8,1,1,""),[1]!ICD_Codes[#All],2,FALSE),"")</f>
        <v/>
      </c>
      <c r="H30" s="15" t="str">
        <f>IF(EXACT(D30,"DPV"),"ICD-10","")</f>
        <v/>
      </c>
      <c r="J30" s="20" t="str">
        <f>VLOOKUP(D30,[1]!Dictionary[#All],3,FALSE)</f>
        <v>Right lacrimal gland</v>
      </c>
      <c r="K30" s="21" t="str">
        <f>VLOOKUP(D30,[1]!Dictionary[#All],4,FALSE)</f>
        <v>59102</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Parotid R</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25</v>
      </c>
      <c r="E31" s="17" t="s">
        <v>151</v>
      </c>
      <c r="F31" s="18" t="s">
        <v>351</v>
      </c>
      <c r="G31" s="19" t="str">
        <f>IF(EXACT(D31,"DPV"),VLOOKUP(REPLACE($B$8,1,1,""),[1]!ICD_Codes[#All],2,FALSE),"")</f>
        <v/>
      </c>
      <c r="H31" s="15" t="str">
        <f t="shared" si="0"/>
        <v/>
      </c>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227</v>
      </c>
      <c r="E32" s="17" t="s">
        <v>352</v>
      </c>
      <c r="F32" s="18" t="s">
        <v>353</v>
      </c>
      <c r="G32" s="19" t="str">
        <f>IF(EXACT(D32,"DPV"),VLOOKUP(REPLACE($B$8,1,1,""),[1]!ICD_Codes[#All],2,FALSE),"")</f>
        <v/>
      </c>
      <c r="H32" s="15" t="str">
        <f t="shared" si="0"/>
        <v/>
      </c>
      <c r="J32" s="20" t="str">
        <f>VLOOKUP(D32,[1]!Dictionary[#All],3,FALSE)</f>
        <v>PTV Intermediate Risk</v>
      </c>
      <c r="K32" s="21" t="str">
        <f>VLOOKUP(D32,[1]!Dictionary[#All],4,FALSE)</f>
        <v>PTV_Intermediate</v>
      </c>
      <c r="L32" s="21" t="str">
        <f>VLOOKUP(D32,[1]!Dictionary[#All],5,FALSE)</f>
        <v>99VMS_STRUCTCODE</v>
      </c>
      <c r="M32" s="22" t="str">
        <f>VLOOKUP(D32,[1]!Dictionary[#All],6,FALSE)</f>
        <v>1.0</v>
      </c>
      <c r="N32" s="23" t="str">
        <f>VLOOKUP(D32,[1]!VolumeType[#All],2,FALSE)</f>
        <v>PTV</v>
      </c>
      <c r="O32" s="24" t="str">
        <f>VLOOKUP(D32,[1]!VolumeType[#All],3,FALSE)</f>
        <v>PTV</v>
      </c>
      <c r="P32" s="25" t="str">
        <f>VLOOKUP(D32,[1]!Colors[#All],3,FALSE)</f>
        <v>z PTV int</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354</v>
      </c>
      <c r="E33" s="17" t="s">
        <v>355</v>
      </c>
      <c r="F33" s="18" t="s">
        <v>356</v>
      </c>
      <c r="G33" s="19" t="str">
        <f>IF(EXACT(D33,"DPV"),VLOOKUP(REPLACE($B$8,1,1,""),[1]!ICD_Codes[#All],2,FALSE),"")</f>
        <v/>
      </c>
      <c r="H33" s="15" t="str">
        <f t="shared" si="0"/>
        <v/>
      </c>
      <c r="J33" s="20" t="str">
        <f>VLOOKUP(D33,[1]!Dictionary[#All],3,FALSE)</f>
        <v>PTV Primary</v>
      </c>
      <c r="K33" s="21" t="str">
        <f>VLOOKUP(D33,[1]!Dictionary[#All],4,FALSE)</f>
        <v>PTVp</v>
      </c>
      <c r="L33" s="21" t="str">
        <f>VLOOKUP(D33,[1]!Dictionary[#All],5,FALSE)</f>
        <v>99VMS_STRUCTCODE</v>
      </c>
      <c r="M33" s="22" t="str">
        <f>VLOOKUP(D33,[1]!Dictionary[#All],6,FALSE)</f>
        <v>1.0</v>
      </c>
      <c r="N33" s="23" t="str">
        <f>VLOOKUP(D33,[1]!VolumeType[#All],2,FALSE)</f>
        <v>PTV</v>
      </c>
      <c r="O33" s="24" t="str">
        <f>VLOOKUP(D33,[1]!VolumeType[#All],3,FALSE)</f>
        <v>PTV</v>
      </c>
      <c r="P33" s="25" t="str">
        <f>VLOOKUP(D33,[1]!Colors[#All],3,FALSE)</f>
        <v>z PTV opt</v>
      </c>
      <c r="Q33" s="26">
        <f>IFERROR(VLOOKUP(D33,[1]!DVH_lines[#Data],2,FALSE),"")</f>
        <v>-16777216</v>
      </c>
      <c r="R33" s="27">
        <f>IFERROR(VLOOKUP(D33,[1]!DVH_lines[#Data],3,FALSE),"")</f>
        <v>1</v>
      </c>
      <c r="S33" s="28">
        <f>IFERROR(VLOOKUP(D33,[1]!DVH_lines[#Data],4,FALSE),"")</f>
        <v>3</v>
      </c>
      <c r="T33" s="26" t="str">
        <f>IFERROR(VLOOKUP(D33,[1]!SearchCT[#Data],2,FALSE),"")</f>
        <v/>
      </c>
      <c r="U33" s="28" t="str">
        <f>IFERROR(VLOOKUP(D33,[1]!SearchCT[#Data],3,FALSE),"")</f>
        <v/>
      </c>
    </row>
    <row r="34" spans="4:21" x14ac:dyDescent="0.25">
      <c r="D34" s="16" t="s">
        <v>357</v>
      </c>
      <c r="E34" s="17" t="s">
        <v>358</v>
      </c>
      <c r="F34" s="18" t="s">
        <v>359</v>
      </c>
      <c r="G34" s="19" t="str">
        <f>IF(EXACT(D34,"DPV"),VLOOKUP(REPLACE($B$8,1,1,""),[1]!ICD_Codes[#All],2,FALSE),"")</f>
        <v/>
      </c>
      <c r="H34" s="15" t="str">
        <f t="shared" si="0"/>
        <v/>
      </c>
      <c r="J34" s="20" t="str">
        <f>VLOOKUP(D34,[1]!Dictionary[#All],3,FALSE)</f>
        <v>Ring</v>
      </c>
      <c r="K34" s="21" t="str">
        <f>VLOOKUP(D34,[1]!Dictionary[#All],4,FALSE)</f>
        <v>Ring</v>
      </c>
      <c r="L34" s="21" t="str">
        <f>VLOOKUP(D34,[1]!Dictionary[#All],5,FALSE)</f>
        <v>99VMS_STRUCTCODE</v>
      </c>
      <c r="M34" s="22" t="str">
        <f>VLOOKUP(D34,[1]!Dictionary[#All],6,FALSE)</f>
        <v>1.0</v>
      </c>
      <c r="N34" s="23" t="str">
        <f>VLOOKUP(D34,[1]!VolumeType[#All],2,FALSE)</f>
        <v>Control</v>
      </c>
      <c r="O34" s="24" t="str">
        <f>VLOOKUP(D34,[1]!VolumeType[#All],3,FALSE)</f>
        <v>Avoidance</v>
      </c>
      <c r="P34" s="25" t="str">
        <f>VLOOKUP(D34,[1]!Colors[#All],3,FALSE)</f>
        <v>z Ring</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32</v>
      </c>
      <c r="E35" s="17" t="s">
        <v>360</v>
      </c>
      <c r="F35" s="18" t="s">
        <v>32</v>
      </c>
      <c r="G35" s="19" t="str">
        <f>IF(EXACT(D35,"DPV"),VLOOKUP(REPLACE($B$8,1,1,""),[1]!ICD_Codes[#All],2,FALSE),"")</f>
        <v/>
      </c>
      <c r="H35" s="15" t="str">
        <f t="shared" si="0"/>
        <v/>
      </c>
      <c r="J35" s="20" t="str">
        <f>VLOOKUP(D35,[1]!Dictionary[#All],3,FALSE)</f>
        <v>Spinal cord</v>
      </c>
      <c r="K35" s="21">
        <f>VLOOKUP(D35,[1]!Dictionary[#All],4,FALSE)</f>
        <v>7647</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Spinal Canal</v>
      </c>
      <c r="Q35" s="26" t="str">
        <f>IFERROR(VLOOKUP(D35,[1]!DVH_lines[#Data],2,FALSE),"")</f>
        <v/>
      </c>
      <c r="R35" s="27" t="str">
        <f>IFERROR(VLOOKUP(D35,[1]!DVH_lines[#Data],3,FALSE),"")</f>
        <v/>
      </c>
      <c r="S35" s="28" t="str">
        <f>IFERROR(VLOOKUP(D35,[1]!DVH_lines[#Data],4,FALSE),"")</f>
        <v/>
      </c>
      <c r="T35" s="26">
        <f>IFERROR(VLOOKUP(D35,[1]!SearchCT[#Data],2,FALSE),"")</f>
        <v>20</v>
      </c>
      <c r="U35" s="28">
        <f>IFERROR(VLOOKUP(D35,[1]!SearchCT[#Data],3,FALSE),"")</f>
        <v>40</v>
      </c>
    </row>
    <row r="36" spans="4:21" x14ac:dyDescent="0.25">
      <c r="D36" s="16" t="s">
        <v>233</v>
      </c>
      <c r="E36" s="17" t="s">
        <v>361</v>
      </c>
      <c r="F36" s="18" t="s">
        <v>362</v>
      </c>
      <c r="G36" s="19" t="str">
        <f>IF(EXACT(D36,"DPV"),VLOOKUP(REPLACE($B$8,1,1,""),[1]!ICD_Codes[#All],2,FALSE),"")</f>
        <v/>
      </c>
      <c r="H36" s="15" t="str">
        <f t="shared" si="0"/>
        <v/>
      </c>
      <c r="J36" s="20" t="str">
        <f>VLOOKUP(D36,[1]!Dictionary[#All],3,FALSE)</f>
        <v>PRV</v>
      </c>
      <c r="K36" s="21" t="str">
        <f>VLOOKUP(D36,[1]!Dictionary[#All],4,FALSE)</f>
        <v>PRV</v>
      </c>
      <c r="L36" s="21" t="str">
        <f>VLOOKUP(D36,[1]!Dictionary[#All],5,FALSE)</f>
        <v>99VMS_STRUCTCODE</v>
      </c>
      <c r="M36" s="22" t="str">
        <f>VLOOKUP(D36,[1]!Dictionary[#All],6,FALSE)</f>
        <v>1.0</v>
      </c>
      <c r="N36" s="23" t="str">
        <f>VLOOKUP(D36,[1]!VolumeType[#All],2,FALSE)</f>
        <v>Control</v>
      </c>
      <c r="O36" s="24" t="str">
        <f>VLOOKUP(D36,[1]!VolumeType[#All],3,FALSE)</f>
        <v>Avoidance</v>
      </c>
      <c r="P36" s="25" t="str">
        <f>VLOOKUP(D36,[1]!Colors[#All],3,FALSE)</f>
        <v>zSpinalCanal PRV</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234</v>
      </c>
      <c r="E37" s="17" t="s">
        <v>235</v>
      </c>
      <c r="F37" s="18" t="s">
        <v>236</v>
      </c>
      <c r="G37" s="19" t="str">
        <f>IF(EXACT(D37,"DPV"),VLOOKUP(REPLACE($B$8,1,1,""),[1]!ICD_Codes[#All],2,FALSE),"")</f>
        <v/>
      </c>
      <c r="H37" s="15" t="str">
        <f t="shared" si="0"/>
        <v/>
      </c>
      <c r="J37" s="20" t="str">
        <f>VLOOKUP(D37,[1]!Dictionary[#All],3,FALSE)</f>
        <v>Artifact</v>
      </c>
      <c r="K37" s="21">
        <f>VLOOKUP(D37,[1]!Dictionary[#All],4,FALSE)</f>
        <v>11296</v>
      </c>
      <c r="L37" s="21" t="str">
        <f>VLOOKUP(D37,[1]!Dictionary[#All],5,FALSE)</f>
        <v>RADLEX</v>
      </c>
      <c r="M37" s="22">
        <f>VLOOKUP(D37,[1]!Dictionary[#All],6,FALSE)</f>
        <v>3.8</v>
      </c>
      <c r="N37" s="23" t="str">
        <f>VLOOKUP(D37,[1]!VolumeType[#All],2,FALSE)</f>
        <v>Artifact</v>
      </c>
      <c r="O37" s="24" t="str">
        <f>VLOOKUP(D37,[1]!VolumeType[#All],3,FALSE)</f>
        <v>None</v>
      </c>
      <c r="P37" s="25" t="str">
        <f>VLOOKUP(D37,[1]!Colors[#All],3,FALSE)</f>
        <v>z RO Helper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234</v>
      </c>
      <c r="E38" s="17" t="s">
        <v>237</v>
      </c>
      <c r="F38" s="18" t="s">
        <v>236</v>
      </c>
      <c r="G38" s="19" t="str">
        <f>IF(EXACT(D38,"DPV"),VLOOKUP(REPLACE($B$8,1,1,""),[1]!ICD_Codes[#All],2,FALSE),"")</f>
        <v/>
      </c>
      <c r="H38" s="15" t="str">
        <f t="shared" si="0"/>
        <v/>
      </c>
      <c r="J38" s="20" t="str">
        <f>VLOOKUP(D38,[1]!Dictionary[#All],3,FALSE)</f>
        <v>Artifact</v>
      </c>
      <c r="K38" s="21">
        <f>VLOOKUP(D38,[1]!Dictionary[#All],4,FALSE)</f>
        <v>11296</v>
      </c>
      <c r="L38" s="21" t="str">
        <f>VLOOKUP(D38,[1]!Dictionary[#All],5,FALSE)</f>
        <v>RADLEX</v>
      </c>
      <c r="M38" s="22">
        <f>VLOOKUP(D38,[1]!Dictionary[#All],6,FALSE)</f>
        <v>3.8</v>
      </c>
      <c r="N38" s="23" t="str">
        <f>VLOOKUP(D38,[1]!VolumeType[#All],2,FALSE)</f>
        <v>Artifact</v>
      </c>
      <c r="O38" s="24" t="str">
        <f>VLOOKUP(D38,[1]!VolumeType[#All],3,FALSE)</f>
        <v>None</v>
      </c>
      <c r="P38" s="25" t="str">
        <f>VLOOKUP(D38,[1]!Colors[#All],3,FALSE)</f>
        <v>z RO Helper</v>
      </c>
      <c r="Q38" s="26" t="str">
        <f>IFERROR(VLOOKUP(D38,[1]!DVH_lines[#Data],2,FALSE),"")</f>
        <v/>
      </c>
      <c r="R38" s="27" t="str">
        <f>IFERROR(VLOOKUP(D38,[1]!DVH_lines[#Data],3,FALSE),"")</f>
        <v/>
      </c>
      <c r="S38" s="28" t="str">
        <f>IFERROR(VLOOKUP(D38,[1]!DVH_lines[#Data],4,FALSE),"")</f>
        <v/>
      </c>
      <c r="T38" s="26" t="str">
        <f>IFERROR(VLOOKUP(D38,[1]!SearchCT[#Data],2,FALSE),"")</f>
        <v/>
      </c>
      <c r="U38" s="28" t="str">
        <f>IFERROR(VLOOKUP(D38,[1]!SearchCT[#Data],3,FALSE),"")</f>
        <v/>
      </c>
    </row>
    <row r="39" spans="4:21" ht="15.75" thickBot="1" x14ac:dyDescent="0.3">
      <c r="D39" s="16" t="s">
        <v>234</v>
      </c>
      <c r="E39" s="17" t="s">
        <v>251</v>
      </c>
      <c r="F39" s="18" t="s">
        <v>236</v>
      </c>
      <c r="G39" s="19" t="str">
        <f>IF(EXACT(D39,"DPV"),VLOOKUP(REPLACE($B$8,1,1,""),[1]!ICD_Codes[#All],2,FALSE),"")</f>
        <v/>
      </c>
      <c r="H39" s="15" t="str">
        <f t="shared" si="0"/>
        <v/>
      </c>
      <c r="J39" s="39" t="str">
        <f>VLOOKUP(D39,[1]!Dictionary[#All],3,FALSE)</f>
        <v>Artifact</v>
      </c>
      <c r="K39" s="40">
        <f>VLOOKUP(D39,[1]!Dictionary[#All],4,FALSE)</f>
        <v>11296</v>
      </c>
      <c r="L39" s="40" t="str">
        <f>VLOOKUP(D39,[1]!Dictionary[#All],5,FALSE)</f>
        <v>RADLEX</v>
      </c>
      <c r="M39" s="41">
        <f>VLOOKUP(D39,[1]!Dictionary[#All],6,FALSE)</f>
        <v>3.8</v>
      </c>
      <c r="N39" s="42" t="str">
        <f>VLOOKUP(D39,[1]!VolumeType[#All],2,FALSE)</f>
        <v>Artifact</v>
      </c>
      <c r="O39" s="43" t="str">
        <f>VLOOKUP(D39,[1]!VolumeType[#All],3,FALSE)</f>
        <v>None</v>
      </c>
      <c r="P39" s="44" t="str">
        <f>VLOOKUP(D39,[1]!Colors[#All],3,FALSE)</f>
        <v>z RO Helper</v>
      </c>
      <c r="Q39" s="45" t="str">
        <f>IFERROR(VLOOKUP(D39,[1]!DVH_lines[#Data],2,FALSE),"")</f>
        <v/>
      </c>
      <c r="R39" s="46" t="str">
        <f>IFERROR(VLOOKUP(D39,[1]!DVH_lines[#Data],3,FALSE),"")</f>
        <v/>
      </c>
      <c r="S39" s="47" t="str">
        <f>IFERROR(VLOOKUP(D39,[1]!DVH_lines[#Data],4,FALSE),"")</f>
        <v/>
      </c>
      <c r="T39" s="45" t="str">
        <f>IFERROR(VLOOKUP(D39,[1]!SearchCT[#Data],2,FALSE),"")</f>
        <v/>
      </c>
      <c r="U39" s="47" t="str">
        <f>IFERROR(VLOOKUP(D39,[1]!SearchCT[#Data],3,FALSE),"")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0"/>
  <sheetViews>
    <sheetView workbookViewId="0">
      <pane ySplit="2" topLeftCell="A3" activePane="bottomLeft" state="frozen"/>
      <selection activeCell="E1" sqref="E1"/>
      <selection pane="bottomLeft" activeCell="A2" sqref="A2"/>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22.85546875" style="70" bestFit="1" customWidth="1"/>
    <col min="8" max="8" width="24.28515625" style="70" bestFit="1" customWidth="1"/>
    <col min="9" max="9" width="5.85546875" style="70" bestFit="1" customWidth="1"/>
    <col min="10" max="10" width="25.28515625" style="70" bestFit="1" customWidth="1"/>
    <col min="11" max="11" width="15.42578125" style="70" bestFit="1" customWidth="1"/>
    <col min="12" max="12" width="19.7109375" style="70" bestFit="1" customWidth="1"/>
    <col min="13" max="13" width="21" style="70" bestFit="1" customWidth="1"/>
    <col min="14" max="14" width="9.7109375" style="70" bestFit="1" customWidth="1"/>
    <col min="15" max="15" width="15.42578125" style="70" bestFit="1" customWidth="1"/>
    <col min="16" max="16" width="15.140625" style="70" bestFit="1" customWidth="1"/>
    <col min="17" max="17" width="14.42578125" style="70" bestFit="1" customWidth="1"/>
    <col min="18" max="18" width="14.140625" style="70" bestFit="1" customWidth="1"/>
    <col min="19" max="19" width="15.42578125" style="70" bestFit="1" customWidth="1"/>
    <col min="20" max="20" width="14" style="70" bestFit="1" customWidth="1"/>
    <col min="21" max="21" width="14.42578125" style="70" bestFit="1" customWidth="1"/>
    <col min="22" max="16384" width="9.140625" style="70"/>
  </cols>
  <sheetData>
    <row r="1" spans="1:21" ht="21" thickBot="1" x14ac:dyDescent="0.35">
      <c r="A1" s="74" t="s">
        <v>448</v>
      </c>
      <c r="B1" s="74"/>
      <c r="C1" s="1"/>
      <c r="D1" s="74" t="s">
        <v>211</v>
      </c>
      <c r="E1" s="74"/>
      <c r="F1" s="74"/>
      <c r="G1" s="74"/>
      <c r="H1" s="74"/>
      <c r="J1" s="72" t="s">
        <v>212</v>
      </c>
      <c r="K1" s="75"/>
      <c r="L1" s="75"/>
      <c r="M1" s="73"/>
      <c r="N1" s="72" t="s">
        <v>213</v>
      </c>
      <c r="O1" s="75"/>
      <c r="P1" s="3" t="s">
        <v>214</v>
      </c>
      <c r="Q1" s="72" t="s">
        <v>215</v>
      </c>
      <c r="R1" s="75"/>
      <c r="S1" s="73"/>
      <c r="T1" s="72" t="s">
        <v>216</v>
      </c>
      <c r="U1" s="7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448</v>
      </c>
      <c r="C3" s="6"/>
      <c r="D3" s="16" t="s">
        <v>85</v>
      </c>
      <c r="E3" s="17" t="s">
        <v>85</v>
      </c>
      <c r="F3" s="18"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VLOOKUP(D3,[1]!Colors[#Data],3,FALSE)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17" t="s">
        <v>28</v>
      </c>
      <c r="F4" s="18" t="s">
        <v>338</v>
      </c>
      <c r="G4" s="19" t="s">
        <v>404</v>
      </c>
      <c r="H4" s="15" t="s">
        <v>405</v>
      </c>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VLOOKUP(D4,[1]!Colors[#Data],3,FALSE)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451</v>
      </c>
      <c r="C5" s="6"/>
      <c r="D5" s="16" t="s">
        <v>284</v>
      </c>
      <c r="E5" s="17" t="s">
        <v>406</v>
      </c>
      <c r="F5" s="18" t="s">
        <v>407</v>
      </c>
      <c r="G5" s="19"/>
      <c r="H5" s="15"/>
      <c r="J5" s="20" t="str">
        <f>VLOOKUP(D5,[1]!Dictionary[#All],3,FALSE)</f>
        <v>Tracking Motion Volume</v>
      </c>
      <c r="K5" s="21" t="str">
        <f>VLOOKUP(D5,[1]!Dictionary[#All],4,FALSE)</f>
        <v>TMV</v>
      </c>
      <c r="L5" s="21" t="str">
        <f>VLOOKUP(D5,[1]!Dictionary[#All],5,FALSE)</f>
        <v>99VMS_STRUCTCODE</v>
      </c>
      <c r="M5" s="22" t="str">
        <f>VLOOKUP(D5,[1]!Dictionary[#All],6,FALSE)</f>
        <v>1.0</v>
      </c>
      <c r="N5" s="23" t="str">
        <f>VLOOKUP(D5,[1]!VolumeType[#All],2,FALSE)</f>
        <v>GTV</v>
      </c>
      <c r="O5" s="24" t="str">
        <f>VLOOKUP(D5,[1]!VolumeType[#All],3,FALSE)</f>
        <v>GTV</v>
      </c>
      <c r="P5" s="25" t="str">
        <f>VLOOKUP(D5,[1]!Colors[#Data],3,FALSE)</f>
        <v>z TMV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284</v>
      </c>
      <c r="E6" s="17" t="s">
        <v>408</v>
      </c>
      <c r="F6" s="18" t="s">
        <v>409</v>
      </c>
      <c r="G6" s="19"/>
      <c r="H6" s="15"/>
      <c r="J6" s="20" t="str">
        <f>VLOOKUP(D6,[1]!Dictionary[#All],3,FALSE)</f>
        <v>Tracking Motion Volume</v>
      </c>
      <c r="K6" s="21" t="str">
        <f>VLOOKUP(D6,[1]!Dictionary[#All],4,FALSE)</f>
        <v>TMV</v>
      </c>
      <c r="L6" s="21" t="str">
        <f>VLOOKUP(D6,[1]!Dictionary[#All],5,FALSE)</f>
        <v>99VMS_STRUCTCODE</v>
      </c>
      <c r="M6" s="22" t="str">
        <f>VLOOKUP(D6,[1]!Dictionary[#All],6,FALSE)</f>
        <v>1.0</v>
      </c>
      <c r="N6" s="23" t="str">
        <f>VLOOKUP(D6,[1]!VolumeType[#All],2,FALSE)</f>
        <v>GTV</v>
      </c>
      <c r="O6" s="24" t="str">
        <f>VLOOKUP(D6,[1]!VolumeType[#All],3,FALSE)</f>
        <v>GTV</v>
      </c>
      <c r="P6" s="25" t="str">
        <f>VLOOKUP(D6,[1]!Colors[#Data],3,FALSE)</f>
        <v>z TMV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16" t="s">
        <v>284</v>
      </c>
      <c r="E7" s="17" t="s">
        <v>410</v>
      </c>
      <c r="F7" s="18" t="s">
        <v>411</v>
      </c>
      <c r="G7" s="19"/>
      <c r="H7" s="15"/>
      <c r="J7" s="20" t="str">
        <f>VLOOKUP(D7,[1]!Dictionary[#All],3,FALSE)</f>
        <v>Tracking Motion Volume</v>
      </c>
      <c r="K7" s="21" t="str">
        <f>VLOOKUP(D7,[1]!Dictionary[#All],4,FALSE)</f>
        <v>TMV</v>
      </c>
      <c r="L7" s="21" t="str">
        <f>VLOOKUP(D7,[1]!Dictionary[#All],5,FALSE)</f>
        <v>99VMS_STRUCTCODE</v>
      </c>
      <c r="M7" s="22" t="str">
        <f>VLOOKUP(D7,[1]!Dictionary[#All],6,FALSE)</f>
        <v>1.0</v>
      </c>
      <c r="N7" s="23" t="str">
        <f>VLOOKUP(D7,[1]!VolumeType[#All],2,FALSE)</f>
        <v>GTV</v>
      </c>
      <c r="O7" s="24" t="str">
        <f>VLOOKUP(D7,[1]!VolumeType[#All],3,FALSE)</f>
        <v>GTV</v>
      </c>
      <c r="P7" s="25" t="str">
        <f>VLOOKUP(D7,[1]!Colors[#Data],3,FALSE)</f>
        <v>z TMV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313</v>
      </c>
      <c r="D8" s="16" t="s">
        <v>284</v>
      </c>
      <c r="E8" s="17" t="s">
        <v>412</v>
      </c>
      <c r="F8" s="18" t="s">
        <v>413</v>
      </c>
      <c r="G8" s="19"/>
      <c r="H8" s="15"/>
      <c r="J8" s="20" t="str">
        <f>VLOOKUP(D8,[1]!Dictionary[#All],3,FALSE)</f>
        <v>Tracking Motion Volume</v>
      </c>
      <c r="K8" s="21" t="str">
        <f>VLOOKUP(D8,[1]!Dictionary[#All],4,FALSE)</f>
        <v>TMV</v>
      </c>
      <c r="L8" s="21" t="str">
        <f>VLOOKUP(D8,[1]!Dictionary[#All],5,FALSE)</f>
        <v>99VMS_STRUCTCODE</v>
      </c>
      <c r="M8" s="22" t="str">
        <f>VLOOKUP(D8,[1]!Dictionary[#All],6,FALSE)</f>
        <v>1.0</v>
      </c>
      <c r="N8" s="23" t="str">
        <f>VLOOKUP(D8,[1]!VolumeType[#All],2,FALSE)</f>
        <v>GTV</v>
      </c>
      <c r="O8" s="24" t="str">
        <f>VLOOKUP(D8,[1]!VolumeType[#All],3,FALSE)</f>
        <v>GTV</v>
      </c>
      <c r="P8" s="25" t="str">
        <f>VLOOKUP(D8,[1]!Colors[#Data],3,FALSE)</f>
        <v>z TMV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414</v>
      </c>
      <c r="D9" s="16" t="s">
        <v>284</v>
      </c>
      <c r="E9" s="17" t="s">
        <v>415</v>
      </c>
      <c r="F9" s="18" t="s">
        <v>416</v>
      </c>
      <c r="G9" s="19"/>
      <c r="H9" s="15"/>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VLOOKUP(D9,[1]!Colors[#Data],3,FALSE)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17" t="s">
        <v>417</v>
      </c>
      <c r="F10" s="18" t="s">
        <v>418</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VLOOKUP(D10,[1]!Colors[#Data],3,FALSE)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516</v>
      </c>
      <c r="B11" s="31" t="s">
        <v>450</v>
      </c>
      <c r="D11" s="16" t="s">
        <v>284</v>
      </c>
      <c r="E11" s="17" t="s">
        <v>419</v>
      </c>
      <c r="F11" s="18" t="s">
        <v>420</v>
      </c>
      <c r="G11" s="19"/>
      <c r="H11" s="15"/>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VLOOKUP(D11,[1]!Colors[#Data],3,FALSE)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449</v>
      </c>
      <c r="D12" s="16" t="s">
        <v>284</v>
      </c>
      <c r="E12" s="17" t="s">
        <v>421</v>
      </c>
      <c r="F12" s="18" t="s">
        <v>422</v>
      </c>
      <c r="G12" s="19"/>
      <c r="H12" s="15"/>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VLOOKUP(D12,[1]!Colors[#Data],3,FALSE)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17" t="s">
        <v>423</v>
      </c>
      <c r="F13" s="18" t="s">
        <v>424</v>
      </c>
      <c r="G13" s="19"/>
      <c r="H13" s="15"/>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VLOOKUP(D13,[1]!Colors[#Data],3,FALSE)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284</v>
      </c>
      <c r="E14" s="17" t="s">
        <v>425</v>
      </c>
      <c r="F14" s="18" t="s">
        <v>426</v>
      </c>
      <c r="G14" s="19"/>
      <c r="H14" s="15"/>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VLOOKUP(D14,[1]!Colors[#Data],3,FALSE)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284</v>
      </c>
      <c r="E15" s="17" t="s">
        <v>427</v>
      </c>
      <c r="F15" s="18" t="s">
        <v>428</v>
      </c>
      <c r="G15" s="19"/>
      <c r="H15" s="15"/>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VLOOKUP(D15,[1]!Colors[#Data],3,FALSE)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17" t="s">
        <v>282</v>
      </c>
      <c r="F16" s="18" t="s">
        <v>429</v>
      </c>
      <c r="G16" s="19"/>
      <c r="H16" s="15"/>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VLOOKUP(D16,[1]!Colors[#Data],3,FALSE)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280</v>
      </c>
      <c r="E17" s="17" t="s">
        <v>280</v>
      </c>
      <c r="F17" s="18" t="s">
        <v>430</v>
      </c>
      <c r="G17" s="19"/>
      <c r="H17" s="15"/>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VLOOKUP(D17,[1]!Colors[#Data],3,FALSE)</f>
        <v>z GTV PET</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187</v>
      </c>
      <c r="E18" s="17" t="s">
        <v>452</v>
      </c>
      <c r="F18" s="18" t="s">
        <v>453</v>
      </c>
      <c r="G18" s="19"/>
      <c r="H18" s="15"/>
      <c r="J18" s="20" t="str">
        <f>VLOOKUP(D18,[1]!Dictionary[#All],3,FALSE)</f>
        <v>ITV</v>
      </c>
      <c r="K18" s="21" t="str">
        <f>VLOOKUP(D18,[1]!Dictionary[#All],4,FALSE)</f>
        <v>ITV</v>
      </c>
      <c r="L18" s="21" t="str">
        <f>VLOOKUP(D18,[1]!Dictionary[#All],5,FALSE)</f>
        <v>99VMS_STRUCTCODE</v>
      </c>
      <c r="M18" s="22" t="str">
        <f>VLOOKUP(D18,[1]!Dictionary[#All],6,FALSE)</f>
        <v>1.0</v>
      </c>
      <c r="N18" s="23" t="str">
        <f>VLOOKUP(D18,[1]!VolumeType[#All],2,FALSE)</f>
        <v>CTV</v>
      </c>
      <c r="O18" s="24" t="str">
        <f>VLOOKUP(D18,[1]!VolumeType[#All],3,FALSE)</f>
        <v>CTV</v>
      </c>
      <c r="P18" s="25" t="str">
        <f>VLOOKUP(D18,[1]!Colors[#Data],3,FALSE)</f>
        <v>z ITV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v>
      </c>
      <c r="E19" s="17" t="s">
        <v>455</v>
      </c>
      <c r="F19" s="18" t="s">
        <v>456</v>
      </c>
      <c r="G19" s="19"/>
      <c r="H19" s="15"/>
      <c r="J19" s="20" t="str">
        <f>VLOOKUP(D19,[1]!Dictionary[#All],3,FALSE)</f>
        <v>PTV Primary</v>
      </c>
      <c r="K19" s="21" t="str">
        <f>VLOOKUP(D19,[1]!Dictionary[#All],4,FALSE)</f>
        <v>PTVp</v>
      </c>
      <c r="L19" s="21" t="str">
        <f>VLOOKUP(D19,[1]!Dictionary[#All],5,FALSE)</f>
        <v>99VMS_STRUCTCODE</v>
      </c>
      <c r="M19" s="22" t="str">
        <f>VLOOKUP(D19,[1]!Dictionary[#All],6,FALSE)</f>
        <v>1.0</v>
      </c>
      <c r="N19" s="23" t="str">
        <f>VLOOKUP(D19,[1]!VolumeType[#All],2,FALSE)</f>
        <v>PTV</v>
      </c>
      <c r="O19" s="24" t="str">
        <f>VLOOKUP(D19,[1]!VolumeType[#All],3,FALSE)</f>
        <v>PTV</v>
      </c>
      <c r="P19" s="25" t="str">
        <f>VLOOKUP(D19,[1]!Colors[#Data],3,FALSE)</f>
        <v>z PTV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431</v>
      </c>
      <c r="E20" s="17" t="s">
        <v>432</v>
      </c>
      <c r="F20" s="18" t="s">
        <v>433</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VLOOKUP(D20,[1]!Colors[#Data],3,FALSE)</f>
        <v>z PTV eval</v>
      </c>
      <c r="Q20" s="26">
        <f>IFERROR(VLOOKUP(D20,[1]!DVH_lines[#Data],2,FALSE),"")</f>
        <v>-16777216</v>
      </c>
      <c r="R20" s="27">
        <f>IFERROR(VLOOKUP(D20,[1]!DVH_lines[#Data],3,FALSE),"")</f>
        <v>0</v>
      </c>
      <c r="S20" s="28">
        <f>IFERROR(VLOOKUP(D20,[1]!DVH_lines[#Data],4,FALSE),"")</f>
        <v>5</v>
      </c>
      <c r="T20" s="26" t="str">
        <f>IFERROR(VLOOKUP(D20,[1]!SearchCT[#Data],2,FALSE),"")</f>
        <v/>
      </c>
      <c r="U20" s="28" t="str">
        <f>IFERROR(VLOOKUP(D20,[1]!SearchCT[#Data],3,FALSE),"")</f>
        <v/>
      </c>
    </row>
    <row r="21" spans="4:21" x14ac:dyDescent="0.25">
      <c r="D21" s="16" t="s">
        <v>245</v>
      </c>
      <c r="E21" s="17" t="s">
        <v>457</v>
      </c>
      <c r="F21" s="18" t="s">
        <v>434</v>
      </c>
      <c r="G21" s="19"/>
      <c r="H21" s="15"/>
      <c r="J21" s="20" t="str">
        <f>VLOOKUP(D21,[1]!Dictionary[#All],3,FALSE)</f>
        <v>Left lung</v>
      </c>
      <c r="K21" s="21">
        <f>VLOOKUP(D21,[1]!Dictionary[#All],4,FALSE)</f>
        <v>7310</v>
      </c>
      <c r="L21" s="21" t="str">
        <f>VLOOKUP(D21,[1]!Dictionary[#All],5,FALSE)</f>
        <v>FMA</v>
      </c>
      <c r="M21" s="22" t="str">
        <f>VLOOKUP(D21,[1]!Dictionary[#All],6,FALSE)</f>
        <v>3.2</v>
      </c>
      <c r="N21" s="23" t="str">
        <f>VLOOKUP(D21,[1]!VolumeType[#All],2,FALSE)</f>
        <v>Organ</v>
      </c>
      <c r="O21" s="24" t="str">
        <f>VLOOKUP(D21,[1]!VolumeType[#All],3,FALSE)</f>
        <v>Organ</v>
      </c>
      <c r="P21" s="25" t="str">
        <f>VLOOKUP(D21,[1]!Colors[#Data],3,FALSE)</f>
        <v>z Lung L</v>
      </c>
      <c r="Q21" s="26" t="str">
        <f>IFERROR(VLOOKUP(D21,[1]!DVH_lines[#Data],2,FALSE),"")</f>
        <v/>
      </c>
      <c r="R21" s="27" t="str">
        <f>IFERROR(VLOOKUP(D21,[1]!DVH_lines[#Data],3,FALSE),"")</f>
        <v/>
      </c>
      <c r="S21" s="28" t="str">
        <f>IFERROR(VLOOKUP(D21,[1]!DVH_lines[#Data],4,FALSE),"")</f>
        <v/>
      </c>
      <c r="T21" s="26">
        <f>IFERROR(VLOOKUP(D21,[1]!SearchCT[#Data],2,FALSE),"")</f>
        <v>-700</v>
      </c>
      <c r="U21" s="28">
        <f>IFERROR(VLOOKUP(D21,[1]!SearchCT[#Data],3,FALSE),"")</f>
        <v>-100</v>
      </c>
    </row>
    <row r="22" spans="4:21" x14ac:dyDescent="0.25">
      <c r="D22" s="16" t="s">
        <v>246</v>
      </c>
      <c r="E22" s="17" t="s">
        <v>458</v>
      </c>
      <c r="F22" s="18" t="s">
        <v>435</v>
      </c>
      <c r="G22" s="19"/>
      <c r="H22" s="15"/>
      <c r="J22" s="20" t="str">
        <f>VLOOKUP(D22,[1]!Dictionary[#All],3,FALSE)</f>
        <v>Right lung</v>
      </c>
      <c r="K22" s="21">
        <f>VLOOKUP(D22,[1]!Dictionary[#All],4,FALSE)</f>
        <v>7309</v>
      </c>
      <c r="L22" s="21" t="str">
        <f>VLOOKUP(D22,[1]!Dictionary[#All],5,FALSE)</f>
        <v>FMA</v>
      </c>
      <c r="M22" s="22" t="str">
        <f>VLOOKUP(D22,[1]!Dictionary[#All],6,FALSE)</f>
        <v>3.2</v>
      </c>
      <c r="N22" s="23" t="str">
        <f>VLOOKUP(D22,[1]!VolumeType[#All],2,FALSE)</f>
        <v>Organ</v>
      </c>
      <c r="O22" s="24" t="str">
        <f>VLOOKUP(D22,[1]!VolumeType[#All],3,FALSE)</f>
        <v>Organ</v>
      </c>
      <c r="P22" s="25" t="str">
        <f>VLOOKUP(D22,[1]!Colors[#Data],3,FALSE)</f>
        <v>z Lung R</v>
      </c>
      <c r="Q22" s="26" t="str">
        <f>IFERROR(VLOOKUP(D22,[1]!DVH_lines[#Data],2,FALSE),"")</f>
        <v/>
      </c>
      <c r="R22" s="27" t="str">
        <f>IFERROR(VLOOKUP(D22,[1]!DVH_lines[#Data],3,FALSE),"")</f>
        <v/>
      </c>
      <c r="S22" s="28" t="str">
        <f>IFERROR(VLOOKUP(D22,[1]!DVH_lines[#Data],4,FALSE),"")</f>
        <v/>
      </c>
      <c r="T22" s="26">
        <f>IFERROR(VLOOKUP(D22,[1]!SearchCT[#Data],2,FALSE),"")</f>
        <v>-700</v>
      </c>
      <c r="U22" s="28">
        <f>IFERROR(VLOOKUP(D22,[1]!SearchCT[#Data],3,FALSE),"")</f>
        <v>-100</v>
      </c>
    </row>
    <row r="23" spans="4:21" x14ac:dyDescent="0.25">
      <c r="D23" s="16" t="s">
        <v>278</v>
      </c>
      <c r="E23" s="17" t="s">
        <v>278</v>
      </c>
      <c r="F23" s="18" t="s">
        <v>436</v>
      </c>
      <c r="G23" s="19"/>
      <c r="H23" s="15"/>
      <c r="J23" s="20" t="str">
        <f>VLOOKUP(D23,[1]!Dictionary[#All],3,FALSE)</f>
        <v>Pair of lungs</v>
      </c>
      <c r="K23" s="21">
        <f>VLOOKUP(D23,[1]!Dictionary[#All],4,FALSE)</f>
        <v>68877</v>
      </c>
      <c r="L23" s="21" t="str">
        <f>VLOOKUP(D23,[1]!Dictionary[#All],5,FALSE)</f>
        <v>FMA</v>
      </c>
      <c r="M23" s="22" t="str">
        <f>VLOOKUP(D23,[1]!Dictionary[#All],6,FALSE)</f>
        <v>3.2</v>
      </c>
      <c r="N23" s="23" t="str">
        <f>VLOOKUP(D23,[1]!VolumeType[#All],2,FALSE)</f>
        <v>Organ</v>
      </c>
      <c r="O23" s="24" t="str">
        <f>VLOOKUP(D23,[1]!VolumeType[#All],3,FALSE)</f>
        <v>Organ</v>
      </c>
      <c r="P23" s="25" t="str">
        <f>VLOOKUP(D23,[1]!Colors[#Data],3,FALSE)</f>
        <v>z Lung B</v>
      </c>
      <c r="Q23" s="26" t="str">
        <f>IFERROR(VLOOKUP(D23,[1]!DVH_lines[#Data],2,FALSE),"")</f>
        <v/>
      </c>
      <c r="R23" s="27" t="str">
        <f>IFERROR(VLOOKUP(D23,[1]!DVH_lines[#Data],3,FALSE),"")</f>
        <v/>
      </c>
      <c r="S23" s="28" t="str">
        <f>IFERROR(VLOOKUP(D23,[1]!DVH_lines[#Data],4,FALSE),"")</f>
        <v/>
      </c>
      <c r="T23" s="26">
        <f>IFERROR(VLOOKUP(D23,[1]!SearchCT[#Data],2,FALSE),"")</f>
        <v>-700</v>
      </c>
      <c r="U23" s="28">
        <f>IFERROR(VLOOKUP(D23,[1]!SearchCT[#Data],3,FALSE),"")</f>
        <v>-100</v>
      </c>
    </row>
    <row r="24" spans="4:21" x14ac:dyDescent="0.25">
      <c r="D24" s="16" t="s">
        <v>32</v>
      </c>
      <c r="E24" s="17" t="s">
        <v>459</v>
      </c>
      <c r="F24" s="18" t="s">
        <v>32</v>
      </c>
      <c r="G24" s="19"/>
      <c r="H24" s="15"/>
      <c r="J24" s="20" t="str">
        <f>VLOOKUP(D24,[1]!Dictionary[#All],3,FALSE)</f>
        <v>Spinal cord</v>
      </c>
      <c r="K24" s="21">
        <f>VLOOKUP(D24,[1]!Dictionary[#All],4,FALSE)</f>
        <v>7647</v>
      </c>
      <c r="L24" s="21" t="str">
        <f>VLOOKUP(D24,[1]!Dictionary[#All],5,FALSE)</f>
        <v>FMA</v>
      </c>
      <c r="M24" s="22" t="str">
        <f>VLOOKUP(D24,[1]!Dictionary[#All],6,FALSE)</f>
        <v>3.2</v>
      </c>
      <c r="N24" s="23" t="str">
        <f>VLOOKUP(D24,[1]!VolumeType[#All],2,FALSE)</f>
        <v>Organ</v>
      </c>
      <c r="O24" s="24" t="str">
        <f>VLOOKUP(D24,[1]!VolumeType[#All],3,FALSE)</f>
        <v>Organ</v>
      </c>
      <c r="P24" s="25" t="str">
        <f>VLOOKUP(D24,[1]!Colors[#Data],3,FALSE)</f>
        <v>z Spinal Canal</v>
      </c>
      <c r="Q24" s="26" t="str">
        <f>IFERROR(VLOOKUP(D24,[1]!DVH_lines[#Data],2,FALSE),"")</f>
        <v/>
      </c>
      <c r="R24" s="27" t="str">
        <f>IFERROR(VLOOKUP(D24,[1]!DVH_lines[#Data],3,FALSE),"")</f>
        <v/>
      </c>
      <c r="S24" s="28" t="str">
        <f>IFERROR(VLOOKUP(D24,[1]!DVH_lines[#Data],4,FALSE),"")</f>
        <v/>
      </c>
      <c r="T24" s="26">
        <f>IFERROR(VLOOKUP(D24,[1]!SearchCT[#Data],2,FALSE),"")</f>
        <v>20</v>
      </c>
      <c r="U24" s="28">
        <f>IFERROR(VLOOKUP(D24,[1]!SearchCT[#Data],3,FALSE),"")</f>
        <v>40</v>
      </c>
    </row>
    <row r="25" spans="4:21" x14ac:dyDescent="0.25">
      <c r="D25" s="16" t="s">
        <v>277</v>
      </c>
      <c r="E25" s="17" t="s">
        <v>179</v>
      </c>
      <c r="F25" s="18" t="s">
        <v>277</v>
      </c>
      <c r="G25" s="19"/>
      <c r="H25" s="15"/>
      <c r="J25" s="20" t="str">
        <f>VLOOKUP(D25,[1]!Dictionary[#All],3,FALSE)</f>
        <v>Trachea</v>
      </c>
      <c r="K25" s="21">
        <f>VLOOKUP(D25,[1]!Dictionary[#All],4,FALSE)</f>
        <v>7394</v>
      </c>
      <c r="L25" s="21" t="str">
        <f>VLOOKUP(D25,[1]!Dictionary[#All],5,FALSE)</f>
        <v>FMA</v>
      </c>
      <c r="M25" s="22" t="str">
        <f>VLOOKUP(D25,[1]!Dictionary[#All],6,FALSE)</f>
        <v>3.2</v>
      </c>
      <c r="N25" s="23" t="str">
        <f>VLOOKUP(D25,[1]!VolumeType[#All],2,FALSE)</f>
        <v>Organ</v>
      </c>
      <c r="O25" s="24" t="str">
        <f>VLOOKUP(D25,[1]!VolumeType[#All],3,FALSE)</f>
        <v>Organ</v>
      </c>
      <c r="P25" s="25" t="str">
        <f>VLOOKUP(D25,[1]!Colors[#Data],3,FALSE)</f>
        <v>z Trachea</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289</v>
      </c>
      <c r="E26" s="17" t="s">
        <v>460</v>
      </c>
      <c r="F26" s="18" t="s">
        <v>437</v>
      </c>
      <c r="G26" s="19"/>
      <c r="H26" s="15"/>
      <c r="J26" s="20" t="str">
        <f>VLOOKUP(D26,[1]!Dictionary[#All],3,FALSE)</f>
        <v>Bronchial tree</v>
      </c>
      <c r="K26" s="21">
        <f>VLOOKUP(D26,[1]!Dictionary[#All],4,FALSE)</f>
        <v>26660</v>
      </c>
      <c r="L26" s="21" t="str">
        <f>VLOOKUP(D26,[1]!Dictionary[#All],5,FALSE)</f>
        <v>FMA</v>
      </c>
      <c r="M26" s="22" t="str">
        <f>VLOOKUP(D26,[1]!Dictionary[#All],6,FALSE)</f>
        <v>3.2</v>
      </c>
      <c r="N26" s="23" t="str">
        <f>VLOOKUP(D26,[1]!VolumeType[#All],2,FALSE)</f>
        <v>Organ</v>
      </c>
      <c r="O26" s="24" t="str">
        <f>VLOOKUP(D26,[1]!VolumeType[#All],3,FALSE)</f>
        <v>Organ</v>
      </c>
      <c r="P26" s="25" t="str">
        <f>VLOOKUP(D26,[1]!Colors[#Data],3,FALSE)</f>
        <v>z BronchialTree</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64</v>
      </c>
      <c r="E27" s="17" t="s">
        <v>189</v>
      </c>
      <c r="F27" s="18" t="s">
        <v>189</v>
      </c>
      <c r="G27" s="19"/>
      <c r="H27" s="15"/>
      <c r="J27" s="20" t="str">
        <f>VLOOKUP(D27,[1]!Dictionary[#All],3,FALSE)</f>
        <v>Heart</v>
      </c>
      <c r="K27" s="21">
        <f>VLOOKUP(D27,[1]!Dictionary[#All],4,FALSE)</f>
        <v>7088</v>
      </c>
      <c r="L27" s="21" t="str">
        <f>VLOOKUP(D27,[1]!Dictionary[#All],5,FALSE)</f>
        <v>FMA</v>
      </c>
      <c r="M27" s="22" t="str">
        <f>VLOOKUP(D27,[1]!Dictionary[#All],6,FALSE)</f>
        <v>3.2</v>
      </c>
      <c r="N27" s="23" t="str">
        <f>VLOOKUP(D27,[1]!VolumeType[#All],2,FALSE)</f>
        <v>Organ</v>
      </c>
      <c r="O27" s="24" t="str">
        <f>VLOOKUP(D27,[1]!VolumeType[#All],3,FALSE)</f>
        <v>Organ</v>
      </c>
      <c r="P27" s="25" t="str">
        <f>VLOOKUP(D27,[1]!Colors[#Data],3,FALSE)</f>
        <v>z Heart</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51</v>
      </c>
      <c r="E28" s="17" t="s">
        <v>461</v>
      </c>
      <c r="F28" s="18" t="s">
        <v>438</v>
      </c>
      <c r="G28" s="19"/>
      <c r="H28" s="15"/>
      <c r="J28" s="20" t="str">
        <f>VLOOKUP(D28,[1]!Dictionary[#All],3,FALSE)</f>
        <v>Aorta</v>
      </c>
      <c r="K28" s="21">
        <f>VLOOKUP(D28,[1]!Dictionary[#All],4,FALSE)</f>
        <v>3734</v>
      </c>
      <c r="L28" s="21" t="str">
        <f>VLOOKUP(D28,[1]!Dictionary[#All],5,FALSE)</f>
        <v>FMA</v>
      </c>
      <c r="M28" s="22" t="str">
        <f>VLOOKUP(D28,[1]!Dictionary[#All],6,FALSE)</f>
        <v>3.2</v>
      </c>
      <c r="N28" s="23" t="str">
        <f>VLOOKUP(D28,[1]!VolumeType[#All],2,FALSE)</f>
        <v>Organ</v>
      </c>
      <c r="O28" s="24" t="str">
        <f>VLOOKUP(D28,[1]!VolumeType[#All],3,FALSE)</f>
        <v>Organ</v>
      </c>
      <c r="P28" s="25" t="str">
        <f>VLOOKUP(D28,[1]!Colors[#Data],3,FALSE)</f>
        <v>z Aorta</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279</v>
      </c>
      <c r="E29" s="17" t="s">
        <v>279</v>
      </c>
      <c r="F29" s="18" t="s">
        <v>439</v>
      </c>
      <c r="G29" s="19"/>
      <c r="H29" s="15"/>
      <c r="J29" s="20" t="str">
        <f>VLOOKUP(D29,[1]!Dictionary[#All],3,FALSE)</f>
        <v>Pulmonary artery</v>
      </c>
      <c r="K29" s="21">
        <f>VLOOKUP(D29,[1]!Dictionary[#All],4,FALSE)</f>
        <v>66326</v>
      </c>
      <c r="L29" s="21" t="str">
        <f>VLOOKUP(D29,[1]!Dictionary[#All],5,FALSE)</f>
        <v>FMA</v>
      </c>
      <c r="M29" s="22" t="str">
        <f>VLOOKUP(D29,[1]!Dictionary[#All],6,FALSE)</f>
        <v>3.2</v>
      </c>
      <c r="N29" s="23" t="str">
        <f>VLOOKUP(D29,[1]!VolumeType[#All],2,FALSE)</f>
        <v>Organ</v>
      </c>
      <c r="O29" s="24" t="str">
        <f>VLOOKUP(D29,[1]!VolumeType[#All],3,FALSE)</f>
        <v>Organ</v>
      </c>
      <c r="P29" s="25" t="str">
        <f>VLOOKUP(D29,[1]!Colors[#Data],3,FALSE)</f>
        <v>z PulmonaryArtry</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287</v>
      </c>
      <c r="E30" s="17" t="s">
        <v>462</v>
      </c>
      <c r="F30" s="18" t="s">
        <v>440</v>
      </c>
      <c r="G30" s="19"/>
      <c r="H30" s="15"/>
      <c r="J30" s="20" t="str">
        <f>VLOOKUP(D30,[1]!Dictionary[#All],3,FALSE)</f>
        <v>Left brachial nerve plexus</v>
      </c>
      <c r="K30" s="21">
        <f>VLOOKUP(D30,[1]!Dictionary[#All],4,FALSE)</f>
        <v>45245</v>
      </c>
      <c r="L30" s="21" t="str">
        <f>VLOOKUP(D30,[1]!Dictionary[#All],5,FALSE)</f>
        <v>FMA</v>
      </c>
      <c r="M30" s="22" t="str">
        <f>VLOOKUP(D30,[1]!Dictionary[#All],6,FALSE)</f>
        <v>3.2</v>
      </c>
      <c r="N30" s="23" t="str">
        <f>VLOOKUP(D30,[1]!VolumeType[#All],2,FALSE)</f>
        <v>Organ</v>
      </c>
      <c r="O30" s="24" t="str">
        <f>VLOOKUP(D30,[1]!VolumeType[#All],3,FALSE)</f>
        <v>Organ</v>
      </c>
      <c r="P30" s="25" t="str">
        <f>VLOOKUP(D30,[1]!Colors[#Data],3,FALSE)</f>
        <v>zBrachialPlexusL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288</v>
      </c>
      <c r="E31" s="17" t="s">
        <v>463</v>
      </c>
      <c r="F31" s="18" t="s">
        <v>441</v>
      </c>
      <c r="G31" s="19"/>
      <c r="H31" s="15"/>
      <c r="J31" s="20" t="str">
        <f>VLOOKUP(D31,[1]!Dictionary[#All],3,FALSE)</f>
        <v>Right brachial nerve plexus</v>
      </c>
      <c r="K31" s="21">
        <f>VLOOKUP(D31,[1]!Dictionary[#All],4,FALSE)</f>
        <v>45244</v>
      </c>
      <c r="L31" s="21" t="str">
        <f>VLOOKUP(D31,[1]!Dictionary[#All],5,FALSE)</f>
        <v>FMA</v>
      </c>
      <c r="M31" s="22" t="str">
        <f>VLOOKUP(D31,[1]!Dictionary[#All],6,FALSE)</f>
        <v>3.2</v>
      </c>
      <c r="N31" s="23" t="str">
        <f>VLOOKUP(D31,[1]!VolumeType[#All],2,FALSE)</f>
        <v>Organ</v>
      </c>
      <c r="O31" s="24" t="str">
        <f>VLOOKUP(D31,[1]!VolumeType[#All],3,FALSE)</f>
        <v>Organ</v>
      </c>
      <c r="P31" s="25" t="str">
        <f>VLOOKUP(D31,[1]!Colors[#Data],3,FALSE)</f>
        <v>zBrachialPlexusR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442</v>
      </c>
      <c r="E32" s="17" t="s">
        <v>443</v>
      </c>
      <c r="F32" s="18" t="s">
        <v>444</v>
      </c>
      <c r="G32" s="19"/>
      <c r="H32" s="15"/>
      <c r="J32" s="20" t="str">
        <f>VLOOKUP(D32,[1]!Dictionary[#All],3,FALSE)</f>
        <v>Intercostal muscle</v>
      </c>
      <c r="K32" s="21">
        <f>VLOOKUP(D32,[1]!Dictionary[#All],4,FALSE)</f>
        <v>13354</v>
      </c>
      <c r="L32" s="21" t="str">
        <f>VLOOKUP(D32,[1]!Dictionary[#All],5,FALSE)</f>
        <v>FMA</v>
      </c>
      <c r="M32" s="22" t="str">
        <f>VLOOKUP(D32,[1]!Dictionary[#All],6,FALSE)</f>
        <v>3.2</v>
      </c>
      <c r="N32" s="23" t="str">
        <f>VLOOKUP(D32,[1]!VolumeType[#All],2,FALSE)</f>
        <v>Organ</v>
      </c>
      <c r="O32" s="24" t="str">
        <f>VLOOKUP(D32,[1]!VolumeType[#All],3,FALSE)</f>
        <v>Organ</v>
      </c>
      <c r="P32" s="25" t="str">
        <f>VLOOKUP(D32,[1]!Colors[#Data],3,FALSE)</f>
        <v>zIntercostmuscle</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104</v>
      </c>
      <c r="E33" s="17" t="s">
        <v>104</v>
      </c>
      <c r="F33" s="18" t="s">
        <v>104</v>
      </c>
      <c r="G33" s="19"/>
      <c r="H33" s="15"/>
      <c r="J33" s="20" t="str">
        <f>VLOOKUP(D33,[1]!Dictionary[#All],3,FALSE)</f>
        <v>Skin</v>
      </c>
      <c r="K33" s="21">
        <f>VLOOKUP(D33,[1]!Dictionary[#All],4,FALSE)</f>
        <v>7163</v>
      </c>
      <c r="L33" s="21" t="str">
        <f>VLOOKUP(D33,[1]!Dictionary[#All],5,FALSE)</f>
        <v>FMA</v>
      </c>
      <c r="M33" s="22" t="str">
        <f>VLOOKUP(D33,[1]!Dictionary[#All],6,FALSE)</f>
        <v>3.2</v>
      </c>
      <c r="N33" s="23" t="str">
        <f>VLOOKUP(D33,[1]!VolumeType[#All],2,FALSE)</f>
        <v>Organ</v>
      </c>
      <c r="O33" s="24" t="str">
        <f>VLOOKUP(D33,[1]!VolumeType[#All],3,FALSE)</f>
        <v>Organ</v>
      </c>
      <c r="P33" s="25" t="str">
        <f>VLOOKUP(D33,[1]!Colors[#Data],3,FALSE)</f>
        <v>z Skin</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16" t="s">
        <v>61</v>
      </c>
      <c r="E34" s="17" t="s">
        <v>61</v>
      </c>
      <c r="F34" s="18" t="s">
        <v>61</v>
      </c>
      <c r="G34" s="19"/>
      <c r="H34" s="15"/>
      <c r="J34" s="20" t="str">
        <f>VLOOKUP(D34,[1]!Dictionary[#All],3,FALSE)</f>
        <v>Esophagus</v>
      </c>
      <c r="K34" s="21">
        <f>VLOOKUP(D34,[1]!Dictionary[#All],4,FALSE)</f>
        <v>7131</v>
      </c>
      <c r="L34" s="21" t="str">
        <f>VLOOKUP(D34,[1]!Dictionary[#All],5,FALSE)</f>
        <v>FMA</v>
      </c>
      <c r="M34" s="22" t="str">
        <f>VLOOKUP(D34,[1]!Dictionary[#All],6,FALSE)</f>
        <v>3.2</v>
      </c>
      <c r="N34" s="23" t="str">
        <f>VLOOKUP(D34,[1]!VolumeType[#All],2,FALSE)</f>
        <v>Organ</v>
      </c>
      <c r="O34" s="24" t="str">
        <f>VLOOKUP(D34,[1]!VolumeType[#All],3,FALSE)</f>
        <v>Organ</v>
      </c>
      <c r="P34" s="25" t="str">
        <f>VLOOKUP(D34,[1]!Colors[#Data],3,FALSE)</f>
        <v>z Esophagus</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67</v>
      </c>
      <c r="E35" s="17" t="s">
        <v>67</v>
      </c>
      <c r="F35" s="18" t="s">
        <v>67</v>
      </c>
      <c r="G35" s="19"/>
      <c r="H35" s="15"/>
      <c r="J35" s="20" t="str">
        <f>VLOOKUP(D35,[1]!Dictionary[#All],3,FALSE)</f>
        <v>Stomach</v>
      </c>
      <c r="K35" s="21">
        <f>VLOOKUP(D35,[1]!Dictionary[#All],4,FALSE)</f>
        <v>7148</v>
      </c>
      <c r="L35" s="21" t="str">
        <f>VLOOKUP(D35,[1]!Dictionary[#All],5,FALSE)</f>
        <v>FMA</v>
      </c>
      <c r="M35" s="22" t="str">
        <f>VLOOKUP(D35,[1]!Dictionary[#All],6,FALSE)</f>
        <v>3.2</v>
      </c>
      <c r="N35" s="23" t="str">
        <f>VLOOKUP(D35,[1]!VolumeType[#All],2,FALSE)</f>
        <v>Organ</v>
      </c>
      <c r="O35" s="24" t="str">
        <f>VLOOKUP(D35,[1]!VolumeType[#All],3,FALSE)</f>
        <v>Organ</v>
      </c>
      <c r="P35" s="25" t="str">
        <f>VLOOKUP(D35,[1]!Colors[#Data],3,FALSE)</f>
        <v>z Stomach</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16" t="s">
        <v>285</v>
      </c>
      <c r="E36" s="17" t="s">
        <v>464</v>
      </c>
      <c r="F36" s="18" t="s">
        <v>465</v>
      </c>
      <c r="G36" s="19"/>
      <c r="H36" s="15"/>
      <c r="J36" s="20" t="str">
        <f>VLOOKUP(D36,[1]!Dictionary[#All],3,FALSE)</f>
        <v>Irrad Volume</v>
      </c>
      <c r="K36" s="21" t="str">
        <f>VLOOKUP(D36,[1]!Dictionary[#All],4,FALSE)</f>
        <v>Irrad Volume</v>
      </c>
      <c r="L36" s="21" t="str">
        <f>VLOOKUP(D36,[1]!Dictionary[#All],5,FALSE)</f>
        <v>99VMS_STRUCTCODE</v>
      </c>
      <c r="M36" s="22" t="str">
        <f>VLOOKUP(D36,[1]!Dictionary[#All],6,FALSE)</f>
        <v>1.0</v>
      </c>
      <c r="N36" s="23" t="str">
        <f>VLOOKUP(D36,[1]!VolumeType[#All],2,FALSE)</f>
        <v>Control</v>
      </c>
      <c r="O36" s="24" t="str">
        <f>VLOOKUP(D36,[1]!VolumeType[#All],3,FALSE)</f>
        <v>Control</v>
      </c>
      <c r="P36" s="25" t="str">
        <f>VLOOKUP(D36,[1]!Colors[#Data],3,FALSE)</f>
        <v>z Irradiated Vol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263</v>
      </c>
      <c r="E37" s="17" t="s">
        <v>466</v>
      </c>
      <c r="F37" s="18" t="s">
        <v>467</v>
      </c>
      <c r="G37" s="19"/>
      <c r="H37" s="15"/>
      <c r="J37" s="20" t="str">
        <f>VLOOKUP(D37,[1]!Dictionary[#All],3,FALSE)</f>
        <v>Undefined Normal Tissue</v>
      </c>
      <c r="K37" s="21" t="str">
        <f>VLOOKUP(D37,[1]!Dictionary[#All],4,FALSE)</f>
        <v>NormalTissue</v>
      </c>
      <c r="L37" s="21" t="str">
        <f>VLOOKUP(D37,[1]!Dictionary[#All],5,FALSE)</f>
        <v>99VMS_STRUCTCODE</v>
      </c>
      <c r="M37" s="22" t="str">
        <f>VLOOKUP(D37,[1]!Dictionary[#All],6,FALSE)</f>
        <v>1.0</v>
      </c>
      <c r="N37" s="23" t="str">
        <f>VLOOKUP(D37,[1]!VolumeType[#All],2,FALSE)</f>
        <v>Control</v>
      </c>
      <c r="O37" s="24" t="str">
        <f>VLOOKUP(D37,[1]!VolumeType[#All],3,FALSE)</f>
        <v>Avoidance</v>
      </c>
      <c r="P37" s="25" t="str">
        <f>VLOOKUP(D37,[1]!Colors[#Data],3,FALSE)</f>
        <v>z Normal Tissue</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445</v>
      </c>
      <c r="E38" s="17" t="s">
        <v>446</v>
      </c>
      <c r="F38" s="18" t="s">
        <v>447</v>
      </c>
      <c r="G38" s="19"/>
      <c r="H38" s="15"/>
      <c r="J38" s="20" t="str">
        <f>VLOOKUP(D38,[1]!Dictionary[#All],3,FALSE)</f>
        <v>Dose</v>
      </c>
      <c r="K38" s="21" t="str">
        <f>VLOOKUP(D38,[1]!Dictionary[#All],4,FALSE)</f>
        <v>Dose</v>
      </c>
      <c r="L38" s="21" t="str">
        <f>VLOOKUP(D38,[1]!Dictionary[#All],5,FALSE)</f>
        <v>99VMS_STRUCTCODE</v>
      </c>
      <c r="M38" s="22" t="str">
        <f>VLOOKUP(D38,[1]!Dictionary[#All],6,FALSE)</f>
        <v>1.0</v>
      </c>
      <c r="N38" s="23" t="str">
        <f>VLOOKUP(D38,[1]!VolumeType[#All],2,FALSE)</f>
        <v>Control</v>
      </c>
      <c r="O38" s="24" t="str">
        <f>VLOOKUP(D38,[1]!VolumeType[#All],3,FALSE)</f>
        <v>Dose Region</v>
      </c>
      <c r="P38" s="25" t="str">
        <f>VLOOKUP(D38,[1]!Colors[#Data],3,FALSE)</f>
        <v>z Dose</v>
      </c>
      <c r="Q38" s="26">
        <f>IFERROR(VLOOKUP(D38,[1]!DVH_lines[#Data],2,FALSE),"")</f>
        <v>-16777216</v>
      </c>
      <c r="R38" s="27">
        <f>IFERROR(VLOOKUP(D38,[1]!DVH_lines[#Data],3,FALSE),"")</f>
        <v>2</v>
      </c>
      <c r="S38" s="28">
        <f>IFERROR(VLOOKUP(D38,[1]!DVH_lines[#Data],4,FALSE),"")</f>
        <v>5</v>
      </c>
      <c r="T38" s="26" t="str">
        <f>IFERROR(VLOOKUP(D38,[1]!SearchCT[#Data],2,FALSE),"")</f>
        <v/>
      </c>
      <c r="U38" s="28" t="str">
        <f>IFERROR(VLOOKUP(D38,[1]!SearchCT[#Data],3,FALSE),"")</f>
        <v/>
      </c>
    </row>
    <row r="39" spans="4:21" x14ac:dyDescent="0.25">
      <c r="D39" s="16" t="s">
        <v>292</v>
      </c>
      <c r="E39" s="17" t="s">
        <v>468</v>
      </c>
      <c r="F39" s="18" t="s">
        <v>469</v>
      </c>
      <c r="G39" s="19"/>
      <c r="H39" s="15"/>
      <c r="J39" s="20" t="str">
        <f>VLOOKUP(D39,[1]!Dictionary[#All],3,FALSE)</f>
        <v>Lungs sub GTVs</v>
      </c>
      <c r="K39" s="21" t="str">
        <f>VLOOKUP(D39,[1]!Dictionary[#All],4,FALSE)</f>
        <v>Lungs-gtvs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VLOOKUP(D39,[1]!Colors[#Data],3,FALSE)</f>
        <v>z Lung B - GTV</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16" t="s">
        <v>280</v>
      </c>
      <c r="E40" s="17" t="s">
        <v>470</v>
      </c>
      <c r="F40" s="18" t="s">
        <v>471</v>
      </c>
      <c r="G40" s="19"/>
      <c r="H40" s="15"/>
      <c r="J40" s="20" t="str">
        <f>VLOOKUP(D40,[1]!Dictionary[#All],3,FALSE)</f>
        <v>Metabalic Tumor Volume</v>
      </c>
      <c r="K40" s="21" t="str">
        <f>VLOOKUP(D40,[1]!Dictionary[#All],4,FALSE)</f>
        <v>MTV</v>
      </c>
      <c r="L40" s="21" t="str">
        <f>VLOOKUP(D40,[1]!Dictionary[#All],5,FALSE)</f>
        <v>99VMS_STRUCTCODE</v>
      </c>
      <c r="M40" s="22" t="str">
        <f>VLOOKUP(D40,[1]!Dictionary[#All],6,FALSE)</f>
        <v>1.0</v>
      </c>
      <c r="N40" s="23" t="str">
        <f>VLOOKUP(D40,[1]!VolumeType[#All],2,FALSE)</f>
        <v>GTV</v>
      </c>
      <c r="O40" s="24" t="str">
        <f>VLOOKUP(D40,[1]!VolumeType[#All],3,FALSE)</f>
        <v>GTV</v>
      </c>
      <c r="P40" s="25" t="str">
        <f>VLOOKUP(D40,[1]!Colors[#Data],3,FALSE)</f>
        <v>z GTV PET</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16" t="s">
        <v>280</v>
      </c>
      <c r="E41" s="17" t="s">
        <v>472</v>
      </c>
      <c r="F41" s="18" t="s">
        <v>473</v>
      </c>
      <c r="G41" s="19"/>
      <c r="H41" s="15"/>
      <c r="J41" s="20" t="str">
        <f>VLOOKUP(D41,[1]!Dictionary[#All],3,FALSE)</f>
        <v>Metabalic Tumor Volume</v>
      </c>
      <c r="K41" s="21" t="str">
        <f>VLOOKUP(D41,[1]!Dictionary[#All],4,FALSE)</f>
        <v>MTV</v>
      </c>
      <c r="L41" s="21" t="str">
        <f>VLOOKUP(D41,[1]!Dictionary[#All],5,FALSE)</f>
        <v>99VMS_STRUCTCODE</v>
      </c>
      <c r="M41" s="22" t="str">
        <f>VLOOKUP(D41,[1]!Dictionary[#All],6,FALSE)</f>
        <v>1.0</v>
      </c>
      <c r="N41" s="23" t="str">
        <f>VLOOKUP(D41,[1]!VolumeType[#All],2,FALSE)</f>
        <v>GTV</v>
      </c>
      <c r="O41" s="24" t="str">
        <f>VLOOKUP(D41,[1]!VolumeType[#All],3,FALSE)</f>
        <v>GTV</v>
      </c>
      <c r="P41" s="25" t="str">
        <f>VLOOKUP(D41,[1]!Colors[#Data],3,FALSE)</f>
        <v>z GTV PET</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16" t="s">
        <v>266</v>
      </c>
      <c r="E42" s="17" t="s">
        <v>474</v>
      </c>
      <c r="F42" s="18" t="s">
        <v>475</v>
      </c>
      <c r="G42" s="19"/>
      <c r="H42" s="15"/>
      <c r="J42" s="20" t="str">
        <f>VLOOKUP(D42,[1]!Dictionary[#All],3,FALSE)</f>
        <v>GTV Nodal</v>
      </c>
      <c r="K42" s="21" t="str">
        <f>VLOOKUP(D42,[1]!Dictionary[#All],4,FALSE)</f>
        <v>GTVn</v>
      </c>
      <c r="L42" s="21" t="str">
        <f>VLOOKUP(D42,[1]!Dictionary[#All],5,FALSE)</f>
        <v>99VMS_STRUCTCODE</v>
      </c>
      <c r="M42" s="22" t="str">
        <f>VLOOKUP(D42,[1]!Dictionary[#All],6,FALSE)</f>
        <v>1.0</v>
      </c>
      <c r="N42" s="23" t="str">
        <f>VLOOKUP(D42,[1]!VolumeType[#All],2,FALSE)</f>
        <v>GTV</v>
      </c>
      <c r="O42" s="24" t="str">
        <f>VLOOKUP(D42,[1]!VolumeType[#All],3,FALSE)</f>
        <v>Nodes</v>
      </c>
      <c r="P42" s="25" t="str">
        <f>VLOOKUP(D42,[1]!Colors[#Data],3,FALSE)</f>
        <v>z GTV</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16" t="s">
        <v>266</v>
      </c>
      <c r="E43" s="17" t="s">
        <v>476</v>
      </c>
      <c r="F43" s="18" t="s">
        <v>477</v>
      </c>
      <c r="G43" s="19"/>
      <c r="H43" s="15"/>
      <c r="J43" s="20" t="str">
        <f>VLOOKUP(D43,[1]!Dictionary[#All],3,FALSE)</f>
        <v>GTV Nodal</v>
      </c>
      <c r="K43" s="21" t="str">
        <f>VLOOKUP(D43,[1]!Dictionary[#All],4,FALSE)</f>
        <v>GTVn</v>
      </c>
      <c r="L43" s="21" t="str">
        <f>VLOOKUP(D43,[1]!Dictionary[#All],5,FALSE)</f>
        <v>99VMS_STRUCTCODE</v>
      </c>
      <c r="M43" s="22" t="str">
        <f>VLOOKUP(D43,[1]!Dictionary[#All],6,FALSE)</f>
        <v>1.0</v>
      </c>
      <c r="N43" s="23" t="str">
        <f>VLOOKUP(D43,[1]!VolumeType[#All],2,FALSE)</f>
        <v>GTV</v>
      </c>
      <c r="O43" s="24" t="str">
        <f>VLOOKUP(D43,[1]!VolumeType[#All],3,FALSE)</f>
        <v>Nodes</v>
      </c>
      <c r="P43" s="25" t="str">
        <f>VLOOKUP(D43,[1]!Colors[#Data],3,FALSE)</f>
        <v>z GTV</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16" t="s">
        <v>68</v>
      </c>
      <c r="E44" s="17" t="s">
        <v>478</v>
      </c>
      <c r="F44" s="18" t="s">
        <v>479</v>
      </c>
      <c r="G44" s="19"/>
      <c r="H44" s="15"/>
      <c r="J44" s="20" t="str">
        <f>VLOOKUP(D44,[1]!Dictionary[#All],3,FALSE)</f>
        <v>GTV Primary</v>
      </c>
      <c r="K44" s="21" t="str">
        <f>VLOOKUP(D44,[1]!Dictionary[#All],4,FALSE)</f>
        <v>GTVp</v>
      </c>
      <c r="L44" s="21" t="str">
        <f>VLOOKUP(D44,[1]!Dictionary[#All],5,FALSE)</f>
        <v>99VMS_STRUCTCODE</v>
      </c>
      <c r="M44" s="22" t="str">
        <f>VLOOKUP(D44,[1]!Dictionary[#All],6,FALSE)</f>
        <v>1.0</v>
      </c>
      <c r="N44" s="23" t="str">
        <f>VLOOKUP(D44,[1]!VolumeType[#All],2,FALSE)</f>
        <v>GTV</v>
      </c>
      <c r="O44" s="24" t="str">
        <f>VLOOKUP(D44,[1]!VolumeType[#All],3,FALSE)</f>
        <v>GTV</v>
      </c>
      <c r="P44" s="25" t="str">
        <f>VLOOKUP(D44,[1]!Colors[#Data],3,FALSE)</f>
        <v>z GTV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16" t="s">
        <v>68</v>
      </c>
      <c r="E45" s="17" t="s">
        <v>480</v>
      </c>
      <c r="F45" s="18" t="s">
        <v>481</v>
      </c>
      <c r="G45" s="19"/>
      <c r="H45" s="15"/>
      <c r="J45" s="20" t="str">
        <f>VLOOKUP(D45,[1]!Dictionary[#All],3,FALSE)</f>
        <v>GTV Primary</v>
      </c>
      <c r="K45" s="21" t="str">
        <f>VLOOKUP(D45,[1]!Dictionary[#All],4,FALSE)</f>
        <v>GTVp</v>
      </c>
      <c r="L45" s="21" t="str">
        <f>VLOOKUP(D45,[1]!Dictionary[#All],5,FALSE)</f>
        <v>99VMS_STRUCTCODE</v>
      </c>
      <c r="M45" s="22" t="str">
        <f>VLOOKUP(D45,[1]!Dictionary[#All],6,FALSE)</f>
        <v>1.0</v>
      </c>
      <c r="N45" s="23" t="str">
        <f>VLOOKUP(D45,[1]!VolumeType[#All],2,FALSE)</f>
        <v>GTV</v>
      </c>
      <c r="O45" s="24" t="str">
        <f>VLOOKUP(D45,[1]!VolumeType[#All],3,FALSE)</f>
        <v>GTV</v>
      </c>
      <c r="P45" s="25" t="str">
        <f>VLOOKUP(D45,[1]!Colors[#Data],3,FALSE)</f>
        <v>z GTV</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16" t="s">
        <v>266</v>
      </c>
      <c r="E46" s="17" t="s">
        <v>482</v>
      </c>
      <c r="F46" s="18" t="s">
        <v>483</v>
      </c>
      <c r="G46" s="19"/>
      <c r="H46" s="15"/>
      <c r="J46" s="20" t="str">
        <f>VLOOKUP(D46,[1]!Dictionary[#All],3,FALSE)</f>
        <v>GTV Nodal</v>
      </c>
      <c r="K46" s="21" t="str">
        <f>VLOOKUP(D46,[1]!Dictionary[#All],4,FALSE)</f>
        <v>GTVn</v>
      </c>
      <c r="L46" s="21" t="str">
        <f>VLOOKUP(D46,[1]!Dictionary[#All],5,FALSE)</f>
        <v>99VMS_STRUCTCODE</v>
      </c>
      <c r="M46" s="22" t="str">
        <f>VLOOKUP(D46,[1]!Dictionary[#All],6,FALSE)</f>
        <v>1.0</v>
      </c>
      <c r="N46" s="23" t="str">
        <f>VLOOKUP(D46,[1]!VolumeType[#All],2,FALSE)</f>
        <v>GTV</v>
      </c>
      <c r="O46" s="24" t="str">
        <f>VLOOKUP(D46,[1]!VolumeType[#All],3,FALSE)</f>
        <v>Nodes</v>
      </c>
      <c r="P46" s="25" t="str">
        <f>VLOOKUP(D46,[1]!Colors[#Data],3,FALSE)</f>
        <v>z GTV</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16" t="s">
        <v>266</v>
      </c>
      <c r="E47" s="17" t="s">
        <v>484</v>
      </c>
      <c r="F47" s="18" t="s">
        <v>485</v>
      </c>
      <c r="G47" s="19"/>
      <c r="H47" s="15"/>
      <c r="J47" s="20" t="str">
        <f>VLOOKUP(D47,[1]!Dictionary[#All],3,FALSE)</f>
        <v>GTV Nodal</v>
      </c>
      <c r="K47" s="21" t="str">
        <f>VLOOKUP(D47,[1]!Dictionary[#All],4,FALSE)</f>
        <v>GTVn</v>
      </c>
      <c r="L47" s="21" t="str">
        <f>VLOOKUP(D47,[1]!Dictionary[#All],5,FALSE)</f>
        <v>99VMS_STRUCTCODE</v>
      </c>
      <c r="M47" s="22" t="str">
        <f>VLOOKUP(D47,[1]!Dictionary[#All],6,FALSE)</f>
        <v>1.0</v>
      </c>
      <c r="N47" s="23" t="str">
        <f>VLOOKUP(D47,[1]!VolumeType[#All],2,FALSE)</f>
        <v>GTV</v>
      </c>
      <c r="O47" s="24" t="str">
        <f>VLOOKUP(D47,[1]!VolumeType[#All],3,FALSE)</f>
        <v>Nodes</v>
      </c>
      <c r="P47" s="25" t="str">
        <f>VLOOKUP(D47,[1]!Colors[#Data],3,FALSE)</f>
        <v>z GTV</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16" t="s">
        <v>319</v>
      </c>
      <c r="E48" s="17" t="s">
        <v>486</v>
      </c>
      <c r="F48" s="18" t="s">
        <v>487</v>
      </c>
      <c r="G48" s="19"/>
      <c r="H48" s="15"/>
      <c r="J48" s="20" t="str">
        <f>VLOOKUP(D48,[1]!Dictionary[#All],3,FALSE)</f>
        <v>GTV Primary</v>
      </c>
      <c r="K48" s="21" t="str">
        <f>VLOOKUP(D48,[1]!Dictionary[#All],4,FALSE)</f>
        <v>GTVp</v>
      </c>
      <c r="L48" s="21" t="str">
        <f>VLOOKUP(D48,[1]!Dictionary[#All],5,FALSE)</f>
        <v>99VMS_STRUCTCODE</v>
      </c>
      <c r="M48" s="22" t="str">
        <f>VLOOKUP(D48,[1]!Dictionary[#All],6,FALSE)</f>
        <v>1.0</v>
      </c>
      <c r="N48" s="23" t="str">
        <f>VLOOKUP(D48,[1]!VolumeType[#All],2,FALSE)</f>
        <v>GTV</v>
      </c>
      <c r="O48" s="24" t="str">
        <f>VLOOKUP(D48,[1]!VolumeType[#All],3,FALSE)</f>
        <v>GTV</v>
      </c>
      <c r="P48" s="25" t="str">
        <f>VLOOKUP(D48,[1]!Colors[#Data],3,FALSE)</f>
        <v>z IGTV</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1:21" x14ac:dyDescent="0.25">
      <c r="D49" s="16" t="s">
        <v>261</v>
      </c>
      <c r="E49" s="17" t="s">
        <v>488</v>
      </c>
      <c r="F49" s="18" t="s">
        <v>489</v>
      </c>
      <c r="G49" s="19"/>
      <c r="H49" s="15"/>
      <c r="J49" s="20" t="str">
        <f>VLOOKUP(D49,[1]!Dictionary[#All],3,FALSE)</f>
        <v>CTV High Risk</v>
      </c>
      <c r="K49" s="21" t="str">
        <f>VLOOKUP(D49,[1]!Dictionary[#All],4,FALSE)</f>
        <v>CTV_High</v>
      </c>
      <c r="L49" s="21" t="str">
        <f>VLOOKUP(D49,[1]!Dictionary[#All],5,FALSE)</f>
        <v>99VMS_STRUCTCODE</v>
      </c>
      <c r="M49" s="22" t="str">
        <f>VLOOKUP(D49,[1]!Dictionary[#All],6,FALSE)</f>
        <v>1.0</v>
      </c>
      <c r="N49" s="23" t="str">
        <f>VLOOKUP(D49,[1]!VolumeType[#All],2,FALSE)</f>
        <v>CTV</v>
      </c>
      <c r="O49" s="24" t="str">
        <f>VLOOKUP(D49,[1]!VolumeType[#All],3,FALSE)</f>
        <v>CTV</v>
      </c>
      <c r="P49" s="25" t="str">
        <f>VLOOKUP(D49,[1]!Colors[#Data],3,FALSE)</f>
        <v>z CTV</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1:21" x14ac:dyDescent="0.25">
      <c r="D50" s="16" t="s">
        <v>262</v>
      </c>
      <c r="E50" s="17" t="s">
        <v>490</v>
      </c>
      <c r="F50" s="18" t="s">
        <v>491</v>
      </c>
      <c r="G50" s="19"/>
      <c r="H50" s="15"/>
      <c r="J50" s="20" t="str">
        <f>VLOOKUP(D50,[1]!Dictionary[#All],3,FALSE)</f>
        <v>CTV Intermediate Risk</v>
      </c>
      <c r="K50" s="21" t="str">
        <f>VLOOKUP(D50,[1]!Dictionary[#All],4,FALSE)</f>
        <v>CTV_Intermediate</v>
      </c>
      <c r="L50" s="21" t="str">
        <f>VLOOKUP(D50,[1]!Dictionary[#All],5,FALSE)</f>
        <v>99VMS_STRUCTCODE</v>
      </c>
      <c r="M50" s="22" t="str">
        <f>VLOOKUP(D50,[1]!Dictionary[#All],6,FALSE)</f>
        <v>1.0</v>
      </c>
      <c r="N50" s="23" t="str">
        <f>VLOOKUP(D50,[1]!VolumeType[#All],2,FALSE)</f>
        <v>CTV</v>
      </c>
      <c r="O50" s="24" t="str">
        <f>VLOOKUP(D50,[1]!VolumeType[#All],3,FALSE)</f>
        <v>CTV</v>
      </c>
      <c r="P50" s="25" t="str">
        <f>VLOOKUP(D50,[1]!Colors[#Data],3,FALSE)</f>
        <v>z CTV int</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1:21" x14ac:dyDescent="0.25">
      <c r="D51" s="16" t="s">
        <v>20</v>
      </c>
      <c r="E51" s="17" t="s">
        <v>492</v>
      </c>
      <c r="F51" s="18" t="s">
        <v>493</v>
      </c>
      <c r="G51" s="19"/>
      <c r="H51" s="15"/>
      <c r="J51" s="20" t="str">
        <f>VLOOKUP(D51,[1]!Dictionary[#All],3,FALSE)</f>
        <v>CTV Primary</v>
      </c>
      <c r="K51" s="21" t="str">
        <f>VLOOKUP(D51,[1]!Dictionary[#All],4,FALSE)</f>
        <v>CTVp</v>
      </c>
      <c r="L51" s="21" t="str">
        <f>VLOOKUP(D51,[1]!Dictionary[#All],5,FALSE)</f>
        <v>99VMS_STRUCTCODE</v>
      </c>
      <c r="M51" s="22" t="str">
        <f>VLOOKUP(D51,[1]!Dictionary[#All],6,FALSE)</f>
        <v>1.0</v>
      </c>
      <c r="N51" s="23" t="str">
        <f>VLOOKUP(D51,[1]!VolumeType[#All],2,FALSE)</f>
        <v>CTV</v>
      </c>
      <c r="O51" s="24" t="str">
        <f>VLOOKUP(D51,[1]!VolumeType[#All],3,FALSE)</f>
        <v>CTV</v>
      </c>
      <c r="P51" s="25" t="str">
        <f>VLOOKUP(D51,[1]!Colors[#Data],3,FALSE)</f>
        <v>z CTV</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1:21" x14ac:dyDescent="0.25">
      <c r="D52" s="16" t="s">
        <v>20</v>
      </c>
      <c r="E52" s="17" t="s">
        <v>494</v>
      </c>
      <c r="F52" s="18" t="s">
        <v>495</v>
      </c>
      <c r="G52" s="19"/>
      <c r="H52" s="15"/>
      <c r="J52" s="20" t="str">
        <f>VLOOKUP(D52,[1]!Dictionary[#All],3,FALSE)</f>
        <v>CTV Primary</v>
      </c>
      <c r="K52" s="21" t="str">
        <f>VLOOKUP(D52,[1]!Dictionary[#All],4,FALSE)</f>
        <v>CTVp</v>
      </c>
      <c r="L52" s="21" t="str">
        <f>VLOOKUP(D52,[1]!Dictionary[#All],5,FALSE)</f>
        <v>99VMS_STRUCTCODE</v>
      </c>
      <c r="M52" s="22" t="str">
        <f>VLOOKUP(D52,[1]!Dictionary[#All],6,FALSE)</f>
        <v>1.0</v>
      </c>
      <c r="N52" s="23" t="str">
        <f>VLOOKUP(D52,[1]!VolumeType[#All],2,FALSE)</f>
        <v>CTV</v>
      </c>
      <c r="O52" s="24" t="str">
        <f>VLOOKUP(D52,[1]!VolumeType[#All],3,FALSE)</f>
        <v>CTV</v>
      </c>
      <c r="P52" s="25" t="str">
        <f>VLOOKUP(D52,[1]!Colors[#Data],3,FALSE)</f>
        <v>z CTV</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1:21" x14ac:dyDescent="0.25">
      <c r="A53" s="71"/>
      <c r="D53" s="16" t="s">
        <v>262</v>
      </c>
      <c r="E53" s="17" t="s">
        <v>496</v>
      </c>
      <c r="F53" s="18" t="s">
        <v>497</v>
      </c>
      <c r="G53" s="19"/>
      <c r="H53" s="15"/>
      <c r="J53" s="20" t="str">
        <f>VLOOKUP(D53,[1]!Dictionary[#All],3,FALSE)</f>
        <v>CTV Intermediate Risk</v>
      </c>
      <c r="K53" s="21" t="str">
        <f>VLOOKUP(D53,[1]!Dictionary[#All],4,FALSE)</f>
        <v>CTV_Intermediate</v>
      </c>
      <c r="L53" s="21" t="str">
        <f>VLOOKUP(D53,[1]!Dictionary[#All],5,FALSE)</f>
        <v>99VMS_STRUCTCODE</v>
      </c>
      <c r="M53" s="22" t="str">
        <f>VLOOKUP(D53,[1]!Dictionary[#All],6,FALSE)</f>
        <v>1.0</v>
      </c>
      <c r="N53" s="23" t="str">
        <f>VLOOKUP(D53,[1]!VolumeType[#All],2,FALSE)</f>
        <v>CTV</v>
      </c>
      <c r="O53" s="24" t="str">
        <f>VLOOKUP(D53,[1]!VolumeType[#All],3,FALSE)</f>
        <v>CTV</v>
      </c>
      <c r="P53" s="25" t="str">
        <f>VLOOKUP(D53,[1]!Colors[#Data],3,FALSE)</f>
        <v>z CTV int</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1:21" x14ac:dyDescent="0.25">
      <c r="D54" s="16" t="s">
        <v>262</v>
      </c>
      <c r="E54" s="17" t="s">
        <v>498</v>
      </c>
      <c r="F54" s="18" t="s">
        <v>499</v>
      </c>
      <c r="G54" s="19"/>
      <c r="H54" s="15"/>
      <c r="J54" s="20" t="str">
        <f>VLOOKUP(D54,[1]!Dictionary[#All],3,FALSE)</f>
        <v>CTV Intermediate Risk</v>
      </c>
      <c r="K54" s="21" t="str">
        <f>VLOOKUP(D54,[1]!Dictionary[#All],4,FALSE)</f>
        <v>CTV_Intermediate</v>
      </c>
      <c r="L54" s="21" t="str">
        <f>VLOOKUP(D54,[1]!Dictionary[#All],5,FALSE)</f>
        <v>99VMS_STRUCTCODE</v>
      </c>
      <c r="M54" s="22" t="str">
        <f>VLOOKUP(D54,[1]!Dictionary[#All],6,FALSE)</f>
        <v>1.0</v>
      </c>
      <c r="N54" s="23" t="str">
        <f>VLOOKUP(D54,[1]!VolumeType[#All],2,FALSE)</f>
        <v>CTV</v>
      </c>
      <c r="O54" s="24" t="str">
        <f>VLOOKUP(D54,[1]!VolumeType[#All],3,FALSE)</f>
        <v>CTV</v>
      </c>
      <c r="P54" s="25" t="str">
        <f>VLOOKUP(D54,[1]!Colors[#Data],3,FALSE)</f>
        <v>z CTV int</v>
      </c>
      <c r="Q54" s="26" t="str">
        <f>IFERROR(VLOOKUP(D54,[1]!DVH_lines[#Data],2,FALSE),"")</f>
        <v/>
      </c>
      <c r="R54" s="27" t="str">
        <f>IFERROR(VLOOKUP(D54,[1]!DVH_lines[#Data],3,FALSE),"")</f>
        <v/>
      </c>
      <c r="S54" s="28" t="str">
        <f>IFERROR(VLOOKUP(D54,[1]!DVH_lines[#Data],4,FALSE),"")</f>
        <v/>
      </c>
      <c r="T54" s="26" t="str">
        <f>IFERROR(VLOOKUP(D54,[1]!SearchCT[#Data],2,FALSE),"")</f>
        <v/>
      </c>
      <c r="U54" s="28" t="str">
        <f>IFERROR(VLOOKUP(D54,[1]!SearchCT[#Data],3,FALSE),"")</f>
        <v/>
      </c>
    </row>
    <row r="55" spans="1:21" x14ac:dyDescent="0.25">
      <c r="D55" s="16" t="s">
        <v>261</v>
      </c>
      <c r="E55" s="17" t="s">
        <v>500</v>
      </c>
      <c r="F55" s="18" t="s">
        <v>501</v>
      </c>
      <c r="G55" s="19"/>
      <c r="H55" s="15"/>
      <c r="J55" s="20" t="str">
        <f>VLOOKUP(D55,[1]!Dictionary[#All],3,FALSE)</f>
        <v>CTV High Risk</v>
      </c>
      <c r="K55" s="21" t="str">
        <f>VLOOKUP(D55,[1]!Dictionary[#All],4,FALSE)</f>
        <v>CTV_High</v>
      </c>
      <c r="L55" s="21" t="str">
        <f>VLOOKUP(D55,[1]!Dictionary[#All],5,FALSE)</f>
        <v>99VMS_STRUCTCODE</v>
      </c>
      <c r="M55" s="22" t="str">
        <f>VLOOKUP(D55,[1]!Dictionary[#All],6,FALSE)</f>
        <v>1.0</v>
      </c>
      <c r="N55" s="23" t="str">
        <f>VLOOKUP(D55,[1]!VolumeType[#All],2,FALSE)</f>
        <v>CTV</v>
      </c>
      <c r="O55" s="24" t="str">
        <f>VLOOKUP(D55,[1]!VolumeType[#All],3,FALSE)</f>
        <v>CTV</v>
      </c>
      <c r="P55" s="25" t="str">
        <f>VLOOKUP(D55,[1]!Colors[#Data],3,FALSE)</f>
        <v>z CTV</v>
      </c>
      <c r="Q55" s="26" t="str">
        <f>IFERROR(VLOOKUP(D55,[1]!DVH_lines[#Data],2,FALSE),"")</f>
        <v/>
      </c>
      <c r="R55" s="27" t="str">
        <f>IFERROR(VLOOKUP(D55,[1]!DVH_lines[#Data],3,FALSE),"")</f>
        <v/>
      </c>
      <c r="S55" s="28" t="str">
        <f>IFERROR(VLOOKUP(D55,[1]!DVH_lines[#Data],4,FALSE),"")</f>
        <v/>
      </c>
      <c r="T55" s="26" t="str">
        <f>IFERROR(VLOOKUP(D55,[1]!SearchCT[#Data],2,FALSE),"")</f>
        <v/>
      </c>
      <c r="U55" s="28" t="str">
        <f>IFERROR(VLOOKUP(D55,[1]!SearchCT[#Data],3,FALSE),"")</f>
        <v/>
      </c>
    </row>
    <row r="56" spans="1:21" x14ac:dyDescent="0.25">
      <c r="D56" s="16" t="s">
        <v>262</v>
      </c>
      <c r="E56" s="17" t="s">
        <v>502</v>
      </c>
      <c r="F56" s="18" t="s">
        <v>503</v>
      </c>
      <c r="G56" s="19"/>
      <c r="H56" s="15"/>
      <c r="J56" s="20" t="str">
        <f>VLOOKUP(D56,[1]!Dictionary[#All],3,FALSE)</f>
        <v>CTV Intermediate Risk</v>
      </c>
      <c r="K56" s="21" t="str">
        <f>VLOOKUP(D56,[1]!Dictionary[#All],4,FALSE)</f>
        <v>CTV_Intermediate</v>
      </c>
      <c r="L56" s="21" t="str">
        <f>VLOOKUP(D56,[1]!Dictionary[#All],5,FALSE)</f>
        <v>99VMS_STRUCTCODE</v>
      </c>
      <c r="M56" s="22" t="str">
        <f>VLOOKUP(D56,[1]!Dictionary[#All],6,FALSE)</f>
        <v>1.0</v>
      </c>
      <c r="N56" s="23" t="str">
        <f>VLOOKUP(D56,[1]!VolumeType[#All],2,FALSE)</f>
        <v>CTV</v>
      </c>
      <c r="O56" s="24" t="str">
        <f>VLOOKUP(D56,[1]!VolumeType[#All],3,FALSE)</f>
        <v>CTV</v>
      </c>
      <c r="P56" s="25" t="str">
        <f>VLOOKUP(D56,[1]!Colors[#Data],3,FALSE)</f>
        <v>z CTV int</v>
      </c>
      <c r="Q56" s="26" t="str">
        <f>IFERROR(VLOOKUP(D56,[1]!DVH_lines[#Data],2,FALSE),"")</f>
        <v/>
      </c>
      <c r="R56" s="27" t="str">
        <f>IFERROR(VLOOKUP(D56,[1]!DVH_lines[#Data],3,FALSE),"")</f>
        <v/>
      </c>
      <c r="S56" s="28" t="str">
        <f>IFERROR(VLOOKUP(D56,[1]!DVH_lines[#Data],4,FALSE),"")</f>
        <v/>
      </c>
      <c r="T56" s="26" t="str">
        <f>IFERROR(VLOOKUP(D56,[1]!SearchCT[#Data],2,FALSE),"")</f>
        <v/>
      </c>
      <c r="U56" s="28" t="str">
        <f>IFERROR(VLOOKUP(D56,[1]!SearchCT[#Data],3,FALSE),"")</f>
        <v/>
      </c>
    </row>
    <row r="57" spans="1:21" x14ac:dyDescent="0.25">
      <c r="D57" s="16" t="s">
        <v>20</v>
      </c>
      <c r="E57" s="17" t="s">
        <v>504</v>
      </c>
      <c r="F57" s="18"/>
      <c r="G57" s="19"/>
      <c r="H57" s="15"/>
      <c r="J57" s="20" t="str">
        <f>VLOOKUP(D57,[1]!Dictionary[#All],3,FALSE)</f>
        <v>CTV Primary</v>
      </c>
      <c r="K57" s="21" t="str">
        <f>VLOOKUP(D57,[1]!Dictionary[#All],4,FALSE)</f>
        <v>CTVp</v>
      </c>
      <c r="L57" s="21" t="str">
        <f>VLOOKUP(D57,[1]!Dictionary[#All],5,FALSE)</f>
        <v>99VMS_STRUCTCODE</v>
      </c>
      <c r="M57" s="22" t="str">
        <f>VLOOKUP(D57,[1]!Dictionary[#All],6,FALSE)</f>
        <v>1.0</v>
      </c>
      <c r="N57" s="23" t="str">
        <f>VLOOKUP(D57,[1]!VolumeType[#All],2,FALSE)</f>
        <v>CTV</v>
      </c>
      <c r="O57" s="24" t="str">
        <f>VLOOKUP(D57,[1]!VolumeType[#All],3,FALSE)</f>
        <v>CTV</v>
      </c>
      <c r="P57" s="25" t="str">
        <f>VLOOKUP(D57,[1]!Colors[#Data],3,FALSE)</f>
        <v>z CTV</v>
      </c>
      <c r="Q57" s="26" t="str">
        <f>IFERROR(VLOOKUP(D57,[1]!DVH_lines[#Data],2,FALSE),"")</f>
        <v/>
      </c>
      <c r="R57" s="27" t="str">
        <f>IFERROR(VLOOKUP(D57,[1]!DVH_lines[#Data],3,FALSE),"")</f>
        <v/>
      </c>
      <c r="S57" s="28" t="str">
        <f>IFERROR(VLOOKUP(D57,[1]!DVH_lines[#Data],4,FALSE),"")</f>
        <v/>
      </c>
      <c r="T57" s="26" t="str">
        <f>IFERROR(VLOOKUP(D57,[1]!SearchCT[#Data],2,FALSE),"")</f>
        <v/>
      </c>
      <c r="U57" s="28" t="str">
        <f>IFERROR(VLOOKUP(D57,[1]!SearchCT[#Data],3,FALSE),"")</f>
        <v/>
      </c>
    </row>
    <row r="58" spans="1:21" x14ac:dyDescent="0.25">
      <c r="D58" s="16" t="s">
        <v>357</v>
      </c>
      <c r="E58" s="17" t="s">
        <v>505</v>
      </c>
      <c r="F58" s="18"/>
      <c r="G58" s="19"/>
      <c r="H58" s="15"/>
      <c r="J58" s="20" t="str">
        <f>VLOOKUP(D58,[1]!Dictionary[#All],3,FALSE)</f>
        <v>Ring</v>
      </c>
      <c r="K58" s="21" t="str">
        <f>VLOOKUP(D58,[1]!Dictionary[#All],4,FALSE)</f>
        <v>Ring</v>
      </c>
      <c r="L58" s="21" t="str">
        <f>VLOOKUP(D58,[1]!Dictionary[#All],5,FALSE)</f>
        <v>99VMS_STRUCTCODE</v>
      </c>
      <c r="M58" s="22" t="str">
        <f>VLOOKUP(D58,[1]!Dictionary[#All],6,FALSE)</f>
        <v>1.0</v>
      </c>
      <c r="N58" s="23" t="str">
        <f>VLOOKUP(D58,[1]!VolumeType[#All],2,FALSE)</f>
        <v>Control</v>
      </c>
      <c r="O58" s="24" t="str">
        <f>VLOOKUP(D58,[1]!VolumeType[#All],3,FALSE)</f>
        <v>Avoidance</v>
      </c>
      <c r="P58" s="25" t="str">
        <f>VLOOKUP(D58,[1]!Colors[#Data],3,FALSE)</f>
        <v>z Ring</v>
      </c>
      <c r="Q58" s="26" t="str">
        <f>IFERROR(VLOOKUP(D58,[1]!DVH_lines[#Data],2,FALSE),"")</f>
        <v/>
      </c>
      <c r="R58" s="27" t="str">
        <f>IFERROR(VLOOKUP(D58,[1]!DVH_lines[#Data],3,FALSE),"")</f>
        <v/>
      </c>
      <c r="S58" s="28" t="str">
        <f>IFERROR(VLOOKUP(D58,[1]!DVH_lines[#Data],4,FALSE),"")</f>
        <v/>
      </c>
      <c r="T58" s="26" t="str">
        <f>IFERROR(VLOOKUP(D58,[1]!SearchCT[#Data],2,FALSE),"")</f>
        <v/>
      </c>
      <c r="U58" s="28" t="str">
        <f>IFERROR(VLOOKUP(D58,[1]!SearchCT[#Data],3,FALSE),"")</f>
        <v/>
      </c>
    </row>
    <row r="59" spans="1:21" x14ac:dyDescent="0.25">
      <c r="D59" s="16" t="s">
        <v>262</v>
      </c>
      <c r="E59" s="17" t="s">
        <v>506</v>
      </c>
      <c r="F59" s="18" t="s">
        <v>507</v>
      </c>
      <c r="G59" s="19"/>
      <c r="H59" s="15"/>
      <c r="J59" s="20" t="str">
        <f>VLOOKUP(D59,[1]!Dictionary[#All],3,FALSE)</f>
        <v>CTV Intermediate Risk</v>
      </c>
      <c r="K59" s="21" t="str">
        <f>VLOOKUP(D59,[1]!Dictionary[#All],4,FALSE)</f>
        <v>CTV_Intermediate</v>
      </c>
      <c r="L59" s="21" t="str">
        <f>VLOOKUP(D59,[1]!Dictionary[#All],5,FALSE)</f>
        <v>99VMS_STRUCTCODE</v>
      </c>
      <c r="M59" s="22" t="str">
        <f>VLOOKUP(D59,[1]!Dictionary[#All],6,FALSE)</f>
        <v>1.0</v>
      </c>
      <c r="N59" s="23" t="str">
        <f>VLOOKUP(D59,[1]!VolumeType[#All],2,FALSE)</f>
        <v>CTV</v>
      </c>
      <c r="O59" s="24" t="str">
        <f>VLOOKUP(D59,[1]!VolumeType[#All],3,FALSE)</f>
        <v>CTV</v>
      </c>
      <c r="P59" s="25" t="str">
        <f>VLOOKUP(D59,[1]!Colors[#Data],3,FALSE)</f>
        <v>z CTV int</v>
      </c>
      <c r="Q59" s="26" t="str">
        <f>IFERROR(VLOOKUP(D59,[1]!DVH_lines[#Data],2,FALSE),"")</f>
        <v/>
      </c>
      <c r="R59" s="27" t="str">
        <f>IFERROR(VLOOKUP(D59,[1]!DVH_lines[#Data],3,FALSE),"")</f>
        <v/>
      </c>
      <c r="S59" s="28" t="str">
        <f>IFERROR(VLOOKUP(D59,[1]!DVH_lines[#Data],4,FALSE),"")</f>
        <v/>
      </c>
      <c r="T59" s="26" t="str">
        <f>IFERROR(VLOOKUP(D59,[1]!SearchCT[#Data],2,FALSE),"")</f>
        <v/>
      </c>
      <c r="U59" s="28" t="str">
        <f>IFERROR(VLOOKUP(D59,[1]!SearchCT[#Data],3,FALSE),"")</f>
        <v/>
      </c>
    </row>
    <row r="60" spans="1:21" x14ac:dyDescent="0.25">
      <c r="D60" s="16" t="s">
        <v>187</v>
      </c>
      <c r="E60" s="17" t="s">
        <v>508</v>
      </c>
      <c r="F60" s="18" t="s">
        <v>509</v>
      </c>
      <c r="G60" s="19"/>
      <c r="H60" s="15"/>
      <c r="J60" s="20" t="str">
        <f>VLOOKUP(D60,[1]!Dictionary[#All],3,FALSE)</f>
        <v>ITV</v>
      </c>
      <c r="K60" s="21" t="str">
        <f>VLOOKUP(D60,[1]!Dictionary[#All],4,FALSE)</f>
        <v>ITV</v>
      </c>
      <c r="L60" s="21" t="str">
        <f>VLOOKUP(D60,[1]!Dictionary[#All],5,FALSE)</f>
        <v>99VMS_STRUCTCODE</v>
      </c>
      <c r="M60" s="22" t="str">
        <f>VLOOKUP(D60,[1]!Dictionary[#All],6,FALSE)</f>
        <v>1.0</v>
      </c>
      <c r="N60" s="23" t="str">
        <f>VLOOKUP(D60,[1]!VolumeType[#All],2,FALSE)</f>
        <v>CTV</v>
      </c>
      <c r="O60" s="24" t="str">
        <f>VLOOKUP(D60,[1]!VolumeType[#All],3,FALSE)</f>
        <v>CTV</v>
      </c>
      <c r="P60" s="25" t="str">
        <f>VLOOKUP(D60,[1]!Colors[#Data],3,FALSE)</f>
        <v>z ITV</v>
      </c>
      <c r="Q60" s="26" t="str">
        <f>IFERROR(VLOOKUP(D60,[1]!DVH_lines[#Data],2,FALSE),"")</f>
        <v/>
      </c>
      <c r="R60" s="27" t="str">
        <f>IFERROR(VLOOKUP(D60,[1]!DVH_lines[#Data],3,FALSE),"")</f>
        <v/>
      </c>
      <c r="S60" s="28" t="str">
        <f>IFERROR(VLOOKUP(D60,[1]!DVH_lines[#Data],4,FALSE),"")</f>
        <v/>
      </c>
      <c r="T60" s="26" t="str">
        <f>IFERROR(VLOOKUP(D60,[1]!SearchCT[#Data],2,FALSE),"")</f>
        <v/>
      </c>
      <c r="U60" s="28" t="str">
        <f>IFERROR(VLOOKUP(D60,[1]!SearchCT[#Data],3,FALSE),"")</f>
        <v/>
      </c>
    </row>
    <row r="61" spans="1:21" x14ac:dyDescent="0.25">
      <c r="D61" s="16" t="s">
        <v>187</v>
      </c>
      <c r="E61" s="17" t="s">
        <v>510</v>
      </c>
      <c r="F61" s="18"/>
      <c r="G61" s="19"/>
      <c r="H61" s="15"/>
      <c r="J61" s="20" t="str">
        <f>VLOOKUP(D61,[1]!Dictionary[#All],3,FALSE)</f>
        <v>ITV</v>
      </c>
      <c r="K61" s="21" t="str">
        <f>VLOOKUP(D61,[1]!Dictionary[#All],4,FALSE)</f>
        <v>ITV</v>
      </c>
      <c r="L61" s="21" t="str">
        <f>VLOOKUP(D61,[1]!Dictionary[#All],5,FALSE)</f>
        <v>99VMS_STRUCTCODE</v>
      </c>
      <c r="M61" s="22" t="str">
        <f>VLOOKUP(D61,[1]!Dictionary[#All],6,FALSE)</f>
        <v>1.0</v>
      </c>
      <c r="N61" s="23" t="str">
        <f>VLOOKUP(D61,[1]!VolumeType[#All],2,FALSE)</f>
        <v>CTV</v>
      </c>
      <c r="O61" s="24" t="str">
        <f>VLOOKUP(D61,[1]!VolumeType[#All],3,FALSE)</f>
        <v>CTV</v>
      </c>
      <c r="P61" s="25" t="str">
        <f>VLOOKUP(D61,[1]!Colors[#Data],3,FALSE)</f>
        <v>z ITV</v>
      </c>
      <c r="Q61" s="26" t="str">
        <f>IFERROR(VLOOKUP(D61,[1]!DVH_lines[#Data],2,FALSE),"")</f>
        <v/>
      </c>
      <c r="R61" s="27" t="str">
        <f>IFERROR(VLOOKUP(D61,[1]!DVH_lines[#Data],3,FALSE),"")</f>
        <v/>
      </c>
      <c r="S61" s="28" t="str">
        <f>IFERROR(VLOOKUP(D61,[1]!DVH_lines[#Data],4,FALSE),"")</f>
        <v/>
      </c>
      <c r="T61" s="26" t="str">
        <f>IFERROR(VLOOKUP(D61,[1]!SearchCT[#Data],2,FALSE),"")</f>
        <v/>
      </c>
      <c r="U61" s="28" t="str">
        <f>IFERROR(VLOOKUP(D61,[1]!SearchCT[#Data],3,FALSE),"")</f>
        <v/>
      </c>
    </row>
    <row r="62" spans="1:21" x14ac:dyDescent="0.25">
      <c r="D62" s="16" t="s">
        <v>227</v>
      </c>
      <c r="E62" s="17" t="s">
        <v>511</v>
      </c>
      <c r="F62" s="18" t="s">
        <v>512</v>
      </c>
      <c r="G62" s="19"/>
      <c r="H62" s="15"/>
      <c r="J62" s="20" t="str">
        <f>VLOOKUP(D62,[1]!Dictionary[#All],3,FALSE)</f>
        <v>PTV Intermediate Risk</v>
      </c>
      <c r="K62" s="21" t="str">
        <f>VLOOKUP(D62,[1]!Dictionary[#All],4,FALSE)</f>
        <v>PTV_Intermediate</v>
      </c>
      <c r="L62" s="21" t="str">
        <f>VLOOKUP(D62,[1]!Dictionary[#All],5,FALSE)</f>
        <v>99VMS_STRUCTCODE</v>
      </c>
      <c r="M62" s="22" t="str">
        <f>VLOOKUP(D62,[1]!Dictionary[#All],6,FALSE)</f>
        <v>1.0</v>
      </c>
      <c r="N62" s="23" t="str">
        <f>VLOOKUP(D62,[1]!VolumeType[#All],2,FALSE)</f>
        <v>PTV</v>
      </c>
      <c r="O62" s="24" t="str">
        <f>VLOOKUP(D62,[1]!VolumeType[#All],3,FALSE)</f>
        <v>PTV</v>
      </c>
      <c r="P62" s="25" t="str">
        <f>VLOOKUP(D62,[1]!Colors[#Data],3,FALSE)</f>
        <v>z PTV int</v>
      </c>
      <c r="Q62" s="26" t="str">
        <f>IFERROR(VLOOKUP(D62,[1]!DVH_lines[#Data],2,FALSE),"")</f>
        <v/>
      </c>
      <c r="R62" s="27" t="str">
        <f>IFERROR(VLOOKUP(D62,[1]!DVH_lines[#Data],3,FALSE),"")</f>
        <v/>
      </c>
      <c r="S62" s="28" t="str">
        <f>IFERROR(VLOOKUP(D62,[1]!DVH_lines[#Data],4,FALSE),"")</f>
        <v/>
      </c>
      <c r="T62" s="26" t="str">
        <f>IFERROR(VLOOKUP(D62,[1]!SearchCT[#Data],2,FALSE),"")</f>
        <v/>
      </c>
      <c r="U62" s="28" t="str">
        <f>IFERROR(VLOOKUP(D62,[1]!SearchCT[#Data],3,FALSE),"")</f>
        <v/>
      </c>
    </row>
    <row r="63" spans="1:21" x14ac:dyDescent="0.25">
      <c r="D63" s="16" t="s">
        <v>25</v>
      </c>
      <c r="E63" s="17" t="s">
        <v>454</v>
      </c>
      <c r="F63" s="18" t="s">
        <v>351</v>
      </c>
      <c r="G63" s="19"/>
      <c r="H63" s="15"/>
      <c r="J63" s="20" t="str">
        <f>VLOOKUP(D63,[1]!Dictionary[#All],3,FALSE)</f>
        <v>PTV Primary</v>
      </c>
      <c r="K63" s="21" t="str">
        <f>VLOOKUP(D63,[1]!Dictionary[#All],4,FALSE)</f>
        <v>PTVp</v>
      </c>
      <c r="L63" s="21" t="str">
        <f>VLOOKUP(D63,[1]!Dictionary[#All],5,FALSE)</f>
        <v>99VMS_STRUCTCODE</v>
      </c>
      <c r="M63" s="22" t="str">
        <f>VLOOKUP(D63,[1]!Dictionary[#All],6,FALSE)</f>
        <v>1.0</v>
      </c>
      <c r="N63" s="23" t="str">
        <f>VLOOKUP(D63,[1]!VolumeType[#All],2,FALSE)</f>
        <v>PTV</v>
      </c>
      <c r="O63" s="24" t="str">
        <f>VLOOKUP(D63,[1]!VolumeType[#All],3,FALSE)</f>
        <v>PTV</v>
      </c>
      <c r="P63" s="25" t="str">
        <f>VLOOKUP(D63,[1]!Colors[#Data],3,FALSE)</f>
        <v>z PTV</v>
      </c>
      <c r="Q63" s="26" t="str">
        <f>IFERROR(VLOOKUP(D63,[1]!DVH_lines[#Data],2,FALSE),"")</f>
        <v/>
      </c>
      <c r="R63" s="27" t="str">
        <f>IFERROR(VLOOKUP(D63,[1]!DVH_lines[#Data],3,FALSE),"")</f>
        <v/>
      </c>
      <c r="S63" s="28" t="str">
        <f>IFERROR(VLOOKUP(D63,[1]!DVH_lines[#Data],4,FALSE),"")</f>
        <v/>
      </c>
      <c r="T63" s="26" t="str">
        <f>IFERROR(VLOOKUP(D63,[1]!SearchCT[#Data],2,FALSE),"")</f>
        <v/>
      </c>
      <c r="U63" s="28" t="str">
        <f>IFERROR(VLOOKUP(D63,[1]!SearchCT[#Data],3,FALSE),"")</f>
        <v/>
      </c>
    </row>
    <row r="64" spans="1:21" x14ac:dyDescent="0.25">
      <c r="D64" s="16" t="s">
        <v>268</v>
      </c>
      <c r="E64" s="17" t="s">
        <v>513</v>
      </c>
      <c r="F64" s="18"/>
      <c r="G64" s="19"/>
      <c r="H64" s="15"/>
      <c r="J64" s="20" t="str">
        <f>VLOOKUP(D64,[1]!Dictionary[#All],3,FALSE)</f>
        <v>PTV High Risk</v>
      </c>
      <c r="K64" s="21" t="str">
        <f>VLOOKUP(D64,[1]!Dictionary[#All],4,FALSE)</f>
        <v>PTV_High</v>
      </c>
      <c r="L64" s="21" t="str">
        <f>VLOOKUP(D64,[1]!Dictionary[#All],5,FALSE)</f>
        <v>99VMS_STRUCTCODE</v>
      </c>
      <c r="M64" s="22" t="str">
        <f>VLOOKUP(D64,[1]!Dictionary[#All],6,FALSE)</f>
        <v>1.0</v>
      </c>
      <c r="N64" s="23" t="str">
        <f>VLOOKUP(D64,[1]!VolumeType[#All],2,FALSE)</f>
        <v>PTV</v>
      </c>
      <c r="O64" s="24" t="str">
        <f>VLOOKUP(D64,[1]!VolumeType[#All],3,FALSE)</f>
        <v>PTV</v>
      </c>
      <c r="P64" s="25" t="str">
        <f>VLOOKUP(D64,[1]!Colors[#Data],3,FALSE)</f>
        <v>z PTV</v>
      </c>
      <c r="Q64" s="26" t="str">
        <f>IFERROR(VLOOKUP(D64,[1]!DVH_lines[#Data],2,FALSE),"")</f>
        <v/>
      </c>
      <c r="R64" s="27" t="str">
        <f>IFERROR(VLOOKUP(D64,[1]!DVH_lines[#Data],3,FALSE),"")</f>
        <v/>
      </c>
      <c r="S64" s="28" t="str">
        <f>IFERROR(VLOOKUP(D64,[1]!DVH_lines[#Data],4,FALSE),"")</f>
        <v/>
      </c>
      <c r="T64" s="26" t="str">
        <f>IFERROR(VLOOKUP(D64,[1]!SearchCT[#Data],2,FALSE),"")</f>
        <v/>
      </c>
      <c r="U64" s="28" t="str">
        <f>IFERROR(VLOOKUP(D64,[1]!SearchCT[#Data],3,FALSE),"")</f>
        <v/>
      </c>
    </row>
    <row r="65" spans="4:21" x14ac:dyDescent="0.25">
      <c r="D65" s="16" t="s">
        <v>515</v>
      </c>
      <c r="E65" s="17" t="s">
        <v>514</v>
      </c>
      <c r="F65" s="18"/>
      <c r="G65" s="19"/>
      <c r="H65" s="15"/>
      <c r="J65" s="20" t="str">
        <f>VLOOKUP(D65,[1]!Dictionary[#All],3,FALSE)</f>
        <v>PTV Intermediate Risk</v>
      </c>
      <c r="K65" s="21" t="str">
        <f>VLOOKUP(D65,[1]!Dictionary[#All],4,FALSE)</f>
        <v>PTV_Intermediate</v>
      </c>
      <c r="L65" s="21" t="str">
        <f>VLOOKUP(D65,[1]!Dictionary[#All],5,FALSE)</f>
        <v>99VMS_STRUCTCODE</v>
      </c>
      <c r="M65" s="22" t="str">
        <f>VLOOKUP(D65,[1]!Dictionary[#All],6,FALSE)</f>
        <v>1.0</v>
      </c>
      <c r="N65" s="23" t="str">
        <f>VLOOKUP(D65,[1]!VolumeType[#All],2,FALSE)</f>
        <v>PTV</v>
      </c>
      <c r="O65" s="24" t="str">
        <f>VLOOKUP(D65,[1]!VolumeType[#All],3,FALSE)</f>
        <v>PTV</v>
      </c>
      <c r="P65" s="25" t="str">
        <f>VLOOKUP(D65,[1]!Colors[#Data],3,FALSE)</f>
        <v>z PTV int opt</v>
      </c>
      <c r="Q65" s="26">
        <f>IFERROR(VLOOKUP(D65,[1]!DVH_lines[#Data],2,FALSE),"")</f>
        <v>-16777216</v>
      </c>
      <c r="R65" s="27">
        <f>IFERROR(VLOOKUP(D65,[1]!DVH_lines[#Data],3,FALSE),"")</f>
        <v>1</v>
      </c>
      <c r="S65" s="28">
        <f>IFERROR(VLOOKUP(D65,[1]!DVH_lines[#Data],4,FALSE),"")</f>
        <v>3</v>
      </c>
      <c r="T65" s="26" t="str">
        <f>IFERROR(VLOOKUP(D65,[1]!SearchCT[#Data],2,FALSE),"")</f>
        <v/>
      </c>
      <c r="U65" s="28" t="str">
        <f>IFERROR(VLOOKUP(D65,[1]!SearchCT[#Data],3,FALSE),"")</f>
        <v/>
      </c>
    </row>
    <row r="66" spans="4:21" x14ac:dyDescent="0.25">
      <c r="D66" s="16" t="s">
        <v>234</v>
      </c>
      <c r="E66" s="17" t="s">
        <v>235</v>
      </c>
      <c r="F66" s="18" t="s">
        <v>236</v>
      </c>
      <c r="G66" s="19"/>
      <c r="H66" s="15"/>
      <c r="J66" s="20" t="str">
        <f>VLOOKUP(D66,[1]!Dictionary[#All],3,FALSE)</f>
        <v>Artifact</v>
      </c>
      <c r="K66" s="21">
        <f>VLOOKUP(D66,[1]!Dictionary[#All],4,FALSE)</f>
        <v>11296</v>
      </c>
      <c r="L66" s="21" t="str">
        <f>VLOOKUP(D66,[1]!Dictionary[#All],5,FALSE)</f>
        <v>RADLEX</v>
      </c>
      <c r="M66" s="22">
        <f>VLOOKUP(D66,[1]!Dictionary[#All],6,FALSE)</f>
        <v>3.8</v>
      </c>
      <c r="N66" s="23" t="str">
        <f>VLOOKUP(D66,[1]!VolumeType[#All],2,FALSE)</f>
        <v>Artifact</v>
      </c>
      <c r="O66" s="24" t="str">
        <f>VLOOKUP(D66,[1]!VolumeType[#All],3,FALSE)</f>
        <v>None</v>
      </c>
      <c r="P66" s="25" t="str">
        <f>VLOOKUP(D66,[1]!Colors[#Data],3,FALSE)</f>
        <v>z RO Helper</v>
      </c>
      <c r="Q66" s="26" t="str">
        <f>IFERROR(VLOOKUP(D66,[1]!DVH_lines[#Data],2,FALSE),"")</f>
        <v/>
      </c>
      <c r="R66" s="27" t="str">
        <f>IFERROR(VLOOKUP(D66,[1]!DVH_lines[#Data],3,FALSE),"")</f>
        <v/>
      </c>
      <c r="S66" s="28" t="str">
        <f>IFERROR(VLOOKUP(D66,[1]!DVH_lines[#Data],4,FALSE),"")</f>
        <v/>
      </c>
      <c r="T66" s="26" t="str">
        <f>IFERROR(VLOOKUP(D66,[1]!SearchCT[#Data],2,FALSE),"")</f>
        <v/>
      </c>
      <c r="U66" s="28" t="str">
        <f>IFERROR(VLOOKUP(D66,[1]!SearchCT[#Data],3,FALSE),"")</f>
        <v/>
      </c>
    </row>
    <row r="67" spans="4:21" x14ac:dyDescent="0.25">
      <c r="D67" s="16" t="s">
        <v>234</v>
      </c>
      <c r="E67" s="17" t="s">
        <v>237</v>
      </c>
      <c r="F67" s="18" t="s">
        <v>236</v>
      </c>
      <c r="G67" s="19"/>
      <c r="H67" s="15"/>
      <c r="J67" s="20" t="str">
        <f>VLOOKUP(D67,[1]!Dictionary[#All],3,FALSE)</f>
        <v>Artifact</v>
      </c>
      <c r="K67" s="21">
        <f>VLOOKUP(D67,[1]!Dictionary[#All],4,FALSE)</f>
        <v>11296</v>
      </c>
      <c r="L67" s="21" t="str">
        <f>VLOOKUP(D67,[1]!Dictionary[#All],5,FALSE)</f>
        <v>RADLEX</v>
      </c>
      <c r="M67" s="22">
        <f>VLOOKUP(D67,[1]!Dictionary[#All],6,FALSE)</f>
        <v>3.8</v>
      </c>
      <c r="N67" s="23" t="str">
        <f>VLOOKUP(D67,[1]!VolumeType[#All],2,FALSE)</f>
        <v>Artifact</v>
      </c>
      <c r="O67" s="24" t="str">
        <f>VLOOKUP(D67,[1]!VolumeType[#All],3,FALSE)</f>
        <v>None</v>
      </c>
      <c r="P67" s="25" t="str">
        <f>VLOOKUP(D67,[1]!Colors[#Data],3,FALSE)</f>
        <v>z RO Helper</v>
      </c>
      <c r="Q67" s="26" t="str">
        <f>IFERROR(VLOOKUP(D67,[1]!DVH_lines[#Data],2,FALSE),"")</f>
        <v/>
      </c>
      <c r="R67" s="27" t="str">
        <f>IFERROR(VLOOKUP(D67,[1]!DVH_lines[#Data],3,FALSE),"")</f>
        <v/>
      </c>
      <c r="S67" s="28" t="str">
        <f>IFERROR(VLOOKUP(D67,[1]!DVH_lines[#Data],4,FALSE),"")</f>
        <v/>
      </c>
      <c r="T67" s="26" t="str">
        <f>IFERROR(VLOOKUP(D67,[1]!SearchCT[#Data],2,FALSE),"")</f>
        <v/>
      </c>
      <c r="U67" s="28" t="str">
        <f>IFERROR(VLOOKUP(D67,[1]!SearchCT[#Data],3,FALSE),"")</f>
        <v/>
      </c>
    </row>
    <row r="68" spans="4:21" x14ac:dyDescent="0.25">
      <c r="D68" s="16" t="s">
        <v>234</v>
      </c>
      <c r="E68" s="17" t="s">
        <v>251</v>
      </c>
      <c r="F68" s="18" t="s">
        <v>236</v>
      </c>
      <c r="G68" s="19"/>
      <c r="H68" s="15"/>
      <c r="J68" s="20" t="str">
        <f>VLOOKUP(D68,[1]!Dictionary[#All],3,FALSE)</f>
        <v>Artifact</v>
      </c>
      <c r="K68" s="21">
        <f>VLOOKUP(D68,[1]!Dictionary[#All],4,FALSE)</f>
        <v>11296</v>
      </c>
      <c r="L68" s="21" t="str">
        <f>VLOOKUP(D68,[1]!Dictionary[#All],5,FALSE)</f>
        <v>RADLEX</v>
      </c>
      <c r="M68" s="22">
        <f>VLOOKUP(D68,[1]!Dictionary[#All],6,FALSE)</f>
        <v>3.8</v>
      </c>
      <c r="N68" s="23" t="str">
        <f>VLOOKUP(D68,[1]!VolumeType[#All],2,FALSE)</f>
        <v>Artifact</v>
      </c>
      <c r="O68" s="24" t="str">
        <f>VLOOKUP(D68,[1]!VolumeType[#All],3,FALSE)</f>
        <v>None</v>
      </c>
      <c r="P68" s="25" t="str">
        <f>VLOOKUP(D68,[1]!Colors[#Data],3,FALSE)</f>
        <v>z RO Helper</v>
      </c>
      <c r="Q68" s="26" t="str">
        <f>IFERROR(VLOOKUP(D68,[1]!DVH_lines[#Data],2,FALSE),"")</f>
        <v/>
      </c>
      <c r="R68" s="27" t="str">
        <f>IFERROR(VLOOKUP(D68,[1]!DVH_lines[#Data],3,FALSE),"")</f>
        <v/>
      </c>
      <c r="S68" s="28" t="str">
        <f>IFERROR(VLOOKUP(D68,[1]!DVH_lines[#Data],4,FALSE),"")</f>
        <v/>
      </c>
      <c r="T68" s="26" t="str">
        <f>IFERROR(VLOOKUP(D68,[1]!SearchCT[#Data],2,FALSE),"")</f>
        <v/>
      </c>
      <c r="U68" s="28" t="str">
        <f>IFERROR(VLOOKUP(D68,[1]!SearchCT[#Data],3,FALSE),"")</f>
        <v/>
      </c>
    </row>
    <row r="69" spans="4:21" x14ac:dyDescent="0.25">
      <c r="D69" s="16" t="s">
        <v>234</v>
      </c>
      <c r="E69" s="17" t="s">
        <v>252</v>
      </c>
      <c r="F69" s="18" t="s">
        <v>236</v>
      </c>
      <c r="G69" s="19"/>
      <c r="H69" s="15"/>
      <c r="J69" s="20" t="str">
        <f>VLOOKUP(D69,[1]!Dictionary[#All],3,FALSE)</f>
        <v>Artifact</v>
      </c>
      <c r="K69" s="21">
        <f>VLOOKUP(D69,[1]!Dictionary[#All],4,FALSE)</f>
        <v>11296</v>
      </c>
      <c r="L69" s="21" t="str">
        <f>VLOOKUP(D69,[1]!Dictionary[#All],5,FALSE)</f>
        <v>RADLEX</v>
      </c>
      <c r="M69" s="22">
        <f>VLOOKUP(D69,[1]!Dictionary[#All],6,FALSE)</f>
        <v>3.8</v>
      </c>
      <c r="N69" s="23" t="str">
        <f>VLOOKUP(D69,[1]!VolumeType[#All],2,FALSE)</f>
        <v>Artifact</v>
      </c>
      <c r="O69" s="24" t="str">
        <f>VLOOKUP(D69,[1]!VolumeType[#All],3,FALSE)</f>
        <v>None</v>
      </c>
      <c r="P69" s="25" t="str">
        <f>VLOOKUP(D69,[1]!Colors[#Data],3,FALSE)</f>
        <v>z RO Helper</v>
      </c>
      <c r="Q69" s="26" t="str">
        <f>IFERROR(VLOOKUP(D69,[1]!DVH_lines[#Data],2,FALSE),"")</f>
        <v/>
      </c>
      <c r="R69" s="27" t="str">
        <f>IFERROR(VLOOKUP(D69,[1]!DVH_lines[#Data],3,FALSE),"")</f>
        <v/>
      </c>
      <c r="S69" s="28" t="str">
        <f>IFERROR(VLOOKUP(D69,[1]!DVH_lines[#Data],4,FALSE),"")</f>
        <v/>
      </c>
      <c r="T69" s="26" t="str">
        <f>IFERROR(VLOOKUP(D69,[1]!SearchCT[#Data],2,FALSE),"")</f>
        <v/>
      </c>
      <c r="U69" s="28" t="str">
        <f>IFERROR(VLOOKUP(D69,[1]!SearchCT[#Data],3,FALSE),"")</f>
        <v/>
      </c>
    </row>
    <row r="70" spans="4:21" ht="15.75" thickBot="1" x14ac:dyDescent="0.3">
      <c r="D70" s="16" t="s">
        <v>234</v>
      </c>
      <c r="E70" s="17" t="s">
        <v>253</v>
      </c>
      <c r="F70" s="18" t="s">
        <v>236</v>
      </c>
      <c r="G70" s="19"/>
      <c r="H70" s="15"/>
      <c r="J70" s="39" t="str">
        <f>VLOOKUP(D70,[1]!Dictionary[#All],3,FALSE)</f>
        <v>Artifact</v>
      </c>
      <c r="K70" s="40">
        <f>VLOOKUP(D70,[1]!Dictionary[#All],4,FALSE)</f>
        <v>11296</v>
      </c>
      <c r="L70" s="40" t="str">
        <f>VLOOKUP(D70,[1]!Dictionary[#All],5,FALSE)</f>
        <v>RADLEX</v>
      </c>
      <c r="M70" s="41">
        <f>VLOOKUP(D70,[1]!Dictionary[#All],6,FALSE)</f>
        <v>3.8</v>
      </c>
      <c r="N70" s="42" t="str">
        <f>VLOOKUP(D70,[1]!VolumeType[#All],2,FALSE)</f>
        <v>Artifact</v>
      </c>
      <c r="O70" s="43" t="str">
        <f>VLOOKUP(D70,[1]!VolumeType[#All],3,FALSE)</f>
        <v>None</v>
      </c>
      <c r="P70" s="44" t="str">
        <f>VLOOKUP(D70,[1]!Colors[#Data],3,FALSE)</f>
        <v>z RO Helper</v>
      </c>
      <c r="Q70" s="45" t="str">
        <f>IFERROR(VLOOKUP(D70,[1]!DVH_lines[#Data],2,FALSE),"")</f>
        <v/>
      </c>
      <c r="R70" s="46" t="str">
        <f>IFERROR(VLOOKUP(D70,[1]!DVH_lines[#Data],3,FALSE),"")</f>
        <v/>
      </c>
      <c r="S70" s="47" t="str">
        <f>IFERROR(VLOOKUP(D70,[1]!DVH_lines[#Data],4,FALSE),"")</f>
        <v/>
      </c>
      <c r="T70" s="45" t="str">
        <f>IFERROR(VLOOKUP(D70,[1]!SearchCT[#Data],2,FALSE),"")</f>
        <v/>
      </c>
      <c r="U70" s="47" t="str">
        <f>IFERROR(VLOOKUP(D70,[1]!SearchCT[#Data],3,FALSE),"")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CC003_PCI Brain</vt:lpstr>
      <vt:lpstr>GA1_TOPGEAR_TROG</vt:lpstr>
      <vt:lpstr>GU001 BLADDER</vt:lpstr>
      <vt:lpstr>HN002_H+N</vt:lpstr>
      <vt:lpstr>LIVR_HE1 Protocol</vt:lpstr>
      <vt:lpstr>LUNG - LUSTRE</vt:lpstr>
      <vt:lpstr>CE8-Brain</vt:lpstr>
      <vt:lpstr>PMH PET BOOST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Gregory</dc:creator>
  <cp:lastModifiedBy>gsalomon</cp:lastModifiedBy>
  <dcterms:created xsi:type="dcterms:W3CDTF">2017-04-28T22:47:33Z</dcterms:created>
  <dcterms:modified xsi:type="dcterms:W3CDTF">2019-03-29T17:49:34Z</dcterms:modified>
</cp:coreProperties>
</file>