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Eclipse\Template Management\External Beam Templates\Structure Templates\Template Spreadsheets\"/>
    </mc:Choice>
  </mc:AlternateContent>
  <bookViews>
    <workbookView xWindow="14385" yWindow="-15" windowWidth="14430" windowHeight="12165" tabRatio="837" activeTab="5"/>
  </bookViews>
  <sheets>
    <sheet name="Esophagus" sheetId="4" r:id="rId1"/>
    <sheet name="Lung VMAT" sheetId="5" r:id="rId2"/>
    <sheet name="Lung SBRT" sheetId="6" r:id="rId3"/>
    <sheet name="Breast" sheetId="7" r:id="rId4"/>
    <sheet name="Spine" sheetId="8" r:id="rId5"/>
    <sheet name="Spine OAR" sheetId="9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J20" i="9" l="1"/>
  <c r="K20" i="9"/>
  <c r="L20" i="9"/>
  <c r="M20" i="9"/>
  <c r="N20" i="9"/>
  <c r="O20" i="9"/>
  <c r="P20" i="9"/>
  <c r="Q20" i="9"/>
  <c r="R20" i="9"/>
  <c r="S20" i="9"/>
  <c r="T20" i="9"/>
  <c r="U20" i="9"/>
  <c r="J21" i="9"/>
  <c r="K21" i="9"/>
  <c r="L21" i="9"/>
  <c r="M21" i="9"/>
  <c r="N21" i="9"/>
  <c r="O21" i="9"/>
  <c r="P21" i="9"/>
  <c r="Q21" i="9"/>
  <c r="R21" i="9"/>
  <c r="S21" i="9"/>
  <c r="T21" i="9"/>
  <c r="U21" i="9"/>
  <c r="J22" i="9"/>
  <c r="K22" i="9"/>
  <c r="L22" i="9"/>
  <c r="M22" i="9"/>
  <c r="N22" i="9"/>
  <c r="O22" i="9"/>
  <c r="P22" i="9"/>
  <c r="Q22" i="9"/>
  <c r="R22" i="9"/>
  <c r="S22" i="9"/>
  <c r="T22" i="9"/>
  <c r="U22" i="9"/>
  <c r="J23" i="9"/>
  <c r="K23" i="9"/>
  <c r="L23" i="9"/>
  <c r="M23" i="9"/>
  <c r="N23" i="9"/>
  <c r="O23" i="9"/>
  <c r="P23" i="9"/>
  <c r="Q23" i="9"/>
  <c r="R23" i="9"/>
  <c r="S23" i="9"/>
  <c r="T23" i="9"/>
  <c r="U23" i="9"/>
  <c r="U25" i="9"/>
  <c r="T25" i="9"/>
  <c r="S25" i="9"/>
  <c r="R25" i="9"/>
  <c r="Q25" i="9"/>
  <c r="P25" i="9"/>
  <c r="O25" i="9"/>
  <c r="N25" i="9"/>
  <c r="M25" i="9"/>
  <c r="L25" i="9"/>
  <c r="K25" i="9"/>
  <c r="J25" i="9"/>
  <c r="U24" i="9"/>
  <c r="T24" i="9"/>
  <c r="S24" i="9"/>
  <c r="R24" i="9"/>
  <c r="Q24" i="9"/>
  <c r="P24" i="9"/>
  <c r="O24" i="9"/>
  <c r="N24" i="9"/>
  <c r="M24" i="9"/>
  <c r="L24" i="9"/>
  <c r="K24" i="9"/>
  <c r="J24" i="9"/>
  <c r="U19" i="9"/>
  <c r="T19" i="9"/>
  <c r="S19" i="9"/>
  <c r="R19" i="9"/>
  <c r="Q19" i="9"/>
  <c r="P19" i="9"/>
  <c r="O19" i="9"/>
  <c r="N19" i="9"/>
  <c r="M19" i="9"/>
  <c r="L19" i="9"/>
  <c r="K19" i="9"/>
  <c r="J19" i="9"/>
  <c r="U18" i="9"/>
  <c r="T18" i="9"/>
  <c r="S18" i="9"/>
  <c r="R18" i="9"/>
  <c r="Q18" i="9"/>
  <c r="P18" i="9"/>
  <c r="O18" i="9"/>
  <c r="N18" i="9"/>
  <c r="M18" i="9"/>
  <c r="L18" i="9"/>
  <c r="K18" i="9"/>
  <c r="J18" i="9"/>
  <c r="U17" i="9"/>
  <c r="T17" i="9"/>
  <c r="S17" i="9"/>
  <c r="R17" i="9"/>
  <c r="Q17" i="9"/>
  <c r="P17" i="9"/>
  <c r="O17" i="9"/>
  <c r="N17" i="9"/>
  <c r="M17" i="9"/>
  <c r="L17" i="9"/>
  <c r="K17" i="9"/>
  <c r="J17" i="9"/>
  <c r="U16" i="9"/>
  <c r="T16" i="9"/>
  <c r="S16" i="9"/>
  <c r="R16" i="9"/>
  <c r="Q16" i="9"/>
  <c r="P16" i="9"/>
  <c r="O16" i="9"/>
  <c r="N16" i="9"/>
  <c r="M16" i="9"/>
  <c r="L16" i="9"/>
  <c r="K16" i="9"/>
  <c r="J16" i="9"/>
  <c r="U15" i="9"/>
  <c r="T15" i="9"/>
  <c r="S15" i="9"/>
  <c r="R15" i="9"/>
  <c r="Q15" i="9"/>
  <c r="P15" i="9"/>
  <c r="O15" i="9"/>
  <c r="N15" i="9"/>
  <c r="M15" i="9"/>
  <c r="L15" i="9"/>
  <c r="K15" i="9"/>
  <c r="J15" i="9"/>
  <c r="U14" i="9"/>
  <c r="T14" i="9"/>
  <c r="S14" i="9"/>
  <c r="R14" i="9"/>
  <c r="Q14" i="9"/>
  <c r="P14" i="9"/>
  <c r="O14" i="9"/>
  <c r="N14" i="9"/>
  <c r="M14" i="9"/>
  <c r="L14" i="9"/>
  <c r="K14" i="9"/>
  <c r="J14" i="9"/>
  <c r="U13" i="9"/>
  <c r="T13" i="9"/>
  <c r="S13" i="9"/>
  <c r="R13" i="9"/>
  <c r="Q13" i="9"/>
  <c r="P13" i="9"/>
  <c r="O13" i="9"/>
  <c r="N13" i="9"/>
  <c r="M13" i="9"/>
  <c r="L13" i="9"/>
  <c r="K13" i="9"/>
  <c r="J13" i="9"/>
  <c r="U12" i="9"/>
  <c r="T12" i="9"/>
  <c r="S12" i="9"/>
  <c r="R12" i="9"/>
  <c r="Q12" i="9"/>
  <c r="P12" i="9"/>
  <c r="O12" i="9"/>
  <c r="N12" i="9"/>
  <c r="M12" i="9"/>
  <c r="L12" i="9"/>
  <c r="K12" i="9"/>
  <c r="J12" i="9"/>
  <c r="U11" i="9"/>
  <c r="T11" i="9"/>
  <c r="S11" i="9"/>
  <c r="R11" i="9"/>
  <c r="Q11" i="9"/>
  <c r="P11" i="9"/>
  <c r="O11" i="9"/>
  <c r="N11" i="9"/>
  <c r="M11" i="9"/>
  <c r="L11" i="9"/>
  <c r="K11" i="9"/>
  <c r="J11" i="9"/>
  <c r="U10" i="9"/>
  <c r="T10" i="9"/>
  <c r="S10" i="9"/>
  <c r="R10" i="9"/>
  <c r="Q10" i="9"/>
  <c r="P10" i="9"/>
  <c r="O10" i="9"/>
  <c r="N10" i="9"/>
  <c r="M10" i="9"/>
  <c r="L10" i="9"/>
  <c r="K10" i="9"/>
  <c r="J10" i="9"/>
  <c r="U9" i="9"/>
  <c r="T9" i="9"/>
  <c r="S9" i="9"/>
  <c r="R9" i="9"/>
  <c r="Q9" i="9"/>
  <c r="P9" i="9"/>
  <c r="O9" i="9"/>
  <c r="N9" i="9"/>
  <c r="M9" i="9"/>
  <c r="L9" i="9"/>
  <c r="K9" i="9"/>
  <c r="J9" i="9"/>
  <c r="U8" i="9"/>
  <c r="T8" i="9"/>
  <c r="S8" i="9"/>
  <c r="R8" i="9"/>
  <c r="Q8" i="9"/>
  <c r="P8" i="9"/>
  <c r="O8" i="9"/>
  <c r="N8" i="9"/>
  <c r="M8" i="9"/>
  <c r="L8" i="9"/>
  <c r="K8" i="9"/>
  <c r="J8" i="9"/>
  <c r="U7" i="9"/>
  <c r="T7" i="9"/>
  <c r="S7" i="9"/>
  <c r="R7" i="9"/>
  <c r="Q7" i="9"/>
  <c r="P7" i="9"/>
  <c r="O7" i="9"/>
  <c r="N7" i="9"/>
  <c r="M7" i="9"/>
  <c r="L7" i="9"/>
  <c r="K7" i="9"/>
  <c r="J7" i="9"/>
  <c r="U6" i="9"/>
  <c r="T6" i="9"/>
  <c r="S6" i="9"/>
  <c r="R6" i="9"/>
  <c r="Q6" i="9"/>
  <c r="P6" i="9"/>
  <c r="O6" i="9"/>
  <c r="N6" i="9"/>
  <c r="M6" i="9"/>
  <c r="L6" i="9"/>
  <c r="K6" i="9"/>
  <c r="J6" i="9"/>
  <c r="U5" i="9"/>
  <c r="T5" i="9"/>
  <c r="S5" i="9"/>
  <c r="R5" i="9"/>
  <c r="Q5" i="9"/>
  <c r="P5" i="9"/>
  <c r="O5" i="9"/>
  <c r="N5" i="9"/>
  <c r="M5" i="9"/>
  <c r="L5" i="9"/>
  <c r="K5" i="9"/>
  <c r="J5" i="9"/>
  <c r="U4" i="9"/>
  <c r="T4" i="9"/>
  <c r="S4" i="9"/>
  <c r="R4" i="9"/>
  <c r="Q4" i="9"/>
  <c r="P4" i="9"/>
  <c r="O4" i="9"/>
  <c r="N4" i="9"/>
  <c r="M4" i="9"/>
  <c r="L4" i="9"/>
  <c r="K4" i="9"/>
  <c r="J4" i="9"/>
  <c r="U16" i="8" l="1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O11" i="8"/>
  <c r="N11" i="8"/>
  <c r="M11" i="8"/>
  <c r="L11" i="8"/>
  <c r="K11" i="8"/>
  <c r="U10" i="8"/>
  <c r="T10" i="8"/>
  <c r="S10" i="8"/>
  <c r="R10" i="8"/>
  <c r="Q10" i="8"/>
  <c r="P10" i="8"/>
  <c r="O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O8" i="8"/>
  <c r="N8" i="8"/>
  <c r="M8" i="8"/>
  <c r="L8" i="8"/>
  <c r="K8" i="8"/>
  <c r="U7" i="8"/>
  <c r="T7" i="8"/>
  <c r="S7" i="8"/>
  <c r="R7" i="8"/>
  <c r="Q7" i="8"/>
  <c r="P7" i="8"/>
  <c r="O7" i="8"/>
  <c r="N7" i="8"/>
  <c r="M7" i="8"/>
  <c r="L7" i="8"/>
  <c r="K7" i="8"/>
  <c r="U6" i="8"/>
  <c r="T6" i="8"/>
  <c r="S6" i="8"/>
  <c r="R6" i="8"/>
  <c r="Q6" i="8"/>
  <c r="P6" i="8"/>
  <c r="O6" i="8"/>
  <c r="N6" i="8"/>
  <c r="M6" i="8"/>
  <c r="L6" i="8"/>
  <c r="K6" i="8"/>
  <c r="U5" i="8"/>
  <c r="T5" i="8"/>
  <c r="S5" i="8"/>
  <c r="R5" i="8"/>
  <c r="Q5" i="8"/>
  <c r="P5" i="8"/>
  <c r="O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H25" i="9"/>
  <c r="G25" i="9"/>
  <c r="H24" i="9"/>
  <c r="G24" i="9"/>
  <c r="U3" i="9"/>
  <c r="T3" i="9"/>
  <c r="S3" i="9"/>
  <c r="R3" i="9"/>
  <c r="Q3" i="9"/>
  <c r="P3" i="9"/>
  <c r="O3" i="9"/>
  <c r="N3" i="9"/>
  <c r="M3" i="9"/>
  <c r="L3" i="9"/>
  <c r="K3" i="9"/>
  <c r="U3" i="8" l="1"/>
  <c r="T3" i="8"/>
  <c r="S3" i="8"/>
  <c r="R3" i="8"/>
  <c r="Q3" i="8"/>
  <c r="P3" i="8"/>
  <c r="O3" i="8"/>
  <c r="N3" i="8"/>
  <c r="M3" i="8"/>
  <c r="L3" i="8"/>
  <c r="K3" i="8"/>
  <c r="J13" i="8" l="1"/>
  <c r="J10" i="8" l="1"/>
  <c r="J3" i="9"/>
  <c r="J3" i="8"/>
  <c r="J11" i="8"/>
  <c r="J9" i="8"/>
  <c r="J4" i="8"/>
  <c r="J14" i="8"/>
  <c r="J15" i="8"/>
  <c r="J16" i="8"/>
  <c r="J7" i="8"/>
  <c r="J8" i="8"/>
  <c r="J12" i="8"/>
  <c r="J5" i="8"/>
  <c r="J6" i="8"/>
  <c r="U34" i="7" l="1"/>
  <c r="T34" i="7"/>
  <c r="S34" i="7"/>
  <c r="R34" i="7"/>
  <c r="Q34" i="7"/>
  <c r="P34" i="7"/>
  <c r="O34" i="7"/>
  <c r="N34" i="7"/>
  <c r="M34" i="7"/>
  <c r="L34" i="7"/>
  <c r="K34" i="7"/>
  <c r="U33" i="7"/>
  <c r="T33" i="7"/>
  <c r="S33" i="7"/>
  <c r="R33" i="7"/>
  <c r="Q33" i="7"/>
  <c r="P33" i="7"/>
  <c r="O33" i="7"/>
  <c r="N33" i="7"/>
  <c r="M33" i="7"/>
  <c r="L33" i="7"/>
  <c r="K33" i="7"/>
  <c r="U32" i="7"/>
  <c r="T32" i="7"/>
  <c r="S32" i="7"/>
  <c r="R32" i="7"/>
  <c r="Q32" i="7"/>
  <c r="P32" i="7"/>
  <c r="O32" i="7"/>
  <c r="N32" i="7"/>
  <c r="M32" i="7"/>
  <c r="L32" i="7"/>
  <c r="K32" i="7"/>
  <c r="U31" i="7"/>
  <c r="T31" i="7"/>
  <c r="S31" i="7"/>
  <c r="R31" i="7"/>
  <c r="Q31" i="7"/>
  <c r="P31" i="7"/>
  <c r="O31" i="7"/>
  <c r="N31" i="7"/>
  <c r="M31" i="7"/>
  <c r="L31" i="7"/>
  <c r="K31" i="7"/>
  <c r="U30" i="7"/>
  <c r="T30" i="7"/>
  <c r="S30" i="7"/>
  <c r="R30" i="7"/>
  <c r="Q30" i="7"/>
  <c r="P30" i="7"/>
  <c r="O30" i="7"/>
  <c r="N30" i="7"/>
  <c r="M30" i="7"/>
  <c r="L30" i="7"/>
  <c r="K30" i="7"/>
  <c r="U29" i="7"/>
  <c r="T29" i="7"/>
  <c r="S29" i="7"/>
  <c r="R29" i="7"/>
  <c r="Q29" i="7"/>
  <c r="P29" i="7"/>
  <c r="O29" i="7"/>
  <c r="N29" i="7"/>
  <c r="M29" i="7"/>
  <c r="L29" i="7"/>
  <c r="K29" i="7"/>
  <c r="U28" i="7"/>
  <c r="T28" i="7"/>
  <c r="S28" i="7"/>
  <c r="R28" i="7"/>
  <c r="Q28" i="7"/>
  <c r="P28" i="7"/>
  <c r="O28" i="7"/>
  <c r="N28" i="7"/>
  <c r="M28" i="7"/>
  <c r="L28" i="7"/>
  <c r="K28" i="7"/>
  <c r="U27" i="7"/>
  <c r="T27" i="7"/>
  <c r="S27" i="7"/>
  <c r="R27" i="7"/>
  <c r="Q27" i="7"/>
  <c r="P27" i="7"/>
  <c r="O27" i="7"/>
  <c r="N27" i="7"/>
  <c r="M27" i="7"/>
  <c r="L27" i="7"/>
  <c r="K27" i="7"/>
  <c r="U26" i="7"/>
  <c r="T26" i="7"/>
  <c r="S26" i="7"/>
  <c r="R26" i="7"/>
  <c r="Q26" i="7"/>
  <c r="P26" i="7"/>
  <c r="O26" i="7"/>
  <c r="N26" i="7"/>
  <c r="M26" i="7"/>
  <c r="L26" i="7"/>
  <c r="K26" i="7"/>
  <c r="U25" i="7"/>
  <c r="T25" i="7"/>
  <c r="S25" i="7"/>
  <c r="R25" i="7"/>
  <c r="Q25" i="7"/>
  <c r="P25" i="7"/>
  <c r="O25" i="7"/>
  <c r="N25" i="7"/>
  <c r="M25" i="7"/>
  <c r="L25" i="7"/>
  <c r="K25" i="7"/>
  <c r="U24" i="7"/>
  <c r="T24" i="7"/>
  <c r="S24" i="7"/>
  <c r="R24" i="7"/>
  <c r="Q24" i="7"/>
  <c r="P24" i="7"/>
  <c r="O24" i="7"/>
  <c r="N24" i="7"/>
  <c r="M24" i="7"/>
  <c r="L24" i="7"/>
  <c r="K24" i="7"/>
  <c r="U23" i="7"/>
  <c r="T23" i="7"/>
  <c r="S23" i="7"/>
  <c r="R23" i="7"/>
  <c r="Q23" i="7"/>
  <c r="P23" i="7"/>
  <c r="O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O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O18" i="7"/>
  <c r="N18" i="7"/>
  <c r="M18" i="7"/>
  <c r="L18" i="7"/>
  <c r="K18" i="7"/>
  <c r="U17" i="7"/>
  <c r="T17" i="7"/>
  <c r="S17" i="7"/>
  <c r="R17" i="7"/>
  <c r="Q17" i="7"/>
  <c r="P17" i="7"/>
  <c r="O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O10" i="7"/>
  <c r="N10" i="7"/>
  <c r="M10" i="7"/>
  <c r="L10" i="7"/>
  <c r="K10" i="7"/>
  <c r="U9" i="7"/>
  <c r="T9" i="7"/>
  <c r="S9" i="7"/>
  <c r="R9" i="7"/>
  <c r="Q9" i="7"/>
  <c r="P9" i="7"/>
  <c r="O9" i="7"/>
  <c r="N9" i="7"/>
  <c r="M9" i="7"/>
  <c r="L9" i="7"/>
  <c r="K9" i="7"/>
  <c r="U8" i="7"/>
  <c r="T8" i="7"/>
  <c r="S8" i="7"/>
  <c r="R8" i="7"/>
  <c r="Q8" i="7"/>
  <c r="P8" i="7"/>
  <c r="O8" i="7"/>
  <c r="N8" i="7"/>
  <c r="M8" i="7"/>
  <c r="L8" i="7"/>
  <c r="K8" i="7"/>
  <c r="U7" i="7"/>
  <c r="T7" i="7"/>
  <c r="S7" i="7"/>
  <c r="R7" i="7"/>
  <c r="Q7" i="7"/>
  <c r="P7" i="7"/>
  <c r="O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O5" i="7"/>
  <c r="N5" i="7"/>
  <c r="M5" i="7"/>
  <c r="L5" i="7"/>
  <c r="K5" i="7"/>
  <c r="J11" i="7" l="1"/>
  <c r="J15" i="7" l="1"/>
  <c r="J14" i="7"/>
  <c r="J25" i="7"/>
  <c r="J24" i="7"/>
  <c r="J13" i="7"/>
  <c r="J28" i="7"/>
  <c r="J29" i="7"/>
  <c r="J30" i="7"/>
  <c r="J31" i="7"/>
  <c r="J27" i="7"/>
  <c r="J23" i="7"/>
  <c r="J22" i="7"/>
  <c r="J21" i="7"/>
  <c r="J9" i="7"/>
  <c r="J26" i="7"/>
  <c r="J17" i="7"/>
  <c r="J16" i="7"/>
  <c r="J18" i="7"/>
  <c r="J20" i="7"/>
  <c r="J19" i="7"/>
  <c r="J12" i="7"/>
  <c r="J10" i="7"/>
  <c r="J7" i="7"/>
  <c r="J8" i="7"/>
  <c r="J34" i="7" l="1"/>
  <c r="J33" i="7"/>
  <c r="J32" i="7"/>
  <c r="J6" i="7"/>
  <c r="J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47" i="6"/>
  <c r="T47" i="6"/>
  <c r="S47" i="6"/>
  <c r="R47" i="6"/>
  <c r="Q47" i="6"/>
  <c r="P47" i="6"/>
  <c r="N47" i="6"/>
  <c r="M47" i="6"/>
  <c r="L47" i="6"/>
  <c r="K47" i="6"/>
  <c r="U46" i="6"/>
  <c r="T46" i="6"/>
  <c r="S46" i="6"/>
  <c r="R46" i="6"/>
  <c r="Q46" i="6"/>
  <c r="P46" i="6"/>
  <c r="N46" i="6"/>
  <c r="M46" i="6"/>
  <c r="L46" i="6"/>
  <c r="K46" i="6"/>
  <c r="U45" i="6"/>
  <c r="T45" i="6"/>
  <c r="S45" i="6"/>
  <c r="R45" i="6"/>
  <c r="Q45" i="6"/>
  <c r="P45" i="6"/>
  <c r="N45" i="6"/>
  <c r="M45" i="6"/>
  <c r="L45" i="6"/>
  <c r="K45" i="6"/>
  <c r="U44" i="6"/>
  <c r="T44" i="6"/>
  <c r="S44" i="6"/>
  <c r="R44" i="6"/>
  <c r="Q44" i="6"/>
  <c r="P44" i="6"/>
  <c r="N44" i="6"/>
  <c r="M44" i="6"/>
  <c r="L44" i="6"/>
  <c r="K44" i="6"/>
  <c r="U43" i="6"/>
  <c r="T43" i="6"/>
  <c r="S43" i="6"/>
  <c r="R43" i="6"/>
  <c r="Q43" i="6"/>
  <c r="P43" i="6"/>
  <c r="N43" i="6"/>
  <c r="M43" i="6"/>
  <c r="L43" i="6"/>
  <c r="K43" i="6"/>
  <c r="U42" i="6"/>
  <c r="T42" i="6"/>
  <c r="S42" i="6"/>
  <c r="R42" i="6"/>
  <c r="Q42" i="6"/>
  <c r="P42" i="6"/>
  <c r="O42" i="6"/>
  <c r="N42" i="6"/>
  <c r="M42" i="6"/>
  <c r="L42" i="6"/>
  <c r="K42" i="6"/>
  <c r="U41" i="6"/>
  <c r="T41" i="6"/>
  <c r="S41" i="6"/>
  <c r="R41" i="6"/>
  <c r="Q41" i="6"/>
  <c r="P41" i="6"/>
  <c r="O41" i="6"/>
  <c r="N41" i="6"/>
  <c r="M41" i="6"/>
  <c r="L41" i="6"/>
  <c r="K41" i="6"/>
  <c r="U40" i="6"/>
  <c r="T40" i="6"/>
  <c r="S40" i="6"/>
  <c r="R40" i="6"/>
  <c r="Q40" i="6"/>
  <c r="P40" i="6"/>
  <c r="O40" i="6"/>
  <c r="N40" i="6"/>
  <c r="M40" i="6"/>
  <c r="L40" i="6"/>
  <c r="K40" i="6"/>
  <c r="U39" i="6"/>
  <c r="T39" i="6"/>
  <c r="S39" i="6"/>
  <c r="R39" i="6"/>
  <c r="Q39" i="6"/>
  <c r="P39" i="6"/>
  <c r="O39" i="6"/>
  <c r="N39" i="6"/>
  <c r="M39" i="6"/>
  <c r="L39" i="6"/>
  <c r="K39" i="6"/>
  <c r="U38" i="6"/>
  <c r="T38" i="6"/>
  <c r="S38" i="6"/>
  <c r="R38" i="6"/>
  <c r="Q38" i="6"/>
  <c r="P38" i="6"/>
  <c r="O38" i="6"/>
  <c r="N38" i="6"/>
  <c r="M38" i="6"/>
  <c r="L38" i="6"/>
  <c r="K38" i="6"/>
  <c r="U37" i="6"/>
  <c r="T37" i="6"/>
  <c r="S37" i="6"/>
  <c r="R37" i="6"/>
  <c r="Q37" i="6"/>
  <c r="P37" i="6"/>
  <c r="O37" i="6"/>
  <c r="N37" i="6"/>
  <c r="M37" i="6"/>
  <c r="L37" i="6"/>
  <c r="K37" i="6"/>
  <c r="U36" i="6"/>
  <c r="T36" i="6"/>
  <c r="S36" i="6"/>
  <c r="R36" i="6"/>
  <c r="Q36" i="6"/>
  <c r="P36" i="6"/>
  <c r="N36" i="6"/>
  <c r="M36" i="6"/>
  <c r="L36" i="6"/>
  <c r="K36" i="6"/>
  <c r="U35" i="6"/>
  <c r="T35" i="6"/>
  <c r="S35" i="6"/>
  <c r="R35" i="6"/>
  <c r="Q35" i="6"/>
  <c r="P35" i="6"/>
  <c r="N35" i="6"/>
  <c r="M35" i="6"/>
  <c r="L35" i="6"/>
  <c r="K35" i="6"/>
  <c r="U34" i="6"/>
  <c r="T34" i="6"/>
  <c r="S34" i="6"/>
  <c r="R34" i="6"/>
  <c r="Q34" i="6"/>
  <c r="P34" i="6"/>
  <c r="O34" i="6"/>
  <c r="N34" i="6"/>
  <c r="M34" i="6"/>
  <c r="L34" i="6"/>
  <c r="K34" i="6"/>
  <c r="U33" i="6"/>
  <c r="T33" i="6"/>
  <c r="S33" i="6"/>
  <c r="R33" i="6"/>
  <c r="Q33" i="6"/>
  <c r="P33" i="6"/>
  <c r="O33" i="6"/>
  <c r="N33" i="6"/>
  <c r="M33" i="6"/>
  <c r="L33" i="6"/>
  <c r="K33" i="6"/>
  <c r="U32" i="6"/>
  <c r="T32" i="6"/>
  <c r="S32" i="6"/>
  <c r="R32" i="6"/>
  <c r="Q32" i="6"/>
  <c r="P32" i="6"/>
  <c r="O32" i="6"/>
  <c r="N32" i="6"/>
  <c r="M32" i="6"/>
  <c r="L32" i="6"/>
  <c r="K32" i="6"/>
  <c r="U31" i="6"/>
  <c r="T31" i="6"/>
  <c r="S31" i="6"/>
  <c r="R31" i="6"/>
  <c r="Q31" i="6"/>
  <c r="P31" i="6"/>
  <c r="O31" i="6"/>
  <c r="N31" i="6"/>
  <c r="M31" i="6"/>
  <c r="L31" i="6"/>
  <c r="K31" i="6"/>
  <c r="U30" i="6"/>
  <c r="T30" i="6"/>
  <c r="S30" i="6"/>
  <c r="R30" i="6"/>
  <c r="Q30" i="6"/>
  <c r="P30" i="6"/>
  <c r="O30" i="6"/>
  <c r="N30" i="6"/>
  <c r="M30" i="6"/>
  <c r="L30" i="6"/>
  <c r="K30" i="6"/>
  <c r="U29" i="6"/>
  <c r="T29" i="6"/>
  <c r="S29" i="6"/>
  <c r="R29" i="6"/>
  <c r="Q29" i="6"/>
  <c r="P29" i="6"/>
  <c r="N29" i="6"/>
  <c r="M29" i="6"/>
  <c r="L29" i="6"/>
  <c r="K29" i="6"/>
  <c r="U28" i="6"/>
  <c r="T28" i="6"/>
  <c r="S28" i="6"/>
  <c r="R28" i="6"/>
  <c r="Q28" i="6"/>
  <c r="P28" i="6"/>
  <c r="O28" i="6"/>
  <c r="N28" i="6"/>
  <c r="M28" i="6"/>
  <c r="L28" i="6"/>
  <c r="K28" i="6"/>
  <c r="U27" i="6"/>
  <c r="T27" i="6"/>
  <c r="S27" i="6"/>
  <c r="R27" i="6"/>
  <c r="Q27" i="6"/>
  <c r="P27" i="6"/>
  <c r="O27" i="6"/>
  <c r="N27" i="6"/>
  <c r="M27" i="6"/>
  <c r="L27" i="6"/>
  <c r="K27" i="6"/>
  <c r="U26" i="6"/>
  <c r="T26" i="6"/>
  <c r="S26" i="6"/>
  <c r="R26" i="6"/>
  <c r="Q26" i="6"/>
  <c r="P26" i="6"/>
  <c r="O26" i="6"/>
  <c r="N26" i="6"/>
  <c r="M26" i="6"/>
  <c r="L26" i="6"/>
  <c r="K26" i="6"/>
  <c r="G26" i="6"/>
  <c r="U25" i="6"/>
  <c r="T25" i="6"/>
  <c r="S25" i="6"/>
  <c r="R25" i="6"/>
  <c r="Q25" i="6"/>
  <c r="P25" i="6"/>
  <c r="N25" i="6"/>
  <c r="M25" i="6"/>
  <c r="L25" i="6"/>
  <c r="K25" i="6"/>
  <c r="U24" i="6"/>
  <c r="T24" i="6"/>
  <c r="S24" i="6"/>
  <c r="R24" i="6"/>
  <c r="Q24" i="6"/>
  <c r="P24" i="6"/>
  <c r="N24" i="6"/>
  <c r="M24" i="6"/>
  <c r="L24" i="6"/>
  <c r="K24" i="6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O17" i="6"/>
  <c r="N17" i="6"/>
  <c r="M17" i="6"/>
  <c r="L17" i="6"/>
  <c r="K17" i="6"/>
  <c r="U16" i="6"/>
  <c r="T16" i="6"/>
  <c r="S16" i="6"/>
  <c r="R16" i="6"/>
  <c r="Q16" i="6"/>
  <c r="P16" i="6"/>
  <c r="N16" i="6"/>
  <c r="M16" i="6"/>
  <c r="L16" i="6"/>
  <c r="K16" i="6"/>
  <c r="U15" i="6"/>
  <c r="T15" i="6"/>
  <c r="S15" i="6"/>
  <c r="R15" i="6"/>
  <c r="Q15" i="6"/>
  <c r="P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N12" i="6"/>
  <c r="M12" i="6"/>
  <c r="L12" i="6"/>
  <c r="K12" i="6"/>
  <c r="U11" i="6"/>
  <c r="T11" i="6"/>
  <c r="S11" i="6"/>
  <c r="R11" i="6"/>
  <c r="Q11" i="6"/>
  <c r="P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38" i="5"/>
  <c r="T38" i="5"/>
  <c r="S38" i="5"/>
  <c r="R38" i="5"/>
  <c r="Q38" i="5"/>
  <c r="P38" i="5"/>
  <c r="N38" i="5"/>
  <c r="M38" i="5"/>
  <c r="L38" i="5"/>
  <c r="K38" i="5"/>
  <c r="U37" i="5"/>
  <c r="T37" i="5"/>
  <c r="S37" i="5"/>
  <c r="R37" i="5"/>
  <c r="Q37" i="5"/>
  <c r="P37" i="5"/>
  <c r="N37" i="5"/>
  <c r="M37" i="5"/>
  <c r="L37" i="5"/>
  <c r="K37" i="5"/>
  <c r="U36" i="5"/>
  <c r="T36" i="5"/>
  <c r="S36" i="5"/>
  <c r="R36" i="5"/>
  <c r="Q36" i="5"/>
  <c r="P36" i="5"/>
  <c r="N36" i="5"/>
  <c r="M36" i="5"/>
  <c r="L36" i="5"/>
  <c r="K36" i="5"/>
  <c r="U35" i="5"/>
  <c r="T35" i="5"/>
  <c r="S35" i="5"/>
  <c r="R35" i="5"/>
  <c r="Q35" i="5"/>
  <c r="P35" i="5"/>
  <c r="N35" i="5"/>
  <c r="M35" i="5"/>
  <c r="L35" i="5"/>
  <c r="K35" i="5"/>
  <c r="U34" i="5"/>
  <c r="T34" i="5"/>
  <c r="S34" i="5"/>
  <c r="R34" i="5"/>
  <c r="Q34" i="5"/>
  <c r="P34" i="5"/>
  <c r="O34" i="5"/>
  <c r="N34" i="5"/>
  <c r="M34" i="5"/>
  <c r="L34" i="5"/>
  <c r="K34" i="5"/>
  <c r="U33" i="5"/>
  <c r="T33" i="5"/>
  <c r="S33" i="5"/>
  <c r="R33" i="5"/>
  <c r="Q33" i="5"/>
  <c r="P33" i="5"/>
  <c r="N33" i="5"/>
  <c r="M33" i="5"/>
  <c r="L33" i="5"/>
  <c r="K33" i="5"/>
  <c r="U32" i="5"/>
  <c r="T32" i="5"/>
  <c r="S32" i="5"/>
  <c r="R32" i="5"/>
  <c r="Q32" i="5"/>
  <c r="P32" i="5"/>
  <c r="O32" i="5"/>
  <c r="N32" i="5"/>
  <c r="M32" i="5"/>
  <c r="L32" i="5"/>
  <c r="K32" i="5"/>
  <c r="U31" i="5"/>
  <c r="T31" i="5"/>
  <c r="S31" i="5"/>
  <c r="R31" i="5"/>
  <c r="Q31" i="5"/>
  <c r="P31" i="5"/>
  <c r="O31" i="5"/>
  <c r="N31" i="5"/>
  <c r="M31" i="5"/>
  <c r="L31" i="5"/>
  <c r="K31" i="5"/>
  <c r="U30" i="5"/>
  <c r="T30" i="5"/>
  <c r="S30" i="5"/>
  <c r="R30" i="5"/>
  <c r="Q30" i="5"/>
  <c r="P30" i="5"/>
  <c r="N30" i="5"/>
  <c r="M30" i="5"/>
  <c r="L30" i="5"/>
  <c r="K30" i="5"/>
  <c r="U29" i="5"/>
  <c r="T29" i="5"/>
  <c r="S29" i="5"/>
  <c r="R29" i="5"/>
  <c r="Q29" i="5"/>
  <c r="P29" i="5"/>
  <c r="O29" i="5"/>
  <c r="N29" i="5"/>
  <c r="M29" i="5"/>
  <c r="L29" i="5"/>
  <c r="K29" i="5"/>
  <c r="U28" i="5"/>
  <c r="T28" i="5"/>
  <c r="S28" i="5"/>
  <c r="R28" i="5"/>
  <c r="Q28" i="5"/>
  <c r="P28" i="5"/>
  <c r="O28" i="5"/>
  <c r="N28" i="5"/>
  <c r="M28" i="5"/>
  <c r="L28" i="5"/>
  <c r="K28" i="5"/>
  <c r="G28" i="5"/>
  <c r="U27" i="5"/>
  <c r="T27" i="5"/>
  <c r="S27" i="5"/>
  <c r="R27" i="5"/>
  <c r="Q27" i="5"/>
  <c r="P27" i="5"/>
  <c r="N27" i="5"/>
  <c r="M27" i="5"/>
  <c r="L27" i="5"/>
  <c r="K27" i="5"/>
  <c r="U26" i="5"/>
  <c r="T26" i="5"/>
  <c r="S26" i="5"/>
  <c r="R26" i="5"/>
  <c r="Q26" i="5"/>
  <c r="P26" i="5"/>
  <c r="N26" i="5"/>
  <c r="M26" i="5"/>
  <c r="L26" i="5"/>
  <c r="K26" i="5"/>
  <c r="U25" i="5"/>
  <c r="T25" i="5"/>
  <c r="S25" i="5"/>
  <c r="R25" i="5"/>
  <c r="Q25" i="5"/>
  <c r="P25" i="5"/>
  <c r="N25" i="5"/>
  <c r="M25" i="5"/>
  <c r="L25" i="5"/>
  <c r="K25" i="5"/>
  <c r="U24" i="5"/>
  <c r="T24" i="5"/>
  <c r="S24" i="5"/>
  <c r="R24" i="5"/>
  <c r="Q24" i="5"/>
  <c r="P24" i="5"/>
  <c r="N24" i="5"/>
  <c r="M24" i="5"/>
  <c r="L24" i="5"/>
  <c r="K24" i="5"/>
  <c r="U23" i="5"/>
  <c r="T23" i="5"/>
  <c r="S23" i="5"/>
  <c r="R23" i="5"/>
  <c r="Q23" i="5"/>
  <c r="P23" i="5"/>
  <c r="O23" i="5"/>
  <c r="N23" i="5"/>
  <c r="M23" i="5"/>
  <c r="L23" i="5"/>
  <c r="K23" i="5"/>
  <c r="U22" i="5"/>
  <c r="T22" i="5"/>
  <c r="S22" i="5"/>
  <c r="R22" i="5"/>
  <c r="Q22" i="5"/>
  <c r="P22" i="5"/>
  <c r="N22" i="5"/>
  <c r="M22" i="5"/>
  <c r="L22" i="5"/>
  <c r="K22" i="5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N16" i="5"/>
  <c r="M16" i="5"/>
  <c r="L16" i="5"/>
  <c r="K16" i="5"/>
  <c r="U15" i="5"/>
  <c r="T15" i="5"/>
  <c r="S15" i="5"/>
  <c r="R15" i="5"/>
  <c r="Q15" i="5"/>
  <c r="P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N12" i="5"/>
  <c r="M12" i="5"/>
  <c r="L12" i="5"/>
  <c r="K12" i="5"/>
  <c r="U11" i="5"/>
  <c r="T11" i="5"/>
  <c r="S11" i="5"/>
  <c r="R11" i="5"/>
  <c r="Q11" i="5"/>
  <c r="P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U21" i="4"/>
  <c r="T21" i="4"/>
  <c r="S21" i="4"/>
  <c r="R21" i="4"/>
  <c r="Q21" i="4"/>
  <c r="P21" i="4"/>
  <c r="N21" i="4"/>
  <c r="M21" i="4"/>
  <c r="L21" i="4"/>
  <c r="K21" i="4"/>
  <c r="U20" i="4"/>
  <c r="T20" i="4"/>
  <c r="S20" i="4"/>
  <c r="R20" i="4"/>
  <c r="Q20" i="4"/>
  <c r="P20" i="4"/>
  <c r="N20" i="4"/>
  <c r="M20" i="4"/>
  <c r="L20" i="4"/>
  <c r="K20" i="4"/>
  <c r="U19" i="4"/>
  <c r="T19" i="4"/>
  <c r="S19" i="4"/>
  <c r="R19" i="4"/>
  <c r="Q19" i="4"/>
  <c r="P19" i="4"/>
  <c r="N19" i="4"/>
  <c r="M19" i="4"/>
  <c r="L19" i="4"/>
  <c r="K19" i="4"/>
  <c r="U18" i="4"/>
  <c r="T18" i="4"/>
  <c r="S18" i="4"/>
  <c r="R18" i="4"/>
  <c r="Q18" i="4"/>
  <c r="P18" i="4"/>
  <c r="O18" i="4"/>
  <c r="N18" i="4"/>
  <c r="M18" i="4"/>
  <c r="L18" i="4"/>
  <c r="K18" i="4"/>
  <c r="U17" i="4"/>
  <c r="T17" i="4"/>
  <c r="S17" i="4"/>
  <c r="R17" i="4"/>
  <c r="Q17" i="4"/>
  <c r="P17" i="4"/>
  <c r="O17" i="4"/>
  <c r="N17" i="4"/>
  <c r="M17" i="4"/>
  <c r="L17" i="4"/>
  <c r="K17" i="4"/>
  <c r="U16" i="4"/>
  <c r="T16" i="4"/>
  <c r="S16" i="4"/>
  <c r="R16" i="4"/>
  <c r="Q16" i="4"/>
  <c r="P16" i="4"/>
  <c r="N16" i="4"/>
  <c r="M16" i="4"/>
  <c r="L16" i="4"/>
  <c r="K16" i="4"/>
  <c r="U15" i="4"/>
  <c r="T15" i="4"/>
  <c r="S15" i="4"/>
  <c r="R15" i="4"/>
  <c r="Q15" i="4"/>
  <c r="P15" i="4"/>
  <c r="N15" i="4"/>
  <c r="M15" i="4"/>
  <c r="L15" i="4"/>
  <c r="K15" i="4"/>
  <c r="U14" i="4"/>
  <c r="T14" i="4"/>
  <c r="S14" i="4"/>
  <c r="R14" i="4"/>
  <c r="Q14" i="4"/>
  <c r="P14" i="4"/>
  <c r="O14" i="4"/>
  <c r="N14" i="4"/>
  <c r="M14" i="4"/>
  <c r="L14" i="4"/>
  <c r="K14" i="4"/>
  <c r="U13" i="4"/>
  <c r="T13" i="4"/>
  <c r="S13" i="4"/>
  <c r="R13" i="4"/>
  <c r="Q13" i="4"/>
  <c r="P13" i="4"/>
  <c r="N13" i="4"/>
  <c r="M13" i="4"/>
  <c r="L13" i="4"/>
  <c r="K13" i="4"/>
  <c r="U12" i="4"/>
  <c r="T12" i="4"/>
  <c r="S12" i="4"/>
  <c r="R12" i="4"/>
  <c r="Q12" i="4"/>
  <c r="P12" i="4"/>
  <c r="N12" i="4"/>
  <c r="M12" i="4"/>
  <c r="L12" i="4"/>
  <c r="K12" i="4"/>
  <c r="U11" i="4"/>
  <c r="T11" i="4"/>
  <c r="S11" i="4"/>
  <c r="R11" i="4"/>
  <c r="Q11" i="4"/>
  <c r="P11" i="4"/>
  <c r="N11" i="4"/>
  <c r="M11" i="4"/>
  <c r="L11" i="4"/>
  <c r="K11" i="4"/>
  <c r="U10" i="4"/>
  <c r="T10" i="4"/>
  <c r="S10" i="4"/>
  <c r="R10" i="4"/>
  <c r="Q10" i="4"/>
  <c r="P10" i="4"/>
  <c r="N10" i="4"/>
  <c r="M10" i="4"/>
  <c r="L10" i="4"/>
  <c r="K10" i="4"/>
  <c r="U9" i="4"/>
  <c r="T9" i="4"/>
  <c r="S9" i="4"/>
  <c r="R9" i="4"/>
  <c r="Q9" i="4"/>
  <c r="P9" i="4"/>
  <c r="N9" i="4"/>
  <c r="M9" i="4"/>
  <c r="L9" i="4"/>
  <c r="K9" i="4"/>
  <c r="U8" i="4"/>
  <c r="T8" i="4"/>
  <c r="S8" i="4"/>
  <c r="R8" i="4"/>
  <c r="Q8" i="4"/>
  <c r="P8" i="4"/>
  <c r="N8" i="4"/>
  <c r="M8" i="4"/>
  <c r="L8" i="4"/>
  <c r="K8" i="4"/>
  <c r="U7" i="4"/>
  <c r="T7" i="4"/>
  <c r="S7" i="4"/>
  <c r="R7" i="4"/>
  <c r="Q7" i="4"/>
  <c r="P7" i="4"/>
  <c r="N7" i="4"/>
  <c r="M7" i="4"/>
  <c r="L7" i="4"/>
  <c r="K7" i="4"/>
  <c r="U6" i="4"/>
  <c r="T6" i="4"/>
  <c r="S6" i="4"/>
  <c r="R6" i="4"/>
  <c r="Q6" i="4"/>
  <c r="P6" i="4"/>
  <c r="N6" i="4"/>
  <c r="M6" i="4"/>
  <c r="L6" i="4"/>
  <c r="K6" i="4"/>
  <c r="U5" i="4"/>
  <c r="T5" i="4"/>
  <c r="S5" i="4"/>
  <c r="R5" i="4"/>
  <c r="Q5" i="4"/>
  <c r="P5" i="4"/>
  <c r="N5" i="4"/>
  <c r="M5" i="4"/>
  <c r="L5" i="4"/>
  <c r="K5" i="4"/>
  <c r="U4" i="4"/>
  <c r="T4" i="4"/>
  <c r="S4" i="4"/>
  <c r="R4" i="4"/>
  <c r="Q4" i="4"/>
  <c r="P4" i="4"/>
  <c r="O4" i="4"/>
  <c r="N4" i="4"/>
  <c r="M4" i="4"/>
  <c r="L4" i="4"/>
  <c r="K4" i="4"/>
  <c r="U3" i="4"/>
  <c r="T3" i="4"/>
  <c r="S3" i="4"/>
  <c r="R3" i="4"/>
  <c r="Q3" i="4"/>
  <c r="P3" i="4"/>
  <c r="O3" i="4"/>
  <c r="N3" i="4"/>
  <c r="M3" i="4"/>
  <c r="L3" i="4"/>
  <c r="K3" i="4"/>
  <c r="H28" i="5" l="1"/>
  <c r="H26" i="6"/>
  <c r="J40" i="6" l="1"/>
  <c r="J39" i="6"/>
  <c r="J42" i="6"/>
  <c r="O5" i="4" l="1"/>
  <c r="O47" i="6"/>
  <c r="O45" i="6"/>
  <c r="O43" i="6"/>
  <c r="O38" i="5"/>
  <c r="O36" i="5"/>
  <c r="O20" i="4"/>
  <c r="O46" i="6"/>
  <c r="O44" i="6"/>
  <c r="O21" i="4"/>
  <c r="O19" i="4"/>
  <c r="O37" i="5"/>
  <c r="O20" i="6"/>
  <c r="O21" i="5"/>
  <c r="O8" i="4"/>
  <c r="O7" i="4"/>
  <c r="O19" i="5"/>
  <c r="O19" i="6"/>
  <c r="O29" i="6"/>
  <c r="O30" i="5"/>
  <c r="O12" i="4"/>
  <c r="O16" i="4"/>
  <c r="O24" i="6"/>
  <c r="O26" i="5"/>
  <c r="O11" i="4"/>
  <c r="O25" i="5"/>
  <c r="O10" i="4"/>
  <c r="O23" i="6"/>
  <c r="O6" i="4"/>
  <c r="O20" i="5"/>
  <c r="O21" i="6"/>
  <c r="O22" i="5"/>
  <c r="O36" i="6"/>
  <c r="O35" i="5"/>
  <c r="O27" i="5"/>
  <c r="O25" i="6"/>
  <c r="O13" i="4"/>
  <c r="O15" i="4"/>
  <c r="O22" i="6"/>
  <c r="O24" i="5"/>
  <c r="O9" i="4"/>
  <c r="O35" i="6"/>
  <c r="O33" i="5"/>
  <c r="O16" i="6"/>
  <c r="O14" i="6"/>
  <c r="O12" i="6"/>
  <c r="O10" i="6"/>
  <c r="O8" i="6"/>
  <c r="O6" i="6"/>
  <c r="O15" i="5"/>
  <c r="O13" i="5"/>
  <c r="O11" i="5"/>
  <c r="O9" i="5"/>
  <c r="O7" i="5"/>
  <c r="O5" i="5"/>
  <c r="O15" i="6"/>
  <c r="O11" i="6"/>
  <c r="O7" i="6"/>
  <c r="O14" i="5"/>
  <c r="O10" i="5"/>
  <c r="O6" i="5"/>
  <c r="O13" i="6"/>
  <c r="O9" i="6"/>
  <c r="O5" i="6"/>
  <c r="O16" i="5"/>
  <c r="O12" i="5"/>
  <c r="O8" i="5"/>
  <c r="J35" i="5"/>
  <c r="J36" i="6"/>
  <c r="J25" i="6"/>
  <c r="J27" i="5"/>
  <c r="J13" i="4"/>
  <c r="J30" i="5"/>
  <c r="J29" i="6"/>
  <c r="J12" i="4"/>
  <c r="J16" i="4"/>
  <c r="J24" i="6"/>
  <c r="J26" i="5"/>
  <c r="J11" i="4"/>
  <c r="J23" i="6"/>
  <c r="J25" i="5"/>
  <c r="J10" i="4"/>
  <c r="J4" i="6"/>
  <c r="J4" i="7"/>
  <c r="J4" i="5"/>
  <c r="J4" i="4"/>
  <c r="J20" i="5"/>
  <c r="J6" i="4"/>
  <c r="J3" i="6"/>
  <c r="J3" i="7"/>
  <c r="J3" i="5"/>
  <c r="J3" i="4"/>
  <c r="J38" i="5"/>
  <c r="J37" i="5"/>
  <c r="J36" i="5"/>
  <c r="J47" i="6"/>
  <c r="J46" i="6"/>
  <c r="J45" i="6"/>
  <c r="J44" i="6"/>
  <c r="J43" i="6"/>
  <c r="J21" i="4"/>
  <c r="J20" i="4"/>
  <c r="J19" i="4"/>
  <c r="J16" i="6"/>
  <c r="J15" i="6"/>
  <c r="J14" i="6"/>
  <c r="J13" i="6"/>
  <c r="J12" i="6"/>
  <c r="J11" i="6"/>
  <c r="J10" i="6"/>
  <c r="J9" i="6"/>
  <c r="J8" i="6"/>
  <c r="J7" i="6"/>
  <c r="J6" i="6"/>
  <c r="J5" i="6"/>
  <c r="J16" i="5"/>
  <c r="J15" i="5"/>
  <c r="J14" i="5"/>
  <c r="J13" i="5"/>
  <c r="J12" i="5"/>
  <c r="J11" i="5"/>
  <c r="J10" i="5"/>
  <c r="J9" i="5"/>
  <c r="J8" i="5"/>
  <c r="J7" i="5"/>
  <c r="J6" i="5"/>
  <c r="J5" i="5"/>
  <c r="J41" i="6"/>
  <c r="J15" i="4"/>
  <c r="J22" i="6"/>
  <c r="J24" i="5"/>
  <c r="J9" i="4"/>
  <c r="J38" i="6"/>
  <c r="J18" i="4"/>
  <c r="J34" i="5"/>
  <c r="J34" i="6"/>
  <c r="J31" i="5"/>
  <c r="J32" i="6"/>
  <c r="J30" i="6"/>
  <c r="J29" i="5"/>
  <c r="J27" i="6"/>
  <c r="J18" i="6"/>
  <c r="J18" i="5"/>
  <c r="J33" i="5"/>
  <c r="J35" i="6"/>
  <c r="J23" i="5"/>
  <c r="J19" i="6"/>
  <c r="J19" i="5"/>
  <c r="J28" i="5"/>
  <c r="J26" i="6"/>
  <c r="J14" i="4"/>
  <c r="J5" i="4"/>
  <c r="J20" i="6"/>
  <c r="J21" i="5"/>
  <c r="J8" i="4"/>
  <c r="J7" i="4"/>
  <c r="J37" i="6"/>
  <c r="J32" i="5"/>
  <c r="J33" i="6"/>
  <c r="J31" i="6"/>
  <c r="J28" i="6"/>
  <c r="J17" i="6"/>
  <c r="J17" i="5"/>
  <c r="J17" i="4"/>
  <c r="J21" i="6"/>
  <c r="J22" i="5"/>
</calcChain>
</file>

<file path=xl/sharedStrings.xml><?xml version="1.0" encoding="utf-8"?>
<sst xmlns="http://schemas.openxmlformats.org/spreadsheetml/2006/main" count="790" uniqueCount="224">
  <si>
    <t>Esophagus</t>
  </si>
  <si>
    <t>Right Brachial Plexus</t>
  </si>
  <si>
    <t>BrachialPlexus R</t>
  </si>
  <si>
    <t>Left Brachial Plexus</t>
  </si>
  <si>
    <t>BrachialPlexus L</t>
  </si>
  <si>
    <t>Pulmonary Artery</t>
  </si>
  <si>
    <t>PulmonaryArtery</t>
  </si>
  <si>
    <t>Ascending and descending aorta</t>
  </si>
  <si>
    <t>Aorta</t>
  </si>
  <si>
    <t>Heart</t>
  </si>
  <si>
    <t>Reviewed</t>
  </si>
  <si>
    <t>ApprovalStatus</t>
  </si>
  <si>
    <t>Proximal Bronchial Tree</t>
  </si>
  <si>
    <t>BronchialTree</t>
  </si>
  <si>
    <t>gsal</t>
  </si>
  <si>
    <t>Trachea</t>
  </si>
  <si>
    <t>.Lung</t>
  </si>
  <si>
    <t>TreatmentSite</t>
  </si>
  <si>
    <t>Spinal Canal</t>
  </si>
  <si>
    <t>Diagnosis</t>
  </si>
  <si>
    <t>Both Lungs</t>
  </si>
  <si>
    <t>Lung B</t>
  </si>
  <si>
    <t>Description</t>
  </si>
  <si>
    <t>Right Lung</t>
  </si>
  <si>
    <t>Lung R</t>
  </si>
  <si>
    <t>Structure</t>
  </si>
  <si>
    <t>Left Lung</t>
  </si>
  <si>
    <t>Lung L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</si>
  <si>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</si>
  <si>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</si>
  <si>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</si>
  <si>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</si>
  <si>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</si>
  <si>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</si>
  <si>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</si>
  <si>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</si>
  <si>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</si>
  <si>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</si>
  <si>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</si>
  <si>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</si>
  <si>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</si>
  <si>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</si>
  <si>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</si>
  <si>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</si>
  <si>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</si>
  <si>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</si>
  <si>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</si>
  <si>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</si>
  <si>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</si>
  <si>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</si>
  <si>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Small Bowel</t>
  </si>
  <si>
    <t>Large Bowel</t>
  </si>
  <si>
    <t>Kidney Both</t>
  </si>
  <si>
    <t>Kidney B</t>
  </si>
  <si>
    <t>Kidney Right</t>
  </si>
  <si>
    <t>Kidney R</t>
  </si>
  <si>
    <t>Kidney Left</t>
  </si>
  <si>
    <t>Kidney L</t>
  </si>
  <si>
    <t>Stomach</t>
  </si>
  <si>
    <t>Liver</t>
  </si>
  <si>
    <t>RO Helper Structure</t>
  </si>
  <si>
    <t>Z3</t>
  </si>
  <si>
    <t>RO Helper</t>
  </si>
  <si>
    <t>Z2</t>
  </si>
  <si>
    <t>Z1</t>
  </si>
  <si>
    <t>SpinalCanal PRV 5mm</t>
  </si>
  <si>
    <t>PRV5 SpinalCanal</t>
  </si>
  <si>
    <t>Spinal Canal PRV</t>
  </si>
  <si>
    <t>Additional PTV</t>
  </si>
  <si>
    <t>PTV 2</t>
  </si>
  <si>
    <t>PTV</t>
  </si>
  <si>
    <t>.Esophagus</t>
  </si>
  <si>
    <t>CTV High Risk</t>
  </si>
  <si>
    <t>CTV</t>
  </si>
  <si>
    <t>GTV</t>
  </si>
  <si>
    <t>Esophagus 3D CRT</t>
  </si>
  <si>
    <t>ICD-10</t>
  </si>
  <si>
    <t>C15.9</t>
  </si>
  <si>
    <t>Dose Prescription Volume</t>
  </si>
  <si>
    <t>DPV</t>
  </si>
  <si>
    <t>Body</t>
  </si>
  <si>
    <t>VolumeCodeTable</t>
  </si>
  <si>
    <t>VolumeCode</t>
  </si>
  <si>
    <t>Intercostal muscle and ribs as defined by margin from lung</t>
  </si>
  <si>
    <t>Chest Wall</t>
  </si>
  <si>
    <t>Intercostal muscle</t>
  </si>
  <si>
    <t>PTV High Risk for optimizer</t>
  </si>
  <si>
    <t>opt PTV</t>
  </si>
  <si>
    <t>PTV opt</t>
  </si>
  <si>
    <t>PTV for DVH</t>
  </si>
  <si>
    <t>eval PTV</t>
  </si>
  <si>
    <t>PTV eval</t>
  </si>
  <si>
    <t>PTV defined by Radiation Oncologist</t>
  </si>
  <si>
    <t>Internal Target Volume</t>
  </si>
  <si>
    <t>ITV</t>
  </si>
  <si>
    <t>Internal Gross Target Volume</t>
  </si>
  <si>
    <t>IGTV</t>
  </si>
  <si>
    <t>GTV from PET</t>
  </si>
  <si>
    <t>GTV PET</t>
  </si>
  <si>
    <t>GTV Maximum Intensity</t>
  </si>
  <si>
    <t>GTV MIP</t>
  </si>
  <si>
    <t>TMV</t>
  </si>
  <si>
    <t>GTV Average Intensity</t>
  </si>
  <si>
    <t>GTV AVE</t>
  </si>
  <si>
    <t>GTV 4D Phase 90</t>
  </si>
  <si>
    <t>GTV 4D90</t>
  </si>
  <si>
    <t>GTV 4D Phase 80</t>
  </si>
  <si>
    <t>GTV 4D80</t>
  </si>
  <si>
    <t>GTV 4D Phase 70</t>
  </si>
  <si>
    <t>GTV 4D70</t>
  </si>
  <si>
    <t>GTV 4D Phase 60</t>
  </si>
  <si>
    <t>GTV 4D60</t>
  </si>
  <si>
    <t>GTV 4D Phase 50</t>
  </si>
  <si>
    <t>GTV 4D50</t>
  </si>
  <si>
    <t>GTV 4D Phase 40</t>
  </si>
  <si>
    <t>GTV 4D40</t>
  </si>
  <si>
    <t>GTV 4D Phase 30</t>
  </si>
  <si>
    <t>GTV 4D30</t>
  </si>
  <si>
    <t>GTV 4D Phase 20</t>
  </si>
  <si>
    <t>GTV 4D20</t>
  </si>
  <si>
    <t>GTV 4D Phase 10</t>
  </si>
  <si>
    <t>GTV 4D10</t>
  </si>
  <si>
    <t>GTV 4D Phase 0</t>
  </si>
  <si>
    <t>GTV 4D0</t>
  </si>
  <si>
    <t>Lung VMAT non-SABR</t>
  </si>
  <si>
    <t>C34.9</t>
  </si>
  <si>
    <t>Lung VMAT</t>
  </si>
  <si>
    <t>Z5</t>
  </si>
  <si>
    <t>Z4</t>
  </si>
  <si>
    <t>105% Dose outside of PTV</t>
  </si>
  <si>
    <t>Dose105[%]-PTV</t>
  </si>
  <si>
    <t>Dose</t>
  </si>
  <si>
    <t>Body excluding PTV+20</t>
  </si>
  <si>
    <t>Body-PTV+20</t>
  </si>
  <si>
    <t>Normal Tissue</t>
  </si>
  <si>
    <t>PTV with 2cm expansion</t>
  </si>
  <si>
    <t>PTV+20</t>
  </si>
  <si>
    <t>Irradiated Volume</t>
  </si>
  <si>
    <t>Proximal Bronchial Tree Zone</t>
  </si>
  <si>
    <t>Bronchial Tree PRV</t>
  </si>
  <si>
    <t>Skin</t>
  </si>
  <si>
    <t>Lung SBRT all prescriptions</t>
  </si>
  <si>
    <t>Lung SBRT</t>
  </si>
  <si>
    <t>Supraclavicular lymph nodes</t>
  </si>
  <si>
    <t>Nodes SC</t>
  </si>
  <si>
    <t>Internal mammary nodes</t>
  </si>
  <si>
    <t>Nodes IMC</t>
  </si>
  <si>
    <t>Level III axillary lymph nodes</t>
  </si>
  <si>
    <t>Nodes Axilla III</t>
  </si>
  <si>
    <t>Level II axillary lymph nodes</t>
  </si>
  <si>
    <t>Nodes Axilla II</t>
  </si>
  <si>
    <t>Level I axillary lymph nodes</t>
  </si>
  <si>
    <t>Nodes Axilla I</t>
  </si>
  <si>
    <t>Scar Wire</t>
  </si>
  <si>
    <t>Wire</t>
  </si>
  <si>
    <t>Subclavian artery</t>
  </si>
  <si>
    <t>Axillary vessels</t>
  </si>
  <si>
    <t>Pectoralis minor</t>
  </si>
  <si>
    <t>PTV Nodes</t>
  </si>
  <si>
    <t>PTVn</t>
  </si>
  <si>
    <t>Matchplane</t>
  </si>
  <si>
    <t>Baseline</t>
  </si>
  <si>
    <t>Intercostal muscle and ribs</t>
  </si>
  <si>
    <t>Right Female Breast</t>
  </si>
  <si>
    <t>Breast R</t>
  </si>
  <si>
    <t>Left Female Breast</t>
  </si>
  <si>
    <t>Breast L</t>
  </si>
  <si>
    <t>PTV high</t>
  </si>
  <si>
    <t>CTV high</t>
  </si>
  <si>
    <t>.Breast</t>
  </si>
  <si>
    <t>Cavity surogate for GTV</t>
  </si>
  <si>
    <t>Cavity</t>
  </si>
  <si>
    <t>Gross Target Volume</t>
  </si>
  <si>
    <t>Breast</t>
  </si>
  <si>
    <t>C50.9</t>
  </si>
  <si>
    <t>Prox Bronch Zone</t>
  </si>
  <si>
    <t>Status</t>
  </si>
  <si>
    <t>Active</t>
  </si>
  <si>
    <t>Columns</t>
  </si>
  <si>
    <t>Site</t>
  </si>
  <si>
    <t>Lung VMAT.xml</t>
  </si>
  <si>
    <t>Esophagus Template.xml</t>
  </si>
  <si>
    <t>Lung SBRT.xml</t>
  </si>
  <si>
    <t>BreastTemplate.xml</t>
  </si>
  <si>
    <t>Author</t>
  </si>
  <si>
    <t>TemplateID</t>
  </si>
  <si>
    <t>TemplateCategory</t>
  </si>
  <si>
    <t>TemplateType</t>
  </si>
  <si>
    <t>CTV Cavity</t>
  </si>
  <si>
    <t>PTV Cavity</t>
  </si>
  <si>
    <t>CTVn</t>
  </si>
  <si>
    <t>CTV Nodes</t>
  </si>
  <si>
    <t>Surgical Cavity as High Risk CTV</t>
  </si>
  <si>
    <t>Surgical Cavity with Margin as High Risk PTV</t>
  </si>
  <si>
    <t>PTV for DVH evaluation</t>
  </si>
  <si>
    <t>TemplateFileName</t>
  </si>
  <si>
    <t>Clinical Target Volume Low</t>
  </si>
  <si>
    <t>CTV low</t>
  </si>
  <si>
    <t>PTV low</t>
  </si>
  <si>
    <t>Planning Target Volume Low</t>
  </si>
  <si>
    <t>PTV for optimizer</t>
  </si>
  <si>
    <t>PRV2 SpinalCanal</t>
  </si>
  <si>
    <t>SpinalCanal PRV 2mm</t>
  </si>
  <si>
    <t>Brain Stem</t>
  </si>
  <si>
    <t>BrainStem</t>
  </si>
  <si>
    <t>Brain Stem PRV</t>
  </si>
  <si>
    <t>PRV2 BrainStem</t>
  </si>
  <si>
    <t>Brain Stem PRV 2mm</t>
  </si>
  <si>
    <t>Spinal Cord</t>
  </si>
  <si>
    <t>PRV2 SpinalCord</t>
  </si>
  <si>
    <t>Spine</t>
  </si>
  <si>
    <t>Spine SBRT</t>
  </si>
  <si>
    <t>.Spine</t>
  </si>
  <si>
    <t>Spine Template.xml</t>
  </si>
  <si>
    <t>Spine OAR</t>
  </si>
  <si>
    <t>OAR for Spine SABR</t>
  </si>
  <si>
    <t>Spine OARTemplate.xml</t>
  </si>
  <si>
    <t>Avoid</t>
  </si>
  <si>
    <t>Avoid Post</t>
  </si>
  <si>
    <t>Post Avoidance Structure</t>
  </si>
  <si>
    <t>Small intestine</t>
  </si>
  <si>
    <t>Large intestine</t>
  </si>
  <si>
    <t>Sacral plexus</t>
  </si>
  <si>
    <t>Urethra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</si>
</sst>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Font="1" applyBorder="1" applyAlignment="1">
      <alignment horizontal="left"/>
    </xf>
    <xf numFmtId="0" fontId="0" fillId="0" borderId="14" xfId="0" applyBorder="1"/>
    <xf numFmtId="49" fontId="0" fillId="0" borderId="5" xfId="0" applyNumberFormat="1" applyFont="1" applyFill="1" applyBorder="1" applyAlignment="1">
      <alignment horizontal="left"/>
    </xf>
    <xf numFmtId="0" fontId="0" fillId="0" borderId="14" xfId="0" applyNumberFormat="1" applyBorder="1"/>
    <xf numFmtId="0" fontId="0" fillId="0" borderId="14" xfId="0" applyFill="1" applyBorder="1"/>
    <xf numFmtId="0" fontId="0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/>
    <xf numFmtId="0" fontId="0" fillId="2" borderId="5" xfId="0" applyFont="1" applyFill="1" applyBorder="1" applyAlignment="1">
      <alignment horizontal="left"/>
    </xf>
    <xf numFmtId="49" fontId="0" fillId="2" borderId="5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/>
    <xf numFmtId="0" fontId="0" fillId="2" borderId="5" xfId="0" applyFont="1" applyFill="1" applyBorder="1" applyAlignment="1"/>
    <xf numFmtId="49" fontId="2" fillId="0" borderId="15" xfId="0" applyNumberFormat="1" applyFont="1" applyBorder="1" applyAlignment="1">
      <alignment horizontal="center"/>
    </xf>
    <xf numFmtId="0" fontId="0" fillId="0" borderId="14" xfId="0" applyFont="1" applyBorder="1" applyAlignment="1"/>
    <xf numFmtId="0" fontId="0" fillId="2" borderId="12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Border="1"/>
    <xf numFmtId="0" fontId="5" fillId="0" borderId="6" xfId="0" applyFont="1" applyBorder="1" applyAlignment="1"/>
    <xf numFmtId="49" fontId="5" fillId="0" borderId="5" xfId="0" applyNumberFormat="1" applyFont="1" applyBorder="1" applyAlignment="1">
      <alignment horizontal="left"/>
    </xf>
    <xf numFmtId="49" fontId="5" fillId="0" borderId="5" xfId="0" applyNumberFormat="1" applyFont="1" applyFill="1" applyBorder="1" applyAlignment="1">
      <alignment horizontal="left"/>
    </xf>
    <xf numFmtId="0" fontId="0" fillId="0" borderId="5" xfId="0" applyNumberFormat="1" applyBorder="1"/>
    <xf numFmtId="0" fontId="5" fillId="0" borderId="13" xfId="0" applyFont="1" applyBorder="1" applyAlignment="1"/>
    <xf numFmtId="49" fontId="5" fillId="0" borderId="18" xfId="0" applyNumberFormat="1" applyFont="1" applyBorder="1" applyAlignment="1">
      <alignment horizontal="left"/>
    </xf>
    <xf numFmtId="49" fontId="5" fillId="0" borderId="18" xfId="0" applyNumberFormat="1" applyFont="1" applyFill="1" applyBorder="1" applyAlignment="1">
      <alignment horizontal="left"/>
    </xf>
    <xf numFmtId="0" fontId="0" fillId="0" borderId="18" xfId="0" applyNumberFormat="1" applyBorder="1"/>
    <xf numFmtId="0" fontId="0" fillId="0" borderId="12" xfId="0" applyNumberFormat="1" applyBorder="1"/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0" borderId="18" xfId="1" applyFont="1" applyBorder="1" applyAlignment="1">
      <alignment horizontal="center"/>
    </xf>
  </cellXfs>
  <cellStyles count="2">
    <cellStyle name="Normal" xfId="0" builtinId="0"/>
    <cellStyle name="Title 2" xfId="1"/>
  </cellStyles>
  <dxfs count="83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7" name="Table33132343867" displayName="Table33132343867" ref="A2:B13" totalsRowShown="0" headerRowDxfId="82" headerRowBorderDxfId="81" tableBorderDxfId="80" totalsRowBorderDxfId="79">
  <tableColumns count="2">
    <tableColumn id="1" name="Attribute"/>
    <tableColumn id="2" name="Value" dataDxfId="78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6" name="Table53335396817" displayName="Table53335396817" ref="D2:H20" totalsRowShown="0" headerRowDxfId="22" headerRowBorderDxfId="21" tableBorderDxfId="20" totalsRowBorderDxfId="19">
  <tableColumns count="5">
    <tableColumn id="1" name="Structure" dataDxfId="18"/>
    <tableColumn id="2" name="ID" dataDxfId="17"/>
    <tableColumn id="3" name="Name" dataDxfId="16"/>
    <tableColumn id="4" name="VolumeCode" dataDxfId="15"/>
    <tableColumn id="5" name="VolumeCodeTable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Table331323438671618" displayName="Table331323438671618" ref="A2:B13" totalsRowShown="0" headerRowDxfId="13" headerRowBorderDxfId="12" tableBorderDxfId="11" totalsRowBorderDxfId="10">
  <tableColumns count="2">
    <tableColumn id="1" name="Attribute"/>
    <tableColumn id="2" name="Value" dataDxfId="9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8" name="Table5333539681719" displayName="Table5333539681719" ref="D2:H25" totalsRowShown="0" headerRowDxfId="8" headerRowBorderDxfId="7" tableBorderDxfId="6" totalsRowBorderDxfId="5"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533353968" displayName="Table533353968" ref="D2:H21" totalsRowShown="0" headerRowDxfId="77" headerRowBorderDxfId="76" tableBorderDxfId="75" totalsRowBorderDxfId="74">
  <tableColumns count="5">
    <tableColumn id="1" name="Structure" dataDxfId="73"/>
    <tableColumn id="2" name="ID" dataDxfId="72"/>
    <tableColumn id="3" name="Name" dataDxfId="71"/>
    <tableColumn id="4" name="VolumeCode" dataDxfId="70"/>
    <tableColumn id="5" name="VolumeCodeTable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331323438" displayName="Table331323438" ref="A2:B13" totalsRowShown="0" headerRowDxfId="68" headerRowBorderDxfId="67" tableBorderDxfId="66" totalsRowBorderDxfId="65">
  <tableColumns count="2">
    <tableColumn id="1" name="Attribute"/>
    <tableColumn id="2" name="Value" dataDxfId="6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0" name="Table5333539" displayName="Table5333539" ref="D2:H38" totalsRowShown="0" headerRowDxfId="63" headerRowBorderDxfId="62" tableBorderDxfId="61" totalsRowBorderDxfId="60">
  <tableColumns count="5">
    <tableColumn id="1" name="Structure" dataDxfId="59"/>
    <tableColumn id="2" name="ID" dataDxfId="58"/>
    <tableColumn id="3" name="Name" dataDxfId="57"/>
    <tableColumn id="4" name="VolumeCode" dataDxfId="56"/>
    <tableColumn id="5" name="VolumeCodeTable" dataDxfId="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3313234" displayName="Table3313234" ref="A2:B13" totalsRowShown="0" headerRowDxfId="54" headerRowBorderDxfId="53" tableBorderDxfId="52" totalsRowBorderDxfId="51">
  <tableColumns count="2">
    <tableColumn id="1" name="Attribute"/>
    <tableColumn id="2" name="Value" dataDxfId="50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2" name="Table53335" displayName="Table53335" ref="D2:H47" totalsRowShown="0" headerRowDxfId="49" headerRowBorderDxfId="48" tableBorderDxfId="47" totalsRowBorderDxfId="46">
  <tableColumns count="5">
    <tableColumn id="1" name="Structure" dataDxfId="45"/>
    <tableColumn id="2" name="ID" dataDxfId="44"/>
    <tableColumn id="3" name="Name" dataDxfId="43"/>
    <tableColumn id="4" name="VolumeCode" dataDxfId="42"/>
    <tableColumn id="5" name="VolumeCodeTable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33132343865" displayName="Table33132343865" ref="A2:B13" totalsRowShown="0" headerRowDxfId="40" headerRowBorderDxfId="39" tableBorderDxfId="38" totalsRowBorderDxfId="37">
  <tableColumns count="2">
    <tableColumn id="1" name="Attribute"/>
    <tableColumn id="2" name="Value" dataDxfId="36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4" name="Table533353966" displayName="Table533353966" ref="D2:H34" totalsRowShown="0" headerRowBorderDxfId="35" tableBorderDxfId="34" totalsRowBorderDxfId="33">
  <tableColumns count="5">
    <tableColumn id="1" name="Structure" dataDxfId="32"/>
    <tableColumn id="2" name="ID" dataDxfId="31"/>
    <tableColumn id="3" name="Name" dataDxfId="30"/>
    <tableColumn id="4" name="VolumeCode" dataDxfId="29"/>
    <tableColumn id="5" name="VolumeCodeTable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3313234386716" displayName="Table3313234386716" ref="A2:B13" totalsRowShown="0" headerRowDxfId="27" headerRowBorderDxfId="26" tableBorderDxfId="25" totalsRowBorderDxfId="24">
  <tableColumns count="2">
    <tableColumn id="1" name="Attribute"/>
    <tableColumn id="2" name="Value" dataDxfId="2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3.42578125" style="1" bestFit="1" customWidth="1"/>
    <col min="3" max="3" width="5.42578125" style="1" customWidth="1"/>
    <col min="4" max="4" width="15.85546875" style="1" bestFit="1" customWidth="1"/>
    <col min="5" max="5" width="16.42578125" style="1" bestFit="1" customWidth="1"/>
    <col min="6" max="6" width="24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3" t="s">
        <v>0</v>
      </c>
      <c r="B1" s="63"/>
      <c r="C1" s="38"/>
      <c r="D1" s="63" t="s">
        <v>49</v>
      </c>
      <c r="E1" s="63"/>
      <c r="F1" s="63"/>
      <c r="G1" s="63"/>
      <c r="H1" s="63"/>
      <c r="J1" s="61" t="s">
        <v>48</v>
      </c>
      <c r="K1" s="64"/>
      <c r="L1" s="64"/>
      <c r="M1" s="62"/>
      <c r="N1" s="61" t="s">
        <v>47</v>
      </c>
      <c r="O1" s="64"/>
      <c r="P1" s="43" t="s">
        <v>46</v>
      </c>
      <c r="Q1" s="61" t="s">
        <v>45</v>
      </c>
      <c r="R1" s="64"/>
      <c r="S1" s="62"/>
      <c r="T1" s="61" t="s">
        <v>44</v>
      </c>
      <c r="U1" s="62"/>
    </row>
    <row r="2" spans="1:21" ht="15.75" x14ac:dyDescent="0.25">
      <c r="A2" s="37" t="s">
        <v>43</v>
      </c>
      <c r="B2" s="42" t="s">
        <v>42</v>
      </c>
      <c r="C2" s="22"/>
      <c r="D2" s="37" t="s">
        <v>25</v>
      </c>
      <c r="E2" s="36" t="s">
        <v>28</v>
      </c>
      <c r="F2" s="35" t="s">
        <v>41</v>
      </c>
      <c r="G2" s="35" t="s">
        <v>82</v>
      </c>
      <c r="H2" s="47" t="s">
        <v>81</v>
      </c>
      <c r="J2" s="34" t="s">
        <v>40</v>
      </c>
      <c r="K2" s="32" t="s">
        <v>39</v>
      </c>
      <c r="L2" s="32" t="s">
        <v>38</v>
      </c>
      <c r="M2" s="30" t="s">
        <v>37</v>
      </c>
      <c r="N2" s="31" t="s">
        <v>36</v>
      </c>
      <c r="O2" s="32" t="s">
        <v>35</v>
      </c>
      <c r="P2" s="33" t="s">
        <v>34</v>
      </c>
      <c r="Q2" s="31" t="s">
        <v>33</v>
      </c>
      <c r="R2" s="32" t="s">
        <v>32</v>
      </c>
      <c r="S2" s="30" t="s">
        <v>31</v>
      </c>
      <c r="T2" s="31" t="s">
        <v>30</v>
      </c>
      <c r="U2" s="30" t="s">
        <v>29</v>
      </c>
    </row>
    <row r="3" spans="1:21" x14ac:dyDescent="0.25">
      <c r="A3" s="51" t="s">
        <v>185</v>
      </c>
      <c r="B3" s="25" t="s">
        <v>0</v>
      </c>
      <c r="C3" s="22"/>
      <c r="D3" s="29" t="s">
        <v>80</v>
      </c>
      <c r="E3" s="24" t="s">
        <v>80</v>
      </c>
      <c r="F3" s="26" t="s">
        <v>80</v>
      </c>
      <c r="G3" s="44"/>
      <c r="H3" s="25"/>
      <c r="J3" s="20" t="str">
        <f>VLOOKUP(D3,[1]!Dictionary[#All],3,FALSE)</f>
        <v>Body</v>
      </c>
      <c r="K3" s="19" t="str">
        <f>VLOOKUP(D3,[1]!Dictionary[#All],4,FALSE)</f>
        <v>BODY</v>
      </c>
      <c r="L3" s="19" t="str">
        <f>VLOOKUP(D3,[1]!Dictionary[#All],5,FALSE)</f>
        <v>99VMS_STRUCTCODE</v>
      </c>
      <c r="M3" s="18" t="str">
        <f>VLOOKUP(D3,[1]!Dictionary[#All],6,FALSE)</f>
        <v>1.0</v>
      </c>
      <c r="N3" s="17" t="str">
        <f>VLOOKUP(D3,[1]!VolumeType[#All],2,FALSE)</f>
        <v>Special</v>
      </c>
      <c r="O3" s="16" t="str">
        <f>VLOOKUP(D3,[1]!VolumeType[#All],3,FALSE)</f>
        <v>BODY</v>
      </c>
      <c r="P3" s="15" t="str">
        <f>VLOOKUP(D3,[1]!Colors[#All],3,FALSE)</f>
        <v>z Body</v>
      </c>
      <c r="Q3" s="13" t="str">
        <f>IFERROR(VLOOKUP(D3,[1]!DVH_lines[#Data],2,FALSE),"")</f>
        <v/>
      </c>
      <c r="R3" s="14" t="str">
        <f>IFERROR(VLOOKUP(D3,[1]!DVH_lines[#Data],3,FALSE),"")</f>
        <v/>
      </c>
      <c r="S3" s="12" t="str">
        <f>IFERROR(VLOOKUP(D3,[1]!DVH_lines[#Data],4,FALSE),"")</f>
        <v/>
      </c>
      <c r="T3" s="13">
        <f>IFERROR(VLOOKUP(D3,[1]!SearchCT[#Data],2,FALSE),"")</f>
        <v>-350</v>
      </c>
      <c r="U3" s="12">
        <f>IFERROR(VLOOKUP(D3,[1]!SearchCT[#Data],3,FALSE),"")</f>
        <v>-50</v>
      </c>
    </row>
    <row r="4" spans="1:21" x14ac:dyDescent="0.25">
      <c r="A4" s="51" t="s">
        <v>187</v>
      </c>
      <c r="B4" s="25" t="s">
        <v>25</v>
      </c>
      <c r="C4" s="22"/>
      <c r="D4" s="11" t="s">
        <v>79</v>
      </c>
      <c r="E4" s="24" t="s">
        <v>79</v>
      </c>
      <c r="F4" s="26" t="s">
        <v>78</v>
      </c>
      <c r="G4" s="44" t="s">
        <v>77</v>
      </c>
      <c r="H4" s="25" t="s">
        <v>76</v>
      </c>
      <c r="J4" s="20" t="str">
        <f>VLOOKUP(D4,[1]!Dictionary[#All],3,FALSE)</f>
        <v>Treated Volume</v>
      </c>
      <c r="K4" s="19" t="str">
        <f>VLOOKUP(D4,[1]!Dictionary[#All],4,FALSE)</f>
        <v>Treated Volume</v>
      </c>
      <c r="L4" s="19" t="str">
        <f>VLOOKUP(D4,[1]!Dictionary[#All],5,FALSE)</f>
        <v>99VMS_STRUCTCODE</v>
      </c>
      <c r="M4" s="18" t="str">
        <f>VLOOKUP(D4,[1]!Dictionary[#All],6,FALSE)</f>
        <v>1.0</v>
      </c>
      <c r="N4" s="17" t="str">
        <f>VLOOKUP(D4,[1]!VolumeType[#All],2,FALSE)</f>
        <v>Special</v>
      </c>
      <c r="O4" s="16" t="str">
        <f>VLOOKUP(D4,[1]!VolumeType[#All],3,FALSE)</f>
        <v>PTV</v>
      </c>
      <c r="P4" s="15" t="str">
        <f>VLOOKUP(D4,[1]!Colors[#All],3,FALSE)</f>
        <v>z DPV</v>
      </c>
      <c r="Q4" s="13" t="str">
        <f>IFERROR(VLOOKUP(D4,[1]!DVH_lines[#Data],2,FALSE),"")</f>
        <v/>
      </c>
      <c r="R4" s="14" t="str">
        <f>IFERROR(VLOOKUP(D4,[1]!DVH_lines[#Data],3,FALSE),"")</f>
        <v/>
      </c>
      <c r="S4" s="12" t="str">
        <f>IFERROR(VLOOKUP(D4,[1]!DVH_lines[#Data],4,FALSE),"")</f>
        <v/>
      </c>
      <c r="T4" s="13" t="str">
        <f>IFERROR(VLOOKUP(D4,[1]!SearchCT[#Data],2,FALSE),"")</f>
        <v/>
      </c>
      <c r="U4" s="12" t="str">
        <f>IFERROR(VLOOKUP(D4,[1]!SearchCT[#Data],3,FALSE),"")</f>
        <v/>
      </c>
    </row>
    <row r="5" spans="1:21" x14ac:dyDescent="0.25">
      <c r="A5" s="51" t="s">
        <v>22</v>
      </c>
      <c r="B5" s="25" t="s">
        <v>75</v>
      </c>
      <c r="C5" s="22"/>
      <c r="D5" s="29" t="s">
        <v>74</v>
      </c>
      <c r="E5" s="24" t="s">
        <v>74</v>
      </c>
      <c r="F5" s="26" t="s">
        <v>74</v>
      </c>
      <c r="G5" s="44"/>
      <c r="H5" s="25"/>
      <c r="J5" s="20" t="str">
        <f>VLOOKUP(D5,[1]!Dictionary[#All],3,FALSE)</f>
        <v>GTV Primary</v>
      </c>
      <c r="K5" s="19" t="str">
        <f>VLOOKUP(D5,[1]!Dictionary[#All],4,FALSE)</f>
        <v>GTVp</v>
      </c>
      <c r="L5" s="19" t="str">
        <f>VLOOKUP(D5,[1]!Dictionary[#All],5,FALSE)</f>
        <v>99VMS_STRUCTCODE</v>
      </c>
      <c r="M5" s="18" t="str">
        <f>VLOOKUP(D5,[1]!Dictionary[#All],6,FALSE)</f>
        <v>1.0</v>
      </c>
      <c r="N5" s="17" t="str">
        <f>VLOOKUP(D5,[1]!VolumeType[#All],2,FALSE)</f>
        <v>GTV</v>
      </c>
      <c r="O5" s="16" t="str">
        <f>VLOOKUP(D5,[1]!VolumeType[#All],3,FALSE)</f>
        <v>GTV</v>
      </c>
      <c r="P5" s="15" t="str">
        <f>VLOOKUP(D5,[1]!Colors[#All],3,FALSE)</f>
        <v>z GTV</v>
      </c>
      <c r="Q5" s="13" t="str">
        <f>IFERROR(VLOOKUP(D5,[1]!DVH_lines[#Data],2,FALSE),"")</f>
        <v/>
      </c>
      <c r="R5" s="14" t="str">
        <f>IFERROR(VLOOKUP(D5,[1]!DVH_lines[#Data],3,FALSE),"")</f>
        <v/>
      </c>
      <c r="S5" s="12" t="str">
        <f>IFERROR(VLOOKUP(D5,[1]!DVH_lines[#Data],4,FALSE),"")</f>
        <v/>
      </c>
      <c r="T5" s="13" t="str">
        <f>IFERROR(VLOOKUP(D5,[1]!SearchCT[#Data],2,FALSE),"")</f>
        <v/>
      </c>
      <c r="U5" s="12" t="str">
        <f>IFERROR(VLOOKUP(D5,[1]!SearchCT[#Data],3,FALSE),"")</f>
        <v/>
      </c>
    </row>
    <row r="6" spans="1:21" x14ac:dyDescent="0.25">
      <c r="A6" s="51" t="s">
        <v>178</v>
      </c>
      <c r="B6" s="25">
        <v>5</v>
      </c>
      <c r="C6" s="22"/>
      <c r="D6" s="29" t="s">
        <v>73</v>
      </c>
      <c r="E6" s="24" t="s">
        <v>73</v>
      </c>
      <c r="F6" s="26" t="s">
        <v>72</v>
      </c>
      <c r="G6" s="44"/>
      <c r="H6" s="25"/>
      <c r="J6" s="20" t="str">
        <f>VLOOKUP(D6,[1]!Dictionary[#All],3,FALSE)</f>
        <v>CTV Primary</v>
      </c>
      <c r="K6" s="19" t="str">
        <f>VLOOKUP(D6,[1]!Dictionary[#All],4,FALSE)</f>
        <v>CTVp</v>
      </c>
      <c r="L6" s="19" t="str">
        <f>VLOOKUP(D6,[1]!Dictionary[#All],5,FALSE)</f>
        <v>99VMS_STRUCTCODE</v>
      </c>
      <c r="M6" s="18" t="str">
        <f>VLOOKUP(D6,[1]!Dictionary[#All],6,FALSE)</f>
        <v>1.0</v>
      </c>
      <c r="N6" s="17" t="str">
        <f>VLOOKUP(D6,[1]!VolumeType[#All],2,FALSE)</f>
        <v>CTV</v>
      </c>
      <c r="O6" s="16" t="str">
        <f>VLOOKUP(D6,[1]!VolumeType[#All],3,FALSE)</f>
        <v>CTV</v>
      </c>
      <c r="P6" s="15" t="str">
        <f>VLOOKUP(D6,[1]!Colors[#All],3,FALSE)</f>
        <v>z CTV</v>
      </c>
      <c r="Q6" s="13" t="str">
        <f>IFERROR(VLOOKUP(D6,[1]!DVH_lines[#Data],2,FALSE),"")</f>
        <v/>
      </c>
      <c r="R6" s="14" t="str">
        <f>IFERROR(VLOOKUP(D6,[1]!DVH_lines[#Data],3,FALSE),"")</f>
        <v/>
      </c>
      <c r="S6" s="12" t="str">
        <f>IFERROR(VLOOKUP(D6,[1]!DVH_lines[#Data],4,FALSE),"")</f>
        <v/>
      </c>
      <c r="T6" s="13" t="str">
        <f>IFERROR(VLOOKUP(D6,[1]!SearchCT[#Data],2,FALSE),"")</f>
        <v/>
      </c>
      <c r="U6" s="12" t="str">
        <f>IFERROR(VLOOKUP(D6,[1]!SearchCT[#Data],3,FALSE),"")</f>
        <v/>
      </c>
    </row>
    <row r="7" spans="1:21" x14ac:dyDescent="0.25">
      <c r="A7" s="51" t="s">
        <v>19</v>
      </c>
      <c r="B7" s="28"/>
      <c r="D7" s="11" t="s">
        <v>70</v>
      </c>
      <c r="E7" s="24" t="s">
        <v>70</v>
      </c>
      <c r="F7" s="26" t="s">
        <v>70</v>
      </c>
      <c r="G7" s="44"/>
      <c r="H7" s="25"/>
      <c r="J7" s="20" t="str">
        <f>VLOOKUP(D7,[1]!Dictionary[#All],3,FALSE)</f>
        <v>PTV Primary</v>
      </c>
      <c r="K7" s="19" t="str">
        <f>VLOOKUP(D7,[1]!Dictionary[#All],4,FALSE)</f>
        <v>PTVp</v>
      </c>
      <c r="L7" s="19" t="str">
        <f>VLOOKUP(D7,[1]!Dictionary[#All],5,FALSE)</f>
        <v>99VMS_STRUCTCODE</v>
      </c>
      <c r="M7" s="18" t="str">
        <f>VLOOKUP(D7,[1]!Dictionary[#All],6,FALSE)</f>
        <v>1.0</v>
      </c>
      <c r="N7" s="17" t="str">
        <f>VLOOKUP(D7,[1]!VolumeType[#All],2,FALSE)</f>
        <v>PTV</v>
      </c>
      <c r="O7" s="16" t="str">
        <f>VLOOKUP(D7,[1]!VolumeType[#All],3,FALSE)</f>
        <v>PTV</v>
      </c>
      <c r="P7" s="15" t="str">
        <f>VLOOKUP(D7,[1]!Colors[#All],3,FALSE)</f>
        <v>z PTV</v>
      </c>
      <c r="Q7" s="13" t="str">
        <f>IFERROR(VLOOKUP(D7,[1]!DVH_lines[#Data],2,FALSE),"")</f>
        <v/>
      </c>
      <c r="R7" s="14" t="str">
        <f>IFERROR(VLOOKUP(D7,[1]!DVH_lines[#Data],3,FALSE),"")</f>
        <v/>
      </c>
      <c r="S7" s="12" t="str">
        <f>IFERROR(VLOOKUP(D7,[1]!DVH_lines[#Data],4,FALSE),"")</f>
        <v/>
      </c>
      <c r="T7" s="13" t="str">
        <f>IFERROR(VLOOKUP(D7,[1]!SearchCT[#Data],2,FALSE),"")</f>
        <v/>
      </c>
      <c r="U7" s="12" t="str">
        <f>IFERROR(VLOOKUP(D7,[1]!SearchCT[#Data],3,FALSE),"")</f>
        <v/>
      </c>
    </row>
    <row r="8" spans="1:21" x14ac:dyDescent="0.25">
      <c r="A8" s="51" t="s">
        <v>17</v>
      </c>
      <c r="B8" s="27" t="s">
        <v>71</v>
      </c>
      <c r="D8" s="29" t="s">
        <v>70</v>
      </c>
      <c r="E8" s="24" t="s">
        <v>69</v>
      </c>
      <c r="F8" s="26" t="s">
        <v>68</v>
      </c>
      <c r="G8" s="44"/>
      <c r="H8" s="25"/>
      <c r="J8" s="20" t="str">
        <f>VLOOKUP(D8,[1]!Dictionary[#All],3,FALSE)</f>
        <v>PTV Primary</v>
      </c>
      <c r="K8" s="19" t="str">
        <f>VLOOKUP(D8,[1]!Dictionary[#All],4,FALSE)</f>
        <v>PTVp</v>
      </c>
      <c r="L8" s="19" t="str">
        <f>VLOOKUP(D8,[1]!Dictionary[#All],5,FALSE)</f>
        <v>99VMS_STRUCTCODE</v>
      </c>
      <c r="M8" s="18" t="str">
        <f>VLOOKUP(D8,[1]!Dictionary[#All],6,FALSE)</f>
        <v>1.0</v>
      </c>
      <c r="N8" s="17" t="str">
        <f>VLOOKUP(D8,[1]!VolumeType[#All],2,FALSE)</f>
        <v>PTV</v>
      </c>
      <c r="O8" s="16" t="str">
        <f>VLOOKUP(D8,[1]!VolumeType[#All],3,FALSE)</f>
        <v>PTV</v>
      </c>
      <c r="P8" s="15" t="str">
        <f>VLOOKUP(D8,[1]!Colors[#All],3,FALSE)</f>
        <v>z PTV</v>
      </c>
      <c r="Q8" s="13" t="str">
        <f>IFERROR(VLOOKUP(D8,[1]!DVH_lines[#Data],2,FALSE),"")</f>
        <v/>
      </c>
      <c r="R8" s="14" t="str">
        <f>IFERROR(VLOOKUP(D8,[1]!DVH_lines[#Data],3,FALSE),"")</f>
        <v/>
      </c>
      <c r="S8" s="12" t="str">
        <f>IFERROR(VLOOKUP(D8,[1]!DVH_lines[#Data],4,FALSE),"")</f>
        <v/>
      </c>
      <c r="T8" s="13" t="str">
        <f>IFERROR(VLOOKUP(D8,[1]!SearchCT[#Data],2,FALSE),"")</f>
        <v/>
      </c>
      <c r="U8" s="12" t="str">
        <f>IFERROR(VLOOKUP(D8,[1]!SearchCT[#Data],3,FALSE),"")</f>
        <v/>
      </c>
    </row>
    <row r="9" spans="1:21" x14ac:dyDescent="0.25">
      <c r="A9" s="51" t="s">
        <v>186</v>
      </c>
      <c r="B9" s="28" t="s">
        <v>179</v>
      </c>
      <c r="D9" s="11" t="s">
        <v>27</v>
      </c>
      <c r="E9" s="24" t="s">
        <v>27</v>
      </c>
      <c r="F9" s="26" t="s">
        <v>26</v>
      </c>
      <c r="G9" s="44"/>
      <c r="H9" s="25"/>
      <c r="J9" s="20" t="str">
        <f>VLOOKUP(D9,[1]!Dictionary[#All],3,FALSE)</f>
        <v>Left lung</v>
      </c>
      <c r="K9" s="19">
        <f>VLOOKUP(D9,[1]!Dictionary[#All],4,FALSE)</f>
        <v>7310</v>
      </c>
      <c r="L9" s="19" t="str">
        <f>VLOOKUP(D9,[1]!Dictionary[#All],5,FALSE)</f>
        <v>FMA</v>
      </c>
      <c r="M9" s="18" t="str">
        <f>VLOOKUP(D9,[1]!Dictionary[#All],6,FALSE)</f>
        <v>3.2</v>
      </c>
      <c r="N9" s="17" t="str">
        <f>VLOOKUP(D9,[1]!VolumeType[#All],2,FALSE)</f>
        <v>Organ</v>
      </c>
      <c r="O9" s="16" t="str">
        <f>VLOOKUP(D9,[1]!VolumeType[#All],3,FALSE)</f>
        <v>Organ</v>
      </c>
      <c r="P9" s="15" t="str">
        <f>VLOOKUP(D9,[1]!Colors[#All],3,FALSE)</f>
        <v>z Lung L</v>
      </c>
      <c r="Q9" s="13" t="str">
        <f>IFERROR(VLOOKUP(D9,[1]!DVH_lines[#Data],2,FALSE),"")</f>
        <v/>
      </c>
      <c r="R9" s="14" t="str">
        <f>IFERROR(VLOOKUP(D9,[1]!DVH_lines[#Data],3,FALSE),"")</f>
        <v/>
      </c>
      <c r="S9" s="12" t="str">
        <f>IFERROR(VLOOKUP(D9,[1]!DVH_lines[#Data],4,FALSE),"")</f>
        <v/>
      </c>
      <c r="T9" s="13">
        <f>IFERROR(VLOOKUP(D9,[1]!SearchCT[#Data],2,FALSE),"")</f>
        <v>-700</v>
      </c>
      <c r="U9" s="12">
        <f>IFERROR(VLOOKUP(D9,[1]!SearchCT[#Data],3,FALSE),"")</f>
        <v>-100</v>
      </c>
    </row>
    <row r="10" spans="1:21" x14ac:dyDescent="0.25">
      <c r="A10" s="51" t="s">
        <v>176</v>
      </c>
      <c r="B10" s="28" t="s">
        <v>177</v>
      </c>
      <c r="D10" s="29" t="s">
        <v>24</v>
      </c>
      <c r="E10" s="24" t="s">
        <v>24</v>
      </c>
      <c r="F10" s="26" t="s">
        <v>23</v>
      </c>
      <c r="G10" s="44"/>
      <c r="H10" s="25"/>
      <c r="J10" s="20" t="str">
        <f>VLOOKUP(D10,[1]!Dictionary[#All],3,FALSE)</f>
        <v>Right lung</v>
      </c>
      <c r="K10" s="19">
        <f>VLOOKUP(D10,[1]!Dictionary[#All],4,FALSE)</f>
        <v>7309</v>
      </c>
      <c r="L10" s="19" t="str">
        <f>VLOOKUP(D10,[1]!Dictionary[#All],5,FALSE)</f>
        <v>FMA</v>
      </c>
      <c r="M10" s="18" t="str">
        <f>VLOOKUP(D10,[1]!Dictionary[#All],6,FALSE)</f>
        <v>3.2</v>
      </c>
      <c r="N10" s="17" t="str">
        <f>VLOOKUP(D10,[1]!VolumeType[#All],2,FALSE)</f>
        <v>Organ</v>
      </c>
      <c r="O10" s="16" t="str">
        <f>VLOOKUP(D10,[1]!VolumeType[#All],3,FALSE)</f>
        <v>Organ</v>
      </c>
      <c r="P10" s="15" t="str">
        <f>VLOOKUP(D10,[1]!Colors[#All],3,FALSE)</f>
        <v>z Lung R</v>
      </c>
      <c r="Q10" s="13" t="str">
        <f>IFERROR(VLOOKUP(D10,[1]!DVH_lines[#Data],2,FALSE),"")</f>
        <v/>
      </c>
      <c r="R10" s="14" t="str">
        <f>IFERROR(VLOOKUP(D10,[1]!DVH_lines[#Data],3,FALSE),"")</f>
        <v/>
      </c>
      <c r="S10" s="12" t="str">
        <f>IFERROR(VLOOKUP(D10,[1]!DVH_lines[#Data],4,FALSE),"")</f>
        <v/>
      </c>
      <c r="T10" s="13">
        <f>IFERROR(VLOOKUP(D10,[1]!SearchCT[#Data],2,FALSE),"")</f>
        <v>-700</v>
      </c>
      <c r="U10" s="12">
        <f>IFERROR(VLOOKUP(D10,[1]!SearchCT[#Data],3,FALSE),"")</f>
        <v>-100</v>
      </c>
    </row>
    <row r="11" spans="1:21" x14ac:dyDescent="0.25">
      <c r="A11" s="51" t="s">
        <v>195</v>
      </c>
      <c r="B11" s="28" t="s">
        <v>181</v>
      </c>
      <c r="D11" s="11" t="s">
        <v>21</v>
      </c>
      <c r="E11" s="24" t="s">
        <v>21</v>
      </c>
      <c r="F11" s="26" t="s">
        <v>20</v>
      </c>
      <c r="G11" s="44"/>
      <c r="H11" s="25"/>
      <c r="J11" s="20" t="str">
        <f>VLOOKUP(D11,[1]!Dictionary[#All],3,FALSE)</f>
        <v>Pair of lungs</v>
      </c>
      <c r="K11" s="19">
        <f>VLOOKUP(D11,[1]!Dictionary[#All],4,FALSE)</f>
        <v>68877</v>
      </c>
      <c r="L11" s="19" t="str">
        <f>VLOOKUP(D11,[1]!Dictionary[#All],5,FALSE)</f>
        <v>FMA</v>
      </c>
      <c r="M11" s="18" t="str">
        <f>VLOOKUP(D11,[1]!Dictionary[#All],6,FALSE)</f>
        <v>3.2</v>
      </c>
      <c r="N11" s="17" t="str">
        <f>VLOOKUP(D11,[1]!VolumeType[#All],2,FALSE)</f>
        <v>Organ</v>
      </c>
      <c r="O11" s="16" t="str">
        <f>VLOOKUP(D11,[1]!VolumeType[#All],3,FALSE)</f>
        <v>Organ</v>
      </c>
      <c r="P11" s="15" t="str">
        <f>VLOOKUP(D11,[1]!Colors[#All],3,FALSE)</f>
        <v>z Lung B</v>
      </c>
      <c r="Q11" s="13" t="str">
        <f>IFERROR(VLOOKUP(D11,[1]!DVH_lines[#Data],2,FALSE),"")</f>
        <v/>
      </c>
      <c r="R11" s="14" t="str">
        <f>IFERROR(VLOOKUP(D11,[1]!DVH_lines[#Data],3,FALSE),"")</f>
        <v/>
      </c>
      <c r="S11" s="12" t="str">
        <f>IFERROR(VLOOKUP(D11,[1]!DVH_lines[#Data],4,FALSE),"")</f>
        <v/>
      </c>
      <c r="T11" s="13">
        <f>IFERROR(VLOOKUP(D11,[1]!SearchCT[#Data],2,FALSE),"")</f>
        <v>-700</v>
      </c>
      <c r="U11" s="12">
        <f>IFERROR(VLOOKUP(D11,[1]!SearchCT[#Data],3,FALSE),"")</f>
        <v>-100</v>
      </c>
    </row>
    <row r="12" spans="1:21" x14ac:dyDescent="0.25">
      <c r="A12" s="51" t="s">
        <v>184</v>
      </c>
      <c r="B12" s="25" t="s">
        <v>14</v>
      </c>
      <c r="D12" s="11" t="s">
        <v>9</v>
      </c>
      <c r="E12" s="24" t="s">
        <v>9</v>
      </c>
      <c r="F12" s="26" t="s">
        <v>9</v>
      </c>
      <c r="G12" s="44"/>
      <c r="H12" s="25"/>
      <c r="J12" s="20" t="str">
        <f>VLOOKUP(D12,[1]!Dictionary[#All],3,FALSE)</f>
        <v>Heart</v>
      </c>
      <c r="K12" s="19">
        <f>VLOOKUP(D12,[1]!Dictionary[#All],4,FALSE)</f>
        <v>7088</v>
      </c>
      <c r="L12" s="19" t="str">
        <f>VLOOKUP(D12,[1]!Dictionary[#All],5,FALSE)</f>
        <v>FMA</v>
      </c>
      <c r="M12" s="18" t="str">
        <f>VLOOKUP(D12,[1]!Dictionary[#All],6,FALSE)</f>
        <v>3.2</v>
      </c>
      <c r="N12" s="17" t="str">
        <f>VLOOKUP(D12,[1]!VolumeType[#All],2,FALSE)</f>
        <v>Organ</v>
      </c>
      <c r="O12" s="16" t="str">
        <f>VLOOKUP(D12,[1]!VolumeType[#All],3,FALSE)</f>
        <v>Organ</v>
      </c>
      <c r="P12" s="15" t="str">
        <f>VLOOKUP(D12,[1]!Colors[#All],3,FALSE)</f>
        <v>z Heart</v>
      </c>
      <c r="Q12" s="13" t="str">
        <f>IFERROR(VLOOKUP(D12,[1]!DVH_lines[#Data],2,FALSE),"")</f>
        <v/>
      </c>
      <c r="R12" s="14" t="str">
        <f>IFERROR(VLOOKUP(D12,[1]!DVH_lines[#Data],3,FALSE),"")</f>
        <v/>
      </c>
      <c r="S12" s="12" t="str">
        <f>IFERROR(VLOOKUP(D12,[1]!DVH_lines[#Data],4,FALSE),"")</f>
        <v/>
      </c>
      <c r="T12" s="13" t="str">
        <f>IFERROR(VLOOKUP(D12,[1]!SearchCT[#Data],2,FALSE),"")</f>
        <v/>
      </c>
      <c r="U12" s="12" t="str">
        <f>IFERROR(VLOOKUP(D12,[1]!SearchCT[#Data],3,FALSE),"")</f>
        <v/>
      </c>
    </row>
    <row r="13" spans="1:21" x14ac:dyDescent="0.25">
      <c r="A13" s="51" t="s">
        <v>11</v>
      </c>
      <c r="B13" s="23" t="s">
        <v>10</v>
      </c>
      <c r="D13" s="29" t="s">
        <v>18</v>
      </c>
      <c r="E13" s="24" t="s">
        <v>18</v>
      </c>
      <c r="F13" s="26" t="s">
        <v>18</v>
      </c>
      <c r="G13" s="44"/>
      <c r="H13" s="25"/>
      <c r="J13" s="20" t="str">
        <f>VLOOKUP(D13,[1]!Dictionary[#All],3,FALSE)</f>
        <v>Spinal cord</v>
      </c>
      <c r="K13" s="19">
        <f>VLOOKUP(D13,[1]!Dictionary[#All],4,FALSE)</f>
        <v>7647</v>
      </c>
      <c r="L13" s="19" t="str">
        <f>VLOOKUP(D13,[1]!Dictionary[#All],5,FALSE)</f>
        <v>FMA</v>
      </c>
      <c r="M13" s="18" t="str">
        <f>VLOOKUP(D13,[1]!Dictionary[#All],6,FALSE)</f>
        <v>3.2</v>
      </c>
      <c r="N13" s="17" t="str">
        <f>VLOOKUP(D13,[1]!VolumeType[#All],2,FALSE)</f>
        <v>Organ</v>
      </c>
      <c r="O13" s="16" t="str">
        <f>VLOOKUP(D13,[1]!VolumeType[#All],3,FALSE)</f>
        <v>Organ</v>
      </c>
      <c r="P13" s="15" t="str">
        <f>VLOOKUP(D13,[1]!Colors[#All],3,FALSE)</f>
        <v>z Spinal Canal</v>
      </c>
      <c r="Q13" s="13" t="str">
        <f>IFERROR(VLOOKUP(D13,[1]!DVH_lines[#Data],2,FALSE),"")</f>
        <v/>
      </c>
      <c r="R13" s="14" t="str">
        <f>IFERROR(VLOOKUP(D13,[1]!DVH_lines[#Data],3,FALSE),"")</f>
        <v/>
      </c>
      <c r="S13" s="12" t="str">
        <f>IFERROR(VLOOKUP(D13,[1]!DVH_lines[#Data],4,FALSE),"")</f>
        <v/>
      </c>
      <c r="T13" s="13">
        <f>IFERROR(VLOOKUP(D13,[1]!SearchCT[#Data],2,FALSE),"")</f>
        <v>20</v>
      </c>
      <c r="U13" s="12">
        <f>IFERROR(VLOOKUP(D13,[1]!SearchCT[#Data],3,FALSE),"")</f>
        <v>40</v>
      </c>
    </row>
    <row r="14" spans="1:21" x14ac:dyDescent="0.25">
      <c r="A14" s="21"/>
      <c r="B14" s="21"/>
      <c r="D14" s="11" t="s">
        <v>67</v>
      </c>
      <c r="E14" s="10" t="s">
        <v>66</v>
      </c>
      <c r="F14" s="10" t="s">
        <v>65</v>
      </c>
      <c r="G14" s="44"/>
      <c r="H14" s="25"/>
      <c r="J14" s="20" t="str">
        <f>VLOOKUP(D14,[1]!Dictionary[#All],3,FALSE)</f>
        <v>PRV</v>
      </c>
      <c r="K14" s="19" t="str">
        <f>VLOOKUP(D14,[1]!Dictionary[#All],4,FALSE)</f>
        <v>PRV</v>
      </c>
      <c r="L14" s="19" t="str">
        <f>VLOOKUP(D14,[1]!Dictionary[#All],5,FALSE)</f>
        <v>99VMS_STRUCTCODE</v>
      </c>
      <c r="M14" s="18" t="str">
        <f>VLOOKUP(D14,[1]!Dictionary[#All],6,FALSE)</f>
        <v>1.0</v>
      </c>
      <c r="N14" s="17" t="str">
        <f>VLOOKUP(D14,[1]!VolumeType[#All],2,FALSE)</f>
        <v>Control</v>
      </c>
      <c r="O14" s="16" t="str">
        <f>VLOOKUP(D14,[1]!VolumeType[#All],3,FALSE)</f>
        <v>Avoidance</v>
      </c>
      <c r="P14" s="15" t="str">
        <f>VLOOKUP(D14,[1]!Colors[#All],3,FALSE)</f>
        <v>zSpinalCanal PRV</v>
      </c>
      <c r="Q14" s="13" t="str">
        <f>IFERROR(VLOOKUP(D14,[1]!DVH_lines[#Data],2,FALSE),"")</f>
        <v/>
      </c>
      <c r="R14" s="14" t="str">
        <f>IFERROR(VLOOKUP(D14,[1]!DVH_lines[#Data],3,FALSE),"")</f>
        <v/>
      </c>
      <c r="S14" s="12" t="str">
        <f>IFERROR(VLOOKUP(D14,[1]!DVH_lines[#Data],4,FALSE),"")</f>
        <v/>
      </c>
      <c r="T14" s="13" t="str">
        <f>IFERROR(VLOOKUP(D14,[1]!SearchCT[#Data],2,FALSE),"")</f>
        <v/>
      </c>
      <c r="U14" s="12" t="str">
        <f>IFERROR(VLOOKUP(D14,[1]!SearchCT[#Data],3,FALSE),"")</f>
        <v/>
      </c>
    </row>
    <row r="15" spans="1:21" x14ac:dyDescent="0.25">
      <c r="D15" s="45" t="s">
        <v>57</v>
      </c>
      <c r="E15" s="24" t="s">
        <v>57</v>
      </c>
      <c r="F15" s="10" t="s">
        <v>56</v>
      </c>
      <c r="G15" s="44"/>
      <c r="H15" s="25"/>
      <c r="J15" s="20" t="str">
        <f>VLOOKUP(D15,[1]!Dictionary[#All],3,FALSE)</f>
        <v>Left kidney</v>
      </c>
      <c r="K15" s="19">
        <f>VLOOKUP(D15,[1]!Dictionary[#All],4,FALSE)</f>
        <v>7205</v>
      </c>
      <c r="L15" s="19" t="str">
        <f>VLOOKUP(D15,[1]!Dictionary[#All],5,FALSE)</f>
        <v>FMA</v>
      </c>
      <c r="M15" s="18" t="str">
        <f>VLOOKUP(D15,[1]!Dictionary[#All],6,FALSE)</f>
        <v>3.2</v>
      </c>
      <c r="N15" s="17" t="str">
        <f>VLOOKUP(D15,[1]!VolumeType[#All],2,FALSE)</f>
        <v>Organ</v>
      </c>
      <c r="O15" s="16" t="str">
        <f>VLOOKUP(D15,[1]!VolumeType[#All],3,FALSE)</f>
        <v>Organ</v>
      </c>
      <c r="P15" s="15" t="str">
        <f>VLOOKUP(D15,[1]!Colors[#All],3,FALSE)</f>
        <v>z Kidney L</v>
      </c>
      <c r="Q15" s="13" t="str">
        <f>IFERROR(VLOOKUP(D15,[1]!DVH_lines[#Data],2,FALSE),"")</f>
        <v/>
      </c>
      <c r="R15" s="14" t="str">
        <f>IFERROR(VLOOKUP(D15,[1]!DVH_lines[#Data],3,FALSE),"")</f>
        <v/>
      </c>
      <c r="S15" s="12" t="str">
        <f>IFERROR(VLOOKUP(D15,[1]!DVH_lines[#Data],4,FALSE),"")</f>
        <v/>
      </c>
      <c r="T15" s="13" t="str">
        <f>IFERROR(VLOOKUP(D15,[1]!SearchCT[#Data],2,FALSE),"")</f>
        <v/>
      </c>
      <c r="U15" s="12" t="str">
        <f>IFERROR(VLOOKUP(D15,[1]!SearchCT[#Data],3,FALSE),"")</f>
        <v/>
      </c>
    </row>
    <row r="16" spans="1:21" x14ac:dyDescent="0.25">
      <c r="D16" s="46" t="s">
        <v>55</v>
      </c>
      <c r="E16" s="39" t="s">
        <v>55</v>
      </c>
      <c r="F16" s="40" t="s">
        <v>54</v>
      </c>
      <c r="G16" s="44"/>
      <c r="H16" s="25"/>
      <c r="J16" s="20" t="str">
        <f>VLOOKUP(D16,[1]!Dictionary[#All],3,FALSE)</f>
        <v>Right kidney</v>
      </c>
      <c r="K16" s="19">
        <f>VLOOKUP(D16,[1]!Dictionary[#All],4,FALSE)</f>
        <v>7204</v>
      </c>
      <c r="L16" s="19" t="str">
        <f>VLOOKUP(D16,[1]!Dictionary[#All],5,FALSE)</f>
        <v>FMA</v>
      </c>
      <c r="M16" s="18" t="str">
        <f>VLOOKUP(D16,[1]!Dictionary[#All],6,FALSE)</f>
        <v>3.2</v>
      </c>
      <c r="N16" s="17" t="str">
        <f>VLOOKUP(D16,[1]!VolumeType[#All],2,FALSE)</f>
        <v>Organ</v>
      </c>
      <c r="O16" s="16" t="str">
        <f>VLOOKUP(D16,[1]!VolumeType[#All],3,FALSE)</f>
        <v>Organ</v>
      </c>
      <c r="P16" s="15" t="str">
        <f>VLOOKUP(D16,[1]!Colors[#All],3,FALSE)</f>
        <v>z Kidney R</v>
      </c>
      <c r="Q16" s="13" t="str">
        <f>IFERROR(VLOOKUP(D16,[1]!DVH_lines[#Data],2,FALSE),"")</f>
        <v/>
      </c>
      <c r="R16" s="14" t="str">
        <f>IFERROR(VLOOKUP(D16,[1]!DVH_lines[#Data],3,FALSE),"")</f>
        <v/>
      </c>
      <c r="S16" s="12" t="str">
        <f>IFERROR(VLOOKUP(D16,[1]!DVH_lines[#Data],4,FALSE),"")</f>
        <v/>
      </c>
      <c r="T16" s="13" t="str">
        <f>IFERROR(VLOOKUP(D16,[1]!SearchCT[#Data],2,FALSE),"")</f>
        <v/>
      </c>
      <c r="U16" s="12" t="str">
        <f>IFERROR(VLOOKUP(D16,[1]!SearchCT[#Data],3,FALSE),"")</f>
        <v/>
      </c>
    </row>
    <row r="17" spans="2:21" x14ac:dyDescent="0.25">
      <c r="D17" s="45" t="s">
        <v>53</v>
      </c>
      <c r="E17" s="24" t="s">
        <v>53</v>
      </c>
      <c r="F17" s="10" t="s">
        <v>52</v>
      </c>
      <c r="G17" s="44"/>
      <c r="H17" s="25"/>
      <c r="J17" s="20" t="str">
        <f>VLOOKUP(D17,[1]!Dictionary[#All],3,FALSE)</f>
        <v>Set of kidneys</v>
      </c>
      <c r="K17" s="19" t="str">
        <f>VLOOKUP(D17,[1]!Dictionary[#All],4,FALSE)</f>
        <v>264815</v>
      </c>
      <c r="L17" s="19" t="str">
        <f>VLOOKUP(D17,[1]!Dictionary[#All],5,FALSE)</f>
        <v>FMA</v>
      </c>
      <c r="M17" s="18" t="str">
        <f>VLOOKUP(D17,[1]!Dictionary[#All],6,FALSE)</f>
        <v>3.2</v>
      </c>
      <c r="N17" s="17" t="str">
        <f>VLOOKUP(D17,[1]!VolumeType[#All],2,FALSE)</f>
        <v>Organ</v>
      </c>
      <c r="O17" s="16" t="str">
        <f>VLOOKUP(D17,[1]!VolumeType[#All],3,FALSE)</f>
        <v>Organ</v>
      </c>
      <c r="P17" s="15" t="str">
        <f>VLOOKUP(D17,[1]!Colors[#All],3,FALSE)</f>
        <v>z Kidney B</v>
      </c>
      <c r="Q17" s="13" t="str">
        <f>IFERROR(VLOOKUP(D17,[1]!DVH_lines[#Data],2,FALSE),"")</f>
        <v/>
      </c>
      <c r="R17" s="14" t="str">
        <f>IFERROR(VLOOKUP(D17,[1]!DVH_lines[#Data],3,FALSE),"")</f>
        <v/>
      </c>
      <c r="S17" s="12" t="str">
        <f>IFERROR(VLOOKUP(D17,[1]!DVH_lines[#Data],4,FALSE),"")</f>
        <v/>
      </c>
      <c r="T17" s="13" t="str">
        <f>IFERROR(VLOOKUP(D17,[1]!SearchCT[#Data],2,FALSE),"")</f>
        <v/>
      </c>
      <c r="U17" s="12" t="str">
        <f>IFERROR(VLOOKUP(D17,[1]!SearchCT[#Data],3,FALSE),"")</f>
        <v/>
      </c>
    </row>
    <row r="18" spans="2:21" x14ac:dyDescent="0.25">
      <c r="D18" s="29" t="s">
        <v>59</v>
      </c>
      <c r="E18" s="24" t="s">
        <v>59</v>
      </c>
      <c r="F18" s="26" t="s">
        <v>59</v>
      </c>
      <c r="G18" s="44"/>
      <c r="H18" s="25"/>
      <c r="J18" s="20" t="str">
        <f>VLOOKUP(D18,[1]!Dictionary[#All],3,FALSE)</f>
        <v>Liver</v>
      </c>
      <c r="K18" s="19">
        <f>VLOOKUP(D18,[1]!Dictionary[#All],4,FALSE)</f>
        <v>7197</v>
      </c>
      <c r="L18" s="19" t="str">
        <f>VLOOKUP(D18,[1]!Dictionary[#All],5,FALSE)</f>
        <v>FMA</v>
      </c>
      <c r="M18" s="18" t="str">
        <f>VLOOKUP(D18,[1]!Dictionary[#All],6,FALSE)</f>
        <v>3.2</v>
      </c>
      <c r="N18" s="17" t="str">
        <f>VLOOKUP(D18,[1]!VolumeType[#All],2,FALSE)</f>
        <v>Organ</v>
      </c>
      <c r="O18" s="16" t="str">
        <f>VLOOKUP(D18,[1]!VolumeType[#All],3,FALSE)</f>
        <v>Organ</v>
      </c>
      <c r="P18" s="15" t="str">
        <f>VLOOKUP(D18,[1]!Colors[#All],3,FALSE)</f>
        <v>z Liver</v>
      </c>
      <c r="Q18" s="13" t="str">
        <f>IFERROR(VLOOKUP(D18,[1]!DVH_lines[#Data],2,FALSE),"")</f>
        <v/>
      </c>
      <c r="R18" s="14" t="str">
        <f>IFERROR(VLOOKUP(D18,[1]!DVH_lines[#Data],3,FALSE),"")</f>
        <v/>
      </c>
      <c r="S18" s="12" t="str">
        <f>IFERROR(VLOOKUP(D18,[1]!DVH_lines[#Data],4,FALSE),"")</f>
        <v/>
      </c>
      <c r="T18" s="13" t="str">
        <f>IFERROR(VLOOKUP(D18,[1]!SearchCT[#Data],2,FALSE),"")</f>
        <v/>
      </c>
      <c r="U18" s="12" t="str">
        <f>IFERROR(VLOOKUP(D18,[1]!SearchCT[#Data],3,FALSE),"")</f>
        <v/>
      </c>
    </row>
    <row r="19" spans="2:21" x14ac:dyDescent="0.25">
      <c r="D19" s="11" t="s">
        <v>62</v>
      </c>
      <c r="E19" s="24" t="s">
        <v>64</v>
      </c>
      <c r="F19" s="26" t="s">
        <v>60</v>
      </c>
      <c r="G19" s="44"/>
      <c r="H19" s="25"/>
      <c r="J19" s="20" t="str">
        <f>VLOOKUP(D19,[1]!Dictionary[#All],3,FALSE)</f>
        <v>Artifact</v>
      </c>
      <c r="K19" s="19">
        <f>VLOOKUP(D19,[1]!Dictionary[#All],4,FALSE)</f>
        <v>11296</v>
      </c>
      <c r="L19" s="19" t="str">
        <f>VLOOKUP(D19,[1]!Dictionary[#All],5,FALSE)</f>
        <v>RADLEX</v>
      </c>
      <c r="M19" s="18">
        <f>VLOOKUP(D19,[1]!Dictionary[#All],6,FALSE)</f>
        <v>3.8</v>
      </c>
      <c r="N19" s="17" t="str">
        <f>VLOOKUP(D19,[1]!VolumeType[#All],2,FALSE)</f>
        <v>Artifact</v>
      </c>
      <c r="O19" s="16" t="str">
        <f>VLOOKUP(D19,[1]!VolumeType[#All],3,FALSE)</f>
        <v>None</v>
      </c>
      <c r="P19" s="15" t="str">
        <f>VLOOKUP(D19,[1]!Colors[#All],3,FALSE)</f>
        <v>z RO Helper</v>
      </c>
      <c r="Q19" s="13" t="str">
        <f>IFERROR(VLOOKUP(D19,[1]!DVH_lines[#Data],2,FALSE),"")</f>
        <v/>
      </c>
      <c r="R19" s="14" t="str">
        <f>IFERROR(VLOOKUP(D19,[1]!DVH_lines[#Data],3,FALSE),"")</f>
        <v/>
      </c>
      <c r="S19" s="12" t="str">
        <f>IFERROR(VLOOKUP(D19,[1]!DVH_lines[#Data],4,FALSE),"")</f>
        <v/>
      </c>
      <c r="T19" s="13" t="str">
        <f>IFERROR(VLOOKUP(D19,[1]!SearchCT[#Data],2,FALSE),"")</f>
        <v/>
      </c>
      <c r="U19" s="12" t="str">
        <f>IFERROR(VLOOKUP(D19,[1]!SearchCT[#Data],3,FALSE),"")</f>
        <v/>
      </c>
    </row>
    <row r="20" spans="2:21" x14ac:dyDescent="0.25">
      <c r="B20"/>
      <c r="D20" s="29" t="s">
        <v>62</v>
      </c>
      <c r="E20" s="24" t="s">
        <v>63</v>
      </c>
      <c r="F20" s="26" t="s">
        <v>60</v>
      </c>
      <c r="G20" s="44"/>
      <c r="H20" s="25"/>
      <c r="J20" s="20" t="str">
        <f>VLOOKUP(D20,[1]!Dictionary[#All],3,FALSE)</f>
        <v>Artifact</v>
      </c>
      <c r="K20" s="19">
        <f>VLOOKUP(D20,[1]!Dictionary[#All],4,FALSE)</f>
        <v>11296</v>
      </c>
      <c r="L20" s="19" t="str">
        <f>VLOOKUP(D20,[1]!Dictionary[#All],5,FALSE)</f>
        <v>RADLEX</v>
      </c>
      <c r="M20" s="18">
        <f>VLOOKUP(D20,[1]!Dictionary[#All],6,FALSE)</f>
        <v>3.8</v>
      </c>
      <c r="N20" s="17" t="str">
        <f>VLOOKUP(D20,[1]!VolumeType[#All],2,FALSE)</f>
        <v>Artifact</v>
      </c>
      <c r="O20" s="16" t="str">
        <f>VLOOKUP(D20,[1]!VolumeType[#All],3,FALSE)</f>
        <v>None</v>
      </c>
      <c r="P20" s="15" t="str">
        <f>VLOOKUP(D20,[1]!Colors[#All],3,FALSE)</f>
        <v>z RO Helper</v>
      </c>
      <c r="Q20" s="13" t="str">
        <f>IFERROR(VLOOKUP(D20,[1]!DVH_lines[#Data],2,FALSE),"")</f>
        <v/>
      </c>
      <c r="R20" s="14" t="str">
        <f>IFERROR(VLOOKUP(D20,[1]!DVH_lines[#Data],3,FALSE),"")</f>
        <v/>
      </c>
      <c r="S20" s="12" t="str">
        <f>IFERROR(VLOOKUP(D20,[1]!DVH_lines[#Data],4,FALSE),"")</f>
        <v/>
      </c>
      <c r="T20" s="13" t="str">
        <f>IFERROR(VLOOKUP(D20,[1]!SearchCT[#Data],2,FALSE),"")</f>
        <v/>
      </c>
      <c r="U20" s="12" t="str">
        <f>IFERROR(VLOOKUP(D20,[1]!SearchCT[#Data],3,FALSE),"")</f>
        <v/>
      </c>
    </row>
    <row r="21" spans="2:21" ht="15.75" thickBot="1" x14ac:dyDescent="0.3">
      <c r="B21"/>
      <c r="D21" s="11" t="s">
        <v>62</v>
      </c>
      <c r="E21" s="24" t="s">
        <v>61</v>
      </c>
      <c r="F21" s="26" t="s">
        <v>60</v>
      </c>
      <c r="G21" s="44"/>
      <c r="H21" s="25"/>
      <c r="J21" s="9" t="str">
        <f>VLOOKUP(D21,[1]!Dictionary[#All],3,FALSE)</f>
        <v>Artifact</v>
      </c>
      <c r="K21" s="8">
        <f>VLOOKUP(D21,[1]!Dictionary[#All],4,FALSE)</f>
        <v>11296</v>
      </c>
      <c r="L21" s="8" t="str">
        <f>VLOOKUP(D21,[1]!Dictionary[#All],5,FALSE)</f>
        <v>RADLEX</v>
      </c>
      <c r="M21" s="7">
        <f>VLOOKUP(D21,[1]!Dictionary[#All],6,FALSE)</f>
        <v>3.8</v>
      </c>
      <c r="N21" s="6" t="str">
        <f>VLOOKUP(D21,[1]!VolumeType[#All],2,FALSE)</f>
        <v>Artifact</v>
      </c>
      <c r="O21" s="5" t="str">
        <f>VLOOKUP(D21,[1]!VolumeType[#All],3,FALSE)</f>
        <v>None</v>
      </c>
      <c r="P21" s="41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  <row r="22" spans="2:21" x14ac:dyDescent="0.25">
      <c r="B22"/>
    </row>
    <row r="23" spans="2:21" x14ac:dyDescent="0.25">
      <c r="B23"/>
    </row>
    <row r="24" spans="2:21" x14ac:dyDescent="0.25">
      <c r="B24"/>
    </row>
    <row r="25" spans="2:21" x14ac:dyDescent="0.25">
      <c r="B25"/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4.85546875" style="1" customWidth="1"/>
    <col min="3" max="3" width="5.42578125" style="1" customWidth="1"/>
    <col min="4" max="4" width="17.42578125" style="1" bestFit="1" customWidth="1"/>
    <col min="5" max="5" width="23.7109375" style="1" bestFit="1" customWidth="1"/>
    <col min="6" max="6" width="53.85546875" style="1" bestFit="1" customWidth="1"/>
    <col min="7" max="7" width="22.85546875" style="1" bestFit="1" customWidth="1"/>
    <col min="8" max="8" width="24.28515625" style="1" bestFit="1" customWidth="1"/>
    <col min="9" max="9" width="5.85546875" style="1" bestFit="1" customWidth="1"/>
    <col min="10" max="10" width="25.285156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3" t="s">
        <v>126</v>
      </c>
      <c r="B1" s="63"/>
      <c r="C1" s="38"/>
      <c r="D1" s="63" t="s">
        <v>49</v>
      </c>
      <c r="E1" s="63"/>
      <c r="F1" s="63"/>
      <c r="G1" s="63"/>
      <c r="H1" s="63"/>
      <c r="J1" s="61" t="s">
        <v>48</v>
      </c>
      <c r="K1" s="64"/>
      <c r="L1" s="64"/>
      <c r="M1" s="62"/>
      <c r="N1" s="61" t="s">
        <v>47</v>
      </c>
      <c r="O1" s="64"/>
      <c r="P1" s="43" t="s">
        <v>46</v>
      </c>
      <c r="Q1" s="61" t="s">
        <v>45</v>
      </c>
      <c r="R1" s="64"/>
      <c r="S1" s="62"/>
      <c r="T1" s="61" t="s">
        <v>44</v>
      </c>
      <c r="U1" s="62"/>
    </row>
    <row r="2" spans="1:21" ht="15.75" x14ac:dyDescent="0.25">
      <c r="A2" s="37" t="s">
        <v>43</v>
      </c>
      <c r="B2" s="42" t="s">
        <v>42</v>
      </c>
      <c r="C2" s="22"/>
      <c r="D2" s="37" t="s">
        <v>25</v>
      </c>
      <c r="E2" s="36" t="s">
        <v>28</v>
      </c>
      <c r="F2" s="35" t="s">
        <v>41</v>
      </c>
      <c r="G2" s="35" t="s">
        <v>82</v>
      </c>
      <c r="H2" s="47" t="s">
        <v>81</v>
      </c>
      <c r="J2" s="34" t="s">
        <v>40</v>
      </c>
      <c r="K2" s="32" t="s">
        <v>39</v>
      </c>
      <c r="L2" s="32" t="s">
        <v>38</v>
      </c>
      <c r="M2" s="30" t="s">
        <v>37</v>
      </c>
      <c r="N2" s="31" t="s">
        <v>36</v>
      </c>
      <c r="O2" s="32" t="s">
        <v>35</v>
      </c>
      <c r="P2" s="33" t="s">
        <v>34</v>
      </c>
      <c r="Q2" s="31" t="s">
        <v>33</v>
      </c>
      <c r="R2" s="32" t="s">
        <v>32</v>
      </c>
      <c r="S2" s="30" t="s">
        <v>31</v>
      </c>
      <c r="T2" s="31" t="s">
        <v>30</v>
      </c>
      <c r="U2" s="30" t="s">
        <v>29</v>
      </c>
    </row>
    <row r="3" spans="1:21" x14ac:dyDescent="0.25">
      <c r="A3" s="51" t="s">
        <v>185</v>
      </c>
      <c r="B3" s="25" t="s">
        <v>126</v>
      </c>
      <c r="C3" s="22"/>
      <c r="D3" s="29" t="s">
        <v>80</v>
      </c>
      <c r="E3" s="24" t="s">
        <v>80</v>
      </c>
      <c r="F3" s="26" t="s">
        <v>80</v>
      </c>
      <c r="G3" s="44"/>
      <c r="H3" s="25"/>
      <c r="J3" s="20" t="str">
        <f>VLOOKUP(D3,[1]!Dictionary[#All],3,FALSE)</f>
        <v>Body</v>
      </c>
      <c r="K3" s="19" t="str">
        <f>VLOOKUP(D3,[1]!Dictionary[#All],4,FALSE)</f>
        <v>BODY</v>
      </c>
      <c r="L3" s="19" t="str">
        <f>VLOOKUP(D3,[1]!Dictionary[#All],5,FALSE)</f>
        <v>99VMS_STRUCTCODE</v>
      </c>
      <c r="M3" s="18" t="str">
        <f>VLOOKUP(D3,[1]!Dictionary[#All],6,FALSE)</f>
        <v>1.0</v>
      </c>
      <c r="N3" s="17" t="str">
        <f>VLOOKUP(D3,[1]!VolumeType[#All],2,FALSE)</f>
        <v>Special</v>
      </c>
      <c r="O3" s="16" t="str">
        <f>VLOOKUP(D3,[1]!VolumeType[#All],3,FALSE)</f>
        <v>BODY</v>
      </c>
      <c r="P3" s="15" t="str">
        <f>VLOOKUP(D3,[1]!Colors[#All],3,FALSE)</f>
        <v>z Body</v>
      </c>
      <c r="Q3" s="13" t="str">
        <f>IFERROR(VLOOKUP(D3,[1]!DVH_lines[#Data],2,FALSE),"")</f>
        <v/>
      </c>
      <c r="R3" s="14" t="str">
        <f>IFERROR(VLOOKUP(D3,[1]!DVH_lines[#Data],3,FALSE),"")</f>
        <v/>
      </c>
      <c r="S3" s="12" t="str">
        <f>IFERROR(VLOOKUP(D3,[1]!DVH_lines[#Data],4,FALSE),"")</f>
        <v/>
      </c>
      <c r="T3" s="13">
        <f>IFERROR(VLOOKUP(D3,[1]!SearchCT[#Data],2,FALSE),"")</f>
        <v>-350</v>
      </c>
      <c r="U3" s="12">
        <f>IFERROR(VLOOKUP(D3,[1]!SearchCT[#Data],3,FALSE),"")</f>
        <v>-50</v>
      </c>
    </row>
    <row r="4" spans="1:21" x14ac:dyDescent="0.25">
      <c r="A4" s="51" t="s">
        <v>187</v>
      </c>
      <c r="B4" s="25" t="s">
        <v>25</v>
      </c>
      <c r="C4" s="22"/>
      <c r="D4" s="11" t="s">
        <v>79</v>
      </c>
      <c r="E4" s="24" t="s">
        <v>79</v>
      </c>
      <c r="F4" s="26" t="s">
        <v>78</v>
      </c>
      <c r="G4" s="44" t="s">
        <v>125</v>
      </c>
      <c r="H4" s="25" t="s">
        <v>76</v>
      </c>
      <c r="J4" s="20" t="str">
        <f>VLOOKUP(D4,[1]!Dictionary[#All],3,FALSE)</f>
        <v>Treated Volume</v>
      </c>
      <c r="K4" s="19" t="str">
        <f>VLOOKUP(D4,[1]!Dictionary[#All],4,FALSE)</f>
        <v>Treated Volume</v>
      </c>
      <c r="L4" s="19" t="str">
        <f>VLOOKUP(D4,[1]!Dictionary[#All],5,FALSE)</f>
        <v>99VMS_STRUCTCODE</v>
      </c>
      <c r="M4" s="18" t="str">
        <f>VLOOKUP(D4,[1]!Dictionary[#All],6,FALSE)</f>
        <v>1.0</v>
      </c>
      <c r="N4" s="17" t="str">
        <f>VLOOKUP(D4,[1]!VolumeType[#All],2,FALSE)</f>
        <v>Special</v>
      </c>
      <c r="O4" s="16" t="str">
        <f>VLOOKUP(D4,[1]!VolumeType[#All],3,FALSE)</f>
        <v>PTV</v>
      </c>
      <c r="P4" s="15" t="str">
        <f>VLOOKUP(D4,[1]!Colors[#All],3,FALSE)</f>
        <v>z DPV</v>
      </c>
      <c r="Q4" s="13" t="str">
        <f>IFERROR(VLOOKUP(D4,[1]!DVH_lines[#Data],2,FALSE),"")</f>
        <v/>
      </c>
      <c r="R4" s="14" t="str">
        <f>IFERROR(VLOOKUP(D4,[1]!DVH_lines[#Data],3,FALSE),"")</f>
        <v/>
      </c>
      <c r="S4" s="12" t="str">
        <f>IFERROR(VLOOKUP(D4,[1]!DVH_lines[#Data],4,FALSE),"")</f>
        <v/>
      </c>
      <c r="T4" s="13" t="str">
        <f>IFERROR(VLOOKUP(D4,[1]!SearchCT[#Data],2,FALSE),"")</f>
        <v/>
      </c>
      <c r="U4" s="12" t="str">
        <f>IFERROR(VLOOKUP(D4,[1]!SearchCT[#Data],3,FALSE),"")</f>
        <v/>
      </c>
    </row>
    <row r="5" spans="1:21" x14ac:dyDescent="0.25">
      <c r="A5" s="51" t="s">
        <v>22</v>
      </c>
      <c r="B5" s="25" t="s">
        <v>124</v>
      </c>
      <c r="C5" s="22"/>
      <c r="D5" s="29" t="s">
        <v>101</v>
      </c>
      <c r="E5" s="24" t="s">
        <v>123</v>
      </c>
      <c r="F5" s="26" t="s">
        <v>122</v>
      </c>
      <c r="G5" s="44"/>
      <c r="H5" s="25"/>
      <c r="J5" s="20" t="str">
        <f>VLOOKUP(D5,[1]!Dictionary[#All],3,FALSE)</f>
        <v>Tracking Motion Volume</v>
      </c>
      <c r="K5" s="19" t="str">
        <f>VLOOKUP(D5,[1]!Dictionary[#All],4,FALSE)</f>
        <v>TMV</v>
      </c>
      <c r="L5" s="19" t="str">
        <f>VLOOKUP(D5,[1]!Dictionary[#All],5,FALSE)</f>
        <v>99VMS_STRUCTCODE</v>
      </c>
      <c r="M5" s="18" t="str">
        <f>VLOOKUP(D5,[1]!Dictionary[#All],6,FALSE)</f>
        <v>1.0</v>
      </c>
      <c r="N5" s="17" t="str">
        <f>VLOOKUP(D5,[1]!VolumeType[#All],2,FALSE)</f>
        <v>GTV</v>
      </c>
      <c r="O5" s="16" t="str">
        <f>VLOOKUP(D5,[1]!VolumeType[#All],3,FALSE)</f>
        <v>GTV</v>
      </c>
      <c r="P5" s="15" t="str">
        <f>VLOOKUP(D5,[1]!Colors[#All],3,FALSE)</f>
        <v>z TMV</v>
      </c>
      <c r="Q5" s="13" t="str">
        <f>IFERROR(VLOOKUP(D5,[1]!DVH_lines[#Data],2,FALSE),"")</f>
        <v/>
      </c>
      <c r="R5" s="14" t="str">
        <f>IFERROR(VLOOKUP(D5,[1]!DVH_lines[#Data],3,FALSE),"")</f>
        <v/>
      </c>
      <c r="S5" s="12" t="str">
        <f>IFERROR(VLOOKUP(D5,[1]!DVH_lines[#Data],4,FALSE),"")</f>
        <v/>
      </c>
      <c r="T5" s="13" t="str">
        <f>IFERROR(VLOOKUP(D5,[1]!SearchCT[#Data],2,FALSE),"")</f>
        <v/>
      </c>
      <c r="U5" s="12" t="str">
        <f>IFERROR(VLOOKUP(D5,[1]!SearchCT[#Data],3,FALSE),"")</f>
        <v/>
      </c>
    </row>
    <row r="6" spans="1:21" x14ac:dyDescent="0.25">
      <c r="A6" s="51" t="s">
        <v>178</v>
      </c>
      <c r="B6" s="25">
        <v>5</v>
      </c>
      <c r="C6" s="22"/>
      <c r="D6" s="11" t="s">
        <v>101</v>
      </c>
      <c r="E6" s="24" t="s">
        <v>121</v>
      </c>
      <c r="F6" s="26" t="s">
        <v>120</v>
      </c>
      <c r="G6" s="44"/>
      <c r="H6" s="25"/>
      <c r="J6" s="20" t="str">
        <f>VLOOKUP(D6,[1]!Dictionary[#All],3,FALSE)</f>
        <v>Tracking Motion Volume</v>
      </c>
      <c r="K6" s="19" t="str">
        <f>VLOOKUP(D6,[1]!Dictionary[#All],4,FALSE)</f>
        <v>TMV</v>
      </c>
      <c r="L6" s="19" t="str">
        <f>VLOOKUP(D6,[1]!Dictionary[#All],5,FALSE)</f>
        <v>99VMS_STRUCTCODE</v>
      </c>
      <c r="M6" s="18" t="str">
        <f>VLOOKUP(D6,[1]!Dictionary[#All],6,FALSE)</f>
        <v>1.0</v>
      </c>
      <c r="N6" s="17" t="str">
        <f>VLOOKUP(D6,[1]!VolumeType[#All],2,FALSE)</f>
        <v>GTV</v>
      </c>
      <c r="O6" s="16" t="str">
        <f>VLOOKUP(D6,[1]!VolumeType[#All],3,FALSE)</f>
        <v>GTV</v>
      </c>
      <c r="P6" s="15" t="str">
        <f>VLOOKUP(D6,[1]!Colors[#All],3,FALSE)</f>
        <v>z TMV</v>
      </c>
      <c r="Q6" s="13" t="str">
        <f>IFERROR(VLOOKUP(D6,[1]!DVH_lines[#Data],2,FALSE),"")</f>
        <v/>
      </c>
      <c r="R6" s="14" t="str">
        <f>IFERROR(VLOOKUP(D6,[1]!DVH_lines[#Data],3,FALSE),"")</f>
        <v/>
      </c>
      <c r="S6" s="12" t="str">
        <f>IFERROR(VLOOKUP(D6,[1]!DVH_lines[#Data],4,FALSE),"")</f>
        <v/>
      </c>
      <c r="T6" s="13" t="str">
        <f>IFERROR(VLOOKUP(D6,[1]!SearchCT[#Data],2,FALSE),"")</f>
        <v/>
      </c>
      <c r="U6" s="12" t="str">
        <f>IFERROR(VLOOKUP(D6,[1]!SearchCT[#Data],3,FALSE),"")</f>
        <v/>
      </c>
    </row>
    <row r="7" spans="1:21" x14ac:dyDescent="0.25">
      <c r="A7" s="51" t="s">
        <v>19</v>
      </c>
      <c r="B7" s="28"/>
      <c r="D7" s="29" t="s">
        <v>101</v>
      </c>
      <c r="E7" s="24" t="s">
        <v>119</v>
      </c>
      <c r="F7" s="26" t="s">
        <v>118</v>
      </c>
      <c r="G7" s="44"/>
      <c r="H7" s="25"/>
      <c r="J7" s="20" t="str">
        <f>VLOOKUP(D7,[1]!Dictionary[#All],3,FALSE)</f>
        <v>Tracking Motion Volume</v>
      </c>
      <c r="K7" s="19" t="str">
        <f>VLOOKUP(D7,[1]!Dictionary[#All],4,FALSE)</f>
        <v>TMV</v>
      </c>
      <c r="L7" s="19" t="str">
        <f>VLOOKUP(D7,[1]!Dictionary[#All],5,FALSE)</f>
        <v>99VMS_STRUCTCODE</v>
      </c>
      <c r="M7" s="18" t="str">
        <f>VLOOKUP(D7,[1]!Dictionary[#All],6,FALSE)</f>
        <v>1.0</v>
      </c>
      <c r="N7" s="17" t="str">
        <f>VLOOKUP(D7,[1]!VolumeType[#All],2,FALSE)</f>
        <v>GTV</v>
      </c>
      <c r="O7" s="16" t="str">
        <f>VLOOKUP(D7,[1]!VolumeType[#All],3,FALSE)</f>
        <v>GTV</v>
      </c>
      <c r="P7" s="15" t="str">
        <f>VLOOKUP(D7,[1]!Colors[#All],3,FALSE)</f>
        <v>z TMV</v>
      </c>
      <c r="Q7" s="13" t="str">
        <f>IFERROR(VLOOKUP(D7,[1]!DVH_lines[#Data],2,FALSE),"")</f>
        <v/>
      </c>
      <c r="R7" s="14" t="str">
        <f>IFERROR(VLOOKUP(D7,[1]!DVH_lines[#Data],3,FALSE),"")</f>
        <v/>
      </c>
      <c r="S7" s="12" t="str">
        <f>IFERROR(VLOOKUP(D7,[1]!DVH_lines[#Data],4,FALSE),"")</f>
        <v/>
      </c>
      <c r="T7" s="13" t="str">
        <f>IFERROR(VLOOKUP(D7,[1]!SearchCT[#Data],2,FALSE),"")</f>
        <v/>
      </c>
      <c r="U7" s="12" t="str">
        <f>IFERROR(VLOOKUP(D7,[1]!SearchCT[#Data],3,FALSE),"")</f>
        <v/>
      </c>
    </row>
    <row r="8" spans="1:21" x14ac:dyDescent="0.25">
      <c r="A8" s="51" t="s">
        <v>17</v>
      </c>
      <c r="B8" s="27" t="s">
        <v>16</v>
      </c>
      <c r="D8" s="11" t="s">
        <v>101</v>
      </c>
      <c r="E8" s="24" t="s">
        <v>117</v>
      </c>
      <c r="F8" s="26" t="s">
        <v>116</v>
      </c>
      <c r="G8" s="44"/>
      <c r="H8" s="25"/>
      <c r="J8" s="20" t="str">
        <f>VLOOKUP(D8,[1]!Dictionary[#All],3,FALSE)</f>
        <v>Tracking Motion Volume</v>
      </c>
      <c r="K8" s="19" t="str">
        <f>VLOOKUP(D8,[1]!Dictionary[#All],4,FALSE)</f>
        <v>TMV</v>
      </c>
      <c r="L8" s="19" t="str">
        <f>VLOOKUP(D8,[1]!Dictionary[#All],5,FALSE)</f>
        <v>99VMS_STRUCTCODE</v>
      </c>
      <c r="M8" s="18" t="str">
        <f>VLOOKUP(D8,[1]!Dictionary[#All],6,FALSE)</f>
        <v>1.0</v>
      </c>
      <c r="N8" s="17" t="str">
        <f>VLOOKUP(D8,[1]!VolumeType[#All],2,FALSE)</f>
        <v>GTV</v>
      </c>
      <c r="O8" s="16" t="str">
        <f>VLOOKUP(D8,[1]!VolumeType[#All],3,FALSE)</f>
        <v>GTV</v>
      </c>
      <c r="P8" s="15" t="str">
        <f>VLOOKUP(D8,[1]!Colors[#All],3,FALSE)</f>
        <v>z TMV</v>
      </c>
      <c r="Q8" s="13" t="str">
        <f>IFERROR(VLOOKUP(D8,[1]!DVH_lines[#Data],2,FALSE),"")</f>
        <v/>
      </c>
      <c r="R8" s="14" t="str">
        <f>IFERROR(VLOOKUP(D8,[1]!DVH_lines[#Data],3,FALSE),"")</f>
        <v/>
      </c>
      <c r="S8" s="12" t="str">
        <f>IFERROR(VLOOKUP(D8,[1]!DVH_lines[#Data],4,FALSE),"")</f>
        <v/>
      </c>
      <c r="T8" s="13" t="str">
        <f>IFERROR(VLOOKUP(D8,[1]!SearchCT[#Data],2,FALSE),"")</f>
        <v/>
      </c>
      <c r="U8" s="12" t="str">
        <f>IFERROR(VLOOKUP(D8,[1]!SearchCT[#Data],3,FALSE),"")</f>
        <v/>
      </c>
    </row>
    <row r="9" spans="1:21" x14ac:dyDescent="0.25">
      <c r="A9" s="51" t="s">
        <v>186</v>
      </c>
      <c r="B9" s="28" t="s">
        <v>179</v>
      </c>
      <c r="D9" s="29" t="s">
        <v>101</v>
      </c>
      <c r="E9" s="24" t="s">
        <v>115</v>
      </c>
      <c r="F9" s="26" t="s">
        <v>114</v>
      </c>
      <c r="G9" s="44"/>
      <c r="H9" s="25"/>
      <c r="J9" s="20" t="str">
        <f>VLOOKUP(D9,[1]!Dictionary[#All],3,FALSE)</f>
        <v>Tracking Motion Volume</v>
      </c>
      <c r="K9" s="19" t="str">
        <f>VLOOKUP(D9,[1]!Dictionary[#All],4,FALSE)</f>
        <v>TMV</v>
      </c>
      <c r="L9" s="19" t="str">
        <f>VLOOKUP(D9,[1]!Dictionary[#All],5,FALSE)</f>
        <v>99VMS_STRUCTCODE</v>
      </c>
      <c r="M9" s="18" t="str">
        <f>VLOOKUP(D9,[1]!Dictionary[#All],6,FALSE)</f>
        <v>1.0</v>
      </c>
      <c r="N9" s="17" t="str">
        <f>VLOOKUP(D9,[1]!VolumeType[#All],2,FALSE)</f>
        <v>GTV</v>
      </c>
      <c r="O9" s="16" t="str">
        <f>VLOOKUP(D9,[1]!VolumeType[#All],3,FALSE)</f>
        <v>GTV</v>
      </c>
      <c r="P9" s="15" t="str">
        <f>VLOOKUP(D9,[1]!Colors[#All],3,FALSE)</f>
        <v>z TMV</v>
      </c>
      <c r="Q9" s="13" t="str">
        <f>IFERROR(VLOOKUP(D9,[1]!DVH_lines[#Data],2,FALSE),"")</f>
        <v/>
      </c>
      <c r="R9" s="14" t="str">
        <f>IFERROR(VLOOKUP(D9,[1]!DVH_lines[#Data],3,FALSE),"")</f>
        <v/>
      </c>
      <c r="S9" s="12" t="str">
        <f>IFERROR(VLOOKUP(D9,[1]!DVH_lines[#Data],4,FALSE),"")</f>
        <v/>
      </c>
      <c r="T9" s="13" t="str">
        <f>IFERROR(VLOOKUP(D9,[1]!SearchCT[#Data],2,FALSE),"")</f>
        <v/>
      </c>
      <c r="U9" s="12" t="str">
        <f>IFERROR(VLOOKUP(D9,[1]!SearchCT[#Data],3,FALSE),"")</f>
        <v/>
      </c>
    </row>
    <row r="10" spans="1:21" x14ac:dyDescent="0.25">
      <c r="A10" s="51" t="s">
        <v>176</v>
      </c>
      <c r="B10" s="28" t="s">
        <v>177</v>
      </c>
      <c r="D10" s="11" t="s">
        <v>101</v>
      </c>
      <c r="E10" s="24" t="s">
        <v>113</v>
      </c>
      <c r="F10" s="26" t="s">
        <v>112</v>
      </c>
      <c r="G10" s="44"/>
      <c r="H10" s="25"/>
      <c r="J10" s="20" t="str">
        <f>VLOOKUP(D10,[1]!Dictionary[#All],3,FALSE)</f>
        <v>Tracking Motion Volume</v>
      </c>
      <c r="K10" s="19" t="str">
        <f>VLOOKUP(D10,[1]!Dictionary[#All],4,FALSE)</f>
        <v>TMV</v>
      </c>
      <c r="L10" s="19" t="str">
        <f>VLOOKUP(D10,[1]!Dictionary[#All],5,FALSE)</f>
        <v>99VMS_STRUCTCODE</v>
      </c>
      <c r="M10" s="18" t="str">
        <f>VLOOKUP(D10,[1]!Dictionary[#All],6,FALSE)</f>
        <v>1.0</v>
      </c>
      <c r="N10" s="17" t="str">
        <f>VLOOKUP(D10,[1]!VolumeType[#All],2,FALSE)</f>
        <v>GTV</v>
      </c>
      <c r="O10" s="16" t="str">
        <f>VLOOKUP(D10,[1]!VolumeType[#All],3,FALSE)</f>
        <v>GTV</v>
      </c>
      <c r="P10" s="15" t="str">
        <f>VLOOKUP(D10,[1]!Colors[#All],3,FALSE)</f>
        <v>z TMV</v>
      </c>
      <c r="Q10" s="13" t="str">
        <f>IFERROR(VLOOKUP(D10,[1]!DVH_lines[#Data],2,FALSE),"")</f>
        <v/>
      </c>
      <c r="R10" s="14" t="str">
        <f>IFERROR(VLOOKUP(D10,[1]!DVH_lines[#Data],3,FALSE),"")</f>
        <v/>
      </c>
      <c r="S10" s="12" t="str">
        <f>IFERROR(VLOOKUP(D10,[1]!DVH_lines[#Data],4,FALSE),"")</f>
        <v/>
      </c>
      <c r="T10" s="13" t="str">
        <f>IFERROR(VLOOKUP(D10,[1]!SearchCT[#Data],2,FALSE),"")</f>
        <v/>
      </c>
      <c r="U10" s="12" t="str">
        <f>IFERROR(VLOOKUP(D10,[1]!SearchCT[#Data],3,FALSE),"")</f>
        <v/>
      </c>
    </row>
    <row r="11" spans="1:21" x14ac:dyDescent="0.25">
      <c r="A11" s="51" t="s">
        <v>195</v>
      </c>
      <c r="B11" s="28" t="s">
        <v>180</v>
      </c>
      <c r="D11" s="29" t="s">
        <v>101</v>
      </c>
      <c r="E11" s="24" t="s">
        <v>111</v>
      </c>
      <c r="F11" s="26" t="s">
        <v>110</v>
      </c>
      <c r="G11" s="44"/>
      <c r="H11" s="25"/>
      <c r="J11" s="20" t="str">
        <f>VLOOKUP(D11,[1]!Dictionary[#All],3,FALSE)</f>
        <v>Tracking Motion Volume</v>
      </c>
      <c r="K11" s="19" t="str">
        <f>VLOOKUP(D11,[1]!Dictionary[#All],4,FALSE)</f>
        <v>TMV</v>
      </c>
      <c r="L11" s="19" t="str">
        <f>VLOOKUP(D11,[1]!Dictionary[#All],5,FALSE)</f>
        <v>99VMS_STRUCTCODE</v>
      </c>
      <c r="M11" s="18" t="str">
        <f>VLOOKUP(D11,[1]!Dictionary[#All],6,FALSE)</f>
        <v>1.0</v>
      </c>
      <c r="N11" s="17" t="str">
        <f>VLOOKUP(D11,[1]!VolumeType[#All],2,FALSE)</f>
        <v>GTV</v>
      </c>
      <c r="O11" s="16" t="str">
        <f>VLOOKUP(D11,[1]!VolumeType[#All],3,FALSE)</f>
        <v>GTV</v>
      </c>
      <c r="P11" s="15" t="str">
        <f>VLOOKUP(D11,[1]!Colors[#All],3,FALSE)</f>
        <v>z TMV</v>
      </c>
      <c r="Q11" s="13" t="str">
        <f>IFERROR(VLOOKUP(D11,[1]!DVH_lines[#Data],2,FALSE),"")</f>
        <v/>
      </c>
      <c r="R11" s="14" t="str">
        <f>IFERROR(VLOOKUP(D11,[1]!DVH_lines[#Data],3,FALSE),"")</f>
        <v/>
      </c>
      <c r="S11" s="12" t="str">
        <f>IFERROR(VLOOKUP(D11,[1]!DVH_lines[#Data],4,FALSE),"")</f>
        <v/>
      </c>
      <c r="T11" s="13" t="str">
        <f>IFERROR(VLOOKUP(D11,[1]!SearchCT[#Data],2,FALSE),"")</f>
        <v/>
      </c>
      <c r="U11" s="12" t="str">
        <f>IFERROR(VLOOKUP(D11,[1]!SearchCT[#Data],3,FALSE),"")</f>
        <v/>
      </c>
    </row>
    <row r="12" spans="1:21" x14ac:dyDescent="0.25">
      <c r="A12" s="51" t="s">
        <v>184</v>
      </c>
      <c r="B12" s="25" t="s">
        <v>14</v>
      </c>
      <c r="D12" s="11" t="s">
        <v>101</v>
      </c>
      <c r="E12" s="24" t="s">
        <v>109</v>
      </c>
      <c r="F12" s="26" t="s">
        <v>108</v>
      </c>
      <c r="G12" s="44"/>
      <c r="H12" s="25"/>
      <c r="J12" s="20" t="str">
        <f>VLOOKUP(D12,[1]!Dictionary[#All],3,FALSE)</f>
        <v>Tracking Motion Volume</v>
      </c>
      <c r="K12" s="19" t="str">
        <f>VLOOKUP(D12,[1]!Dictionary[#All],4,FALSE)</f>
        <v>TMV</v>
      </c>
      <c r="L12" s="19" t="str">
        <f>VLOOKUP(D12,[1]!Dictionary[#All],5,FALSE)</f>
        <v>99VMS_STRUCTCODE</v>
      </c>
      <c r="M12" s="18" t="str">
        <f>VLOOKUP(D12,[1]!Dictionary[#All],6,FALSE)</f>
        <v>1.0</v>
      </c>
      <c r="N12" s="17" t="str">
        <f>VLOOKUP(D12,[1]!VolumeType[#All],2,FALSE)</f>
        <v>GTV</v>
      </c>
      <c r="O12" s="16" t="str">
        <f>VLOOKUP(D12,[1]!VolumeType[#All],3,FALSE)</f>
        <v>GTV</v>
      </c>
      <c r="P12" s="15" t="str">
        <f>VLOOKUP(D12,[1]!Colors[#All],3,FALSE)</f>
        <v>z TMV</v>
      </c>
      <c r="Q12" s="13" t="str">
        <f>IFERROR(VLOOKUP(D12,[1]!DVH_lines[#Data],2,FALSE),"")</f>
        <v/>
      </c>
      <c r="R12" s="14" t="str">
        <f>IFERROR(VLOOKUP(D12,[1]!DVH_lines[#Data],3,FALSE),"")</f>
        <v/>
      </c>
      <c r="S12" s="12" t="str">
        <f>IFERROR(VLOOKUP(D12,[1]!DVH_lines[#Data],4,FALSE),"")</f>
        <v/>
      </c>
      <c r="T12" s="13" t="str">
        <f>IFERROR(VLOOKUP(D12,[1]!SearchCT[#Data],2,FALSE),"")</f>
        <v/>
      </c>
      <c r="U12" s="12" t="str">
        <f>IFERROR(VLOOKUP(D12,[1]!SearchCT[#Data],3,FALSE),"")</f>
        <v/>
      </c>
    </row>
    <row r="13" spans="1:21" x14ac:dyDescent="0.25">
      <c r="A13" s="51" t="s">
        <v>11</v>
      </c>
      <c r="B13" s="23" t="s">
        <v>10</v>
      </c>
      <c r="D13" s="29" t="s">
        <v>101</v>
      </c>
      <c r="E13" s="24" t="s">
        <v>107</v>
      </c>
      <c r="F13" s="26" t="s">
        <v>106</v>
      </c>
      <c r="G13" s="44"/>
      <c r="H13" s="25"/>
      <c r="J13" s="20" t="str">
        <f>VLOOKUP(D13,[1]!Dictionary[#All],3,FALSE)</f>
        <v>Tracking Motion Volume</v>
      </c>
      <c r="K13" s="19" t="str">
        <f>VLOOKUP(D13,[1]!Dictionary[#All],4,FALSE)</f>
        <v>TMV</v>
      </c>
      <c r="L13" s="19" t="str">
        <f>VLOOKUP(D13,[1]!Dictionary[#All],5,FALSE)</f>
        <v>99VMS_STRUCTCODE</v>
      </c>
      <c r="M13" s="18" t="str">
        <f>VLOOKUP(D13,[1]!Dictionary[#All],6,FALSE)</f>
        <v>1.0</v>
      </c>
      <c r="N13" s="17" t="str">
        <f>VLOOKUP(D13,[1]!VolumeType[#All],2,FALSE)</f>
        <v>GTV</v>
      </c>
      <c r="O13" s="16" t="str">
        <f>VLOOKUP(D13,[1]!VolumeType[#All],3,FALSE)</f>
        <v>GTV</v>
      </c>
      <c r="P13" s="15" t="str">
        <f>VLOOKUP(D13,[1]!Colors[#All],3,FALSE)</f>
        <v>z TMV</v>
      </c>
      <c r="Q13" s="13" t="str">
        <f>IFERROR(VLOOKUP(D13,[1]!DVH_lines[#Data],2,FALSE),"")</f>
        <v/>
      </c>
      <c r="R13" s="14" t="str">
        <f>IFERROR(VLOOKUP(D13,[1]!DVH_lines[#Data],3,FALSE),"")</f>
        <v/>
      </c>
      <c r="S13" s="12" t="str">
        <f>IFERROR(VLOOKUP(D13,[1]!DVH_lines[#Data],4,FALSE),"")</f>
        <v/>
      </c>
      <c r="T13" s="13" t="str">
        <f>IFERROR(VLOOKUP(D13,[1]!SearchCT[#Data],2,FALSE),"")</f>
        <v/>
      </c>
      <c r="U13" s="12" t="str">
        <f>IFERROR(VLOOKUP(D13,[1]!SearchCT[#Data],3,FALSE),"")</f>
        <v/>
      </c>
    </row>
    <row r="14" spans="1:21" x14ac:dyDescent="0.25">
      <c r="A14" s="21"/>
      <c r="B14" s="21"/>
      <c r="D14" s="11" t="s">
        <v>101</v>
      </c>
      <c r="E14" s="24" t="s">
        <v>105</v>
      </c>
      <c r="F14" s="26" t="s">
        <v>104</v>
      </c>
      <c r="G14" s="44"/>
      <c r="H14" s="25"/>
      <c r="J14" s="20" t="str">
        <f>VLOOKUP(D14,[1]!Dictionary[#All],3,FALSE)</f>
        <v>Tracking Motion Volume</v>
      </c>
      <c r="K14" s="19" t="str">
        <f>VLOOKUP(D14,[1]!Dictionary[#All],4,FALSE)</f>
        <v>TMV</v>
      </c>
      <c r="L14" s="19" t="str">
        <f>VLOOKUP(D14,[1]!Dictionary[#All],5,FALSE)</f>
        <v>99VMS_STRUCTCODE</v>
      </c>
      <c r="M14" s="18" t="str">
        <f>VLOOKUP(D14,[1]!Dictionary[#All],6,FALSE)</f>
        <v>1.0</v>
      </c>
      <c r="N14" s="17" t="str">
        <f>VLOOKUP(D14,[1]!VolumeType[#All],2,FALSE)</f>
        <v>GTV</v>
      </c>
      <c r="O14" s="16" t="str">
        <f>VLOOKUP(D14,[1]!VolumeType[#All],3,FALSE)</f>
        <v>GTV</v>
      </c>
      <c r="P14" s="15" t="str">
        <f>VLOOKUP(D14,[1]!Colors[#All],3,FALSE)</f>
        <v>z TMV</v>
      </c>
      <c r="Q14" s="13" t="str">
        <f>IFERROR(VLOOKUP(D14,[1]!DVH_lines[#Data],2,FALSE),"")</f>
        <v/>
      </c>
      <c r="R14" s="14" t="str">
        <f>IFERROR(VLOOKUP(D14,[1]!DVH_lines[#Data],3,FALSE),"")</f>
        <v/>
      </c>
      <c r="S14" s="12" t="str">
        <f>IFERROR(VLOOKUP(D14,[1]!DVH_lines[#Data],4,FALSE),"")</f>
        <v/>
      </c>
      <c r="T14" s="13" t="str">
        <f>IFERROR(VLOOKUP(D14,[1]!SearchCT[#Data],2,FALSE),"")</f>
        <v/>
      </c>
      <c r="U14" s="12" t="str">
        <f>IFERROR(VLOOKUP(D14,[1]!SearchCT[#Data],3,FALSE),"")</f>
        <v/>
      </c>
    </row>
    <row r="15" spans="1:21" x14ac:dyDescent="0.25">
      <c r="D15" s="29" t="s">
        <v>101</v>
      </c>
      <c r="E15" s="24" t="s">
        <v>103</v>
      </c>
      <c r="F15" s="26" t="s">
        <v>102</v>
      </c>
      <c r="G15" s="44"/>
      <c r="H15" s="25"/>
      <c r="J15" s="20" t="str">
        <f>VLOOKUP(D15,[1]!Dictionary[#All],3,FALSE)</f>
        <v>Tracking Motion Volume</v>
      </c>
      <c r="K15" s="19" t="str">
        <f>VLOOKUP(D15,[1]!Dictionary[#All],4,FALSE)</f>
        <v>TMV</v>
      </c>
      <c r="L15" s="19" t="str">
        <f>VLOOKUP(D15,[1]!Dictionary[#All],5,FALSE)</f>
        <v>99VMS_STRUCTCODE</v>
      </c>
      <c r="M15" s="18" t="str">
        <f>VLOOKUP(D15,[1]!Dictionary[#All],6,FALSE)</f>
        <v>1.0</v>
      </c>
      <c r="N15" s="17" t="str">
        <f>VLOOKUP(D15,[1]!VolumeType[#All],2,FALSE)</f>
        <v>GTV</v>
      </c>
      <c r="O15" s="16" t="str">
        <f>VLOOKUP(D15,[1]!VolumeType[#All],3,FALSE)</f>
        <v>GTV</v>
      </c>
      <c r="P15" s="15" t="str">
        <f>VLOOKUP(D15,[1]!Colors[#All],3,FALSE)</f>
        <v>z TMV</v>
      </c>
      <c r="Q15" s="13" t="str">
        <f>IFERROR(VLOOKUP(D15,[1]!DVH_lines[#Data],2,FALSE),"")</f>
        <v/>
      </c>
      <c r="R15" s="14" t="str">
        <f>IFERROR(VLOOKUP(D15,[1]!DVH_lines[#Data],3,FALSE),"")</f>
        <v/>
      </c>
      <c r="S15" s="12" t="str">
        <f>IFERROR(VLOOKUP(D15,[1]!DVH_lines[#Data],4,FALSE),"")</f>
        <v/>
      </c>
      <c r="T15" s="13" t="str">
        <f>IFERROR(VLOOKUP(D15,[1]!SearchCT[#Data],2,FALSE),"")</f>
        <v/>
      </c>
      <c r="U15" s="12" t="str">
        <f>IFERROR(VLOOKUP(D15,[1]!SearchCT[#Data],3,FALSE),"")</f>
        <v/>
      </c>
    </row>
    <row r="16" spans="1:21" x14ac:dyDescent="0.25">
      <c r="D16" s="11" t="s">
        <v>101</v>
      </c>
      <c r="E16" s="24" t="s">
        <v>100</v>
      </c>
      <c r="F16" s="26" t="s">
        <v>99</v>
      </c>
      <c r="G16" s="44"/>
      <c r="H16" s="25"/>
      <c r="J16" s="20" t="str">
        <f>VLOOKUP(D16,[1]!Dictionary[#All],3,FALSE)</f>
        <v>Tracking Motion Volume</v>
      </c>
      <c r="K16" s="19" t="str">
        <f>VLOOKUP(D16,[1]!Dictionary[#All],4,FALSE)</f>
        <v>TMV</v>
      </c>
      <c r="L16" s="19" t="str">
        <f>VLOOKUP(D16,[1]!Dictionary[#All],5,FALSE)</f>
        <v>99VMS_STRUCTCODE</v>
      </c>
      <c r="M16" s="18" t="str">
        <f>VLOOKUP(D16,[1]!Dictionary[#All],6,FALSE)</f>
        <v>1.0</v>
      </c>
      <c r="N16" s="17" t="str">
        <f>VLOOKUP(D16,[1]!VolumeType[#All],2,FALSE)</f>
        <v>GTV</v>
      </c>
      <c r="O16" s="16" t="str">
        <f>VLOOKUP(D16,[1]!VolumeType[#All],3,FALSE)</f>
        <v>GTV</v>
      </c>
      <c r="P16" s="15" t="str">
        <f>VLOOKUP(D16,[1]!Colors[#All],3,FALSE)</f>
        <v>z TMV</v>
      </c>
      <c r="Q16" s="13" t="str">
        <f>IFERROR(VLOOKUP(D16,[1]!DVH_lines[#Data],2,FALSE),"")</f>
        <v/>
      </c>
      <c r="R16" s="14" t="str">
        <f>IFERROR(VLOOKUP(D16,[1]!DVH_lines[#Data],3,FALSE),"")</f>
        <v/>
      </c>
      <c r="S16" s="12" t="str">
        <f>IFERROR(VLOOKUP(D16,[1]!DVH_lines[#Data],4,FALSE),"")</f>
        <v/>
      </c>
      <c r="T16" s="13" t="str">
        <f>IFERROR(VLOOKUP(D16,[1]!SearchCT[#Data],2,FALSE),"")</f>
        <v/>
      </c>
      <c r="U16" s="12" t="str">
        <f>IFERROR(VLOOKUP(D16,[1]!SearchCT[#Data],3,FALSE),"")</f>
        <v/>
      </c>
    </row>
    <row r="17" spans="4:21" x14ac:dyDescent="0.25">
      <c r="D17" s="29" t="s">
        <v>98</v>
      </c>
      <c r="E17" s="24" t="s">
        <v>98</v>
      </c>
      <c r="F17" s="26" t="s">
        <v>97</v>
      </c>
      <c r="G17" s="44"/>
      <c r="H17" s="25"/>
      <c r="J17" s="20" t="str">
        <f>VLOOKUP(D17,[1]!Dictionary[#All],3,FALSE)</f>
        <v>Metabalic Tumor Volume</v>
      </c>
      <c r="K17" s="19" t="str">
        <f>VLOOKUP(D17,[1]!Dictionary[#All],4,FALSE)</f>
        <v>MTV</v>
      </c>
      <c r="L17" s="19" t="str">
        <f>VLOOKUP(D17,[1]!Dictionary[#All],5,FALSE)</f>
        <v>99VMS_STRUCTCODE</v>
      </c>
      <c r="M17" s="18" t="str">
        <f>VLOOKUP(D17,[1]!Dictionary[#All],6,FALSE)</f>
        <v>1.0</v>
      </c>
      <c r="N17" s="17" t="str">
        <f>VLOOKUP(D17,[1]!VolumeType[#All],2,FALSE)</f>
        <v>GTV</v>
      </c>
      <c r="O17" s="16" t="str">
        <f>VLOOKUP(D17,[1]!VolumeType[#All],3,FALSE)</f>
        <v>GTV</v>
      </c>
      <c r="P17" s="15" t="str">
        <f>VLOOKUP(D17,[1]!Colors[#All],3,FALSE)</f>
        <v>z GTV PET</v>
      </c>
      <c r="Q17" s="13" t="str">
        <f>IFERROR(VLOOKUP(D17,[1]!DVH_lines[#Data],2,FALSE),"")</f>
        <v/>
      </c>
      <c r="R17" s="14" t="str">
        <f>IFERROR(VLOOKUP(D17,[1]!DVH_lines[#Data],3,FALSE),"")</f>
        <v/>
      </c>
      <c r="S17" s="12" t="str">
        <f>IFERROR(VLOOKUP(D17,[1]!DVH_lines[#Data],4,FALSE),"")</f>
        <v/>
      </c>
      <c r="T17" s="13" t="str">
        <f>IFERROR(VLOOKUP(D17,[1]!SearchCT[#Data],2,FALSE),"")</f>
        <v/>
      </c>
      <c r="U17" s="12" t="str">
        <f>IFERROR(VLOOKUP(D17,[1]!SearchCT[#Data],3,FALSE),"")</f>
        <v/>
      </c>
    </row>
    <row r="18" spans="4:21" x14ac:dyDescent="0.25">
      <c r="D18" s="11" t="s">
        <v>96</v>
      </c>
      <c r="E18" s="24" t="s">
        <v>96</v>
      </c>
      <c r="F18" s="26" t="s">
        <v>95</v>
      </c>
      <c r="G18" s="44"/>
      <c r="H18" s="25"/>
      <c r="J18" s="20" t="str">
        <f>VLOOKUP(D18,[1]!Dictionary[#All],3,FALSE)</f>
        <v>GTV Primary</v>
      </c>
      <c r="K18" s="19" t="str">
        <f>VLOOKUP(D18,[1]!Dictionary[#All],4,FALSE)</f>
        <v>GTVp</v>
      </c>
      <c r="L18" s="19" t="str">
        <f>VLOOKUP(D18,[1]!Dictionary[#All],5,FALSE)</f>
        <v>99VMS_STRUCTCODE</v>
      </c>
      <c r="M18" s="18" t="str">
        <f>VLOOKUP(D18,[1]!Dictionary[#All],6,FALSE)</f>
        <v>1.0</v>
      </c>
      <c r="N18" s="17" t="str">
        <f>VLOOKUP(D18,[1]!VolumeType[#All],2,FALSE)</f>
        <v>GTV</v>
      </c>
      <c r="O18" s="16" t="str">
        <f>VLOOKUP(D18,[1]!VolumeType[#All],3,FALSE)</f>
        <v>GTV</v>
      </c>
      <c r="P18" s="15" t="str">
        <f>VLOOKUP(D18,[1]!Colors[#All],3,FALSE)</f>
        <v>z IGTV</v>
      </c>
      <c r="Q18" s="13" t="str">
        <f>IFERROR(VLOOKUP(D18,[1]!DVH_lines[#Data],2,FALSE),"")</f>
        <v/>
      </c>
      <c r="R18" s="14" t="str">
        <f>IFERROR(VLOOKUP(D18,[1]!DVH_lines[#Data],3,FALSE),"")</f>
        <v/>
      </c>
      <c r="S18" s="12" t="str">
        <f>IFERROR(VLOOKUP(D18,[1]!DVH_lines[#Data],4,FALSE),"")</f>
        <v/>
      </c>
      <c r="T18" s="13" t="str">
        <f>IFERROR(VLOOKUP(D18,[1]!SearchCT[#Data],2,FALSE),"")</f>
        <v/>
      </c>
      <c r="U18" s="12" t="str">
        <f>IFERROR(VLOOKUP(D18,[1]!SearchCT[#Data],3,FALSE),"")</f>
        <v/>
      </c>
    </row>
    <row r="19" spans="4:21" x14ac:dyDescent="0.25">
      <c r="D19" s="29" t="s">
        <v>94</v>
      </c>
      <c r="E19" s="24" t="s">
        <v>94</v>
      </c>
      <c r="F19" s="26" t="s">
        <v>93</v>
      </c>
      <c r="G19" s="44"/>
      <c r="H19" s="25"/>
      <c r="J19" s="20" t="str">
        <f>VLOOKUP(D19,[1]!Dictionary[#All],3,FALSE)</f>
        <v>ITV</v>
      </c>
      <c r="K19" s="19" t="str">
        <f>VLOOKUP(D19,[1]!Dictionary[#All],4,FALSE)</f>
        <v>ITV</v>
      </c>
      <c r="L19" s="19" t="str">
        <f>VLOOKUP(D19,[1]!Dictionary[#All],5,FALSE)</f>
        <v>99VMS_STRUCTCODE</v>
      </c>
      <c r="M19" s="18" t="str">
        <f>VLOOKUP(D19,[1]!Dictionary[#All],6,FALSE)</f>
        <v>1.0</v>
      </c>
      <c r="N19" s="17" t="str">
        <f>VLOOKUP(D19,[1]!VolumeType[#All],2,FALSE)</f>
        <v>CTV</v>
      </c>
      <c r="O19" s="16" t="str">
        <f>VLOOKUP(D19,[1]!VolumeType[#All],3,FALSE)</f>
        <v>CTV</v>
      </c>
      <c r="P19" s="15" t="str">
        <f>VLOOKUP(D19,[1]!Colors[#All],3,FALSE)</f>
        <v>z ITV</v>
      </c>
      <c r="Q19" s="13" t="str">
        <f>IFERROR(VLOOKUP(D19,[1]!DVH_lines[#Data],2,FALSE),"")</f>
        <v/>
      </c>
      <c r="R19" s="14" t="str">
        <f>IFERROR(VLOOKUP(D19,[1]!DVH_lines[#Data],3,FALSE),"")</f>
        <v/>
      </c>
      <c r="S19" s="12" t="str">
        <f>IFERROR(VLOOKUP(D19,[1]!DVH_lines[#Data],4,FALSE),"")</f>
        <v/>
      </c>
      <c r="T19" s="13" t="str">
        <f>IFERROR(VLOOKUP(D19,[1]!SearchCT[#Data],2,FALSE),"")</f>
        <v/>
      </c>
      <c r="U19" s="12" t="str">
        <f>IFERROR(VLOOKUP(D19,[1]!SearchCT[#Data],3,FALSE),"")</f>
        <v/>
      </c>
    </row>
    <row r="20" spans="4:21" x14ac:dyDescent="0.25">
      <c r="D20" s="29" t="s">
        <v>73</v>
      </c>
      <c r="E20" s="24" t="s">
        <v>73</v>
      </c>
      <c r="F20" s="26" t="s">
        <v>72</v>
      </c>
      <c r="G20" s="44"/>
      <c r="H20" s="25"/>
      <c r="J20" s="20" t="str">
        <f>VLOOKUP(D20,[1]!Dictionary[#All],3,FALSE)</f>
        <v>CTV Primary</v>
      </c>
      <c r="K20" s="19" t="str">
        <f>VLOOKUP(D20,[1]!Dictionary[#All],4,FALSE)</f>
        <v>CTVp</v>
      </c>
      <c r="L20" s="19" t="str">
        <f>VLOOKUP(D20,[1]!Dictionary[#All],5,FALSE)</f>
        <v>99VMS_STRUCTCODE</v>
      </c>
      <c r="M20" s="18" t="str">
        <f>VLOOKUP(D20,[1]!Dictionary[#All],6,FALSE)</f>
        <v>1.0</v>
      </c>
      <c r="N20" s="17" t="str">
        <f>VLOOKUP(D20,[1]!VolumeType[#All],2,FALSE)</f>
        <v>CTV</v>
      </c>
      <c r="O20" s="16" t="str">
        <f>VLOOKUP(D20,[1]!VolumeType[#All],3,FALSE)</f>
        <v>CTV</v>
      </c>
      <c r="P20" s="15" t="str">
        <f>VLOOKUP(D20,[1]!Colors[#All],3,FALSE)</f>
        <v>z CTV</v>
      </c>
      <c r="Q20" s="13" t="str">
        <f>IFERROR(VLOOKUP(D20,[1]!DVH_lines[#Data],2,FALSE),"")</f>
        <v/>
      </c>
      <c r="R20" s="14" t="str">
        <f>IFERROR(VLOOKUP(D20,[1]!DVH_lines[#Data],3,FALSE),"")</f>
        <v/>
      </c>
      <c r="S20" s="12" t="str">
        <f>IFERROR(VLOOKUP(D20,[1]!DVH_lines[#Data],4,FALSE),"")</f>
        <v/>
      </c>
      <c r="T20" s="13" t="str">
        <f>IFERROR(VLOOKUP(D20,[1]!SearchCT[#Data],2,FALSE),"")</f>
        <v/>
      </c>
      <c r="U20" s="12" t="str">
        <f>IFERROR(VLOOKUP(D20,[1]!SearchCT[#Data],3,FALSE),"")</f>
        <v/>
      </c>
    </row>
    <row r="21" spans="4:21" x14ac:dyDescent="0.25">
      <c r="D21" s="11" t="s">
        <v>70</v>
      </c>
      <c r="E21" s="24" t="s">
        <v>70</v>
      </c>
      <c r="F21" s="26" t="s">
        <v>92</v>
      </c>
      <c r="G21" s="44"/>
      <c r="H21" s="25"/>
      <c r="J21" s="20" t="str">
        <f>VLOOKUP(D21,[1]!Dictionary[#All],3,FALSE)</f>
        <v>PTV Primary</v>
      </c>
      <c r="K21" s="19" t="str">
        <f>VLOOKUP(D21,[1]!Dictionary[#All],4,FALSE)</f>
        <v>PTVp</v>
      </c>
      <c r="L21" s="19" t="str">
        <f>VLOOKUP(D21,[1]!Dictionary[#All],5,FALSE)</f>
        <v>99VMS_STRUCTCODE</v>
      </c>
      <c r="M21" s="18" t="str">
        <f>VLOOKUP(D21,[1]!Dictionary[#All],6,FALSE)</f>
        <v>1.0</v>
      </c>
      <c r="N21" s="17" t="str">
        <f>VLOOKUP(D21,[1]!VolumeType[#All],2,FALSE)</f>
        <v>PTV</v>
      </c>
      <c r="O21" s="16" t="str">
        <f>VLOOKUP(D21,[1]!VolumeType[#All],3,FALSE)</f>
        <v>PTV</v>
      </c>
      <c r="P21" s="15" t="str">
        <f>VLOOKUP(D21,[1]!Colors[#All],3,FALSE)</f>
        <v>z PTV</v>
      </c>
      <c r="Q21" s="13" t="str">
        <f>IFERROR(VLOOKUP(D21,[1]!DVH_lines[#Data],2,FALSE),"")</f>
        <v/>
      </c>
      <c r="R21" s="14" t="str">
        <f>IFERROR(VLOOKUP(D21,[1]!DVH_lines[#Data],3,FALSE),"")</f>
        <v/>
      </c>
      <c r="S21" s="12" t="str">
        <f>IFERROR(VLOOKUP(D21,[1]!DVH_lines[#Data],4,FALSE),"")</f>
        <v/>
      </c>
      <c r="T21" s="13" t="str">
        <f>IFERROR(VLOOKUP(D21,[1]!SearchCT[#Data],2,FALSE),"")</f>
        <v/>
      </c>
      <c r="U21" s="12" t="str">
        <f>IFERROR(VLOOKUP(D21,[1]!SearchCT[#Data],3,FALSE),"")</f>
        <v/>
      </c>
    </row>
    <row r="22" spans="4:21" x14ac:dyDescent="0.25">
      <c r="D22" s="29" t="s">
        <v>91</v>
      </c>
      <c r="E22" s="24" t="s">
        <v>90</v>
      </c>
      <c r="F22" s="26" t="s">
        <v>89</v>
      </c>
      <c r="G22" s="44"/>
      <c r="H22" s="25"/>
      <c r="J22" s="20" t="str">
        <f>VLOOKUP(D22,[1]!Dictionary[#All],3,FALSE)</f>
        <v>PTV Primary</v>
      </c>
      <c r="K22" s="19" t="str">
        <f>VLOOKUP(D22,[1]!Dictionary[#All],4,FALSE)</f>
        <v>PTVp</v>
      </c>
      <c r="L22" s="19" t="str">
        <f>VLOOKUP(D22,[1]!Dictionary[#All],5,FALSE)</f>
        <v>99VMS_STRUCTCODE</v>
      </c>
      <c r="M22" s="18" t="str">
        <f>VLOOKUP(D22,[1]!Dictionary[#All],6,FALSE)</f>
        <v>1.0</v>
      </c>
      <c r="N22" s="17" t="str">
        <f>VLOOKUP(D22,[1]!VolumeType[#All],2,FALSE)</f>
        <v>PTV</v>
      </c>
      <c r="O22" s="16" t="str">
        <f>VLOOKUP(D22,[1]!VolumeType[#All],3,FALSE)</f>
        <v>PTV</v>
      </c>
      <c r="P22" s="15" t="str">
        <f>VLOOKUP(D22,[1]!Colors[#All],3,FALSE)</f>
        <v>z PTV eval</v>
      </c>
      <c r="Q22" s="13">
        <f>IFERROR(VLOOKUP(D22,[1]!DVH_lines[#Data],2,FALSE),"")</f>
        <v>-16777216</v>
      </c>
      <c r="R22" s="14">
        <f>IFERROR(VLOOKUP(D22,[1]!DVH_lines[#Data],3,FALSE),"")</f>
        <v>0</v>
      </c>
      <c r="S22" s="12">
        <f>IFERROR(VLOOKUP(D22,[1]!DVH_lines[#Data],4,FALSE),"")</f>
        <v>5</v>
      </c>
      <c r="T22" s="13" t="str">
        <f>IFERROR(VLOOKUP(D22,[1]!SearchCT[#Data],2,FALSE),"")</f>
        <v/>
      </c>
      <c r="U22" s="12" t="str">
        <f>IFERROR(VLOOKUP(D22,[1]!SearchCT[#Data],3,FALSE),"")</f>
        <v/>
      </c>
    </row>
    <row r="23" spans="4:21" x14ac:dyDescent="0.25">
      <c r="D23" s="29" t="s">
        <v>88</v>
      </c>
      <c r="E23" s="24" t="s">
        <v>87</v>
      </c>
      <c r="F23" s="26" t="s">
        <v>86</v>
      </c>
      <c r="G23" s="44"/>
      <c r="H23" s="25"/>
      <c r="J23" s="20" t="str">
        <f>VLOOKUP(D23,[1]!Dictionary[#All],3,FALSE)</f>
        <v>PTV Primary</v>
      </c>
      <c r="K23" s="19" t="str">
        <f>VLOOKUP(D23,[1]!Dictionary[#All],4,FALSE)</f>
        <v>PTVp</v>
      </c>
      <c r="L23" s="19" t="str">
        <f>VLOOKUP(D23,[1]!Dictionary[#All],5,FALSE)</f>
        <v>99VMS_STRUCTCODE</v>
      </c>
      <c r="M23" s="18" t="str">
        <f>VLOOKUP(D23,[1]!Dictionary[#All],6,FALSE)</f>
        <v>1.0</v>
      </c>
      <c r="N23" s="17" t="str">
        <f>VLOOKUP(D23,[1]!VolumeType[#All],2,FALSE)</f>
        <v>PTV</v>
      </c>
      <c r="O23" s="16" t="str">
        <f>VLOOKUP(D23,[1]!VolumeType[#All],3,FALSE)</f>
        <v>PTV</v>
      </c>
      <c r="P23" s="15" t="str">
        <f>VLOOKUP(D23,[1]!Colors[#All],3,FALSE)</f>
        <v>z PTV opt</v>
      </c>
      <c r="Q23" s="13">
        <f>IFERROR(VLOOKUP(D23,[1]!DVH_lines[#Data],2,FALSE),"")</f>
        <v>-16777216</v>
      </c>
      <c r="R23" s="14">
        <f>IFERROR(VLOOKUP(D23,[1]!DVH_lines[#Data],3,FALSE),"")</f>
        <v>1</v>
      </c>
      <c r="S23" s="12">
        <f>IFERROR(VLOOKUP(D23,[1]!DVH_lines[#Data],4,FALSE),"")</f>
        <v>3</v>
      </c>
      <c r="T23" s="13" t="str">
        <f>IFERROR(VLOOKUP(D23,[1]!SearchCT[#Data],2,FALSE),"")</f>
        <v/>
      </c>
      <c r="U23" s="12" t="str">
        <f>IFERROR(VLOOKUP(D23,[1]!SearchCT[#Data],3,FALSE),"")</f>
        <v/>
      </c>
    </row>
    <row r="24" spans="4:21" x14ac:dyDescent="0.25">
      <c r="D24" s="11" t="s">
        <v>27</v>
      </c>
      <c r="E24" s="24" t="s">
        <v>27</v>
      </c>
      <c r="F24" s="26" t="s">
        <v>26</v>
      </c>
      <c r="G24" s="44"/>
      <c r="H24" s="25"/>
      <c r="J24" s="20" t="str">
        <f>VLOOKUP(D24,[1]!Dictionary[#All],3,FALSE)</f>
        <v>Left lung</v>
      </c>
      <c r="K24" s="19">
        <f>VLOOKUP(D24,[1]!Dictionary[#All],4,FALSE)</f>
        <v>7310</v>
      </c>
      <c r="L24" s="19" t="str">
        <f>VLOOKUP(D24,[1]!Dictionary[#All],5,FALSE)</f>
        <v>FMA</v>
      </c>
      <c r="M24" s="18" t="str">
        <f>VLOOKUP(D24,[1]!Dictionary[#All],6,FALSE)</f>
        <v>3.2</v>
      </c>
      <c r="N24" s="17" t="str">
        <f>VLOOKUP(D24,[1]!VolumeType[#All],2,FALSE)</f>
        <v>Organ</v>
      </c>
      <c r="O24" s="16" t="str">
        <f>VLOOKUP(D24,[1]!VolumeType[#All],3,FALSE)</f>
        <v>Organ</v>
      </c>
      <c r="P24" s="15" t="str">
        <f>VLOOKUP(D24,[1]!Colors[#All],3,FALSE)</f>
        <v>z Lung L</v>
      </c>
      <c r="Q24" s="13" t="str">
        <f>IFERROR(VLOOKUP(D24,[1]!DVH_lines[#Data],2,FALSE),"")</f>
        <v/>
      </c>
      <c r="R24" s="14" t="str">
        <f>IFERROR(VLOOKUP(D24,[1]!DVH_lines[#Data],3,FALSE),"")</f>
        <v/>
      </c>
      <c r="S24" s="12" t="str">
        <f>IFERROR(VLOOKUP(D24,[1]!DVH_lines[#Data],4,FALSE),"")</f>
        <v/>
      </c>
      <c r="T24" s="13">
        <f>IFERROR(VLOOKUP(D24,[1]!SearchCT[#Data],2,FALSE),"")</f>
        <v>-700</v>
      </c>
      <c r="U24" s="12">
        <f>IFERROR(VLOOKUP(D24,[1]!SearchCT[#Data],3,FALSE),"")</f>
        <v>-100</v>
      </c>
    </row>
    <row r="25" spans="4:21" x14ac:dyDescent="0.25">
      <c r="D25" s="29" t="s">
        <v>24</v>
      </c>
      <c r="E25" s="24" t="s">
        <v>24</v>
      </c>
      <c r="F25" s="26" t="s">
        <v>23</v>
      </c>
      <c r="G25" s="44"/>
      <c r="H25" s="25"/>
      <c r="J25" s="20" t="str">
        <f>VLOOKUP(D25,[1]!Dictionary[#All],3,FALSE)</f>
        <v>Right lung</v>
      </c>
      <c r="K25" s="19">
        <f>VLOOKUP(D25,[1]!Dictionary[#All],4,FALSE)</f>
        <v>7309</v>
      </c>
      <c r="L25" s="19" t="str">
        <f>VLOOKUP(D25,[1]!Dictionary[#All],5,FALSE)</f>
        <v>FMA</v>
      </c>
      <c r="M25" s="18" t="str">
        <f>VLOOKUP(D25,[1]!Dictionary[#All],6,FALSE)</f>
        <v>3.2</v>
      </c>
      <c r="N25" s="17" t="str">
        <f>VLOOKUP(D25,[1]!VolumeType[#All],2,FALSE)</f>
        <v>Organ</v>
      </c>
      <c r="O25" s="16" t="str">
        <f>VLOOKUP(D25,[1]!VolumeType[#All],3,FALSE)</f>
        <v>Organ</v>
      </c>
      <c r="P25" s="15" t="str">
        <f>VLOOKUP(D25,[1]!Colors[#All],3,FALSE)</f>
        <v>z Lung R</v>
      </c>
      <c r="Q25" s="13" t="str">
        <f>IFERROR(VLOOKUP(D25,[1]!DVH_lines[#Data],2,FALSE),"")</f>
        <v/>
      </c>
      <c r="R25" s="14" t="str">
        <f>IFERROR(VLOOKUP(D25,[1]!DVH_lines[#Data],3,FALSE),"")</f>
        <v/>
      </c>
      <c r="S25" s="12" t="str">
        <f>IFERROR(VLOOKUP(D25,[1]!DVH_lines[#Data],4,FALSE),"")</f>
        <v/>
      </c>
      <c r="T25" s="13">
        <f>IFERROR(VLOOKUP(D25,[1]!SearchCT[#Data],2,FALSE),"")</f>
        <v>-700</v>
      </c>
      <c r="U25" s="12">
        <f>IFERROR(VLOOKUP(D25,[1]!SearchCT[#Data],3,FALSE),"")</f>
        <v>-100</v>
      </c>
    </row>
    <row r="26" spans="4:21" x14ac:dyDescent="0.25">
      <c r="D26" s="11" t="s">
        <v>21</v>
      </c>
      <c r="E26" s="24" t="s">
        <v>21</v>
      </c>
      <c r="F26" s="26" t="s">
        <v>20</v>
      </c>
      <c r="G26" s="44"/>
      <c r="H26" s="25"/>
      <c r="J26" s="20" t="str">
        <f>VLOOKUP(D26,[1]!Dictionary[#All],3,FALSE)</f>
        <v>Pair of lungs</v>
      </c>
      <c r="K26" s="19">
        <f>VLOOKUP(D26,[1]!Dictionary[#All],4,FALSE)</f>
        <v>68877</v>
      </c>
      <c r="L26" s="19" t="str">
        <f>VLOOKUP(D26,[1]!Dictionary[#All],5,FALSE)</f>
        <v>FMA</v>
      </c>
      <c r="M26" s="18" t="str">
        <f>VLOOKUP(D26,[1]!Dictionary[#All],6,FALSE)</f>
        <v>3.2</v>
      </c>
      <c r="N26" s="17" t="str">
        <f>VLOOKUP(D26,[1]!VolumeType[#All],2,FALSE)</f>
        <v>Organ</v>
      </c>
      <c r="O26" s="16" t="str">
        <f>VLOOKUP(D26,[1]!VolumeType[#All],3,FALSE)</f>
        <v>Organ</v>
      </c>
      <c r="P26" s="15" t="str">
        <f>VLOOKUP(D26,[1]!Colors[#All],3,FALSE)</f>
        <v>z Lung B</v>
      </c>
      <c r="Q26" s="13" t="str">
        <f>IFERROR(VLOOKUP(D26,[1]!DVH_lines[#Data],2,FALSE),"")</f>
        <v/>
      </c>
      <c r="R26" s="14" t="str">
        <f>IFERROR(VLOOKUP(D26,[1]!DVH_lines[#Data],3,FALSE),"")</f>
        <v/>
      </c>
      <c r="S26" s="12" t="str">
        <f>IFERROR(VLOOKUP(D26,[1]!DVH_lines[#Data],4,FALSE),"")</f>
        <v/>
      </c>
      <c r="T26" s="13">
        <f>IFERROR(VLOOKUP(D26,[1]!SearchCT[#Data],2,FALSE),"")</f>
        <v>-700</v>
      </c>
      <c r="U26" s="12">
        <f>IFERROR(VLOOKUP(D26,[1]!SearchCT[#Data],3,FALSE),"")</f>
        <v>-100</v>
      </c>
    </row>
    <row r="27" spans="4:21" x14ac:dyDescent="0.25">
      <c r="D27" s="29" t="s">
        <v>18</v>
      </c>
      <c r="E27" s="24" t="s">
        <v>18</v>
      </c>
      <c r="F27" s="26" t="s">
        <v>18</v>
      </c>
      <c r="G27" s="44"/>
      <c r="H27" s="25"/>
      <c r="J27" s="20" t="str">
        <f>VLOOKUP(D27,[1]!Dictionary[#All],3,FALSE)</f>
        <v>Spinal cord</v>
      </c>
      <c r="K27" s="19">
        <f>VLOOKUP(D27,[1]!Dictionary[#All],4,FALSE)</f>
        <v>7647</v>
      </c>
      <c r="L27" s="19" t="str">
        <f>VLOOKUP(D27,[1]!Dictionary[#All],5,FALSE)</f>
        <v>FMA</v>
      </c>
      <c r="M27" s="18" t="str">
        <f>VLOOKUP(D27,[1]!Dictionary[#All],6,FALSE)</f>
        <v>3.2</v>
      </c>
      <c r="N27" s="17" t="str">
        <f>VLOOKUP(D27,[1]!VolumeType[#All],2,FALSE)</f>
        <v>Organ</v>
      </c>
      <c r="O27" s="16" t="str">
        <f>VLOOKUP(D27,[1]!VolumeType[#All],3,FALSE)</f>
        <v>Organ</v>
      </c>
      <c r="P27" s="15" t="str">
        <f>VLOOKUP(D27,[1]!Colors[#All],3,FALSE)</f>
        <v>z Spinal Canal</v>
      </c>
      <c r="Q27" s="13" t="str">
        <f>IFERROR(VLOOKUP(D27,[1]!DVH_lines[#Data],2,FALSE),"")</f>
        <v/>
      </c>
      <c r="R27" s="14" t="str">
        <f>IFERROR(VLOOKUP(D27,[1]!DVH_lines[#Data],3,FALSE),"")</f>
        <v/>
      </c>
      <c r="S27" s="12" t="str">
        <f>IFERROR(VLOOKUP(D27,[1]!DVH_lines[#Data],4,FALSE),"")</f>
        <v/>
      </c>
      <c r="T27" s="13">
        <f>IFERROR(VLOOKUP(D27,[1]!SearchCT[#Data],2,FALSE),"")</f>
        <v>20</v>
      </c>
      <c r="U27" s="12">
        <f>IFERROR(VLOOKUP(D27,[1]!SearchCT[#Data],3,FALSE),"")</f>
        <v>40</v>
      </c>
    </row>
    <row r="28" spans="4:21" x14ac:dyDescent="0.25">
      <c r="D28" s="11" t="s">
        <v>67</v>
      </c>
      <c r="E28" s="10" t="s">
        <v>66</v>
      </c>
      <c r="F28" s="10" t="s">
        <v>65</v>
      </c>
      <c r="G28" s="44" t="str">
        <f>IF(EXACT(D28,"DPV"),VLOOKUP(REPLACE($B$8,1,1,""),[1]!ICD_Codes[#All],2,FALSE),"")</f>
        <v/>
      </c>
      <c r="H28" s="25" t="str">
        <f t="shared" ref="H28" si="0">IF(EXACT(D28,"DPV"),"ICD-10","")</f>
        <v/>
      </c>
      <c r="J28" s="20" t="str">
        <f>VLOOKUP(D28,[1]!Dictionary[#All],3,FALSE)</f>
        <v>PRV</v>
      </c>
      <c r="K28" s="19" t="str">
        <f>VLOOKUP(D28,[1]!Dictionary[#All],4,FALSE)</f>
        <v>PRV</v>
      </c>
      <c r="L28" s="19" t="str">
        <f>VLOOKUP(D28,[1]!Dictionary[#All],5,FALSE)</f>
        <v>99VMS_STRUCTCODE</v>
      </c>
      <c r="M28" s="18" t="str">
        <f>VLOOKUP(D28,[1]!Dictionary[#All],6,FALSE)</f>
        <v>1.0</v>
      </c>
      <c r="N28" s="17" t="str">
        <f>VLOOKUP(D28,[1]!VolumeType[#All],2,FALSE)</f>
        <v>Control</v>
      </c>
      <c r="O28" s="16" t="str">
        <f>VLOOKUP(D28,[1]!VolumeType[#All],3,FALSE)</f>
        <v>Avoidance</v>
      </c>
      <c r="P28" s="15" t="str">
        <f>VLOOKUP(D28,[1]!Colors[#All],3,FALSE)</f>
        <v>zSpinalCanal PRV</v>
      </c>
      <c r="Q28" s="13" t="str">
        <f>IFERROR(VLOOKUP(D28,[1]!DVH_lines[#Data],2,FALSE),"")</f>
        <v/>
      </c>
      <c r="R28" s="14" t="str">
        <f>IFERROR(VLOOKUP(D28,[1]!DVH_lines[#Data],3,FALSE),"")</f>
        <v/>
      </c>
      <c r="S28" s="12" t="str">
        <f>IFERROR(VLOOKUP(D28,[1]!DVH_lines[#Data],4,FALSE),"")</f>
        <v/>
      </c>
      <c r="T28" s="13" t="str">
        <f>IFERROR(VLOOKUP(D28,[1]!SearchCT[#Data],2,FALSE),"")</f>
        <v/>
      </c>
      <c r="U28" s="12" t="str">
        <f>IFERROR(VLOOKUP(D28,[1]!SearchCT[#Data],3,FALSE),"")</f>
        <v/>
      </c>
    </row>
    <row r="29" spans="4:21" x14ac:dyDescent="0.25">
      <c r="D29" s="11" t="s">
        <v>15</v>
      </c>
      <c r="E29" s="24" t="s">
        <v>15</v>
      </c>
      <c r="F29" s="26" t="s">
        <v>15</v>
      </c>
      <c r="G29" s="44"/>
      <c r="H29" s="25"/>
      <c r="J29" s="20" t="str">
        <f>VLOOKUP(D29,[1]!Dictionary[#All],3,FALSE)</f>
        <v>Trachea</v>
      </c>
      <c r="K29" s="19">
        <f>VLOOKUP(D29,[1]!Dictionary[#All],4,FALSE)</f>
        <v>7394</v>
      </c>
      <c r="L29" s="19" t="str">
        <f>VLOOKUP(D29,[1]!Dictionary[#All],5,FALSE)</f>
        <v>FMA</v>
      </c>
      <c r="M29" s="18" t="str">
        <f>VLOOKUP(D29,[1]!Dictionary[#All],6,FALSE)</f>
        <v>3.2</v>
      </c>
      <c r="N29" s="17" t="str">
        <f>VLOOKUP(D29,[1]!VolumeType[#All],2,FALSE)</f>
        <v>Organ</v>
      </c>
      <c r="O29" s="16" t="str">
        <f>VLOOKUP(D29,[1]!VolumeType[#All],3,FALSE)</f>
        <v>Organ</v>
      </c>
      <c r="P29" s="15" t="str">
        <f>VLOOKUP(D29,[1]!Colors[#All],3,FALSE)</f>
        <v>z Trachea</v>
      </c>
      <c r="Q29" s="13" t="str">
        <f>IFERROR(VLOOKUP(D29,[1]!DVH_lines[#Data],2,FALSE),"")</f>
        <v/>
      </c>
      <c r="R29" s="14" t="str">
        <f>IFERROR(VLOOKUP(D29,[1]!DVH_lines[#Data],3,FALSE),"")</f>
        <v/>
      </c>
      <c r="S29" s="12" t="str">
        <f>IFERROR(VLOOKUP(D29,[1]!DVH_lines[#Data],4,FALSE),"")</f>
        <v/>
      </c>
      <c r="T29" s="13" t="str">
        <f>IFERROR(VLOOKUP(D29,[1]!SearchCT[#Data],2,FALSE),"")</f>
        <v/>
      </c>
      <c r="U29" s="12" t="str">
        <f>IFERROR(VLOOKUP(D29,[1]!SearchCT[#Data],3,FALSE),"")</f>
        <v/>
      </c>
    </row>
    <row r="30" spans="4:21" x14ac:dyDescent="0.25">
      <c r="D30" s="11" t="s">
        <v>9</v>
      </c>
      <c r="E30" s="24" t="s">
        <v>9</v>
      </c>
      <c r="F30" s="26" t="s">
        <v>9</v>
      </c>
      <c r="G30" s="44"/>
      <c r="H30" s="25"/>
      <c r="J30" s="20" t="str">
        <f>VLOOKUP(D30,[1]!Dictionary[#All],3,FALSE)</f>
        <v>Heart</v>
      </c>
      <c r="K30" s="19">
        <f>VLOOKUP(D30,[1]!Dictionary[#All],4,FALSE)</f>
        <v>7088</v>
      </c>
      <c r="L30" s="19" t="str">
        <f>VLOOKUP(D30,[1]!Dictionary[#All],5,FALSE)</f>
        <v>FMA</v>
      </c>
      <c r="M30" s="18" t="str">
        <f>VLOOKUP(D30,[1]!Dictionary[#All],6,FALSE)</f>
        <v>3.2</v>
      </c>
      <c r="N30" s="17" t="str">
        <f>VLOOKUP(D30,[1]!VolumeType[#All],2,FALSE)</f>
        <v>Organ</v>
      </c>
      <c r="O30" s="16" t="str">
        <f>VLOOKUP(D30,[1]!VolumeType[#All],3,FALSE)</f>
        <v>Organ</v>
      </c>
      <c r="P30" s="15" t="str">
        <f>VLOOKUP(D30,[1]!Colors[#All],3,FALSE)</f>
        <v>z Heart</v>
      </c>
      <c r="Q30" s="13" t="str">
        <f>IFERROR(VLOOKUP(D30,[1]!DVH_lines[#Data],2,FALSE),"")</f>
        <v/>
      </c>
      <c r="R30" s="14" t="str">
        <f>IFERROR(VLOOKUP(D30,[1]!DVH_lines[#Data],3,FALSE),"")</f>
        <v/>
      </c>
      <c r="S30" s="12" t="str">
        <f>IFERROR(VLOOKUP(D30,[1]!DVH_lines[#Data],4,FALSE),"")</f>
        <v/>
      </c>
      <c r="T30" s="13" t="str">
        <f>IFERROR(VLOOKUP(D30,[1]!SearchCT[#Data],2,FALSE),"")</f>
        <v/>
      </c>
      <c r="U30" s="12" t="str">
        <f>IFERROR(VLOOKUP(D30,[1]!SearchCT[#Data],3,FALSE),"")</f>
        <v/>
      </c>
    </row>
    <row r="31" spans="4:21" x14ac:dyDescent="0.25">
      <c r="D31" s="29" t="s">
        <v>4</v>
      </c>
      <c r="E31" s="24" t="s">
        <v>4</v>
      </c>
      <c r="F31" s="26" t="s">
        <v>3</v>
      </c>
      <c r="G31" s="44"/>
      <c r="H31" s="25"/>
      <c r="J31" s="20" t="str">
        <f>VLOOKUP(D31,[1]!Dictionary[#All],3,FALSE)</f>
        <v>Left brachial nerve plexus</v>
      </c>
      <c r="K31" s="19">
        <f>VLOOKUP(D31,[1]!Dictionary[#All],4,FALSE)</f>
        <v>45245</v>
      </c>
      <c r="L31" s="19" t="str">
        <f>VLOOKUP(D31,[1]!Dictionary[#All],5,FALSE)</f>
        <v>FMA</v>
      </c>
      <c r="M31" s="18" t="str">
        <f>VLOOKUP(D31,[1]!Dictionary[#All],6,FALSE)</f>
        <v>3.2</v>
      </c>
      <c r="N31" s="17" t="str">
        <f>VLOOKUP(D31,[1]!VolumeType[#All],2,FALSE)</f>
        <v>Organ</v>
      </c>
      <c r="O31" s="16" t="str">
        <f>VLOOKUP(D31,[1]!VolumeType[#All],3,FALSE)</f>
        <v>Organ</v>
      </c>
      <c r="P31" s="15" t="str">
        <f>VLOOKUP(D31,[1]!Colors[#All],3,FALSE)</f>
        <v>zBrachialPlexusL</v>
      </c>
      <c r="Q31" s="13" t="str">
        <f>IFERROR(VLOOKUP(D31,[1]!DVH_lines[#Data],2,FALSE),"")</f>
        <v/>
      </c>
      <c r="R31" s="14" t="str">
        <f>IFERROR(VLOOKUP(D31,[1]!DVH_lines[#Data],3,FALSE),"")</f>
        <v/>
      </c>
      <c r="S31" s="12" t="str">
        <f>IFERROR(VLOOKUP(D31,[1]!DVH_lines[#Data],4,FALSE),"")</f>
        <v/>
      </c>
      <c r="T31" s="13" t="str">
        <f>IFERROR(VLOOKUP(D31,[1]!SearchCT[#Data],2,FALSE),"")</f>
        <v/>
      </c>
      <c r="U31" s="12" t="str">
        <f>IFERROR(VLOOKUP(D31,[1]!SearchCT[#Data],3,FALSE),"")</f>
        <v/>
      </c>
    </row>
    <row r="32" spans="4:21" x14ac:dyDescent="0.25">
      <c r="D32" s="11" t="s">
        <v>2</v>
      </c>
      <c r="E32" s="24" t="s">
        <v>2</v>
      </c>
      <c r="F32" s="26" t="s">
        <v>1</v>
      </c>
      <c r="G32" s="44"/>
      <c r="H32" s="25"/>
      <c r="J32" s="20" t="str">
        <f>VLOOKUP(D32,[1]!Dictionary[#All],3,FALSE)</f>
        <v>Right brachial nerve plexus</v>
      </c>
      <c r="K32" s="19">
        <f>VLOOKUP(D32,[1]!Dictionary[#All],4,FALSE)</f>
        <v>45244</v>
      </c>
      <c r="L32" s="19" t="str">
        <f>VLOOKUP(D32,[1]!Dictionary[#All],5,FALSE)</f>
        <v>FMA</v>
      </c>
      <c r="M32" s="18" t="str">
        <f>VLOOKUP(D32,[1]!Dictionary[#All],6,FALSE)</f>
        <v>3.2</v>
      </c>
      <c r="N32" s="17" t="str">
        <f>VLOOKUP(D32,[1]!VolumeType[#All],2,FALSE)</f>
        <v>Organ</v>
      </c>
      <c r="O32" s="16" t="str">
        <f>VLOOKUP(D32,[1]!VolumeType[#All],3,FALSE)</f>
        <v>Organ</v>
      </c>
      <c r="P32" s="15" t="str">
        <f>VLOOKUP(D32,[1]!Colors[#All],3,FALSE)</f>
        <v>zBrachialPlexusR</v>
      </c>
      <c r="Q32" s="13" t="str">
        <f>IFERROR(VLOOKUP(D32,[1]!DVH_lines[#Data],2,FALSE),"")</f>
        <v/>
      </c>
      <c r="R32" s="14" t="str">
        <f>IFERROR(VLOOKUP(D32,[1]!DVH_lines[#Data],3,FALSE),"")</f>
        <v/>
      </c>
      <c r="S32" s="12" t="str">
        <f>IFERROR(VLOOKUP(D32,[1]!DVH_lines[#Data],4,FALSE),"")</f>
        <v/>
      </c>
      <c r="T32" s="13" t="str">
        <f>IFERROR(VLOOKUP(D32,[1]!SearchCT[#Data],2,FALSE),"")</f>
        <v/>
      </c>
      <c r="U32" s="12" t="str">
        <f>IFERROR(VLOOKUP(D32,[1]!SearchCT[#Data],3,FALSE),"")</f>
        <v/>
      </c>
    </row>
    <row r="33" spans="4:21" x14ac:dyDescent="0.25">
      <c r="D33" s="11" t="s">
        <v>140</v>
      </c>
      <c r="E33" s="24" t="s">
        <v>140</v>
      </c>
      <c r="F33" s="26" t="s">
        <v>140</v>
      </c>
      <c r="G33" s="44"/>
      <c r="H33" s="25"/>
      <c r="J33" s="20" t="str">
        <f>VLOOKUP(D33,[1]!Dictionary[#All],3,FALSE)</f>
        <v>Skin</v>
      </c>
      <c r="K33" s="19">
        <f>VLOOKUP(D33,[1]!Dictionary[#All],4,FALSE)</f>
        <v>7163</v>
      </c>
      <c r="L33" s="19" t="str">
        <f>VLOOKUP(D33,[1]!Dictionary[#All],5,FALSE)</f>
        <v>FMA</v>
      </c>
      <c r="M33" s="18" t="str">
        <f>VLOOKUP(D33,[1]!Dictionary[#All],6,FALSE)</f>
        <v>3.2</v>
      </c>
      <c r="N33" s="17" t="str">
        <f>VLOOKUP(D33,[1]!VolumeType[#All],2,FALSE)</f>
        <v>Organ</v>
      </c>
      <c r="O33" s="16" t="str">
        <f>VLOOKUP(D33,[1]!VolumeType[#All],3,FALSE)</f>
        <v>Organ</v>
      </c>
      <c r="P33" s="15" t="str">
        <f>VLOOKUP(D33,[1]!Colors[#All],3,FALSE)</f>
        <v>z Skin</v>
      </c>
      <c r="Q33" s="13" t="str">
        <f>IFERROR(VLOOKUP(D33,[1]!DVH_lines[#Data],2,FALSE),"")</f>
        <v/>
      </c>
      <c r="R33" s="14" t="str">
        <f>IFERROR(VLOOKUP(D33,[1]!DVH_lines[#Data],3,FALSE),"")</f>
        <v/>
      </c>
      <c r="S33" s="12" t="str">
        <f>IFERROR(VLOOKUP(D33,[1]!DVH_lines[#Data],4,FALSE),"")</f>
        <v/>
      </c>
      <c r="T33" s="13" t="str">
        <f>IFERROR(VLOOKUP(D33,[1]!SearchCT[#Data],2,FALSE),"")</f>
        <v/>
      </c>
      <c r="U33" s="12" t="str">
        <f>IFERROR(VLOOKUP(D33,[1]!SearchCT[#Data],3,FALSE),"")</f>
        <v/>
      </c>
    </row>
    <row r="34" spans="4:21" x14ac:dyDescent="0.25">
      <c r="D34" s="29" t="s">
        <v>85</v>
      </c>
      <c r="E34" s="24" t="s">
        <v>84</v>
      </c>
      <c r="F34" s="26" t="s">
        <v>83</v>
      </c>
      <c r="G34" s="44"/>
      <c r="H34" s="25"/>
      <c r="J34" s="20" t="str">
        <f>VLOOKUP(D34,[1]!Dictionary[#All],3,FALSE)</f>
        <v>Intercostal muscle</v>
      </c>
      <c r="K34" s="19">
        <f>VLOOKUP(D34,[1]!Dictionary[#All],4,FALSE)</f>
        <v>13354</v>
      </c>
      <c r="L34" s="19" t="str">
        <f>VLOOKUP(D34,[1]!Dictionary[#All],5,FALSE)</f>
        <v>FMA</v>
      </c>
      <c r="M34" s="18" t="str">
        <f>VLOOKUP(D34,[1]!Dictionary[#All],6,FALSE)</f>
        <v>3.2</v>
      </c>
      <c r="N34" s="17" t="str">
        <f>VLOOKUP(D34,[1]!VolumeType[#All],2,FALSE)</f>
        <v>Organ</v>
      </c>
      <c r="O34" s="16" t="str">
        <f>VLOOKUP(D34,[1]!VolumeType[#All],3,FALSE)</f>
        <v>Organ</v>
      </c>
      <c r="P34" s="15" t="str">
        <f>VLOOKUP(D34,[1]!Colors[#All],3,FALSE)</f>
        <v>zIntercostmuscle</v>
      </c>
      <c r="Q34" s="13" t="str">
        <f>IFERROR(VLOOKUP(D34,[1]!DVH_lines[#Data],2,FALSE),"")</f>
        <v/>
      </c>
      <c r="R34" s="14" t="str">
        <f>IFERROR(VLOOKUP(D34,[1]!DVH_lines[#Data],3,FALSE),"")</f>
        <v/>
      </c>
      <c r="S34" s="12" t="str">
        <f>IFERROR(VLOOKUP(D34,[1]!DVH_lines[#Data],4,FALSE),"")</f>
        <v/>
      </c>
      <c r="T34" s="13" t="str">
        <f>IFERROR(VLOOKUP(D34,[1]!SearchCT[#Data],2,FALSE),"")</f>
        <v/>
      </c>
      <c r="U34" s="12" t="str">
        <f>IFERROR(VLOOKUP(D34,[1]!SearchCT[#Data],3,FALSE),"")</f>
        <v/>
      </c>
    </row>
    <row r="35" spans="4:21" x14ac:dyDescent="0.25">
      <c r="D35" s="29" t="s">
        <v>0</v>
      </c>
      <c r="E35" s="24" t="s">
        <v>0</v>
      </c>
      <c r="F35" s="26" t="s">
        <v>0</v>
      </c>
      <c r="G35" s="44"/>
      <c r="H35" s="25"/>
      <c r="J35" s="20" t="str">
        <f>VLOOKUP(D35,[1]!Dictionary[#All],3,FALSE)</f>
        <v>Esophagus</v>
      </c>
      <c r="K35" s="19">
        <f>VLOOKUP(D35,[1]!Dictionary[#All],4,FALSE)</f>
        <v>7131</v>
      </c>
      <c r="L35" s="19" t="str">
        <f>VLOOKUP(D35,[1]!Dictionary[#All],5,FALSE)</f>
        <v>FMA</v>
      </c>
      <c r="M35" s="18" t="str">
        <f>VLOOKUP(D35,[1]!Dictionary[#All],6,FALSE)</f>
        <v>3.2</v>
      </c>
      <c r="N35" s="17" t="str">
        <f>VLOOKUP(D35,[1]!VolumeType[#All],2,FALSE)</f>
        <v>Organ</v>
      </c>
      <c r="O35" s="16" t="str">
        <f>VLOOKUP(D35,[1]!VolumeType[#All],3,FALSE)</f>
        <v>Organ</v>
      </c>
      <c r="P35" s="15" t="str">
        <f>VLOOKUP(D35,[1]!Colors[#All],3,FALSE)</f>
        <v>z Esophagus</v>
      </c>
      <c r="Q35" s="13" t="str">
        <f>IFERROR(VLOOKUP(D35,[1]!DVH_lines[#Data],2,FALSE),"")</f>
        <v/>
      </c>
      <c r="R35" s="14" t="str">
        <f>IFERROR(VLOOKUP(D35,[1]!DVH_lines[#Data],3,FALSE),"")</f>
        <v/>
      </c>
      <c r="S35" s="12" t="str">
        <f>IFERROR(VLOOKUP(D35,[1]!DVH_lines[#Data],4,FALSE),"")</f>
        <v/>
      </c>
      <c r="T35" s="13" t="str">
        <f>IFERROR(VLOOKUP(D35,[1]!SearchCT[#Data],2,FALSE),"")</f>
        <v/>
      </c>
      <c r="U35" s="12" t="str">
        <f>IFERROR(VLOOKUP(D35,[1]!SearchCT[#Data],3,FALSE),"")</f>
        <v/>
      </c>
    </row>
    <row r="36" spans="4:21" x14ac:dyDescent="0.25">
      <c r="D36" s="11" t="s">
        <v>62</v>
      </c>
      <c r="E36" s="24" t="s">
        <v>64</v>
      </c>
      <c r="F36" s="26" t="s">
        <v>60</v>
      </c>
      <c r="G36" s="44"/>
      <c r="H36" s="25"/>
      <c r="J36" s="20" t="str">
        <f>VLOOKUP(D36,[1]!Dictionary[#All],3,FALSE)</f>
        <v>Artifact</v>
      </c>
      <c r="K36" s="19">
        <f>VLOOKUP(D36,[1]!Dictionary[#All],4,FALSE)</f>
        <v>11296</v>
      </c>
      <c r="L36" s="19" t="str">
        <f>VLOOKUP(D36,[1]!Dictionary[#All],5,FALSE)</f>
        <v>RADLEX</v>
      </c>
      <c r="M36" s="18">
        <f>VLOOKUP(D36,[1]!Dictionary[#All],6,FALSE)</f>
        <v>3.8</v>
      </c>
      <c r="N36" s="17" t="str">
        <f>VLOOKUP(D36,[1]!VolumeType[#All],2,FALSE)</f>
        <v>Artifact</v>
      </c>
      <c r="O36" s="16" t="str">
        <f>VLOOKUP(D36,[1]!VolumeType[#All],3,FALSE)</f>
        <v>None</v>
      </c>
      <c r="P36" s="15" t="str">
        <f>VLOOKUP(D36,[1]!Colors[#All],3,FALSE)</f>
        <v>z RO Helper</v>
      </c>
      <c r="Q36" s="13" t="str">
        <f>IFERROR(VLOOKUP(D36,[1]!DVH_lines[#Data],2,FALSE),"")</f>
        <v/>
      </c>
      <c r="R36" s="14" t="str">
        <f>IFERROR(VLOOKUP(D36,[1]!DVH_lines[#Data],3,FALSE),"")</f>
        <v/>
      </c>
      <c r="S36" s="12" t="str">
        <f>IFERROR(VLOOKUP(D36,[1]!DVH_lines[#Data],4,FALSE),"")</f>
        <v/>
      </c>
      <c r="T36" s="13" t="str">
        <f>IFERROR(VLOOKUP(D36,[1]!SearchCT[#Data],2,FALSE),"")</f>
        <v/>
      </c>
      <c r="U36" s="12" t="str">
        <f>IFERROR(VLOOKUP(D36,[1]!SearchCT[#Data],3,FALSE),"")</f>
        <v/>
      </c>
    </row>
    <row r="37" spans="4:21" x14ac:dyDescent="0.25">
      <c r="D37" s="29" t="s">
        <v>62</v>
      </c>
      <c r="E37" s="24" t="s">
        <v>63</v>
      </c>
      <c r="F37" s="26" t="s">
        <v>60</v>
      </c>
      <c r="G37" s="44"/>
      <c r="H37" s="25"/>
      <c r="J37" s="20" t="str">
        <f>VLOOKUP(D37,[1]!Dictionary[#All],3,FALSE)</f>
        <v>Artifact</v>
      </c>
      <c r="K37" s="19">
        <f>VLOOKUP(D37,[1]!Dictionary[#All],4,FALSE)</f>
        <v>11296</v>
      </c>
      <c r="L37" s="19" t="str">
        <f>VLOOKUP(D37,[1]!Dictionary[#All],5,FALSE)</f>
        <v>RADLEX</v>
      </c>
      <c r="M37" s="18">
        <f>VLOOKUP(D37,[1]!Dictionary[#All],6,FALSE)</f>
        <v>3.8</v>
      </c>
      <c r="N37" s="17" t="str">
        <f>VLOOKUP(D37,[1]!VolumeType[#All],2,FALSE)</f>
        <v>Artifact</v>
      </c>
      <c r="O37" s="16" t="str">
        <f>VLOOKUP(D37,[1]!VolumeType[#All],3,FALSE)</f>
        <v>None</v>
      </c>
      <c r="P37" s="15" t="str">
        <f>VLOOKUP(D37,[1]!Colors[#All],3,FALSE)</f>
        <v>z RO Helper</v>
      </c>
      <c r="Q37" s="13" t="str">
        <f>IFERROR(VLOOKUP(D37,[1]!DVH_lines[#Data],2,FALSE),"")</f>
        <v/>
      </c>
      <c r="R37" s="14" t="str">
        <f>IFERROR(VLOOKUP(D37,[1]!DVH_lines[#Data],3,FALSE),"")</f>
        <v/>
      </c>
      <c r="S37" s="12" t="str">
        <f>IFERROR(VLOOKUP(D37,[1]!DVH_lines[#Data],4,FALSE),"")</f>
        <v/>
      </c>
      <c r="T37" s="13" t="str">
        <f>IFERROR(VLOOKUP(D37,[1]!SearchCT[#Data],2,FALSE),"")</f>
        <v/>
      </c>
      <c r="U37" s="12" t="str">
        <f>IFERROR(VLOOKUP(D37,[1]!SearchCT[#Data],3,FALSE),"")</f>
        <v/>
      </c>
    </row>
    <row r="38" spans="4:21" ht="15.75" thickBot="1" x14ac:dyDescent="0.3">
      <c r="D38" s="11" t="s">
        <v>62</v>
      </c>
      <c r="E38" s="24" t="s">
        <v>61</v>
      </c>
      <c r="F38" s="26" t="s">
        <v>60</v>
      </c>
      <c r="G38" s="44"/>
      <c r="H38" s="25"/>
      <c r="J38" s="9" t="str">
        <f>VLOOKUP(D38,[1]!Dictionary[#All],3,FALSE)</f>
        <v>Artifact</v>
      </c>
      <c r="K38" s="8">
        <f>VLOOKUP(D38,[1]!Dictionary[#All],4,FALSE)</f>
        <v>11296</v>
      </c>
      <c r="L38" s="8" t="str">
        <f>VLOOKUP(D38,[1]!Dictionary[#All],5,FALSE)</f>
        <v>RADLEX</v>
      </c>
      <c r="M38" s="7">
        <f>VLOOKUP(D38,[1]!Dictionary[#All],6,FALSE)</f>
        <v>3.8</v>
      </c>
      <c r="N38" s="6" t="str">
        <f>VLOOKUP(D38,[1]!VolumeType[#All],2,FALSE)</f>
        <v>Artifact</v>
      </c>
      <c r="O38" s="5" t="str">
        <f>VLOOKUP(D38,[1]!VolumeType[#All],3,FALSE)</f>
        <v>None</v>
      </c>
      <c r="P38" s="41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1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topLeftCell="A7" workbookViewId="0">
      <selection activeCell="D37" sqref="D37:F37"/>
    </sheetView>
  </sheetViews>
  <sheetFormatPr defaultRowHeight="15" x14ac:dyDescent="0.25"/>
  <cols>
    <col min="1" max="1" width="14.5703125" style="1" bestFit="1" customWidth="1"/>
    <col min="2" max="2" width="24.85546875" style="1" customWidth="1"/>
    <col min="3" max="3" width="5.42578125" style="1" customWidth="1"/>
    <col min="4" max="4" width="17.42578125" style="1" bestFit="1" customWidth="1"/>
    <col min="5" max="5" width="23.7109375" style="1" bestFit="1" customWidth="1"/>
    <col min="6" max="6" width="53.85546875" style="1" bestFit="1" customWidth="1"/>
    <col min="7" max="7" width="22.85546875" style="1" bestFit="1" customWidth="1"/>
    <col min="8" max="8" width="24.28515625" style="1" bestFit="1" customWidth="1"/>
    <col min="9" max="9" width="5.85546875" style="1" bestFit="1" customWidth="1"/>
    <col min="10" max="10" width="25.285156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3" t="s">
        <v>142</v>
      </c>
      <c r="B1" s="63"/>
      <c r="C1" s="38"/>
      <c r="D1" s="63" t="s">
        <v>49</v>
      </c>
      <c r="E1" s="63"/>
      <c r="F1" s="63"/>
      <c r="G1" s="63"/>
      <c r="H1" s="63"/>
      <c r="J1" s="61" t="s">
        <v>48</v>
      </c>
      <c r="K1" s="64"/>
      <c r="L1" s="64"/>
      <c r="M1" s="62"/>
      <c r="N1" s="61" t="s">
        <v>47</v>
      </c>
      <c r="O1" s="64"/>
      <c r="P1" s="43" t="s">
        <v>46</v>
      </c>
      <c r="Q1" s="61" t="s">
        <v>45</v>
      </c>
      <c r="R1" s="64"/>
      <c r="S1" s="62"/>
      <c r="T1" s="61" t="s">
        <v>44</v>
      </c>
      <c r="U1" s="62"/>
    </row>
    <row r="2" spans="1:21" ht="15.75" x14ac:dyDescent="0.25">
      <c r="A2" s="37" t="s">
        <v>43</v>
      </c>
      <c r="B2" s="42" t="s">
        <v>42</v>
      </c>
      <c r="C2" s="22"/>
      <c r="D2" s="37" t="s">
        <v>25</v>
      </c>
      <c r="E2" s="36" t="s">
        <v>28</v>
      </c>
      <c r="F2" s="35" t="s">
        <v>41</v>
      </c>
      <c r="G2" s="35" t="s">
        <v>82</v>
      </c>
      <c r="H2" s="47" t="s">
        <v>81</v>
      </c>
      <c r="J2" s="34" t="s">
        <v>40</v>
      </c>
      <c r="K2" s="32" t="s">
        <v>39</v>
      </c>
      <c r="L2" s="32" t="s">
        <v>38</v>
      </c>
      <c r="M2" s="30" t="s">
        <v>37</v>
      </c>
      <c r="N2" s="31" t="s">
        <v>36</v>
      </c>
      <c r="O2" s="32" t="s">
        <v>35</v>
      </c>
      <c r="P2" s="33" t="s">
        <v>34</v>
      </c>
      <c r="Q2" s="31" t="s">
        <v>33</v>
      </c>
      <c r="R2" s="32" t="s">
        <v>32</v>
      </c>
      <c r="S2" s="30" t="s">
        <v>31</v>
      </c>
      <c r="T2" s="31" t="s">
        <v>30</v>
      </c>
      <c r="U2" s="30" t="s">
        <v>29</v>
      </c>
    </row>
    <row r="3" spans="1:21" x14ac:dyDescent="0.25">
      <c r="A3" s="51" t="s">
        <v>185</v>
      </c>
      <c r="B3" s="25" t="s">
        <v>142</v>
      </c>
      <c r="C3" s="22"/>
      <c r="D3" s="29" t="s">
        <v>80</v>
      </c>
      <c r="E3" s="24" t="s">
        <v>80</v>
      </c>
      <c r="F3" s="26" t="s">
        <v>80</v>
      </c>
      <c r="G3" s="44"/>
      <c r="H3" s="25"/>
      <c r="J3" s="20" t="str">
        <f>VLOOKUP(D3,[1]!Dictionary[#All],3,FALSE)</f>
        <v>Body</v>
      </c>
      <c r="K3" s="19" t="str">
        <f>VLOOKUP(D3,[1]!Dictionary[#All],4,FALSE)</f>
        <v>BODY</v>
      </c>
      <c r="L3" s="19" t="str">
        <f>VLOOKUP(D3,[1]!Dictionary[#All],5,FALSE)</f>
        <v>99VMS_STRUCTCODE</v>
      </c>
      <c r="M3" s="18" t="str">
        <f>VLOOKUP(D3,[1]!Dictionary[#All],6,FALSE)</f>
        <v>1.0</v>
      </c>
      <c r="N3" s="17" t="str">
        <f>VLOOKUP(D3,[1]!VolumeType[#All],2,FALSE)</f>
        <v>Special</v>
      </c>
      <c r="O3" s="16" t="str">
        <f>VLOOKUP(D3,[1]!VolumeType[#All],3,FALSE)</f>
        <v>BODY</v>
      </c>
      <c r="P3" s="15" t="str">
        <f>VLOOKUP(D3,[1]!Colors[#All],3,FALSE)</f>
        <v>z Body</v>
      </c>
      <c r="Q3" s="13" t="str">
        <f>IFERROR(VLOOKUP(D3,[1]!DVH_lines[#Data],2,FALSE),"")</f>
        <v/>
      </c>
      <c r="R3" s="14" t="str">
        <f>IFERROR(VLOOKUP(D3,[1]!DVH_lines[#Data],3,FALSE),"")</f>
        <v/>
      </c>
      <c r="S3" s="12" t="str">
        <f>IFERROR(VLOOKUP(D3,[1]!DVH_lines[#Data],4,FALSE),"")</f>
        <v/>
      </c>
      <c r="T3" s="13">
        <f>IFERROR(VLOOKUP(D3,[1]!SearchCT[#Data],2,FALSE),"")</f>
        <v>-350</v>
      </c>
      <c r="U3" s="12">
        <f>IFERROR(VLOOKUP(D3,[1]!SearchCT[#Data],3,FALSE),"")</f>
        <v>-50</v>
      </c>
    </row>
    <row r="4" spans="1:21" x14ac:dyDescent="0.25">
      <c r="A4" s="51" t="s">
        <v>187</v>
      </c>
      <c r="B4" s="25" t="s">
        <v>25</v>
      </c>
      <c r="C4" s="22"/>
      <c r="D4" s="11" t="s">
        <v>79</v>
      </c>
      <c r="E4" s="24" t="s">
        <v>79</v>
      </c>
      <c r="F4" s="26" t="s">
        <v>78</v>
      </c>
      <c r="G4" s="44" t="s">
        <v>125</v>
      </c>
      <c r="H4" s="25" t="s">
        <v>76</v>
      </c>
      <c r="J4" s="20" t="str">
        <f>VLOOKUP(D4,[1]!Dictionary[#All],3,FALSE)</f>
        <v>Treated Volume</v>
      </c>
      <c r="K4" s="19" t="str">
        <f>VLOOKUP(D4,[1]!Dictionary[#All],4,FALSE)</f>
        <v>Treated Volume</v>
      </c>
      <c r="L4" s="19" t="str">
        <f>VLOOKUP(D4,[1]!Dictionary[#All],5,FALSE)</f>
        <v>99VMS_STRUCTCODE</v>
      </c>
      <c r="M4" s="18" t="str">
        <f>VLOOKUP(D4,[1]!Dictionary[#All],6,FALSE)</f>
        <v>1.0</v>
      </c>
      <c r="N4" s="17" t="str">
        <f>VLOOKUP(D4,[1]!VolumeType[#All],2,FALSE)</f>
        <v>Special</v>
      </c>
      <c r="O4" s="16" t="str">
        <f>VLOOKUP(D4,[1]!VolumeType[#All],3,FALSE)</f>
        <v>PTV</v>
      </c>
      <c r="P4" s="15" t="str">
        <f>VLOOKUP(D4,[1]!Colors[#All],3,FALSE)</f>
        <v>z DPV</v>
      </c>
      <c r="Q4" s="13" t="str">
        <f>IFERROR(VLOOKUP(D4,[1]!DVH_lines[#Data],2,FALSE),"")</f>
        <v/>
      </c>
      <c r="R4" s="14" t="str">
        <f>IFERROR(VLOOKUP(D4,[1]!DVH_lines[#Data],3,FALSE),"")</f>
        <v/>
      </c>
      <c r="S4" s="12" t="str">
        <f>IFERROR(VLOOKUP(D4,[1]!DVH_lines[#Data],4,FALSE),"")</f>
        <v/>
      </c>
      <c r="T4" s="13" t="str">
        <f>IFERROR(VLOOKUP(D4,[1]!SearchCT[#Data],2,FALSE),"")</f>
        <v/>
      </c>
      <c r="U4" s="12" t="str">
        <f>IFERROR(VLOOKUP(D4,[1]!SearchCT[#Data],3,FALSE),"")</f>
        <v/>
      </c>
    </row>
    <row r="5" spans="1:21" x14ac:dyDescent="0.25">
      <c r="A5" s="51" t="s">
        <v>22</v>
      </c>
      <c r="B5" s="25" t="s">
        <v>141</v>
      </c>
      <c r="C5" s="22"/>
      <c r="D5" s="29" t="s">
        <v>101</v>
      </c>
      <c r="E5" s="24" t="s">
        <v>123</v>
      </c>
      <c r="F5" s="26" t="s">
        <v>122</v>
      </c>
      <c r="G5" s="44"/>
      <c r="H5" s="25"/>
      <c r="J5" s="20" t="str">
        <f>VLOOKUP(D5,[1]!Dictionary[#All],3,FALSE)</f>
        <v>Tracking Motion Volume</v>
      </c>
      <c r="K5" s="19" t="str">
        <f>VLOOKUP(D5,[1]!Dictionary[#All],4,FALSE)</f>
        <v>TMV</v>
      </c>
      <c r="L5" s="19" t="str">
        <f>VLOOKUP(D5,[1]!Dictionary[#All],5,FALSE)</f>
        <v>99VMS_STRUCTCODE</v>
      </c>
      <c r="M5" s="18" t="str">
        <f>VLOOKUP(D5,[1]!Dictionary[#All],6,FALSE)</f>
        <v>1.0</v>
      </c>
      <c r="N5" s="17" t="str">
        <f>VLOOKUP(D5,[1]!VolumeType[#All],2,FALSE)</f>
        <v>GTV</v>
      </c>
      <c r="O5" s="16" t="str">
        <f>VLOOKUP(D5,[1]!VolumeType[#All],3,FALSE)</f>
        <v>GTV</v>
      </c>
      <c r="P5" s="15" t="str">
        <f>VLOOKUP(D5,[1]!Colors[#All],3,FALSE)</f>
        <v>z TMV</v>
      </c>
      <c r="Q5" s="13" t="str">
        <f>IFERROR(VLOOKUP(D5,[1]!DVH_lines[#Data],2,FALSE),"")</f>
        <v/>
      </c>
      <c r="R5" s="14" t="str">
        <f>IFERROR(VLOOKUP(D5,[1]!DVH_lines[#Data],3,FALSE),"")</f>
        <v/>
      </c>
      <c r="S5" s="12" t="str">
        <f>IFERROR(VLOOKUP(D5,[1]!DVH_lines[#Data],4,FALSE),"")</f>
        <v/>
      </c>
      <c r="T5" s="13" t="str">
        <f>IFERROR(VLOOKUP(D5,[1]!SearchCT[#Data],2,FALSE),"")</f>
        <v/>
      </c>
      <c r="U5" s="12" t="str">
        <f>IFERROR(VLOOKUP(D5,[1]!SearchCT[#Data],3,FALSE),"")</f>
        <v/>
      </c>
    </row>
    <row r="6" spans="1:21" x14ac:dyDescent="0.25">
      <c r="A6" s="51" t="s">
        <v>178</v>
      </c>
      <c r="B6" s="25">
        <v>5</v>
      </c>
      <c r="C6" s="22"/>
      <c r="D6" s="11" t="s">
        <v>101</v>
      </c>
      <c r="E6" s="24" t="s">
        <v>121</v>
      </c>
      <c r="F6" s="26" t="s">
        <v>120</v>
      </c>
      <c r="G6" s="44"/>
      <c r="H6" s="25"/>
      <c r="J6" s="20" t="str">
        <f>VLOOKUP(D6,[1]!Dictionary[#All],3,FALSE)</f>
        <v>Tracking Motion Volume</v>
      </c>
      <c r="K6" s="19" t="str">
        <f>VLOOKUP(D6,[1]!Dictionary[#All],4,FALSE)</f>
        <v>TMV</v>
      </c>
      <c r="L6" s="19" t="str">
        <f>VLOOKUP(D6,[1]!Dictionary[#All],5,FALSE)</f>
        <v>99VMS_STRUCTCODE</v>
      </c>
      <c r="M6" s="18" t="str">
        <f>VLOOKUP(D6,[1]!Dictionary[#All],6,FALSE)</f>
        <v>1.0</v>
      </c>
      <c r="N6" s="17" t="str">
        <f>VLOOKUP(D6,[1]!VolumeType[#All],2,FALSE)</f>
        <v>GTV</v>
      </c>
      <c r="O6" s="16" t="str">
        <f>VLOOKUP(D6,[1]!VolumeType[#All],3,FALSE)</f>
        <v>GTV</v>
      </c>
      <c r="P6" s="15" t="str">
        <f>VLOOKUP(D6,[1]!Colors[#All],3,FALSE)</f>
        <v>z TMV</v>
      </c>
      <c r="Q6" s="13" t="str">
        <f>IFERROR(VLOOKUP(D6,[1]!DVH_lines[#Data],2,FALSE),"")</f>
        <v/>
      </c>
      <c r="R6" s="14" t="str">
        <f>IFERROR(VLOOKUP(D6,[1]!DVH_lines[#Data],3,FALSE),"")</f>
        <v/>
      </c>
      <c r="S6" s="12" t="str">
        <f>IFERROR(VLOOKUP(D6,[1]!DVH_lines[#Data],4,FALSE),"")</f>
        <v/>
      </c>
      <c r="T6" s="13" t="str">
        <f>IFERROR(VLOOKUP(D6,[1]!SearchCT[#Data],2,FALSE),"")</f>
        <v/>
      </c>
      <c r="U6" s="12" t="str">
        <f>IFERROR(VLOOKUP(D6,[1]!SearchCT[#Data],3,FALSE),"")</f>
        <v/>
      </c>
    </row>
    <row r="7" spans="1:21" x14ac:dyDescent="0.25">
      <c r="A7" s="51" t="s">
        <v>19</v>
      </c>
      <c r="B7" s="28"/>
      <c r="D7" s="29" t="s">
        <v>101</v>
      </c>
      <c r="E7" s="24" t="s">
        <v>119</v>
      </c>
      <c r="F7" s="26" t="s">
        <v>118</v>
      </c>
      <c r="G7" s="44"/>
      <c r="H7" s="25"/>
      <c r="J7" s="20" t="str">
        <f>VLOOKUP(D7,[1]!Dictionary[#All],3,FALSE)</f>
        <v>Tracking Motion Volume</v>
      </c>
      <c r="K7" s="19" t="str">
        <f>VLOOKUP(D7,[1]!Dictionary[#All],4,FALSE)</f>
        <v>TMV</v>
      </c>
      <c r="L7" s="19" t="str">
        <f>VLOOKUP(D7,[1]!Dictionary[#All],5,FALSE)</f>
        <v>99VMS_STRUCTCODE</v>
      </c>
      <c r="M7" s="18" t="str">
        <f>VLOOKUP(D7,[1]!Dictionary[#All],6,FALSE)</f>
        <v>1.0</v>
      </c>
      <c r="N7" s="17" t="str">
        <f>VLOOKUP(D7,[1]!VolumeType[#All],2,FALSE)</f>
        <v>GTV</v>
      </c>
      <c r="O7" s="16" t="str">
        <f>VLOOKUP(D7,[1]!VolumeType[#All],3,FALSE)</f>
        <v>GTV</v>
      </c>
      <c r="P7" s="15" t="str">
        <f>VLOOKUP(D7,[1]!Colors[#All],3,FALSE)</f>
        <v>z TMV</v>
      </c>
      <c r="Q7" s="13" t="str">
        <f>IFERROR(VLOOKUP(D7,[1]!DVH_lines[#Data],2,FALSE),"")</f>
        <v/>
      </c>
      <c r="R7" s="14" t="str">
        <f>IFERROR(VLOOKUP(D7,[1]!DVH_lines[#Data],3,FALSE),"")</f>
        <v/>
      </c>
      <c r="S7" s="12" t="str">
        <f>IFERROR(VLOOKUP(D7,[1]!DVH_lines[#Data],4,FALSE),"")</f>
        <v/>
      </c>
      <c r="T7" s="13" t="str">
        <f>IFERROR(VLOOKUP(D7,[1]!SearchCT[#Data],2,FALSE),"")</f>
        <v/>
      </c>
      <c r="U7" s="12" t="str">
        <f>IFERROR(VLOOKUP(D7,[1]!SearchCT[#Data],3,FALSE),"")</f>
        <v/>
      </c>
    </row>
    <row r="8" spans="1:21" x14ac:dyDescent="0.25">
      <c r="A8" s="51" t="s">
        <v>17</v>
      </c>
      <c r="B8" s="27" t="s">
        <v>16</v>
      </c>
      <c r="D8" s="11" t="s">
        <v>101</v>
      </c>
      <c r="E8" s="24" t="s">
        <v>117</v>
      </c>
      <c r="F8" s="26" t="s">
        <v>116</v>
      </c>
      <c r="G8" s="44"/>
      <c r="H8" s="25"/>
      <c r="J8" s="20" t="str">
        <f>VLOOKUP(D8,[1]!Dictionary[#All],3,FALSE)</f>
        <v>Tracking Motion Volume</v>
      </c>
      <c r="K8" s="19" t="str">
        <f>VLOOKUP(D8,[1]!Dictionary[#All],4,FALSE)</f>
        <v>TMV</v>
      </c>
      <c r="L8" s="19" t="str">
        <f>VLOOKUP(D8,[1]!Dictionary[#All],5,FALSE)</f>
        <v>99VMS_STRUCTCODE</v>
      </c>
      <c r="M8" s="18" t="str">
        <f>VLOOKUP(D8,[1]!Dictionary[#All],6,FALSE)</f>
        <v>1.0</v>
      </c>
      <c r="N8" s="17" t="str">
        <f>VLOOKUP(D8,[1]!VolumeType[#All],2,FALSE)</f>
        <v>GTV</v>
      </c>
      <c r="O8" s="16" t="str">
        <f>VLOOKUP(D8,[1]!VolumeType[#All],3,FALSE)</f>
        <v>GTV</v>
      </c>
      <c r="P8" s="15" t="str">
        <f>VLOOKUP(D8,[1]!Colors[#All],3,FALSE)</f>
        <v>z TMV</v>
      </c>
      <c r="Q8" s="13" t="str">
        <f>IFERROR(VLOOKUP(D8,[1]!DVH_lines[#Data],2,FALSE),"")</f>
        <v/>
      </c>
      <c r="R8" s="14" t="str">
        <f>IFERROR(VLOOKUP(D8,[1]!DVH_lines[#Data],3,FALSE),"")</f>
        <v/>
      </c>
      <c r="S8" s="12" t="str">
        <f>IFERROR(VLOOKUP(D8,[1]!DVH_lines[#Data],4,FALSE),"")</f>
        <v/>
      </c>
      <c r="T8" s="13" t="str">
        <f>IFERROR(VLOOKUP(D8,[1]!SearchCT[#Data],2,FALSE),"")</f>
        <v/>
      </c>
      <c r="U8" s="12" t="str">
        <f>IFERROR(VLOOKUP(D8,[1]!SearchCT[#Data],3,FALSE),"")</f>
        <v/>
      </c>
    </row>
    <row r="9" spans="1:21" x14ac:dyDescent="0.25">
      <c r="A9" s="51" t="s">
        <v>186</v>
      </c>
      <c r="B9" s="28" t="s">
        <v>179</v>
      </c>
      <c r="D9" s="29" t="s">
        <v>101</v>
      </c>
      <c r="E9" s="24" t="s">
        <v>115</v>
      </c>
      <c r="F9" s="26" t="s">
        <v>114</v>
      </c>
      <c r="G9" s="44"/>
      <c r="H9" s="25"/>
      <c r="J9" s="20" t="str">
        <f>VLOOKUP(D9,[1]!Dictionary[#All],3,FALSE)</f>
        <v>Tracking Motion Volume</v>
      </c>
      <c r="K9" s="19" t="str">
        <f>VLOOKUP(D9,[1]!Dictionary[#All],4,FALSE)</f>
        <v>TMV</v>
      </c>
      <c r="L9" s="19" t="str">
        <f>VLOOKUP(D9,[1]!Dictionary[#All],5,FALSE)</f>
        <v>99VMS_STRUCTCODE</v>
      </c>
      <c r="M9" s="18" t="str">
        <f>VLOOKUP(D9,[1]!Dictionary[#All],6,FALSE)</f>
        <v>1.0</v>
      </c>
      <c r="N9" s="17" t="str">
        <f>VLOOKUP(D9,[1]!VolumeType[#All],2,FALSE)</f>
        <v>GTV</v>
      </c>
      <c r="O9" s="16" t="str">
        <f>VLOOKUP(D9,[1]!VolumeType[#All],3,FALSE)</f>
        <v>GTV</v>
      </c>
      <c r="P9" s="15" t="str">
        <f>VLOOKUP(D9,[1]!Colors[#All],3,FALSE)</f>
        <v>z TMV</v>
      </c>
      <c r="Q9" s="13" t="str">
        <f>IFERROR(VLOOKUP(D9,[1]!DVH_lines[#Data],2,FALSE),"")</f>
        <v/>
      </c>
      <c r="R9" s="14" t="str">
        <f>IFERROR(VLOOKUP(D9,[1]!DVH_lines[#Data],3,FALSE),"")</f>
        <v/>
      </c>
      <c r="S9" s="12" t="str">
        <f>IFERROR(VLOOKUP(D9,[1]!DVH_lines[#Data],4,FALSE),"")</f>
        <v/>
      </c>
      <c r="T9" s="13" t="str">
        <f>IFERROR(VLOOKUP(D9,[1]!SearchCT[#Data],2,FALSE),"")</f>
        <v/>
      </c>
      <c r="U9" s="12" t="str">
        <f>IFERROR(VLOOKUP(D9,[1]!SearchCT[#Data],3,FALSE),"")</f>
        <v/>
      </c>
    </row>
    <row r="10" spans="1:21" x14ac:dyDescent="0.25">
      <c r="A10" s="51" t="s">
        <v>176</v>
      </c>
      <c r="B10" s="28" t="s">
        <v>177</v>
      </c>
      <c r="D10" s="11" t="s">
        <v>101</v>
      </c>
      <c r="E10" s="24" t="s">
        <v>113</v>
      </c>
      <c r="F10" s="26" t="s">
        <v>112</v>
      </c>
      <c r="G10" s="44"/>
      <c r="H10" s="25"/>
      <c r="J10" s="20" t="str">
        <f>VLOOKUP(D10,[1]!Dictionary[#All],3,FALSE)</f>
        <v>Tracking Motion Volume</v>
      </c>
      <c r="K10" s="19" t="str">
        <f>VLOOKUP(D10,[1]!Dictionary[#All],4,FALSE)</f>
        <v>TMV</v>
      </c>
      <c r="L10" s="19" t="str">
        <f>VLOOKUP(D10,[1]!Dictionary[#All],5,FALSE)</f>
        <v>99VMS_STRUCTCODE</v>
      </c>
      <c r="M10" s="18" t="str">
        <f>VLOOKUP(D10,[1]!Dictionary[#All],6,FALSE)</f>
        <v>1.0</v>
      </c>
      <c r="N10" s="17" t="str">
        <f>VLOOKUP(D10,[1]!VolumeType[#All],2,FALSE)</f>
        <v>GTV</v>
      </c>
      <c r="O10" s="16" t="str">
        <f>VLOOKUP(D10,[1]!VolumeType[#All],3,FALSE)</f>
        <v>GTV</v>
      </c>
      <c r="P10" s="15" t="str">
        <f>VLOOKUP(D10,[1]!Colors[#All],3,FALSE)</f>
        <v>z TMV</v>
      </c>
      <c r="Q10" s="13" t="str">
        <f>IFERROR(VLOOKUP(D10,[1]!DVH_lines[#Data],2,FALSE),"")</f>
        <v/>
      </c>
      <c r="R10" s="14" t="str">
        <f>IFERROR(VLOOKUP(D10,[1]!DVH_lines[#Data],3,FALSE),"")</f>
        <v/>
      </c>
      <c r="S10" s="12" t="str">
        <f>IFERROR(VLOOKUP(D10,[1]!DVH_lines[#Data],4,FALSE),"")</f>
        <v/>
      </c>
      <c r="T10" s="13" t="str">
        <f>IFERROR(VLOOKUP(D10,[1]!SearchCT[#Data],2,FALSE),"")</f>
        <v/>
      </c>
      <c r="U10" s="12" t="str">
        <f>IFERROR(VLOOKUP(D10,[1]!SearchCT[#Data],3,FALSE),"")</f>
        <v/>
      </c>
    </row>
    <row r="11" spans="1:21" x14ac:dyDescent="0.25">
      <c r="A11" s="51" t="s">
        <v>195</v>
      </c>
      <c r="B11" s="28" t="s">
        <v>182</v>
      </c>
      <c r="D11" s="29" t="s">
        <v>101</v>
      </c>
      <c r="E11" s="24" t="s">
        <v>111</v>
      </c>
      <c r="F11" s="26" t="s">
        <v>110</v>
      </c>
      <c r="G11" s="44"/>
      <c r="H11" s="25"/>
      <c r="J11" s="20" t="str">
        <f>VLOOKUP(D11,[1]!Dictionary[#All],3,FALSE)</f>
        <v>Tracking Motion Volume</v>
      </c>
      <c r="K11" s="19" t="str">
        <f>VLOOKUP(D11,[1]!Dictionary[#All],4,FALSE)</f>
        <v>TMV</v>
      </c>
      <c r="L11" s="19" t="str">
        <f>VLOOKUP(D11,[1]!Dictionary[#All],5,FALSE)</f>
        <v>99VMS_STRUCTCODE</v>
      </c>
      <c r="M11" s="18" t="str">
        <f>VLOOKUP(D11,[1]!Dictionary[#All],6,FALSE)</f>
        <v>1.0</v>
      </c>
      <c r="N11" s="17" t="str">
        <f>VLOOKUP(D11,[1]!VolumeType[#All],2,FALSE)</f>
        <v>GTV</v>
      </c>
      <c r="O11" s="16" t="str">
        <f>VLOOKUP(D11,[1]!VolumeType[#All],3,FALSE)</f>
        <v>GTV</v>
      </c>
      <c r="P11" s="15" t="str">
        <f>VLOOKUP(D11,[1]!Colors[#All],3,FALSE)</f>
        <v>z TMV</v>
      </c>
      <c r="Q11" s="13" t="str">
        <f>IFERROR(VLOOKUP(D11,[1]!DVH_lines[#Data],2,FALSE),"")</f>
        <v/>
      </c>
      <c r="R11" s="14" t="str">
        <f>IFERROR(VLOOKUP(D11,[1]!DVH_lines[#Data],3,FALSE),"")</f>
        <v/>
      </c>
      <c r="S11" s="12" t="str">
        <f>IFERROR(VLOOKUP(D11,[1]!DVH_lines[#Data],4,FALSE),"")</f>
        <v/>
      </c>
      <c r="T11" s="13" t="str">
        <f>IFERROR(VLOOKUP(D11,[1]!SearchCT[#Data],2,FALSE),"")</f>
        <v/>
      </c>
      <c r="U11" s="12" t="str">
        <f>IFERROR(VLOOKUP(D11,[1]!SearchCT[#Data],3,FALSE),"")</f>
        <v/>
      </c>
    </row>
    <row r="12" spans="1:21" x14ac:dyDescent="0.25">
      <c r="A12" s="51" t="s">
        <v>184</v>
      </c>
      <c r="B12" s="25" t="s">
        <v>14</v>
      </c>
      <c r="D12" s="11" t="s">
        <v>101</v>
      </c>
      <c r="E12" s="24" t="s">
        <v>109</v>
      </c>
      <c r="F12" s="26" t="s">
        <v>108</v>
      </c>
      <c r="G12" s="44"/>
      <c r="H12" s="25"/>
      <c r="J12" s="20" t="str">
        <f>VLOOKUP(D12,[1]!Dictionary[#All],3,FALSE)</f>
        <v>Tracking Motion Volume</v>
      </c>
      <c r="K12" s="19" t="str">
        <f>VLOOKUP(D12,[1]!Dictionary[#All],4,FALSE)</f>
        <v>TMV</v>
      </c>
      <c r="L12" s="19" t="str">
        <f>VLOOKUP(D12,[1]!Dictionary[#All],5,FALSE)</f>
        <v>99VMS_STRUCTCODE</v>
      </c>
      <c r="M12" s="18" t="str">
        <f>VLOOKUP(D12,[1]!Dictionary[#All],6,FALSE)</f>
        <v>1.0</v>
      </c>
      <c r="N12" s="17" t="str">
        <f>VLOOKUP(D12,[1]!VolumeType[#All],2,FALSE)</f>
        <v>GTV</v>
      </c>
      <c r="O12" s="16" t="str">
        <f>VLOOKUP(D12,[1]!VolumeType[#All],3,FALSE)</f>
        <v>GTV</v>
      </c>
      <c r="P12" s="15" t="str">
        <f>VLOOKUP(D12,[1]!Colors[#All],3,FALSE)</f>
        <v>z TMV</v>
      </c>
      <c r="Q12" s="13" t="str">
        <f>IFERROR(VLOOKUP(D12,[1]!DVH_lines[#Data],2,FALSE),"")</f>
        <v/>
      </c>
      <c r="R12" s="14" t="str">
        <f>IFERROR(VLOOKUP(D12,[1]!DVH_lines[#Data],3,FALSE),"")</f>
        <v/>
      </c>
      <c r="S12" s="12" t="str">
        <f>IFERROR(VLOOKUP(D12,[1]!DVH_lines[#Data],4,FALSE),"")</f>
        <v/>
      </c>
      <c r="T12" s="13" t="str">
        <f>IFERROR(VLOOKUP(D12,[1]!SearchCT[#Data],2,FALSE),"")</f>
        <v/>
      </c>
      <c r="U12" s="12" t="str">
        <f>IFERROR(VLOOKUP(D12,[1]!SearchCT[#Data],3,FALSE),"")</f>
        <v/>
      </c>
    </row>
    <row r="13" spans="1:21" x14ac:dyDescent="0.25">
      <c r="A13" s="51" t="s">
        <v>11</v>
      </c>
      <c r="B13" s="23" t="s">
        <v>10</v>
      </c>
      <c r="D13" s="29" t="s">
        <v>101</v>
      </c>
      <c r="E13" s="24" t="s">
        <v>107</v>
      </c>
      <c r="F13" s="26" t="s">
        <v>106</v>
      </c>
      <c r="G13" s="44"/>
      <c r="H13" s="25"/>
      <c r="J13" s="20" t="str">
        <f>VLOOKUP(D13,[1]!Dictionary[#All],3,FALSE)</f>
        <v>Tracking Motion Volume</v>
      </c>
      <c r="K13" s="19" t="str">
        <f>VLOOKUP(D13,[1]!Dictionary[#All],4,FALSE)</f>
        <v>TMV</v>
      </c>
      <c r="L13" s="19" t="str">
        <f>VLOOKUP(D13,[1]!Dictionary[#All],5,FALSE)</f>
        <v>99VMS_STRUCTCODE</v>
      </c>
      <c r="M13" s="18" t="str">
        <f>VLOOKUP(D13,[1]!Dictionary[#All],6,FALSE)</f>
        <v>1.0</v>
      </c>
      <c r="N13" s="17" t="str">
        <f>VLOOKUP(D13,[1]!VolumeType[#All],2,FALSE)</f>
        <v>GTV</v>
      </c>
      <c r="O13" s="16" t="str">
        <f>VLOOKUP(D13,[1]!VolumeType[#All],3,FALSE)</f>
        <v>GTV</v>
      </c>
      <c r="P13" s="15" t="str">
        <f>VLOOKUP(D13,[1]!Colors[#All],3,FALSE)</f>
        <v>z TMV</v>
      </c>
      <c r="Q13" s="13" t="str">
        <f>IFERROR(VLOOKUP(D13,[1]!DVH_lines[#Data],2,FALSE),"")</f>
        <v/>
      </c>
      <c r="R13" s="14" t="str">
        <f>IFERROR(VLOOKUP(D13,[1]!DVH_lines[#Data],3,FALSE),"")</f>
        <v/>
      </c>
      <c r="S13" s="12" t="str">
        <f>IFERROR(VLOOKUP(D13,[1]!DVH_lines[#Data],4,FALSE),"")</f>
        <v/>
      </c>
      <c r="T13" s="13" t="str">
        <f>IFERROR(VLOOKUP(D13,[1]!SearchCT[#Data],2,FALSE),"")</f>
        <v/>
      </c>
      <c r="U13" s="12" t="str">
        <f>IFERROR(VLOOKUP(D13,[1]!SearchCT[#Data],3,FALSE),"")</f>
        <v/>
      </c>
    </row>
    <row r="14" spans="1:21" x14ac:dyDescent="0.25">
      <c r="A14" s="21"/>
      <c r="B14" s="21"/>
      <c r="D14" s="11" t="s">
        <v>101</v>
      </c>
      <c r="E14" s="24" t="s">
        <v>105</v>
      </c>
      <c r="F14" s="26" t="s">
        <v>104</v>
      </c>
      <c r="G14" s="44"/>
      <c r="H14" s="25"/>
      <c r="J14" s="20" t="str">
        <f>VLOOKUP(D14,[1]!Dictionary[#All],3,FALSE)</f>
        <v>Tracking Motion Volume</v>
      </c>
      <c r="K14" s="19" t="str">
        <f>VLOOKUP(D14,[1]!Dictionary[#All],4,FALSE)</f>
        <v>TMV</v>
      </c>
      <c r="L14" s="19" t="str">
        <f>VLOOKUP(D14,[1]!Dictionary[#All],5,FALSE)</f>
        <v>99VMS_STRUCTCODE</v>
      </c>
      <c r="M14" s="18" t="str">
        <f>VLOOKUP(D14,[1]!Dictionary[#All],6,FALSE)</f>
        <v>1.0</v>
      </c>
      <c r="N14" s="17" t="str">
        <f>VLOOKUP(D14,[1]!VolumeType[#All],2,FALSE)</f>
        <v>GTV</v>
      </c>
      <c r="O14" s="16" t="str">
        <f>VLOOKUP(D14,[1]!VolumeType[#All],3,FALSE)</f>
        <v>GTV</v>
      </c>
      <c r="P14" s="15" t="str">
        <f>VLOOKUP(D14,[1]!Colors[#All],3,FALSE)</f>
        <v>z TMV</v>
      </c>
      <c r="Q14" s="13" t="str">
        <f>IFERROR(VLOOKUP(D14,[1]!DVH_lines[#Data],2,FALSE),"")</f>
        <v/>
      </c>
      <c r="R14" s="14" t="str">
        <f>IFERROR(VLOOKUP(D14,[1]!DVH_lines[#Data],3,FALSE),"")</f>
        <v/>
      </c>
      <c r="S14" s="12" t="str">
        <f>IFERROR(VLOOKUP(D14,[1]!DVH_lines[#Data],4,FALSE),"")</f>
        <v/>
      </c>
      <c r="T14" s="13" t="str">
        <f>IFERROR(VLOOKUP(D14,[1]!SearchCT[#Data],2,FALSE),"")</f>
        <v/>
      </c>
      <c r="U14" s="12" t="str">
        <f>IFERROR(VLOOKUP(D14,[1]!SearchCT[#Data],3,FALSE),"")</f>
        <v/>
      </c>
    </row>
    <row r="15" spans="1:21" x14ac:dyDescent="0.25">
      <c r="D15" s="29" t="s">
        <v>101</v>
      </c>
      <c r="E15" s="24" t="s">
        <v>103</v>
      </c>
      <c r="F15" s="26" t="s">
        <v>102</v>
      </c>
      <c r="G15" s="44"/>
      <c r="H15" s="25"/>
      <c r="J15" s="20" t="str">
        <f>VLOOKUP(D15,[1]!Dictionary[#All],3,FALSE)</f>
        <v>Tracking Motion Volume</v>
      </c>
      <c r="K15" s="19" t="str">
        <f>VLOOKUP(D15,[1]!Dictionary[#All],4,FALSE)</f>
        <v>TMV</v>
      </c>
      <c r="L15" s="19" t="str">
        <f>VLOOKUP(D15,[1]!Dictionary[#All],5,FALSE)</f>
        <v>99VMS_STRUCTCODE</v>
      </c>
      <c r="M15" s="18" t="str">
        <f>VLOOKUP(D15,[1]!Dictionary[#All],6,FALSE)</f>
        <v>1.0</v>
      </c>
      <c r="N15" s="17" t="str">
        <f>VLOOKUP(D15,[1]!VolumeType[#All],2,FALSE)</f>
        <v>GTV</v>
      </c>
      <c r="O15" s="16" t="str">
        <f>VLOOKUP(D15,[1]!VolumeType[#All],3,FALSE)</f>
        <v>GTV</v>
      </c>
      <c r="P15" s="15" t="str">
        <f>VLOOKUP(D15,[1]!Colors[#All],3,FALSE)</f>
        <v>z TMV</v>
      </c>
      <c r="Q15" s="13" t="str">
        <f>IFERROR(VLOOKUP(D15,[1]!DVH_lines[#Data],2,FALSE),"")</f>
        <v/>
      </c>
      <c r="R15" s="14" t="str">
        <f>IFERROR(VLOOKUP(D15,[1]!DVH_lines[#Data],3,FALSE),"")</f>
        <v/>
      </c>
      <c r="S15" s="12" t="str">
        <f>IFERROR(VLOOKUP(D15,[1]!DVH_lines[#Data],4,FALSE),"")</f>
        <v/>
      </c>
      <c r="T15" s="13" t="str">
        <f>IFERROR(VLOOKUP(D15,[1]!SearchCT[#Data],2,FALSE),"")</f>
        <v/>
      </c>
      <c r="U15" s="12" t="str">
        <f>IFERROR(VLOOKUP(D15,[1]!SearchCT[#Data],3,FALSE),"")</f>
        <v/>
      </c>
    </row>
    <row r="16" spans="1:21" x14ac:dyDescent="0.25">
      <c r="D16" s="11" t="s">
        <v>101</v>
      </c>
      <c r="E16" s="24" t="s">
        <v>100</v>
      </c>
      <c r="F16" s="26" t="s">
        <v>99</v>
      </c>
      <c r="G16" s="44"/>
      <c r="H16" s="25"/>
      <c r="J16" s="20" t="str">
        <f>VLOOKUP(D16,[1]!Dictionary[#All],3,FALSE)</f>
        <v>Tracking Motion Volume</v>
      </c>
      <c r="K16" s="19" t="str">
        <f>VLOOKUP(D16,[1]!Dictionary[#All],4,FALSE)</f>
        <v>TMV</v>
      </c>
      <c r="L16" s="19" t="str">
        <f>VLOOKUP(D16,[1]!Dictionary[#All],5,FALSE)</f>
        <v>99VMS_STRUCTCODE</v>
      </c>
      <c r="M16" s="18" t="str">
        <f>VLOOKUP(D16,[1]!Dictionary[#All],6,FALSE)</f>
        <v>1.0</v>
      </c>
      <c r="N16" s="17" t="str">
        <f>VLOOKUP(D16,[1]!VolumeType[#All],2,FALSE)</f>
        <v>GTV</v>
      </c>
      <c r="O16" s="16" t="str">
        <f>VLOOKUP(D16,[1]!VolumeType[#All],3,FALSE)</f>
        <v>GTV</v>
      </c>
      <c r="P16" s="15" t="str">
        <f>VLOOKUP(D16,[1]!Colors[#All],3,FALSE)</f>
        <v>z TMV</v>
      </c>
      <c r="Q16" s="13" t="str">
        <f>IFERROR(VLOOKUP(D16,[1]!DVH_lines[#Data],2,FALSE),"")</f>
        <v/>
      </c>
      <c r="R16" s="14" t="str">
        <f>IFERROR(VLOOKUP(D16,[1]!DVH_lines[#Data],3,FALSE),"")</f>
        <v/>
      </c>
      <c r="S16" s="12" t="str">
        <f>IFERROR(VLOOKUP(D16,[1]!DVH_lines[#Data],4,FALSE),"")</f>
        <v/>
      </c>
      <c r="T16" s="13" t="str">
        <f>IFERROR(VLOOKUP(D16,[1]!SearchCT[#Data],2,FALSE),"")</f>
        <v/>
      </c>
      <c r="U16" s="12" t="str">
        <f>IFERROR(VLOOKUP(D16,[1]!SearchCT[#Data],3,FALSE),"")</f>
        <v/>
      </c>
    </row>
    <row r="17" spans="4:21" x14ac:dyDescent="0.25">
      <c r="D17" s="29" t="s">
        <v>98</v>
      </c>
      <c r="E17" s="24" t="s">
        <v>98</v>
      </c>
      <c r="F17" s="26" t="s">
        <v>97</v>
      </c>
      <c r="G17" s="44"/>
      <c r="H17" s="25"/>
      <c r="J17" s="20" t="str">
        <f>VLOOKUP(D17,[1]!Dictionary[#All],3,FALSE)</f>
        <v>Metabalic Tumor Volume</v>
      </c>
      <c r="K17" s="19" t="str">
        <f>VLOOKUP(D17,[1]!Dictionary[#All],4,FALSE)</f>
        <v>MTV</v>
      </c>
      <c r="L17" s="19" t="str">
        <f>VLOOKUP(D17,[1]!Dictionary[#All],5,FALSE)</f>
        <v>99VMS_STRUCTCODE</v>
      </c>
      <c r="M17" s="18" t="str">
        <f>VLOOKUP(D17,[1]!Dictionary[#All],6,FALSE)</f>
        <v>1.0</v>
      </c>
      <c r="N17" s="17" t="str">
        <f>VLOOKUP(D17,[1]!VolumeType[#All],2,FALSE)</f>
        <v>GTV</v>
      </c>
      <c r="O17" s="16" t="str">
        <f>VLOOKUP(D17,[1]!VolumeType[#All],3,FALSE)</f>
        <v>GTV</v>
      </c>
      <c r="P17" s="15" t="str">
        <f>VLOOKUP(D17,[1]!Colors[#All],3,FALSE)</f>
        <v>z GTV PET</v>
      </c>
      <c r="Q17" s="13" t="str">
        <f>IFERROR(VLOOKUP(D17,[1]!DVH_lines[#Data],2,FALSE),"")</f>
        <v/>
      </c>
      <c r="R17" s="14" t="str">
        <f>IFERROR(VLOOKUP(D17,[1]!DVH_lines[#Data],3,FALSE),"")</f>
        <v/>
      </c>
      <c r="S17" s="12" t="str">
        <f>IFERROR(VLOOKUP(D17,[1]!DVH_lines[#Data],4,FALSE),"")</f>
        <v/>
      </c>
      <c r="T17" s="13" t="str">
        <f>IFERROR(VLOOKUP(D17,[1]!SearchCT[#Data],2,FALSE),"")</f>
        <v/>
      </c>
      <c r="U17" s="12" t="str">
        <f>IFERROR(VLOOKUP(D17,[1]!SearchCT[#Data],3,FALSE),"")</f>
        <v/>
      </c>
    </row>
    <row r="18" spans="4:21" x14ac:dyDescent="0.25">
      <c r="D18" s="11" t="s">
        <v>96</v>
      </c>
      <c r="E18" s="24" t="s">
        <v>96</v>
      </c>
      <c r="F18" s="26" t="s">
        <v>95</v>
      </c>
      <c r="G18" s="44"/>
      <c r="H18" s="25"/>
      <c r="J18" s="20" t="str">
        <f>VLOOKUP(D18,[1]!Dictionary[#All],3,FALSE)</f>
        <v>GTV Primary</v>
      </c>
      <c r="K18" s="19" t="str">
        <f>VLOOKUP(D18,[1]!Dictionary[#All],4,FALSE)</f>
        <v>GTVp</v>
      </c>
      <c r="L18" s="19" t="str">
        <f>VLOOKUP(D18,[1]!Dictionary[#All],5,FALSE)</f>
        <v>99VMS_STRUCTCODE</v>
      </c>
      <c r="M18" s="18" t="str">
        <f>VLOOKUP(D18,[1]!Dictionary[#All],6,FALSE)</f>
        <v>1.0</v>
      </c>
      <c r="N18" s="17" t="str">
        <f>VLOOKUP(D18,[1]!VolumeType[#All],2,FALSE)</f>
        <v>GTV</v>
      </c>
      <c r="O18" s="16" t="str">
        <f>VLOOKUP(D18,[1]!VolumeType[#All],3,FALSE)</f>
        <v>GTV</v>
      </c>
      <c r="P18" s="15" t="str">
        <f>VLOOKUP(D18,[1]!Colors[#All],3,FALSE)</f>
        <v>z IGTV</v>
      </c>
      <c r="Q18" s="13" t="str">
        <f>IFERROR(VLOOKUP(D18,[1]!DVH_lines[#Data],2,FALSE),"")</f>
        <v/>
      </c>
      <c r="R18" s="14" t="str">
        <f>IFERROR(VLOOKUP(D18,[1]!DVH_lines[#Data],3,FALSE),"")</f>
        <v/>
      </c>
      <c r="S18" s="12" t="str">
        <f>IFERROR(VLOOKUP(D18,[1]!DVH_lines[#Data],4,FALSE),"")</f>
        <v/>
      </c>
      <c r="T18" s="13" t="str">
        <f>IFERROR(VLOOKUP(D18,[1]!SearchCT[#Data],2,FALSE),"")</f>
        <v/>
      </c>
      <c r="U18" s="12" t="str">
        <f>IFERROR(VLOOKUP(D18,[1]!SearchCT[#Data],3,FALSE),"")</f>
        <v/>
      </c>
    </row>
    <row r="19" spans="4:21" x14ac:dyDescent="0.25">
      <c r="D19" s="29" t="s">
        <v>94</v>
      </c>
      <c r="E19" s="24" t="s">
        <v>94</v>
      </c>
      <c r="F19" s="26" t="s">
        <v>93</v>
      </c>
      <c r="G19" s="44"/>
      <c r="H19" s="25"/>
      <c r="J19" s="20" t="str">
        <f>VLOOKUP(D19,[1]!Dictionary[#All],3,FALSE)</f>
        <v>ITV</v>
      </c>
      <c r="K19" s="19" t="str">
        <f>VLOOKUP(D19,[1]!Dictionary[#All],4,FALSE)</f>
        <v>ITV</v>
      </c>
      <c r="L19" s="19" t="str">
        <f>VLOOKUP(D19,[1]!Dictionary[#All],5,FALSE)</f>
        <v>99VMS_STRUCTCODE</v>
      </c>
      <c r="M19" s="18" t="str">
        <f>VLOOKUP(D19,[1]!Dictionary[#All],6,FALSE)</f>
        <v>1.0</v>
      </c>
      <c r="N19" s="17" t="str">
        <f>VLOOKUP(D19,[1]!VolumeType[#All],2,FALSE)</f>
        <v>CTV</v>
      </c>
      <c r="O19" s="16" t="str">
        <f>VLOOKUP(D19,[1]!VolumeType[#All],3,FALSE)</f>
        <v>CTV</v>
      </c>
      <c r="P19" s="15" t="str">
        <f>VLOOKUP(D19,[1]!Colors[#All],3,FALSE)</f>
        <v>z ITV</v>
      </c>
      <c r="Q19" s="13" t="str">
        <f>IFERROR(VLOOKUP(D19,[1]!DVH_lines[#Data],2,FALSE),"")</f>
        <v/>
      </c>
      <c r="R19" s="14" t="str">
        <f>IFERROR(VLOOKUP(D19,[1]!DVH_lines[#Data],3,FALSE),"")</f>
        <v/>
      </c>
      <c r="S19" s="12" t="str">
        <f>IFERROR(VLOOKUP(D19,[1]!DVH_lines[#Data],4,FALSE),"")</f>
        <v/>
      </c>
      <c r="T19" s="13" t="str">
        <f>IFERROR(VLOOKUP(D19,[1]!SearchCT[#Data],2,FALSE),"")</f>
        <v/>
      </c>
      <c r="U19" s="12" t="str">
        <f>IFERROR(VLOOKUP(D19,[1]!SearchCT[#Data],3,FALSE),"")</f>
        <v/>
      </c>
    </row>
    <row r="20" spans="4:21" x14ac:dyDescent="0.25">
      <c r="D20" s="11" t="s">
        <v>70</v>
      </c>
      <c r="E20" s="24" t="s">
        <v>70</v>
      </c>
      <c r="F20" s="26" t="s">
        <v>92</v>
      </c>
      <c r="G20" s="44"/>
      <c r="H20" s="25"/>
      <c r="J20" s="20" t="str">
        <f>VLOOKUP(D20,[1]!Dictionary[#All],3,FALSE)</f>
        <v>PTV Primary</v>
      </c>
      <c r="K20" s="19" t="str">
        <f>VLOOKUP(D20,[1]!Dictionary[#All],4,FALSE)</f>
        <v>PTVp</v>
      </c>
      <c r="L20" s="19" t="str">
        <f>VLOOKUP(D20,[1]!Dictionary[#All],5,FALSE)</f>
        <v>99VMS_STRUCTCODE</v>
      </c>
      <c r="M20" s="18" t="str">
        <f>VLOOKUP(D20,[1]!Dictionary[#All],6,FALSE)</f>
        <v>1.0</v>
      </c>
      <c r="N20" s="17" t="str">
        <f>VLOOKUP(D20,[1]!VolumeType[#All],2,FALSE)</f>
        <v>PTV</v>
      </c>
      <c r="O20" s="16" t="str">
        <f>VLOOKUP(D20,[1]!VolumeType[#All],3,FALSE)</f>
        <v>PTV</v>
      </c>
      <c r="P20" s="15" t="str">
        <f>VLOOKUP(D20,[1]!Colors[#All],3,FALSE)</f>
        <v>z PTV</v>
      </c>
      <c r="Q20" s="13" t="str">
        <f>IFERROR(VLOOKUP(D20,[1]!DVH_lines[#Data],2,FALSE),"")</f>
        <v/>
      </c>
      <c r="R20" s="14" t="str">
        <f>IFERROR(VLOOKUP(D20,[1]!DVH_lines[#Data],3,FALSE),"")</f>
        <v/>
      </c>
      <c r="S20" s="12" t="str">
        <f>IFERROR(VLOOKUP(D20,[1]!DVH_lines[#Data],4,FALSE),"")</f>
        <v/>
      </c>
      <c r="T20" s="13" t="str">
        <f>IFERROR(VLOOKUP(D20,[1]!SearchCT[#Data],2,FALSE),"")</f>
        <v/>
      </c>
      <c r="U20" s="12" t="str">
        <f>IFERROR(VLOOKUP(D20,[1]!SearchCT[#Data],3,FALSE),"")</f>
        <v/>
      </c>
    </row>
    <row r="21" spans="4:21" x14ac:dyDescent="0.25">
      <c r="D21" s="29" t="s">
        <v>91</v>
      </c>
      <c r="E21" s="24" t="s">
        <v>90</v>
      </c>
      <c r="F21" s="26" t="s">
        <v>89</v>
      </c>
      <c r="G21" s="44"/>
      <c r="H21" s="25"/>
      <c r="J21" s="20" t="str">
        <f>VLOOKUP(D21,[1]!Dictionary[#All],3,FALSE)</f>
        <v>PTV Primary</v>
      </c>
      <c r="K21" s="19" t="str">
        <f>VLOOKUP(D21,[1]!Dictionary[#All],4,FALSE)</f>
        <v>PTVp</v>
      </c>
      <c r="L21" s="19" t="str">
        <f>VLOOKUP(D21,[1]!Dictionary[#All],5,FALSE)</f>
        <v>99VMS_STRUCTCODE</v>
      </c>
      <c r="M21" s="18" t="str">
        <f>VLOOKUP(D21,[1]!Dictionary[#All],6,FALSE)</f>
        <v>1.0</v>
      </c>
      <c r="N21" s="17" t="str">
        <f>VLOOKUP(D21,[1]!VolumeType[#All],2,FALSE)</f>
        <v>PTV</v>
      </c>
      <c r="O21" s="16" t="str">
        <f>VLOOKUP(D21,[1]!VolumeType[#All],3,FALSE)</f>
        <v>PTV</v>
      </c>
      <c r="P21" s="15" t="str">
        <f>VLOOKUP(D21,[1]!Colors[#All],3,FALSE)</f>
        <v>z PTV eval</v>
      </c>
      <c r="Q21" s="13">
        <f>IFERROR(VLOOKUP(D21,[1]!DVH_lines[#Data],2,FALSE),"")</f>
        <v>-16777216</v>
      </c>
      <c r="R21" s="14">
        <f>IFERROR(VLOOKUP(D21,[1]!DVH_lines[#Data],3,FALSE),"")</f>
        <v>0</v>
      </c>
      <c r="S21" s="12">
        <f>IFERROR(VLOOKUP(D21,[1]!DVH_lines[#Data],4,FALSE),"")</f>
        <v>5</v>
      </c>
      <c r="T21" s="13" t="str">
        <f>IFERROR(VLOOKUP(D21,[1]!SearchCT[#Data],2,FALSE),"")</f>
        <v/>
      </c>
      <c r="U21" s="12" t="str">
        <f>IFERROR(VLOOKUP(D21,[1]!SearchCT[#Data],3,FALSE),"")</f>
        <v/>
      </c>
    </row>
    <row r="22" spans="4:21" x14ac:dyDescent="0.25">
      <c r="D22" s="11" t="s">
        <v>27</v>
      </c>
      <c r="E22" s="24" t="s">
        <v>27</v>
      </c>
      <c r="F22" s="26" t="s">
        <v>26</v>
      </c>
      <c r="G22" s="44"/>
      <c r="H22" s="25"/>
      <c r="J22" s="20" t="str">
        <f>VLOOKUP(D22,[1]!Dictionary[#All],3,FALSE)</f>
        <v>Left lung</v>
      </c>
      <c r="K22" s="19">
        <f>VLOOKUP(D22,[1]!Dictionary[#All],4,FALSE)</f>
        <v>7310</v>
      </c>
      <c r="L22" s="19" t="str">
        <f>VLOOKUP(D22,[1]!Dictionary[#All],5,FALSE)</f>
        <v>FMA</v>
      </c>
      <c r="M22" s="18" t="str">
        <f>VLOOKUP(D22,[1]!Dictionary[#All],6,FALSE)</f>
        <v>3.2</v>
      </c>
      <c r="N22" s="17" t="str">
        <f>VLOOKUP(D22,[1]!VolumeType[#All],2,FALSE)</f>
        <v>Organ</v>
      </c>
      <c r="O22" s="16" t="str">
        <f>VLOOKUP(D22,[1]!VolumeType[#All],3,FALSE)</f>
        <v>Organ</v>
      </c>
      <c r="P22" s="15" t="str">
        <f>VLOOKUP(D22,[1]!Colors[#All],3,FALSE)</f>
        <v>z Lung L</v>
      </c>
      <c r="Q22" s="13" t="str">
        <f>IFERROR(VLOOKUP(D22,[1]!DVH_lines[#Data],2,FALSE),"")</f>
        <v/>
      </c>
      <c r="R22" s="14" t="str">
        <f>IFERROR(VLOOKUP(D22,[1]!DVH_lines[#Data],3,FALSE),"")</f>
        <v/>
      </c>
      <c r="S22" s="12" t="str">
        <f>IFERROR(VLOOKUP(D22,[1]!DVH_lines[#Data],4,FALSE),"")</f>
        <v/>
      </c>
      <c r="T22" s="13">
        <f>IFERROR(VLOOKUP(D22,[1]!SearchCT[#Data],2,FALSE),"")</f>
        <v>-700</v>
      </c>
      <c r="U22" s="12">
        <f>IFERROR(VLOOKUP(D22,[1]!SearchCT[#Data],3,FALSE),"")</f>
        <v>-100</v>
      </c>
    </row>
    <row r="23" spans="4:21" x14ac:dyDescent="0.25">
      <c r="D23" s="29" t="s">
        <v>24</v>
      </c>
      <c r="E23" s="24" t="s">
        <v>24</v>
      </c>
      <c r="F23" s="26" t="s">
        <v>23</v>
      </c>
      <c r="G23" s="44"/>
      <c r="H23" s="25"/>
      <c r="J23" s="20" t="str">
        <f>VLOOKUP(D23,[1]!Dictionary[#All],3,FALSE)</f>
        <v>Right lung</v>
      </c>
      <c r="K23" s="19">
        <f>VLOOKUP(D23,[1]!Dictionary[#All],4,FALSE)</f>
        <v>7309</v>
      </c>
      <c r="L23" s="19" t="str">
        <f>VLOOKUP(D23,[1]!Dictionary[#All],5,FALSE)</f>
        <v>FMA</v>
      </c>
      <c r="M23" s="18" t="str">
        <f>VLOOKUP(D23,[1]!Dictionary[#All],6,FALSE)</f>
        <v>3.2</v>
      </c>
      <c r="N23" s="17" t="str">
        <f>VLOOKUP(D23,[1]!VolumeType[#All],2,FALSE)</f>
        <v>Organ</v>
      </c>
      <c r="O23" s="16" t="str">
        <f>VLOOKUP(D23,[1]!VolumeType[#All],3,FALSE)</f>
        <v>Organ</v>
      </c>
      <c r="P23" s="15" t="str">
        <f>VLOOKUP(D23,[1]!Colors[#All],3,FALSE)</f>
        <v>z Lung R</v>
      </c>
      <c r="Q23" s="13" t="str">
        <f>IFERROR(VLOOKUP(D23,[1]!DVH_lines[#Data],2,FALSE),"")</f>
        <v/>
      </c>
      <c r="R23" s="14" t="str">
        <f>IFERROR(VLOOKUP(D23,[1]!DVH_lines[#Data],3,FALSE),"")</f>
        <v/>
      </c>
      <c r="S23" s="12" t="str">
        <f>IFERROR(VLOOKUP(D23,[1]!DVH_lines[#Data],4,FALSE),"")</f>
        <v/>
      </c>
      <c r="T23" s="13">
        <f>IFERROR(VLOOKUP(D23,[1]!SearchCT[#Data],2,FALSE),"")</f>
        <v>-700</v>
      </c>
      <c r="U23" s="12">
        <f>IFERROR(VLOOKUP(D23,[1]!SearchCT[#Data],3,FALSE),"")</f>
        <v>-100</v>
      </c>
    </row>
    <row r="24" spans="4:21" x14ac:dyDescent="0.25">
      <c r="D24" s="11" t="s">
        <v>21</v>
      </c>
      <c r="E24" s="24" t="s">
        <v>21</v>
      </c>
      <c r="F24" s="26" t="s">
        <v>20</v>
      </c>
      <c r="G24" s="44"/>
      <c r="H24" s="25"/>
      <c r="J24" s="20" t="str">
        <f>VLOOKUP(D24,[1]!Dictionary[#All],3,FALSE)</f>
        <v>Pair of lungs</v>
      </c>
      <c r="K24" s="19">
        <f>VLOOKUP(D24,[1]!Dictionary[#All],4,FALSE)</f>
        <v>68877</v>
      </c>
      <c r="L24" s="19" t="str">
        <f>VLOOKUP(D24,[1]!Dictionary[#All],5,FALSE)</f>
        <v>FMA</v>
      </c>
      <c r="M24" s="18" t="str">
        <f>VLOOKUP(D24,[1]!Dictionary[#All],6,FALSE)</f>
        <v>3.2</v>
      </c>
      <c r="N24" s="17" t="str">
        <f>VLOOKUP(D24,[1]!VolumeType[#All],2,FALSE)</f>
        <v>Organ</v>
      </c>
      <c r="O24" s="16" t="str">
        <f>VLOOKUP(D24,[1]!VolumeType[#All],3,FALSE)</f>
        <v>Organ</v>
      </c>
      <c r="P24" s="15" t="str">
        <f>VLOOKUP(D24,[1]!Colors[#All],3,FALSE)</f>
        <v>z Lung B</v>
      </c>
      <c r="Q24" s="13" t="str">
        <f>IFERROR(VLOOKUP(D24,[1]!DVH_lines[#Data],2,FALSE),"")</f>
        <v/>
      </c>
      <c r="R24" s="14" t="str">
        <f>IFERROR(VLOOKUP(D24,[1]!DVH_lines[#Data],3,FALSE),"")</f>
        <v/>
      </c>
      <c r="S24" s="12" t="str">
        <f>IFERROR(VLOOKUP(D24,[1]!DVH_lines[#Data],4,FALSE),"")</f>
        <v/>
      </c>
      <c r="T24" s="13">
        <f>IFERROR(VLOOKUP(D24,[1]!SearchCT[#Data],2,FALSE),"")</f>
        <v>-700</v>
      </c>
      <c r="U24" s="12">
        <f>IFERROR(VLOOKUP(D24,[1]!SearchCT[#Data],3,FALSE),"")</f>
        <v>-100</v>
      </c>
    </row>
    <row r="25" spans="4:21" x14ac:dyDescent="0.25">
      <c r="D25" s="29" t="s">
        <v>18</v>
      </c>
      <c r="E25" s="24" t="s">
        <v>18</v>
      </c>
      <c r="F25" s="26" t="s">
        <v>18</v>
      </c>
      <c r="G25" s="44"/>
      <c r="H25" s="25"/>
      <c r="J25" s="20" t="str">
        <f>VLOOKUP(D25,[1]!Dictionary[#All],3,FALSE)</f>
        <v>Spinal cord</v>
      </c>
      <c r="K25" s="19">
        <f>VLOOKUP(D25,[1]!Dictionary[#All],4,FALSE)</f>
        <v>7647</v>
      </c>
      <c r="L25" s="19" t="str">
        <f>VLOOKUP(D25,[1]!Dictionary[#All],5,FALSE)</f>
        <v>FMA</v>
      </c>
      <c r="M25" s="18" t="str">
        <f>VLOOKUP(D25,[1]!Dictionary[#All],6,FALSE)</f>
        <v>3.2</v>
      </c>
      <c r="N25" s="17" t="str">
        <f>VLOOKUP(D25,[1]!VolumeType[#All],2,FALSE)</f>
        <v>Organ</v>
      </c>
      <c r="O25" s="16" t="str">
        <f>VLOOKUP(D25,[1]!VolumeType[#All],3,FALSE)</f>
        <v>Organ</v>
      </c>
      <c r="P25" s="15" t="str">
        <f>VLOOKUP(D25,[1]!Colors[#All],3,FALSE)</f>
        <v>z Spinal Canal</v>
      </c>
      <c r="Q25" s="13" t="str">
        <f>IFERROR(VLOOKUP(D25,[1]!DVH_lines[#Data],2,FALSE),"")</f>
        <v/>
      </c>
      <c r="R25" s="14" t="str">
        <f>IFERROR(VLOOKUP(D25,[1]!DVH_lines[#Data],3,FALSE),"")</f>
        <v/>
      </c>
      <c r="S25" s="12" t="str">
        <f>IFERROR(VLOOKUP(D25,[1]!DVH_lines[#Data],4,FALSE),"")</f>
        <v/>
      </c>
      <c r="T25" s="13">
        <f>IFERROR(VLOOKUP(D25,[1]!SearchCT[#Data],2,FALSE),"")</f>
        <v>20</v>
      </c>
      <c r="U25" s="12">
        <f>IFERROR(VLOOKUP(D25,[1]!SearchCT[#Data],3,FALSE),"")</f>
        <v>40</v>
      </c>
    </row>
    <row r="26" spans="4:21" x14ac:dyDescent="0.25">
      <c r="D26" s="11" t="s">
        <v>67</v>
      </c>
      <c r="E26" s="10" t="s">
        <v>66</v>
      </c>
      <c r="F26" s="10" t="s">
        <v>65</v>
      </c>
      <c r="G26" s="44" t="str">
        <f>IF(EXACT(D26,"DPV"),VLOOKUP(REPLACE($B$8,1,1,""),[1]!ICD_Codes[#All],2,FALSE),"")</f>
        <v/>
      </c>
      <c r="H26" s="25" t="str">
        <f t="shared" ref="H26" si="0">IF(EXACT(D26,"DPV"),"ICD-10","")</f>
        <v/>
      </c>
      <c r="J26" s="20" t="str">
        <f>VLOOKUP(D26,[1]!Dictionary[#All],3,FALSE)</f>
        <v>PRV</v>
      </c>
      <c r="K26" s="19" t="str">
        <f>VLOOKUP(D26,[1]!Dictionary[#All],4,FALSE)</f>
        <v>PRV</v>
      </c>
      <c r="L26" s="19" t="str">
        <f>VLOOKUP(D26,[1]!Dictionary[#All],5,FALSE)</f>
        <v>99VMS_STRUCTCODE</v>
      </c>
      <c r="M26" s="18" t="str">
        <f>VLOOKUP(D26,[1]!Dictionary[#All],6,FALSE)</f>
        <v>1.0</v>
      </c>
      <c r="N26" s="17" t="str">
        <f>VLOOKUP(D26,[1]!VolumeType[#All],2,FALSE)</f>
        <v>Control</v>
      </c>
      <c r="O26" s="16" t="str">
        <f>VLOOKUP(D26,[1]!VolumeType[#All],3,FALSE)</f>
        <v>Avoidance</v>
      </c>
      <c r="P26" s="15" t="str">
        <f>VLOOKUP(D26,[1]!Colors[#All],3,FALSE)</f>
        <v>zSpinalCanal PRV</v>
      </c>
      <c r="Q26" s="13" t="str">
        <f>IFERROR(VLOOKUP(D26,[1]!DVH_lines[#Data],2,FALSE),"")</f>
        <v/>
      </c>
      <c r="R26" s="14" t="str">
        <f>IFERROR(VLOOKUP(D26,[1]!DVH_lines[#Data],3,FALSE),"")</f>
        <v/>
      </c>
      <c r="S26" s="12" t="str">
        <f>IFERROR(VLOOKUP(D26,[1]!DVH_lines[#Data],4,FALSE),"")</f>
        <v/>
      </c>
      <c r="T26" s="13" t="str">
        <f>IFERROR(VLOOKUP(D26,[1]!SearchCT[#Data],2,FALSE),"")</f>
        <v/>
      </c>
      <c r="U26" s="12" t="str">
        <f>IFERROR(VLOOKUP(D26,[1]!SearchCT[#Data],3,FALSE),"")</f>
        <v/>
      </c>
    </row>
    <row r="27" spans="4:21" x14ac:dyDescent="0.25">
      <c r="D27" s="11" t="s">
        <v>15</v>
      </c>
      <c r="E27" s="24" t="s">
        <v>15</v>
      </c>
      <c r="F27" s="26" t="s">
        <v>15</v>
      </c>
      <c r="G27" s="44"/>
      <c r="H27" s="25"/>
      <c r="J27" s="20" t="str">
        <f>VLOOKUP(D27,[1]!Dictionary[#All],3,FALSE)</f>
        <v>Trachea</v>
      </c>
      <c r="K27" s="19">
        <f>VLOOKUP(D27,[1]!Dictionary[#All],4,FALSE)</f>
        <v>7394</v>
      </c>
      <c r="L27" s="19" t="str">
        <f>VLOOKUP(D27,[1]!Dictionary[#All],5,FALSE)</f>
        <v>FMA</v>
      </c>
      <c r="M27" s="18" t="str">
        <f>VLOOKUP(D27,[1]!Dictionary[#All],6,FALSE)</f>
        <v>3.2</v>
      </c>
      <c r="N27" s="17" t="str">
        <f>VLOOKUP(D27,[1]!VolumeType[#All],2,FALSE)</f>
        <v>Organ</v>
      </c>
      <c r="O27" s="16" t="str">
        <f>VLOOKUP(D27,[1]!VolumeType[#All],3,FALSE)</f>
        <v>Organ</v>
      </c>
      <c r="P27" s="15" t="str">
        <f>VLOOKUP(D27,[1]!Colors[#All],3,FALSE)</f>
        <v>z Trachea</v>
      </c>
      <c r="Q27" s="13" t="str">
        <f>IFERROR(VLOOKUP(D27,[1]!DVH_lines[#Data],2,FALSE),"")</f>
        <v/>
      </c>
      <c r="R27" s="14" t="str">
        <f>IFERROR(VLOOKUP(D27,[1]!DVH_lines[#Data],3,FALSE),"")</f>
        <v/>
      </c>
      <c r="S27" s="12" t="str">
        <f>IFERROR(VLOOKUP(D27,[1]!DVH_lines[#Data],4,FALSE),"")</f>
        <v/>
      </c>
      <c r="T27" s="13" t="str">
        <f>IFERROR(VLOOKUP(D27,[1]!SearchCT[#Data],2,FALSE),"")</f>
        <v/>
      </c>
      <c r="U27" s="12" t="str">
        <f>IFERROR(VLOOKUP(D27,[1]!SearchCT[#Data],3,FALSE),"")</f>
        <v/>
      </c>
    </row>
    <row r="28" spans="4:21" x14ac:dyDescent="0.25">
      <c r="D28" s="29" t="s">
        <v>13</v>
      </c>
      <c r="E28" s="24" t="s">
        <v>13</v>
      </c>
      <c r="F28" s="26" t="s">
        <v>12</v>
      </c>
      <c r="G28" s="44"/>
      <c r="H28" s="25"/>
      <c r="J28" s="20" t="str">
        <f>VLOOKUP(D28,[1]!Dictionary[#All],3,FALSE)</f>
        <v>Bronchial tree</v>
      </c>
      <c r="K28" s="19">
        <f>VLOOKUP(D28,[1]!Dictionary[#All],4,FALSE)</f>
        <v>26660</v>
      </c>
      <c r="L28" s="19" t="str">
        <f>VLOOKUP(D28,[1]!Dictionary[#All],5,FALSE)</f>
        <v>FMA</v>
      </c>
      <c r="M28" s="18" t="str">
        <f>VLOOKUP(D28,[1]!Dictionary[#All],6,FALSE)</f>
        <v>3.2</v>
      </c>
      <c r="N28" s="17" t="str">
        <f>VLOOKUP(D28,[1]!VolumeType[#All],2,FALSE)</f>
        <v>Organ</v>
      </c>
      <c r="O28" s="16" t="str">
        <f>VLOOKUP(D28,[1]!VolumeType[#All],3,FALSE)</f>
        <v>Organ</v>
      </c>
      <c r="P28" s="15" t="str">
        <f>VLOOKUP(D28,[1]!Colors[#All],3,FALSE)</f>
        <v>z BronchialTree</v>
      </c>
      <c r="Q28" s="13" t="str">
        <f>IFERROR(VLOOKUP(D28,[1]!DVH_lines[#Data],2,FALSE),"")</f>
        <v/>
      </c>
      <c r="R28" s="14" t="str">
        <f>IFERROR(VLOOKUP(D28,[1]!DVH_lines[#Data],3,FALSE),"")</f>
        <v/>
      </c>
      <c r="S28" s="12" t="str">
        <f>IFERROR(VLOOKUP(D28,[1]!DVH_lines[#Data],4,FALSE),"")</f>
        <v/>
      </c>
      <c r="T28" s="13" t="str">
        <f>IFERROR(VLOOKUP(D28,[1]!SearchCT[#Data],2,FALSE),"")</f>
        <v/>
      </c>
      <c r="U28" s="12" t="str">
        <f>IFERROR(VLOOKUP(D28,[1]!SearchCT[#Data],3,FALSE),"")</f>
        <v/>
      </c>
    </row>
    <row r="29" spans="4:21" x14ac:dyDescent="0.25">
      <c r="D29" s="11" t="s">
        <v>9</v>
      </c>
      <c r="E29" s="24" t="s">
        <v>9</v>
      </c>
      <c r="F29" s="26" t="s">
        <v>9</v>
      </c>
      <c r="G29" s="44"/>
      <c r="H29" s="25"/>
      <c r="J29" s="20" t="str">
        <f>VLOOKUP(D29,[1]!Dictionary[#All],3,FALSE)</f>
        <v>Heart</v>
      </c>
      <c r="K29" s="19">
        <f>VLOOKUP(D29,[1]!Dictionary[#All],4,FALSE)</f>
        <v>7088</v>
      </c>
      <c r="L29" s="19" t="str">
        <f>VLOOKUP(D29,[1]!Dictionary[#All],5,FALSE)</f>
        <v>FMA</v>
      </c>
      <c r="M29" s="18" t="str">
        <f>VLOOKUP(D29,[1]!Dictionary[#All],6,FALSE)</f>
        <v>3.2</v>
      </c>
      <c r="N29" s="17" t="str">
        <f>VLOOKUP(D29,[1]!VolumeType[#All],2,FALSE)</f>
        <v>Organ</v>
      </c>
      <c r="O29" s="16" t="str">
        <f>VLOOKUP(D29,[1]!VolumeType[#All],3,FALSE)</f>
        <v>Organ</v>
      </c>
      <c r="P29" s="15" t="str">
        <f>VLOOKUP(D29,[1]!Colors[#All],3,FALSE)</f>
        <v>z Heart</v>
      </c>
      <c r="Q29" s="13" t="str">
        <f>IFERROR(VLOOKUP(D29,[1]!DVH_lines[#Data],2,FALSE),"")</f>
        <v/>
      </c>
      <c r="R29" s="14" t="str">
        <f>IFERROR(VLOOKUP(D29,[1]!DVH_lines[#Data],3,FALSE),"")</f>
        <v/>
      </c>
      <c r="S29" s="12" t="str">
        <f>IFERROR(VLOOKUP(D29,[1]!DVH_lines[#Data],4,FALSE),"")</f>
        <v/>
      </c>
      <c r="T29" s="13" t="str">
        <f>IFERROR(VLOOKUP(D29,[1]!SearchCT[#Data],2,FALSE),"")</f>
        <v/>
      </c>
      <c r="U29" s="12" t="str">
        <f>IFERROR(VLOOKUP(D29,[1]!SearchCT[#Data],3,FALSE),"")</f>
        <v/>
      </c>
    </row>
    <row r="30" spans="4:21" x14ac:dyDescent="0.25">
      <c r="D30" s="29" t="s">
        <v>8</v>
      </c>
      <c r="E30" s="24" t="s">
        <v>8</v>
      </c>
      <c r="F30" s="26" t="s">
        <v>7</v>
      </c>
      <c r="G30" s="44"/>
      <c r="H30" s="25"/>
      <c r="J30" s="20" t="str">
        <f>VLOOKUP(D30,[1]!Dictionary[#All],3,FALSE)</f>
        <v>Aorta</v>
      </c>
      <c r="K30" s="19">
        <f>VLOOKUP(D30,[1]!Dictionary[#All],4,FALSE)</f>
        <v>3734</v>
      </c>
      <c r="L30" s="19" t="str">
        <f>VLOOKUP(D30,[1]!Dictionary[#All],5,FALSE)</f>
        <v>FMA</v>
      </c>
      <c r="M30" s="18" t="str">
        <f>VLOOKUP(D30,[1]!Dictionary[#All],6,FALSE)</f>
        <v>3.2</v>
      </c>
      <c r="N30" s="17" t="str">
        <f>VLOOKUP(D30,[1]!VolumeType[#All],2,FALSE)</f>
        <v>Organ</v>
      </c>
      <c r="O30" s="16" t="str">
        <f>VLOOKUP(D30,[1]!VolumeType[#All],3,FALSE)</f>
        <v>Organ</v>
      </c>
      <c r="P30" s="15" t="str">
        <f>VLOOKUP(D30,[1]!Colors[#All],3,FALSE)</f>
        <v>z Aorta</v>
      </c>
      <c r="Q30" s="13" t="str">
        <f>IFERROR(VLOOKUP(D30,[1]!DVH_lines[#Data],2,FALSE),"")</f>
        <v/>
      </c>
      <c r="R30" s="14" t="str">
        <f>IFERROR(VLOOKUP(D30,[1]!DVH_lines[#Data],3,FALSE),"")</f>
        <v/>
      </c>
      <c r="S30" s="12" t="str">
        <f>IFERROR(VLOOKUP(D30,[1]!DVH_lines[#Data],4,FALSE),"")</f>
        <v/>
      </c>
      <c r="T30" s="13" t="str">
        <f>IFERROR(VLOOKUP(D30,[1]!SearchCT[#Data],2,FALSE),"")</f>
        <v/>
      </c>
      <c r="U30" s="12" t="str">
        <f>IFERROR(VLOOKUP(D30,[1]!SearchCT[#Data],3,FALSE),"")</f>
        <v/>
      </c>
    </row>
    <row r="31" spans="4:21" x14ac:dyDescent="0.25">
      <c r="D31" s="11" t="s">
        <v>6</v>
      </c>
      <c r="E31" s="24" t="s">
        <v>6</v>
      </c>
      <c r="F31" s="26" t="s">
        <v>5</v>
      </c>
      <c r="G31" s="44"/>
      <c r="H31" s="25"/>
      <c r="J31" s="20" t="str">
        <f>VLOOKUP(D31,[1]!Dictionary[#All],3,FALSE)</f>
        <v>Pulmonary artery</v>
      </c>
      <c r="K31" s="19">
        <f>VLOOKUP(D31,[1]!Dictionary[#All],4,FALSE)</f>
        <v>66326</v>
      </c>
      <c r="L31" s="19" t="str">
        <f>VLOOKUP(D31,[1]!Dictionary[#All],5,FALSE)</f>
        <v>FMA</v>
      </c>
      <c r="M31" s="18" t="str">
        <f>VLOOKUP(D31,[1]!Dictionary[#All],6,FALSE)</f>
        <v>3.2</v>
      </c>
      <c r="N31" s="17" t="str">
        <f>VLOOKUP(D31,[1]!VolumeType[#All],2,FALSE)</f>
        <v>Organ</v>
      </c>
      <c r="O31" s="16" t="str">
        <f>VLOOKUP(D31,[1]!VolumeType[#All],3,FALSE)</f>
        <v>Organ</v>
      </c>
      <c r="P31" s="15" t="str">
        <f>VLOOKUP(D31,[1]!Colors[#All],3,FALSE)</f>
        <v>z PulmonaryArtry</v>
      </c>
      <c r="Q31" s="13" t="str">
        <f>IFERROR(VLOOKUP(D31,[1]!DVH_lines[#Data],2,FALSE),"")</f>
        <v/>
      </c>
      <c r="R31" s="14" t="str">
        <f>IFERROR(VLOOKUP(D31,[1]!DVH_lines[#Data],3,FALSE),"")</f>
        <v/>
      </c>
      <c r="S31" s="12" t="str">
        <f>IFERROR(VLOOKUP(D31,[1]!DVH_lines[#Data],4,FALSE),"")</f>
        <v/>
      </c>
      <c r="T31" s="13" t="str">
        <f>IFERROR(VLOOKUP(D31,[1]!SearchCT[#Data],2,FALSE),"")</f>
        <v/>
      </c>
      <c r="U31" s="12" t="str">
        <f>IFERROR(VLOOKUP(D31,[1]!SearchCT[#Data],3,FALSE),"")</f>
        <v/>
      </c>
    </row>
    <row r="32" spans="4:21" x14ac:dyDescent="0.25">
      <c r="D32" s="29" t="s">
        <v>4</v>
      </c>
      <c r="E32" s="24" t="s">
        <v>4</v>
      </c>
      <c r="F32" s="26" t="s">
        <v>3</v>
      </c>
      <c r="G32" s="44"/>
      <c r="H32" s="25"/>
      <c r="J32" s="20" t="str">
        <f>VLOOKUP(D32,[1]!Dictionary[#All],3,FALSE)</f>
        <v>Left brachial nerve plexus</v>
      </c>
      <c r="K32" s="19">
        <f>VLOOKUP(D32,[1]!Dictionary[#All],4,FALSE)</f>
        <v>45245</v>
      </c>
      <c r="L32" s="19" t="str">
        <f>VLOOKUP(D32,[1]!Dictionary[#All],5,FALSE)</f>
        <v>FMA</v>
      </c>
      <c r="M32" s="18" t="str">
        <f>VLOOKUP(D32,[1]!Dictionary[#All],6,FALSE)</f>
        <v>3.2</v>
      </c>
      <c r="N32" s="17" t="str">
        <f>VLOOKUP(D32,[1]!VolumeType[#All],2,FALSE)</f>
        <v>Organ</v>
      </c>
      <c r="O32" s="16" t="str">
        <f>VLOOKUP(D32,[1]!VolumeType[#All],3,FALSE)</f>
        <v>Organ</v>
      </c>
      <c r="P32" s="15" t="str">
        <f>VLOOKUP(D32,[1]!Colors[#All],3,FALSE)</f>
        <v>zBrachialPlexusL</v>
      </c>
      <c r="Q32" s="13" t="str">
        <f>IFERROR(VLOOKUP(D32,[1]!DVH_lines[#Data],2,FALSE),"")</f>
        <v/>
      </c>
      <c r="R32" s="14" t="str">
        <f>IFERROR(VLOOKUP(D32,[1]!DVH_lines[#Data],3,FALSE),"")</f>
        <v/>
      </c>
      <c r="S32" s="12" t="str">
        <f>IFERROR(VLOOKUP(D32,[1]!DVH_lines[#Data],4,FALSE),"")</f>
        <v/>
      </c>
      <c r="T32" s="13" t="str">
        <f>IFERROR(VLOOKUP(D32,[1]!SearchCT[#Data],2,FALSE),"")</f>
        <v/>
      </c>
      <c r="U32" s="12" t="str">
        <f>IFERROR(VLOOKUP(D32,[1]!SearchCT[#Data],3,FALSE),"")</f>
        <v/>
      </c>
    </row>
    <row r="33" spans="4:21" x14ac:dyDescent="0.25">
      <c r="D33" s="11" t="s">
        <v>2</v>
      </c>
      <c r="E33" s="24" t="s">
        <v>2</v>
      </c>
      <c r="F33" s="26" t="s">
        <v>1</v>
      </c>
      <c r="G33" s="44"/>
      <c r="H33" s="25"/>
      <c r="J33" s="20" t="str">
        <f>VLOOKUP(D33,[1]!Dictionary[#All],3,FALSE)</f>
        <v>Right brachial nerve plexus</v>
      </c>
      <c r="K33" s="19">
        <f>VLOOKUP(D33,[1]!Dictionary[#All],4,FALSE)</f>
        <v>45244</v>
      </c>
      <c r="L33" s="19" t="str">
        <f>VLOOKUP(D33,[1]!Dictionary[#All],5,FALSE)</f>
        <v>FMA</v>
      </c>
      <c r="M33" s="18" t="str">
        <f>VLOOKUP(D33,[1]!Dictionary[#All],6,FALSE)</f>
        <v>3.2</v>
      </c>
      <c r="N33" s="17" t="str">
        <f>VLOOKUP(D33,[1]!VolumeType[#All],2,FALSE)</f>
        <v>Organ</v>
      </c>
      <c r="O33" s="16" t="str">
        <f>VLOOKUP(D33,[1]!VolumeType[#All],3,FALSE)</f>
        <v>Organ</v>
      </c>
      <c r="P33" s="15" t="str">
        <f>VLOOKUP(D33,[1]!Colors[#All],3,FALSE)</f>
        <v>zBrachialPlexusR</v>
      </c>
      <c r="Q33" s="13" t="str">
        <f>IFERROR(VLOOKUP(D33,[1]!DVH_lines[#Data],2,FALSE),"")</f>
        <v/>
      </c>
      <c r="R33" s="14" t="str">
        <f>IFERROR(VLOOKUP(D33,[1]!DVH_lines[#Data],3,FALSE),"")</f>
        <v/>
      </c>
      <c r="S33" s="12" t="str">
        <f>IFERROR(VLOOKUP(D33,[1]!DVH_lines[#Data],4,FALSE),"")</f>
        <v/>
      </c>
      <c r="T33" s="13" t="str">
        <f>IFERROR(VLOOKUP(D33,[1]!SearchCT[#Data],2,FALSE),"")</f>
        <v/>
      </c>
      <c r="U33" s="12" t="str">
        <f>IFERROR(VLOOKUP(D33,[1]!SearchCT[#Data],3,FALSE),"")</f>
        <v/>
      </c>
    </row>
    <row r="34" spans="4:21" x14ac:dyDescent="0.25">
      <c r="D34" s="29" t="s">
        <v>85</v>
      </c>
      <c r="E34" s="24" t="s">
        <v>84</v>
      </c>
      <c r="F34" s="26" t="s">
        <v>83</v>
      </c>
      <c r="G34" s="44"/>
      <c r="H34" s="25"/>
      <c r="J34" s="20" t="str">
        <f>VLOOKUP(D34,[1]!Dictionary[#All],3,FALSE)</f>
        <v>Intercostal muscle</v>
      </c>
      <c r="K34" s="19">
        <f>VLOOKUP(D34,[1]!Dictionary[#All],4,FALSE)</f>
        <v>13354</v>
      </c>
      <c r="L34" s="19" t="str">
        <f>VLOOKUP(D34,[1]!Dictionary[#All],5,FALSE)</f>
        <v>FMA</v>
      </c>
      <c r="M34" s="18" t="str">
        <f>VLOOKUP(D34,[1]!Dictionary[#All],6,FALSE)</f>
        <v>3.2</v>
      </c>
      <c r="N34" s="17" t="str">
        <f>VLOOKUP(D34,[1]!VolumeType[#All],2,FALSE)</f>
        <v>Organ</v>
      </c>
      <c r="O34" s="16" t="str">
        <f>VLOOKUP(D34,[1]!VolumeType[#All],3,FALSE)</f>
        <v>Organ</v>
      </c>
      <c r="P34" s="15" t="str">
        <f>VLOOKUP(D34,[1]!Colors[#All],3,FALSE)</f>
        <v>zIntercostmuscle</v>
      </c>
      <c r="Q34" s="13" t="str">
        <f>IFERROR(VLOOKUP(D34,[1]!DVH_lines[#Data],2,FALSE),"")</f>
        <v/>
      </c>
      <c r="R34" s="14" t="str">
        <f>IFERROR(VLOOKUP(D34,[1]!DVH_lines[#Data],3,FALSE),"")</f>
        <v/>
      </c>
      <c r="S34" s="12" t="str">
        <f>IFERROR(VLOOKUP(D34,[1]!DVH_lines[#Data],4,FALSE),"")</f>
        <v/>
      </c>
      <c r="T34" s="13" t="str">
        <f>IFERROR(VLOOKUP(D34,[1]!SearchCT[#Data],2,FALSE),"")</f>
        <v/>
      </c>
      <c r="U34" s="12" t="str">
        <f>IFERROR(VLOOKUP(D34,[1]!SearchCT[#Data],3,FALSE),"")</f>
        <v/>
      </c>
    </row>
    <row r="35" spans="4:21" x14ac:dyDescent="0.25">
      <c r="D35" s="11" t="s">
        <v>140</v>
      </c>
      <c r="E35" s="24" t="s">
        <v>140</v>
      </c>
      <c r="F35" s="26" t="s">
        <v>140</v>
      </c>
      <c r="G35" s="44"/>
      <c r="H35" s="25"/>
      <c r="J35" s="20" t="str">
        <f>VLOOKUP(D35,[1]!Dictionary[#All],3,FALSE)</f>
        <v>Skin</v>
      </c>
      <c r="K35" s="19">
        <f>VLOOKUP(D35,[1]!Dictionary[#All],4,FALSE)</f>
        <v>7163</v>
      </c>
      <c r="L35" s="19" t="str">
        <f>VLOOKUP(D35,[1]!Dictionary[#All],5,FALSE)</f>
        <v>FMA</v>
      </c>
      <c r="M35" s="18" t="str">
        <f>VLOOKUP(D35,[1]!Dictionary[#All],6,FALSE)</f>
        <v>3.2</v>
      </c>
      <c r="N35" s="17" t="str">
        <f>VLOOKUP(D35,[1]!VolumeType[#All],2,FALSE)</f>
        <v>Organ</v>
      </c>
      <c r="O35" s="16" t="str">
        <f>VLOOKUP(D35,[1]!VolumeType[#All],3,FALSE)</f>
        <v>Organ</v>
      </c>
      <c r="P35" s="15" t="str">
        <f>VLOOKUP(D35,[1]!Colors[#All],3,FALSE)</f>
        <v>z Skin</v>
      </c>
      <c r="Q35" s="13" t="str">
        <f>IFERROR(VLOOKUP(D35,[1]!DVH_lines[#Data],2,FALSE),"")</f>
        <v/>
      </c>
      <c r="R35" s="14" t="str">
        <f>IFERROR(VLOOKUP(D35,[1]!DVH_lines[#Data],3,FALSE),"")</f>
        <v/>
      </c>
      <c r="S35" s="12" t="str">
        <f>IFERROR(VLOOKUP(D35,[1]!DVH_lines[#Data],4,FALSE),"")</f>
        <v/>
      </c>
      <c r="T35" s="13" t="str">
        <f>IFERROR(VLOOKUP(D35,[1]!SearchCT[#Data],2,FALSE),"")</f>
        <v/>
      </c>
      <c r="U35" s="12" t="str">
        <f>IFERROR(VLOOKUP(D35,[1]!SearchCT[#Data],3,FALSE),"")</f>
        <v/>
      </c>
    </row>
    <row r="36" spans="4:21" x14ac:dyDescent="0.25">
      <c r="D36" s="29" t="s">
        <v>0</v>
      </c>
      <c r="E36" s="24" t="s">
        <v>0</v>
      </c>
      <c r="F36" s="26" t="s">
        <v>0</v>
      </c>
      <c r="G36" s="44"/>
      <c r="H36" s="25"/>
      <c r="J36" s="20" t="str">
        <f>VLOOKUP(D36,[1]!Dictionary[#All],3,FALSE)</f>
        <v>Esophagus</v>
      </c>
      <c r="K36" s="19">
        <f>VLOOKUP(D36,[1]!Dictionary[#All],4,FALSE)</f>
        <v>7131</v>
      </c>
      <c r="L36" s="19" t="str">
        <f>VLOOKUP(D36,[1]!Dictionary[#All],5,FALSE)</f>
        <v>FMA</v>
      </c>
      <c r="M36" s="18" t="str">
        <f>VLOOKUP(D36,[1]!Dictionary[#All],6,FALSE)</f>
        <v>3.2</v>
      </c>
      <c r="N36" s="17" t="str">
        <f>VLOOKUP(D36,[1]!VolumeType[#All],2,FALSE)</f>
        <v>Organ</v>
      </c>
      <c r="O36" s="16" t="str">
        <f>VLOOKUP(D36,[1]!VolumeType[#All],3,FALSE)</f>
        <v>Organ</v>
      </c>
      <c r="P36" s="15" t="str">
        <f>VLOOKUP(D36,[1]!Colors[#All],3,FALSE)</f>
        <v>z Esophagus</v>
      </c>
      <c r="Q36" s="13" t="str">
        <f>IFERROR(VLOOKUP(D36,[1]!DVH_lines[#Data],2,FALSE),"")</f>
        <v/>
      </c>
      <c r="R36" s="14" t="str">
        <f>IFERROR(VLOOKUP(D36,[1]!DVH_lines[#Data],3,FALSE),"")</f>
        <v/>
      </c>
      <c r="S36" s="12" t="str">
        <f>IFERROR(VLOOKUP(D36,[1]!DVH_lines[#Data],4,FALSE),"")</f>
        <v/>
      </c>
      <c r="T36" s="13" t="str">
        <f>IFERROR(VLOOKUP(D36,[1]!SearchCT[#Data],2,FALSE),"")</f>
        <v/>
      </c>
      <c r="U36" s="12" t="str">
        <f>IFERROR(VLOOKUP(D36,[1]!SearchCT[#Data],3,FALSE),"")</f>
        <v/>
      </c>
    </row>
    <row r="37" spans="4:21" x14ac:dyDescent="0.25">
      <c r="D37" s="11" t="s">
        <v>58</v>
      </c>
      <c r="E37" s="24" t="s">
        <v>58</v>
      </c>
      <c r="F37" s="26" t="s">
        <v>58</v>
      </c>
      <c r="G37" s="44"/>
      <c r="H37" s="25"/>
      <c r="J37" s="20" t="str">
        <f>VLOOKUP(D37,[1]!Dictionary[#All],3,FALSE)</f>
        <v>Stomach</v>
      </c>
      <c r="K37" s="19">
        <f>VLOOKUP(D37,[1]!Dictionary[#All],4,FALSE)</f>
        <v>7148</v>
      </c>
      <c r="L37" s="19" t="str">
        <f>VLOOKUP(D37,[1]!Dictionary[#All],5,FALSE)</f>
        <v>FMA</v>
      </c>
      <c r="M37" s="18" t="str">
        <f>VLOOKUP(D37,[1]!Dictionary[#All],6,FALSE)</f>
        <v>3.2</v>
      </c>
      <c r="N37" s="17" t="str">
        <f>VLOOKUP(D37,[1]!VolumeType[#All],2,FALSE)</f>
        <v>Organ</v>
      </c>
      <c r="O37" s="16" t="str">
        <f>VLOOKUP(D37,[1]!VolumeType[#All],3,FALSE)</f>
        <v>Organ</v>
      </c>
      <c r="P37" s="15" t="str">
        <f>VLOOKUP(D37,[1]!Colors[#All],3,FALSE)</f>
        <v>z Stomach</v>
      </c>
      <c r="Q37" s="13" t="str">
        <f>IFERROR(VLOOKUP(D37,[1]!DVH_lines[#Data],2,FALSE),"")</f>
        <v/>
      </c>
      <c r="R37" s="14" t="str">
        <f>IFERROR(VLOOKUP(D37,[1]!DVH_lines[#Data],3,FALSE),"")</f>
        <v/>
      </c>
      <c r="S37" s="12" t="str">
        <f>IFERROR(VLOOKUP(D37,[1]!DVH_lines[#Data],4,FALSE),"")</f>
        <v/>
      </c>
      <c r="T37" s="13" t="str">
        <f>IFERROR(VLOOKUP(D37,[1]!SearchCT[#Data],2,FALSE),"")</f>
        <v/>
      </c>
      <c r="U37" s="12" t="str">
        <f>IFERROR(VLOOKUP(D37,[1]!SearchCT[#Data],3,FALSE),"")</f>
        <v/>
      </c>
    </row>
    <row r="38" spans="4:21" x14ac:dyDescent="0.25">
      <c r="D38" s="29" t="s">
        <v>59</v>
      </c>
      <c r="E38" s="24" t="s">
        <v>59</v>
      </c>
      <c r="F38" s="26" t="s">
        <v>59</v>
      </c>
      <c r="G38" s="44"/>
      <c r="H38" s="25"/>
      <c r="J38" s="20" t="str">
        <f>VLOOKUP(D38,[1]!Dictionary[#All],3,FALSE)</f>
        <v>Liver</v>
      </c>
      <c r="K38" s="19">
        <f>VLOOKUP(D38,[1]!Dictionary[#All],4,FALSE)</f>
        <v>7197</v>
      </c>
      <c r="L38" s="19" t="str">
        <f>VLOOKUP(D38,[1]!Dictionary[#All],5,FALSE)</f>
        <v>FMA</v>
      </c>
      <c r="M38" s="18" t="str">
        <f>VLOOKUP(D38,[1]!Dictionary[#All],6,FALSE)</f>
        <v>3.2</v>
      </c>
      <c r="N38" s="17" t="str">
        <f>VLOOKUP(D38,[1]!VolumeType[#All],2,FALSE)</f>
        <v>Organ</v>
      </c>
      <c r="O38" s="16" t="str">
        <f>VLOOKUP(D38,[1]!VolumeType[#All],3,FALSE)</f>
        <v>Organ</v>
      </c>
      <c r="P38" s="15" t="str">
        <f>VLOOKUP(D38,[1]!Colors[#All],3,FALSE)</f>
        <v>z Liver</v>
      </c>
      <c r="Q38" s="13" t="str">
        <f>IFERROR(VLOOKUP(D38,[1]!DVH_lines[#Data],2,FALSE),"")</f>
        <v/>
      </c>
      <c r="R38" s="14" t="str">
        <f>IFERROR(VLOOKUP(D38,[1]!DVH_lines[#Data],3,FALSE),"")</f>
        <v/>
      </c>
      <c r="S38" s="12" t="str">
        <f>IFERROR(VLOOKUP(D38,[1]!DVH_lines[#Data],4,FALSE),"")</f>
        <v/>
      </c>
      <c r="T38" s="13" t="str">
        <f>IFERROR(VLOOKUP(D38,[1]!SearchCT[#Data],2,FALSE),"")</f>
        <v/>
      </c>
      <c r="U38" s="12" t="str">
        <f>IFERROR(VLOOKUP(D38,[1]!SearchCT[#Data],3,FALSE),"")</f>
        <v/>
      </c>
    </row>
    <row r="39" spans="4:21" x14ac:dyDescent="0.25">
      <c r="D39" s="50" t="s">
        <v>139</v>
      </c>
      <c r="E39" s="24" t="s">
        <v>175</v>
      </c>
      <c r="F39" s="26" t="s">
        <v>138</v>
      </c>
      <c r="G39" s="44"/>
      <c r="H39" s="25"/>
      <c r="J39" s="20" t="str">
        <f>VLOOKUP(D39,[1]!Dictionary[#All],3,FALSE)</f>
        <v>Control Region</v>
      </c>
      <c r="K39" s="19" t="str">
        <f>VLOOKUP(D39,[1]!Dictionary[#All],4,FALSE)</f>
        <v>Control</v>
      </c>
      <c r="L39" s="19" t="str">
        <f>VLOOKUP(D39,[1]!Dictionary[#All],5,FALSE)</f>
        <v>99VMS_STRUCTCODE</v>
      </c>
      <c r="M39" s="18" t="str">
        <f>VLOOKUP(D39,[1]!Dictionary[#All],6,FALSE)</f>
        <v>1.0</v>
      </c>
      <c r="N39" s="17" t="str">
        <f>VLOOKUP(D39,[1]!VolumeType[#All],2,FALSE)</f>
        <v>Control</v>
      </c>
      <c r="O39" s="16" t="str">
        <f>VLOOKUP(D39,[1]!VolumeType[#All],3,FALSE)</f>
        <v>Avoidance</v>
      </c>
      <c r="P39" s="15" t="str">
        <f>VLOOKUP(D39,[1]!Colors[#All],3,FALSE)</f>
        <v>zBronchialTrPRV</v>
      </c>
      <c r="Q39" s="13" t="str">
        <f>IFERROR(VLOOKUP(D39,[1]!DVH_lines[#Data],2,FALSE),"")</f>
        <v/>
      </c>
      <c r="R39" s="14" t="str">
        <f>IFERROR(VLOOKUP(D39,[1]!DVH_lines[#Data],3,FALSE),"")</f>
        <v/>
      </c>
      <c r="S39" s="12" t="str">
        <f>IFERROR(VLOOKUP(D39,[1]!DVH_lines[#Data],4,FALSE),"")</f>
        <v/>
      </c>
      <c r="T39" s="13" t="str">
        <f>IFERROR(VLOOKUP(D39,[1]!SearchCT[#Data],2,FALSE),"")</f>
        <v/>
      </c>
      <c r="U39" s="12" t="str">
        <f>IFERROR(VLOOKUP(D39,[1]!SearchCT[#Data],3,FALSE),"")</f>
        <v/>
      </c>
    </row>
    <row r="40" spans="4:21" x14ac:dyDescent="0.25">
      <c r="D40" s="49" t="s">
        <v>137</v>
      </c>
      <c r="E40" s="24" t="s">
        <v>136</v>
      </c>
      <c r="F40" s="26" t="s">
        <v>135</v>
      </c>
      <c r="G40" s="44"/>
      <c r="H40" s="25"/>
      <c r="J40" s="20" t="str">
        <f>VLOOKUP(D40,[1]!Dictionary[#All],3,FALSE)</f>
        <v>Irrad Volume</v>
      </c>
      <c r="K40" s="19" t="str">
        <f>VLOOKUP(D40,[1]!Dictionary[#All],4,FALSE)</f>
        <v>Irrad Volume</v>
      </c>
      <c r="L40" s="19" t="str">
        <f>VLOOKUP(D40,[1]!Dictionary[#All],5,FALSE)</f>
        <v>99VMS_STRUCTCODE</v>
      </c>
      <c r="M40" s="18" t="str">
        <f>VLOOKUP(D40,[1]!Dictionary[#All],6,FALSE)</f>
        <v>1.0</v>
      </c>
      <c r="N40" s="17" t="str">
        <f>VLOOKUP(D40,[1]!VolumeType[#All],2,FALSE)</f>
        <v>Control</v>
      </c>
      <c r="O40" s="16" t="str">
        <f>VLOOKUP(D40,[1]!VolumeType[#All],3,FALSE)</f>
        <v>Control</v>
      </c>
      <c r="P40" s="15" t="str">
        <f>VLOOKUP(D40,[1]!Colors[#All],3,FALSE)</f>
        <v>z Irradiated Vol</v>
      </c>
      <c r="Q40" s="13" t="str">
        <f>IFERROR(VLOOKUP(D40,[1]!DVH_lines[#Data],2,FALSE),"")</f>
        <v/>
      </c>
      <c r="R40" s="14" t="str">
        <f>IFERROR(VLOOKUP(D40,[1]!DVH_lines[#Data],3,FALSE),"")</f>
        <v/>
      </c>
      <c r="S40" s="12" t="str">
        <f>IFERROR(VLOOKUP(D40,[1]!DVH_lines[#Data],4,FALSE),"")</f>
        <v/>
      </c>
      <c r="T40" s="13" t="str">
        <f>IFERROR(VLOOKUP(D40,[1]!SearchCT[#Data],2,FALSE),"")</f>
        <v/>
      </c>
      <c r="U40" s="12" t="str">
        <f>IFERROR(VLOOKUP(D40,[1]!SearchCT[#Data],3,FALSE),"")</f>
        <v/>
      </c>
    </row>
    <row r="41" spans="4:21" x14ac:dyDescent="0.25">
      <c r="D41" s="48" t="s">
        <v>134</v>
      </c>
      <c r="E41" s="24" t="s">
        <v>133</v>
      </c>
      <c r="F41" s="26" t="s">
        <v>132</v>
      </c>
      <c r="G41" s="44"/>
      <c r="H41" s="25"/>
      <c r="J41" s="20" t="str">
        <f>VLOOKUP(D41,[1]!Dictionary[#All],3,FALSE)</f>
        <v>Undefined Normal Tissue</v>
      </c>
      <c r="K41" s="19" t="str">
        <f>VLOOKUP(D41,[1]!Dictionary[#All],4,FALSE)</f>
        <v>NormalTissue</v>
      </c>
      <c r="L41" s="19" t="str">
        <f>VLOOKUP(D41,[1]!Dictionary[#All],5,FALSE)</f>
        <v>99VMS_STRUCTCODE</v>
      </c>
      <c r="M41" s="18" t="str">
        <f>VLOOKUP(D41,[1]!Dictionary[#All],6,FALSE)</f>
        <v>1.0</v>
      </c>
      <c r="N41" s="17" t="str">
        <f>VLOOKUP(D41,[1]!VolumeType[#All],2,FALSE)</f>
        <v>Control</v>
      </c>
      <c r="O41" s="16" t="str">
        <f>VLOOKUP(D41,[1]!VolumeType[#All],3,FALSE)</f>
        <v>Avoidance</v>
      </c>
      <c r="P41" s="15" t="str">
        <f>VLOOKUP(D41,[1]!Colors[#All],3,FALSE)</f>
        <v>z Normal Tissue</v>
      </c>
      <c r="Q41" s="13" t="str">
        <f>IFERROR(VLOOKUP(D41,[1]!DVH_lines[#Data],2,FALSE),"")</f>
        <v/>
      </c>
      <c r="R41" s="14" t="str">
        <f>IFERROR(VLOOKUP(D41,[1]!DVH_lines[#Data],3,FALSE),"")</f>
        <v/>
      </c>
      <c r="S41" s="12" t="str">
        <f>IFERROR(VLOOKUP(D41,[1]!DVH_lines[#Data],4,FALSE),"")</f>
        <v/>
      </c>
      <c r="T41" s="13" t="str">
        <f>IFERROR(VLOOKUP(D41,[1]!SearchCT[#Data],2,FALSE),"")</f>
        <v/>
      </c>
      <c r="U41" s="12" t="str">
        <f>IFERROR(VLOOKUP(D41,[1]!SearchCT[#Data],3,FALSE),"")</f>
        <v/>
      </c>
    </row>
    <row r="42" spans="4:21" x14ac:dyDescent="0.25">
      <c r="D42" s="29" t="s">
        <v>131</v>
      </c>
      <c r="E42" s="24" t="s">
        <v>130</v>
      </c>
      <c r="F42" s="26" t="s">
        <v>129</v>
      </c>
      <c r="G42" s="44"/>
      <c r="H42" s="25"/>
      <c r="J42" s="20" t="str">
        <f>VLOOKUP(D42,[1]!Dictionary[#All],3,FALSE)</f>
        <v>Dose</v>
      </c>
      <c r="K42" s="19" t="str">
        <f>VLOOKUP(D42,[1]!Dictionary[#All],4,FALSE)</f>
        <v>Dose</v>
      </c>
      <c r="L42" s="19" t="str">
        <f>VLOOKUP(D42,[1]!Dictionary[#All],5,FALSE)</f>
        <v>99VMS_STRUCTCODE</v>
      </c>
      <c r="M42" s="18" t="str">
        <f>VLOOKUP(D42,[1]!Dictionary[#All],6,FALSE)</f>
        <v>1.0</v>
      </c>
      <c r="N42" s="17" t="str">
        <f>VLOOKUP(D42,[1]!VolumeType[#All],2,FALSE)</f>
        <v>Control</v>
      </c>
      <c r="O42" s="16" t="str">
        <f>VLOOKUP(D42,[1]!VolumeType[#All],3,FALSE)</f>
        <v>Dose Region</v>
      </c>
      <c r="P42" s="15" t="str">
        <f>VLOOKUP(D42,[1]!Colors[#All],3,FALSE)</f>
        <v>z Dose</v>
      </c>
      <c r="Q42" s="13">
        <f>IFERROR(VLOOKUP(D42,[1]!DVH_lines[#Data],2,FALSE),"")</f>
        <v>-16777216</v>
      </c>
      <c r="R42" s="14">
        <f>IFERROR(VLOOKUP(D42,[1]!DVH_lines[#Data],3,FALSE),"")</f>
        <v>2</v>
      </c>
      <c r="S42" s="12">
        <f>IFERROR(VLOOKUP(D42,[1]!DVH_lines[#Data],4,FALSE),"")</f>
        <v>5</v>
      </c>
      <c r="T42" s="13" t="str">
        <f>IFERROR(VLOOKUP(D42,[1]!SearchCT[#Data],2,FALSE),"")</f>
        <v/>
      </c>
      <c r="U42" s="12" t="str">
        <f>IFERROR(VLOOKUP(D42,[1]!SearchCT[#Data],3,FALSE),"")</f>
        <v/>
      </c>
    </row>
    <row r="43" spans="4:21" x14ac:dyDescent="0.25">
      <c r="D43" s="11" t="s">
        <v>62</v>
      </c>
      <c r="E43" s="24" t="s">
        <v>64</v>
      </c>
      <c r="F43" s="26" t="s">
        <v>60</v>
      </c>
      <c r="G43" s="44"/>
      <c r="H43" s="25"/>
      <c r="J43" s="20" t="str">
        <f>VLOOKUP(D43,[1]!Dictionary[#All],3,FALSE)</f>
        <v>Artifact</v>
      </c>
      <c r="K43" s="19">
        <f>VLOOKUP(D43,[1]!Dictionary[#All],4,FALSE)</f>
        <v>11296</v>
      </c>
      <c r="L43" s="19" t="str">
        <f>VLOOKUP(D43,[1]!Dictionary[#All],5,FALSE)</f>
        <v>RADLEX</v>
      </c>
      <c r="M43" s="18">
        <f>VLOOKUP(D43,[1]!Dictionary[#All],6,FALSE)</f>
        <v>3.8</v>
      </c>
      <c r="N43" s="17" t="str">
        <f>VLOOKUP(D43,[1]!VolumeType[#All],2,FALSE)</f>
        <v>Artifact</v>
      </c>
      <c r="O43" s="16" t="str">
        <f>VLOOKUP(D43,[1]!VolumeType[#All],3,FALSE)</f>
        <v>None</v>
      </c>
      <c r="P43" s="15" t="str">
        <f>VLOOKUP(D43,[1]!Colors[#All],3,FALSE)</f>
        <v>z RO Helper</v>
      </c>
      <c r="Q43" s="13" t="str">
        <f>IFERROR(VLOOKUP(D43,[1]!DVH_lines[#Data],2,FALSE),"")</f>
        <v/>
      </c>
      <c r="R43" s="14" t="str">
        <f>IFERROR(VLOOKUP(D43,[1]!DVH_lines[#Data],3,FALSE),"")</f>
        <v/>
      </c>
      <c r="S43" s="12" t="str">
        <f>IFERROR(VLOOKUP(D43,[1]!DVH_lines[#Data],4,FALSE),"")</f>
        <v/>
      </c>
      <c r="T43" s="13" t="str">
        <f>IFERROR(VLOOKUP(D43,[1]!SearchCT[#Data],2,FALSE),"")</f>
        <v/>
      </c>
      <c r="U43" s="12" t="str">
        <f>IFERROR(VLOOKUP(D43,[1]!SearchCT[#Data],3,FALSE),"")</f>
        <v/>
      </c>
    </row>
    <row r="44" spans="4:21" x14ac:dyDescent="0.25">
      <c r="D44" s="29" t="s">
        <v>62</v>
      </c>
      <c r="E44" s="24" t="s">
        <v>63</v>
      </c>
      <c r="F44" s="26" t="s">
        <v>60</v>
      </c>
      <c r="G44" s="44"/>
      <c r="H44" s="25"/>
      <c r="J44" s="20" t="str">
        <f>VLOOKUP(D44,[1]!Dictionary[#All],3,FALSE)</f>
        <v>Artifact</v>
      </c>
      <c r="K44" s="19">
        <f>VLOOKUP(D44,[1]!Dictionary[#All],4,FALSE)</f>
        <v>11296</v>
      </c>
      <c r="L44" s="19" t="str">
        <f>VLOOKUP(D44,[1]!Dictionary[#All],5,FALSE)</f>
        <v>RADLEX</v>
      </c>
      <c r="M44" s="18">
        <f>VLOOKUP(D44,[1]!Dictionary[#All],6,FALSE)</f>
        <v>3.8</v>
      </c>
      <c r="N44" s="17" t="str">
        <f>VLOOKUP(D44,[1]!VolumeType[#All],2,FALSE)</f>
        <v>Artifact</v>
      </c>
      <c r="O44" s="16" t="str">
        <f>VLOOKUP(D44,[1]!VolumeType[#All],3,FALSE)</f>
        <v>None</v>
      </c>
      <c r="P44" s="15" t="str">
        <f>VLOOKUP(D44,[1]!Colors[#All],3,FALSE)</f>
        <v>z RO Helper</v>
      </c>
      <c r="Q44" s="13" t="str">
        <f>IFERROR(VLOOKUP(D44,[1]!DVH_lines[#Data],2,FALSE),"")</f>
        <v/>
      </c>
      <c r="R44" s="14" t="str">
        <f>IFERROR(VLOOKUP(D44,[1]!DVH_lines[#Data],3,FALSE),"")</f>
        <v/>
      </c>
      <c r="S44" s="12" t="str">
        <f>IFERROR(VLOOKUP(D44,[1]!DVH_lines[#Data],4,FALSE),"")</f>
        <v/>
      </c>
      <c r="T44" s="13" t="str">
        <f>IFERROR(VLOOKUP(D44,[1]!SearchCT[#Data],2,FALSE),"")</f>
        <v/>
      </c>
      <c r="U44" s="12" t="str">
        <f>IFERROR(VLOOKUP(D44,[1]!SearchCT[#Data],3,FALSE),"")</f>
        <v/>
      </c>
    </row>
    <row r="45" spans="4:21" x14ac:dyDescent="0.25">
      <c r="D45" s="11" t="s">
        <v>62</v>
      </c>
      <c r="E45" s="24" t="s">
        <v>61</v>
      </c>
      <c r="F45" s="26" t="s">
        <v>60</v>
      </c>
      <c r="G45" s="44"/>
      <c r="H45" s="25"/>
      <c r="J45" s="20" t="str">
        <f>VLOOKUP(D45,[1]!Dictionary[#All],3,FALSE)</f>
        <v>Artifact</v>
      </c>
      <c r="K45" s="19">
        <f>VLOOKUP(D45,[1]!Dictionary[#All],4,FALSE)</f>
        <v>11296</v>
      </c>
      <c r="L45" s="19" t="str">
        <f>VLOOKUP(D45,[1]!Dictionary[#All],5,FALSE)</f>
        <v>RADLEX</v>
      </c>
      <c r="M45" s="18">
        <f>VLOOKUP(D45,[1]!Dictionary[#All],6,FALSE)</f>
        <v>3.8</v>
      </c>
      <c r="N45" s="17" t="str">
        <f>VLOOKUP(D45,[1]!VolumeType[#All],2,FALSE)</f>
        <v>Artifact</v>
      </c>
      <c r="O45" s="16" t="str">
        <f>VLOOKUP(D45,[1]!VolumeType[#All],3,FALSE)</f>
        <v>None</v>
      </c>
      <c r="P45" s="15" t="str">
        <f>VLOOKUP(D45,[1]!Colors[#All],3,FALSE)</f>
        <v>z RO Helper</v>
      </c>
      <c r="Q45" s="13" t="str">
        <f>IFERROR(VLOOKUP(D45,[1]!DVH_lines[#Data],2,FALSE),"")</f>
        <v/>
      </c>
      <c r="R45" s="14" t="str">
        <f>IFERROR(VLOOKUP(D45,[1]!DVH_lines[#Data],3,FALSE),"")</f>
        <v/>
      </c>
      <c r="S45" s="12" t="str">
        <f>IFERROR(VLOOKUP(D45,[1]!DVH_lines[#Data],4,FALSE),"")</f>
        <v/>
      </c>
      <c r="T45" s="13" t="str">
        <f>IFERROR(VLOOKUP(D45,[1]!SearchCT[#Data],2,FALSE),"")</f>
        <v/>
      </c>
      <c r="U45" s="12" t="str">
        <f>IFERROR(VLOOKUP(D45,[1]!SearchCT[#Data],3,FALSE),"")</f>
        <v/>
      </c>
    </row>
    <row r="46" spans="4:21" x14ac:dyDescent="0.25">
      <c r="D46" s="29" t="s">
        <v>62</v>
      </c>
      <c r="E46" s="24" t="s">
        <v>128</v>
      </c>
      <c r="F46" s="26" t="s">
        <v>60</v>
      </c>
      <c r="G46" s="44"/>
      <c r="H46" s="25"/>
      <c r="J46" s="20" t="str">
        <f>VLOOKUP(D46,[1]!Dictionary[#All],3,FALSE)</f>
        <v>Artifact</v>
      </c>
      <c r="K46" s="19">
        <f>VLOOKUP(D46,[1]!Dictionary[#All],4,FALSE)</f>
        <v>11296</v>
      </c>
      <c r="L46" s="19" t="str">
        <f>VLOOKUP(D46,[1]!Dictionary[#All],5,FALSE)</f>
        <v>RADLEX</v>
      </c>
      <c r="M46" s="18">
        <f>VLOOKUP(D46,[1]!Dictionary[#All],6,FALSE)</f>
        <v>3.8</v>
      </c>
      <c r="N46" s="17" t="str">
        <f>VLOOKUP(D46,[1]!VolumeType[#All],2,FALSE)</f>
        <v>Artifact</v>
      </c>
      <c r="O46" s="16" t="str">
        <f>VLOOKUP(D46,[1]!VolumeType[#All],3,FALSE)</f>
        <v>None</v>
      </c>
      <c r="P46" s="15" t="str">
        <f>VLOOKUP(D46,[1]!Colors[#All],3,FALSE)</f>
        <v>z RO Helper</v>
      </c>
      <c r="Q46" s="13" t="str">
        <f>IFERROR(VLOOKUP(D46,[1]!DVH_lines[#Data],2,FALSE),"")</f>
        <v/>
      </c>
      <c r="R46" s="14" t="str">
        <f>IFERROR(VLOOKUP(D46,[1]!DVH_lines[#Data],3,FALSE),"")</f>
        <v/>
      </c>
      <c r="S46" s="12" t="str">
        <f>IFERROR(VLOOKUP(D46,[1]!DVH_lines[#Data],4,FALSE),"")</f>
        <v/>
      </c>
      <c r="T46" s="13" t="str">
        <f>IFERROR(VLOOKUP(D46,[1]!SearchCT[#Data],2,FALSE),"")</f>
        <v/>
      </c>
      <c r="U46" s="12" t="str">
        <f>IFERROR(VLOOKUP(D46,[1]!SearchCT[#Data],3,FALSE),"")</f>
        <v/>
      </c>
    </row>
    <row r="47" spans="4:21" ht="15.75" thickBot="1" x14ac:dyDescent="0.3">
      <c r="D47" s="11" t="s">
        <v>62</v>
      </c>
      <c r="E47" s="24" t="s">
        <v>127</v>
      </c>
      <c r="F47" s="26" t="s">
        <v>60</v>
      </c>
      <c r="G47" s="44"/>
      <c r="H47" s="25"/>
      <c r="J47" s="9" t="str">
        <f>VLOOKUP(D47,[1]!Dictionary[#All],3,FALSE)</f>
        <v>Artifact</v>
      </c>
      <c r="K47" s="8">
        <f>VLOOKUP(D47,[1]!Dictionary[#All],4,FALSE)</f>
        <v>11296</v>
      </c>
      <c r="L47" s="8" t="str">
        <f>VLOOKUP(D47,[1]!Dictionary[#All],5,FALSE)</f>
        <v>RADLEX</v>
      </c>
      <c r="M47" s="7">
        <f>VLOOKUP(D47,[1]!Dictionary[#All],6,FALSE)</f>
        <v>3.8</v>
      </c>
      <c r="N47" s="6" t="str">
        <f>VLOOKUP(D47,[1]!VolumeType[#All],2,FALSE)</f>
        <v>Artifact</v>
      </c>
      <c r="O47" s="5" t="str">
        <f>VLOOKUP(D47,[1]!VolumeType[#All],3,FALSE)</f>
        <v>None</v>
      </c>
      <c r="P47" s="41" t="str">
        <f>VLOOKUP(D47,[1]!Colors[#All],3,FALSE)</f>
        <v>z RO Helper</v>
      </c>
      <c r="Q47" s="3" t="str">
        <f>IFERROR(VLOOKUP(D47,[1]!DVH_lines[#Data],2,FALSE),"")</f>
        <v/>
      </c>
      <c r="R47" s="4" t="str">
        <f>IFERROR(VLOOKUP(D47,[1]!DVH_lines[#Data],3,FALSE),"")</f>
        <v/>
      </c>
      <c r="S47" s="2" t="str">
        <f>IFERROR(VLOOKUP(D47,[1]!DVH_lines[#Data],4,FALSE),"")</f>
        <v/>
      </c>
      <c r="T47" s="3" t="str">
        <f>IFERROR(VLOOKUP(D47,[1]!SearchCT[#Data],2,FALSE),"")</f>
        <v/>
      </c>
      <c r="U47" s="2" t="str">
        <f>IFERROR(VLOOKUP(D47,[1]!SearchCT[#Data],3,FALSE),"")</f>
        <v/>
      </c>
    </row>
    <row r="53" spans="1:1" x14ac:dyDescent="0.25">
      <c r="A53" s="40"/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workbookViewId="0">
      <selection activeCell="D10" sqref="D10"/>
    </sheetView>
  </sheetViews>
  <sheetFormatPr defaultRowHeight="15" x14ac:dyDescent="0.25"/>
  <cols>
    <col min="1" max="1" width="18.5703125" style="1" bestFit="1" customWidth="1"/>
    <col min="2" max="2" width="19.140625" style="1" bestFit="1" customWidth="1"/>
    <col min="3" max="3" width="5.42578125" style="1" customWidth="1"/>
    <col min="4" max="4" width="17.42578125" style="1" bestFit="1" customWidth="1"/>
    <col min="5" max="5" width="14.42578125" style="1" bestFit="1" customWidth="1"/>
    <col min="6" max="6" width="27.1406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6.285156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5703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5" t="s">
        <v>173</v>
      </c>
      <c r="B1" s="65"/>
      <c r="C1" s="38"/>
      <c r="D1" s="65" t="s">
        <v>49</v>
      </c>
      <c r="E1" s="65"/>
      <c r="F1" s="65"/>
      <c r="G1" s="65"/>
      <c r="H1" s="65"/>
      <c r="J1" s="61" t="s">
        <v>48</v>
      </c>
      <c r="K1" s="64"/>
      <c r="L1" s="64"/>
      <c r="M1" s="62"/>
      <c r="N1" s="61" t="s">
        <v>47</v>
      </c>
      <c r="O1" s="64"/>
      <c r="P1" s="43" t="s">
        <v>46</v>
      </c>
      <c r="Q1" s="61" t="s">
        <v>45</v>
      </c>
      <c r="R1" s="64"/>
      <c r="S1" s="62"/>
      <c r="T1" s="61" t="s">
        <v>44</v>
      </c>
      <c r="U1" s="62"/>
    </row>
    <row r="2" spans="1:21" ht="15.75" x14ac:dyDescent="0.25">
      <c r="A2" s="37" t="s">
        <v>43</v>
      </c>
      <c r="B2" s="42" t="s">
        <v>42</v>
      </c>
      <c r="D2" s="1" t="s">
        <v>25</v>
      </c>
      <c r="E2" s="1" t="s">
        <v>28</v>
      </c>
      <c r="F2" s="1" t="s">
        <v>41</v>
      </c>
      <c r="G2" s="1" t="s">
        <v>82</v>
      </c>
      <c r="H2" s="1" t="s">
        <v>81</v>
      </c>
      <c r="J2" s="34" t="s">
        <v>40</v>
      </c>
      <c r="K2" s="32" t="s">
        <v>39</v>
      </c>
      <c r="L2" s="32" t="s">
        <v>38</v>
      </c>
      <c r="M2" s="30" t="s">
        <v>37</v>
      </c>
      <c r="N2" s="31" t="s">
        <v>36</v>
      </c>
      <c r="O2" s="32" t="s">
        <v>35</v>
      </c>
      <c r="P2" s="33" t="s">
        <v>34</v>
      </c>
      <c r="Q2" s="31" t="s">
        <v>33</v>
      </c>
      <c r="R2" s="32" t="s">
        <v>32</v>
      </c>
      <c r="S2" s="30" t="s">
        <v>31</v>
      </c>
      <c r="T2" s="31" t="s">
        <v>30</v>
      </c>
      <c r="U2" s="30" t="s">
        <v>29</v>
      </c>
    </row>
    <row r="3" spans="1:21" x14ac:dyDescent="0.25">
      <c r="A3" s="51" t="s">
        <v>185</v>
      </c>
      <c r="B3" s="25" t="s">
        <v>173</v>
      </c>
      <c r="D3" s="1" t="s">
        <v>80</v>
      </c>
      <c r="E3" s="1" t="s">
        <v>80</v>
      </c>
      <c r="F3" s="1" t="s">
        <v>80</v>
      </c>
      <c r="J3" s="20" t="str">
        <f>VLOOKUP(D3,[1]!Dictionary[#All],3,FALSE)</f>
        <v>Body</v>
      </c>
      <c r="K3" s="19" t="str">
        <f>VLOOKUP(D3,[1]!Dictionary[#All],4,FALSE)</f>
        <v>BODY</v>
      </c>
      <c r="L3" s="19" t="str">
        <f>VLOOKUP(D3,[1]!Dictionary[#All],5,FALSE)</f>
        <v>99VMS_STRUCTCODE</v>
      </c>
      <c r="M3" s="18" t="str">
        <f>VLOOKUP(D3,[1]!Dictionary[#All],6,FALSE)</f>
        <v>1.0</v>
      </c>
      <c r="N3" s="17" t="str">
        <f>VLOOKUP(D3,[1]!VolumeType[#All],2,FALSE)</f>
        <v>Special</v>
      </c>
      <c r="O3" s="16" t="str">
        <f>VLOOKUP(D3,[1]!VolumeType[#All],3,FALSE)</f>
        <v>BODY</v>
      </c>
      <c r="P3" s="15" t="str">
        <f>VLOOKUP(D3,[1]!Colors[#All],3,FALSE)</f>
        <v>z Body</v>
      </c>
      <c r="Q3" s="13" t="str">
        <f>IFERROR(VLOOKUP(D3,[1]!DVH_lines[#Data],2,FALSE),"")</f>
        <v/>
      </c>
      <c r="R3" s="14" t="str">
        <f>IFERROR(VLOOKUP(D3,[1]!DVH_lines[#Data],3,FALSE),"")</f>
        <v/>
      </c>
      <c r="S3" s="12" t="str">
        <f>IFERROR(VLOOKUP(D3,[1]!DVH_lines[#Data],4,FALSE),"")</f>
        <v/>
      </c>
      <c r="T3" s="13">
        <f>IFERROR(VLOOKUP(D3,[1]!SearchCT[#Data],2,FALSE),"")</f>
        <v>-350</v>
      </c>
      <c r="U3" s="12">
        <f>IFERROR(VLOOKUP(D3,[1]!SearchCT[#Data],3,FALSE),"")</f>
        <v>-50</v>
      </c>
    </row>
    <row r="4" spans="1:21" x14ac:dyDescent="0.25">
      <c r="A4" s="51" t="s">
        <v>187</v>
      </c>
      <c r="B4" s="25" t="s">
        <v>25</v>
      </c>
      <c r="D4" s="1" t="s">
        <v>79</v>
      </c>
      <c r="E4" s="1" t="s">
        <v>79</v>
      </c>
      <c r="F4" s="1" t="s">
        <v>78</v>
      </c>
      <c r="G4" s="1" t="s">
        <v>174</v>
      </c>
      <c r="H4" s="1" t="s">
        <v>76</v>
      </c>
      <c r="J4" s="20" t="str">
        <f>VLOOKUP(D4,[1]!Dictionary[#All],3,FALSE)</f>
        <v>Treated Volume</v>
      </c>
      <c r="K4" s="19" t="str">
        <f>VLOOKUP(D4,[1]!Dictionary[#All],4,FALSE)</f>
        <v>Treated Volume</v>
      </c>
      <c r="L4" s="19" t="str">
        <f>VLOOKUP(D4,[1]!Dictionary[#All],5,FALSE)</f>
        <v>99VMS_STRUCTCODE</v>
      </c>
      <c r="M4" s="18" t="str">
        <f>VLOOKUP(D4,[1]!Dictionary[#All],6,FALSE)</f>
        <v>1.0</v>
      </c>
      <c r="N4" s="17" t="str">
        <f>VLOOKUP(D4,[1]!VolumeType[#All],2,FALSE)</f>
        <v>Special</v>
      </c>
      <c r="O4" s="16" t="str">
        <f>VLOOKUP(D4,[1]!VolumeType[#All],3,FALSE)</f>
        <v>PTV</v>
      </c>
      <c r="P4" s="15" t="str">
        <f>VLOOKUP(D4,[1]!Colors[#All],3,FALSE)</f>
        <v>z DPV</v>
      </c>
      <c r="Q4" s="13" t="str">
        <f>IFERROR(VLOOKUP(D4,[1]!DVH_lines[#Data],2,FALSE),"")</f>
        <v/>
      </c>
      <c r="R4" s="14" t="str">
        <f>IFERROR(VLOOKUP(D4,[1]!DVH_lines[#Data],3,FALSE),"")</f>
        <v/>
      </c>
      <c r="S4" s="12" t="str">
        <f>IFERROR(VLOOKUP(D4,[1]!DVH_lines[#Data],4,FALSE),"")</f>
        <v/>
      </c>
      <c r="T4" s="13" t="str">
        <f>IFERROR(VLOOKUP(D4,[1]!SearchCT[#Data],2,FALSE),"")</f>
        <v/>
      </c>
      <c r="U4" s="12" t="str">
        <f>IFERROR(VLOOKUP(D4,[1]!SearchCT[#Data],3,FALSE),"")</f>
        <v/>
      </c>
    </row>
    <row r="5" spans="1:21" x14ac:dyDescent="0.25">
      <c r="A5" s="51" t="s">
        <v>22</v>
      </c>
      <c r="B5" s="25" t="s">
        <v>173</v>
      </c>
      <c r="D5" s="1" t="s">
        <v>74</v>
      </c>
      <c r="E5" s="1" t="s">
        <v>74</v>
      </c>
      <c r="F5" s="1" t="s">
        <v>172</v>
      </c>
      <c r="J5" s="20" t="str">
        <f>VLOOKUP(D5,[1]!Dictionary[#All],3,FALSE)</f>
        <v>GTV Primary</v>
      </c>
      <c r="K5" s="19" t="str">
        <f>VLOOKUP(D5,[1]!Dictionary[#All],4,FALSE)</f>
        <v>GTVp</v>
      </c>
      <c r="L5" s="19" t="str">
        <f>VLOOKUP(D5,[1]!Dictionary[#All],5,FALSE)</f>
        <v>99VMS_STRUCTCODE</v>
      </c>
      <c r="M5" s="18" t="str">
        <f>VLOOKUP(D5,[1]!Dictionary[#All],6,FALSE)</f>
        <v>1.0</v>
      </c>
      <c r="N5" s="17" t="str">
        <f>VLOOKUP(D5,[1]!VolumeType[#All],2,FALSE)</f>
        <v>GTV</v>
      </c>
      <c r="O5" s="16" t="str">
        <f>VLOOKUP(D5,[1]!VolumeType[#All],3,FALSE)</f>
        <v>GTV</v>
      </c>
      <c r="P5" s="15" t="str">
        <f>VLOOKUP(D5,[1]!Colors[#All],3,FALSE)</f>
        <v>z GTV</v>
      </c>
      <c r="Q5" s="13" t="str">
        <f>IFERROR(VLOOKUP(D5,[1]!DVH_lines[#Data],2,FALSE),"")</f>
        <v/>
      </c>
      <c r="R5" s="14" t="str">
        <f>IFERROR(VLOOKUP(D5,[1]!DVH_lines[#Data],3,FALSE),"")</f>
        <v/>
      </c>
      <c r="S5" s="12" t="str">
        <f>IFERROR(VLOOKUP(D5,[1]!DVH_lines[#Data],4,FALSE),"")</f>
        <v/>
      </c>
      <c r="T5" s="13" t="str">
        <f>IFERROR(VLOOKUP(D5,[1]!SearchCT[#Data],2,FALSE),"")</f>
        <v/>
      </c>
      <c r="U5" s="12" t="str">
        <f>IFERROR(VLOOKUP(D5,[1]!SearchCT[#Data],3,FALSE),"")</f>
        <v/>
      </c>
    </row>
    <row r="6" spans="1:21" x14ac:dyDescent="0.25">
      <c r="A6" s="51" t="s">
        <v>178</v>
      </c>
      <c r="B6" s="25">
        <v>5</v>
      </c>
      <c r="D6" s="1" t="s">
        <v>74</v>
      </c>
      <c r="E6" s="1" t="s">
        <v>171</v>
      </c>
      <c r="F6" s="1" t="s">
        <v>170</v>
      </c>
      <c r="J6" s="20" t="str">
        <f>VLOOKUP(D6,[1]!Dictionary[#All],3,FALSE)</f>
        <v>GTV Primary</v>
      </c>
      <c r="K6" s="19" t="str">
        <f>VLOOKUP(D6,[1]!Dictionary[#All],4,FALSE)</f>
        <v>GTVp</v>
      </c>
      <c r="L6" s="19" t="str">
        <f>VLOOKUP(D6,[1]!Dictionary[#All],5,FALSE)</f>
        <v>99VMS_STRUCTCODE</v>
      </c>
      <c r="M6" s="18" t="str">
        <f>VLOOKUP(D6,[1]!Dictionary[#All],6,FALSE)</f>
        <v>1.0</v>
      </c>
      <c r="N6" s="17" t="str">
        <f>VLOOKUP(D6,[1]!VolumeType[#All],2,FALSE)</f>
        <v>GTV</v>
      </c>
      <c r="O6" s="16" t="str">
        <f>VLOOKUP(D6,[1]!VolumeType[#All],3,FALSE)</f>
        <v>GTV</v>
      </c>
      <c r="P6" s="15" t="str">
        <f>VLOOKUP(D6,[1]!Colors[#All],3,FALSE)</f>
        <v>z GTV</v>
      </c>
      <c r="Q6" s="13" t="str">
        <f>IFERROR(VLOOKUP(D6,[1]!DVH_lines[#Data],2,FALSE),"")</f>
        <v/>
      </c>
      <c r="R6" s="14" t="str">
        <f>IFERROR(VLOOKUP(D6,[1]!DVH_lines[#Data],3,FALSE),"")</f>
        <v/>
      </c>
      <c r="S6" s="12" t="str">
        <f>IFERROR(VLOOKUP(D6,[1]!DVH_lines[#Data],4,FALSE),"")</f>
        <v/>
      </c>
      <c r="T6" s="13" t="str">
        <f>IFERROR(VLOOKUP(D6,[1]!SearchCT[#Data],2,FALSE),"")</f>
        <v/>
      </c>
      <c r="U6" s="12" t="str">
        <f>IFERROR(VLOOKUP(D6,[1]!SearchCT[#Data],3,FALSE),"")</f>
        <v/>
      </c>
    </row>
    <row r="7" spans="1:21" x14ac:dyDescent="0.25">
      <c r="A7" s="51" t="s">
        <v>19</v>
      </c>
      <c r="B7" s="28"/>
      <c r="D7" s="51" t="s">
        <v>197</v>
      </c>
      <c r="E7" s="51" t="s">
        <v>73</v>
      </c>
      <c r="F7" s="51" t="s">
        <v>196</v>
      </c>
      <c r="G7" s="51"/>
      <c r="H7" s="51"/>
      <c r="J7" s="20" t="str">
        <f>VLOOKUP(D7,[1]!Dictionary[#All],3,FALSE)</f>
        <v>CTV Low Risk</v>
      </c>
      <c r="K7" s="19" t="str">
        <f>VLOOKUP(D7,[1]!Dictionary[#All],4,FALSE)</f>
        <v>CTV_Low</v>
      </c>
      <c r="L7" s="19" t="str">
        <f>VLOOKUP(D7,[1]!Dictionary[#All],5,FALSE)</f>
        <v>99VMS_STRUCTCODE</v>
      </c>
      <c r="M7" s="18" t="str">
        <f>VLOOKUP(D7,[1]!Dictionary[#All],6,FALSE)</f>
        <v>1.0</v>
      </c>
      <c r="N7" s="17" t="str">
        <f>VLOOKUP(D7,[1]!VolumeType[#All],2,FALSE)</f>
        <v>CTV</v>
      </c>
      <c r="O7" s="16" t="str">
        <f>VLOOKUP(D7,[1]!VolumeType[#All],3,FALSE)</f>
        <v>CTV</v>
      </c>
      <c r="P7" s="15" t="str">
        <f>VLOOKUP(D7,[1]!Colors[#All],3,FALSE)</f>
        <v>z CTV low</v>
      </c>
      <c r="Q7" s="13" t="str">
        <f>IFERROR(VLOOKUP(D7,[1]!DVH_lines[#Data],2,FALSE),"")</f>
        <v/>
      </c>
      <c r="R7" s="14" t="str">
        <f>IFERROR(VLOOKUP(D7,[1]!DVH_lines[#Data],3,FALSE),"")</f>
        <v/>
      </c>
      <c r="S7" s="12" t="str">
        <f>IFERROR(VLOOKUP(D7,[1]!DVH_lines[#Data],4,FALSE),"")</f>
        <v/>
      </c>
      <c r="T7" s="13" t="str">
        <f>IFERROR(VLOOKUP(D7,[1]!SearchCT[#Data],2,FALSE),"")</f>
        <v/>
      </c>
      <c r="U7" s="12" t="str">
        <f>IFERROR(VLOOKUP(D7,[1]!SearchCT[#Data],3,FALSE),"")</f>
        <v/>
      </c>
    </row>
    <row r="8" spans="1:21" x14ac:dyDescent="0.25">
      <c r="A8" s="51" t="s">
        <v>17</v>
      </c>
      <c r="B8" s="27" t="s">
        <v>169</v>
      </c>
      <c r="D8" s="1" t="s">
        <v>168</v>
      </c>
      <c r="E8" s="1" t="s">
        <v>188</v>
      </c>
      <c r="F8" s="1" t="s">
        <v>192</v>
      </c>
      <c r="J8" s="20" t="str">
        <f>VLOOKUP(D8,[1]!Dictionary[#All],3,FALSE)</f>
        <v>CTV High Risk</v>
      </c>
      <c r="K8" s="19" t="str">
        <f>VLOOKUP(D8,[1]!Dictionary[#All],4,FALSE)</f>
        <v>CTV_High</v>
      </c>
      <c r="L8" s="19" t="str">
        <f>VLOOKUP(D8,[1]!Dictionary[#All],5,FALSE)</f>
        <v>99VMS_STRUCTCODE</v>
      </c>
      <c r="M8" s="18" t="str">
        <f>VLOOKUP(D8,[1]!Dictionary[#All],6,FALSE)</f>
        <v>1.0</v>
      </c>
      <c r="N8" s="17" t="str">
        <f>VLOOKUP(D8,[1]!VolumeType[#All],2,FALSE)</f>
        <v>CTV</v>
      </c>
      <c r="O8" s="16" t="str">
        <f>VLOOKUP(D8,[1]!VolumeType[#All],3,FALSE)</f>
        <v>CTV</v>
      </c>
      <c r="P8" s="15" t="str">
        <f>VLOOKUP(D8,[1]!Colors[#All],3,FALSE)</f>
        <v>z CTV</v>
      </c>
      <c r="Q8" s="13" t="str">
        <f>IFERROR(VLOOKUP(D8,[1]!DVH_lines[#Data],2,FALSE),"")</f>
        <v/>
      </c>
      <c r="R8" s="14" t="str">
        <f>IFERROR(VLOOKUP(D8,[1]!DVH_lines[#Data],3,FALSE),"")</f>
        <v/>
      </c>
      <c r="S8" s="12" t="str">
        <f>IFERROR(VLOOKUP(D8,[1]!DVH_lines[#Data],4,FALSE),"")</f>
        <v/>
      </c>
      <c r="T8" s="13" t="str">
        <f>IFERROR(VLOOKUP(D8,[1]!SearchCT[#Data],2,FALSE),"")</f>
        <v/>
      </c>
      <c r="U8" s="12" t="str">
        <f>IFERROR(VLOOKUP(D8,[1]!SearchCT[#Data],3,FALSE),"")</f>
        <v/>
      </c>
    </row>
    <row r="9" spans="1:21" x14ac:dyDescent="0.25">
      <c r="A9" s="51" t="s">
        <v>186</v>
      </c>
      <c r="B9" s="28" t="s">
        <v>179</v>
      </c>
      <c r="D9" s="51" t="s">
        <v>190</v>
      </c>
      <c r="E9" s="51" t="s">
        <v>191</v>
      </c>
      <c r="F9" s="51" t="s">
        <v>191</v>
      </c>
      <c r="G9" s="51"/>
      <c r="H9" s="51"/>
      <c r="J9" s="20" t="str">
        <f>VLOOKUP(D9,[1]!Dictionary[#All],3,FALSE)</f>
        <v>CTV Intermediate Risk</v>
      </c>
      <c r="K9" s="19" t="str">
        <f>VLOOKUP(D9,[1]!Dictionary[#All],4,FALSE)</f>
        <v>CTV_Intermediate</v>
      </c>
      <c r="L9" s="19" t="str">
        <f>VLOOKUP(D9,[1]!Dictionary[#All],5,FALSE)</f>
        <v>99VMS_STRUCTCODE</v>
      </c>
      <c r="M9" s="18" t="str">
        <f>VLOOKUP(D9,[1]!Dictionary[#All],6,FALSE)</f>
        <v>1.0</v>
      </c>
      <c r="N9" s="17" t="str">
        <f>VLOOKUP(D9,[1]!VolumeType[#All],2,FALSE)</f>
        <v>CTV</v>
      </c>
      <c r="O9" s="16" t="str">
        <f>VLOOKUP(D9,[1]!VolumeType[#All],3,FALSE)</f>
        <v>Nodes</v>
      </c>
      <c r="P9" s="15" t="str">
        <f>VLOOKUP(D9,[1]!Colors[#All],3,FALSE)</f>
        <v>z CTV int</v>
      </c>
      <c r="Q9" s="13" t="str">
        <f>IFERROR(VLOOKUP(D9,[1]!DVH_lines[#Data],2,FALSE),"")</f>
        <v/>
      </c>
      <c r="R9" s="14" t="str">
        <f>IFERROR(VLOOKUP(D9,[1]!DVH_lines[#Data],3,FALSE),"")</f>
        <v/>
      </c>
      <c r="S9" s="12" t="str">
        <f>IFERROR(VLOOKUP(D9,[1]!DVH_lines[#Data],4,FALSE),"")</f>
        <v/>
      </c>
      <c r="T9" s="13" t="str">
        <f>IFERROR(VLOOKUP(D9,[1]!SearchCT[#Data],2,FALSE),"")</f>
        <v/>
      </c>
      <c r="U9" s="12" t="str">
        <f>IFERROR(VLOOKUP(D9,[1]!SearchCT[#Data],3,FALSE),"")</f>
        <v/>
      </c>
    </row>
    <row r="10" spans="1:21" x14ac:dyDescent="0.25">
      <c r="A10" s="51" t="s">
        <v>176</v>
      </c>
      <c r="B10" s="28" t="s">
        <v>177</v>
      </c>
      <c r="D10" s="51" t="s">
        <v>198</v>
      </c>
      <c r="E10" s="51" t="s">
        <v>70</v>
      </c>
      <c r="F10" s="51" t="s">
        <v>199</v>
      </c>
      <c r="G10" s="51"/>
      <c r="H10" s="51"/>
      <c r="J10" s="20" t="str">
        <f>VLOOKUP(D10,[1]!Dictionary[#All],3,FALSE)</f>
        <v>PTV Low Risk</v>
      </c>
      <c r="K10" s="19" t="str">
        <f>VLOOKUP(D10,[1]!Dictionary[#All],4,FALSE)</f>
        <v>PTV_Low</v>
      </c>
      <c r="L10" s="19" t="str">
        <f>VLOOKUP(D10,[1]!Dictionary[#All],5,FALSE)</f>
        <v>99VMS_STRUCTCODE</v>
      </c>
      <c r="M10" s="18" t="str">
        <f>VLOOKUP(D10,[1]!Dictionary[#All],6,FALSE)</f>
        <v>1.0</v>
      </c>
      <c r="N10" s="17" t="str">
        <f>VLOOKUP(D10,[1]!VolumeType[#All],2,FALSE)</f>
        <v>PTV</v>
      </c>
      <c r="O10" s="16" t="str">
        <f>VLOOKUP(D10,[1]!VolumeType[#All],3,FALSE)</f>
        <v>PTV</v>
      </c>
      <c r="P10" s="15" t="str">
        <f>VLOOKUP(D10,[1]!Colors[#All],3,FALSE)</f>
        <v>z PTV low</v>
      </c>
      <c r="Q10" s="13" t="str">
        <f>IFERROR(VLOOKUP(D10,[1]!DVH_lines[#Data],2,FALSE),"")</f>
        <v/>
      </c>
      <c r="R10" s="14" t="str">
        <f>IFERROR(VLOOKUP(D10,[1]!DVH_lines[#Data],3,FALSE),"")</f>
        <v/>
      </c>
      <c r="S10" s="12" t="str">
        <f>IFERROR(VLOOKUP(D10,[1]!DVH_lines[#Data],4,FALSE),"")</f>
        <v/>
      </c>
      <c r="T10" s="13" t="str">
        <f>IFERROR(VLOOKUP(D10,[1]!SearchCT[#Data],2,FALSE),"")</f>
        <v/>
      </c>
      <c r="U10" s="12" t="str">
        <f>IFERROR(VLOOKUP(D10,[1]!SearchCT[#Data],3,FALSE),"")</f>
        <v/>
      </c>
    </row>
    <row r="11" spans="1:21" x14ac:dyDescent="0.25">
      <c r="A11" s="51" t="s">
        <v>195</v>
      </c>
      <c r="B11" s="28" t="s">
        <v>183</v>
      </c>
      <c r="D11" s="1" t="s">
        <v>167</v>
      </c>
      <c r="E11" s="1" t="s">
        <v>189</v>
      </c>
      <c r="F11" s="51" t="s">
        <v>193</v>
      </c>
      <c r="J11" s="20" t="str">
        <f>VLOOKUP(D11,[1]!Dictionary[#All],3,FALSE)</f>
        <v>PTV High Risk</v>
      </c>
      <c r="K11" s="19" t="str">
        <f>VLOOKUP(D11,[1]!Dictionary[#All],4,FALSE)</f>
        <v>PTV_High</v>
      </c>
      <c r="L11" s="19" t="str">
        <f>VLOOKUP(D11,[1]!Dictionary[#All],5,FALSE)</f>
        <v>99VMS_STRUCTCODE</v>
      </c>
      <c r="M11" s="18" t="str">
        <f>VLOOKUP(D11,[1]!Dictionary[#All],6,FALSE)</f>
        <v>1.0</v>
      </c>
      <c r="N11" s="17" t="str">
        <f>VLOOKUP(D11,[1]!VolumeType[#All],2,FALSE)</f>
        <v>PTV</v>
      </c>
      <c r="O11" s="16" t="str">
        <f>VLOOKUP(D11,[1]!VolumeType[#All],3,FALSE)</f>
        <v>PTV</v>
      </c>
      <c r="P11" s="15" t="str">
        <f>VLOOKUP(D11,[1]!Colors[#All],3,FALSE)</f>
        <v>z PTV</v>
      </c>
      <c r="Q11" s="13" t="str">
        <f>IFERROR(VLOOKUP(D11,[1]!DVH_lines[#Data],2,FALSE),"")</f>
        <v/>
      </c>
      <c r="R11" s="14" t="str">
        <f>IFERROR(VLOOKUP(D11,[1]!DVH_lines[#Data],3,FALSE),"")</f>
        <v/>
      </c>
      <c r="S11" s="12" t="str">
        <f>IFERROR(VLOOKUP(D11,[1]!DVH_lines[#Data],4,FALSE),"")</f>
        <v/>
      </c>
      <c r="T11" s="13" t="str">
        <f>IFERROR(VLOOKUP(D11,[1]!SearchCT[#Data],2,FALSE),"")</f>
        <v/>
      </c>
      <c r="U11" s="12" t="str">
        <f>IFERROR(VLOOKUP(D11,[1]!SearchCT[#Data],3,FALSE),"")</f>
        <v/>
      </c>
    </row>
    <row r="12" spans="1:21" x14ac:dyDescent="0.25">
      <c r="A12" s="51" t="s">
        <v>184</v>
      </c>
      <c r="B12" s="25" t="s">
        <v>14</v>
      </c>
      <c r="D12" s="1" t="s">
        <v>159</v>
      </c>
      <c r="E12" s="1" t="s">
        <v>158</v>
      </c>
      <c r="F12" s="1" t="s">
        <v>158</v>
      </c>
      <c r="J12" s="20" t="str">
        <f>VLOOKUP(D12,[1]!Dictionary[#All],3,FALSE)</f>
        <v>PTV Intermediate Risk</v>
      </c>
      <c r="K12" s="19" t="str">
        <f>VLOOKUP(D12,[1]!Dictionary[#All],4,FALSE)</f>
        <v>PTV_Intermediate</v>
      </c>
      <c r="L12" s="19" t="str">
        <f>VLOOKUP(D12,[1]!Dictionary[#All],5,FALSE)</f>
        <v>99VMS_STRUCTCODE</v>
      </c>
      <c r="M12" s="18" t="str">
        <f>VLOOKUP(D12,[1]!Dictionary[#All],6,FALSE)</f>
        <v>1.0</v>
      </c>
      <c r="N12" s="17" t="str">
        <f>VLOOKUP(D12,[1]!VolumeType[#All],2,FALSE)</f>
        <v>PTV</v>
      </c>
      <c r="O12" s="16" t="str">
        <f>VLOOKUP(D12,[1]!VolumeType[#All],3,FALSE)</f>
        <v>PTV</v>
      </c>
      <c r="P12" s="15" t="str">
        <f>VLOOKUP(D12,[1]!Colors[#All],3,FALSE)</f>
        <v>z PTV int</v>
      </c>
      <c r="Q12" s="13" t="str">
        <f>IFERROR(VLOOKUP(D12,[1]!DVH_lines[#Data],2,FALSE),"")</f>
        <v/>
      </c>
      <c r="R12" s="14" t="str">
        <f>IFERROR(VLOOKUP(D12,[1]!DVH_lines[#Data],3,FALSE),"")</f>
        <v/>
      </c>
      <c r="S12" s="12" t="str">
        <f>IFERROR(VLOOKUP(D12,[1]!DVH_lines[#Data],4,FALSE),"")</f>
        <v/>
      </c>
      <c r="T12" s="13" t="str">
        <f>IFERROR(VLOOKUP(D12,[1]!SearchCT[#Data],2,FALSE),"")</f>
        <v/>
      </c>
      <c r="U12" s="12" t="str">
        <f>IFERROR(VLOOKUP(D12,[1]!SearchCT[#Data],3,FALSE),"")</f>
        <v/>
      </c>
    </row>
    <row r="13" spans="1:21" x14ac:dyDescent="0.25">
      <c r="A13" s="51" t="s">
        <v>11</v>
      </c>
      <c r="B13" s="25" t="s">
        <v>10</v>
      </c>
      <c r="D13" s="51" t="s">
        <v>91</v>
      </c>
      <c r="E13" s="51" t="s">
        <v>91</v>
      </c>
      <c r="F13" s="51" t="s">
        <v>194</v>
      </c>
      <c r="G13" s="51"/>
      <c r="H13" s="51"/>
      <c r="J13" s="20" t="str">
        <f>VLOOKUP(D13,[1]!Dictionary[#All],3,FALSE)</f>
        <v>PTV Primary</v>
      </c>
      <c r="K13" s="19" t="str">
        <f>VLOOKUP(D13,[1]!Dictionary[#All],4,FALSE)</f>
        <v>PTVp</v>
      </c>
      <c r="L13" s="19" t="str">
        <f>VLOOKUP(D13,[1]!Dictionary[#All],5,FALSE)</f>
        <v>99VMS_STRUCTCODE</v>
      </c>
      <c r="M13" s="18" t="str">
        <f>VLOOKUP(D13,[1]!Dictionary[#All],6,FALSE)</f>
        <v>1.0</v>
      </c>
      <c r="N13" s="17" t="str">
        <f>VLOOKUP(D13,[1]!VolumeType[#All],2,FALSE)</f>
        <v>PTV</v>
      </c>
      <c r="O13" s="16" t="str">
        <f>VLOOKUP(D13,[1]!VolumeType[#All],3,FALSE)</f>
        <v>PTV</v>
      </c>
      <c r="P13" s="15" t="str">
        <f>VLOOKUP(D13,[1]!Colors[#All],3,FALSE)</f>
        <v>z PTV eval</v>
      </c>
      <c r="Q13" s="13">
        <f>IFERROR(VLOOKUP(D13,[1]!DVH_lines[#Data],2,FALSE),"")</f>
        <v>-16777216</v>
      </c>
      <c r="R13" s="14">
        <f>IFERROR(VLOOKUP(D13,[1]!DVH_lines[#Data],3,FALSE),"")</f>
        <v>0</v>
      </c>
      <c r="S13" s="12">
        <f>IFERROR(VLOOKUP(D13,[1]!DVH_lines[#Data],4,FALSE),"")</f>
        <v>5</v>
      </c>
      <c r="T13" s="13" t="str">
        <f>IFERROR(VLOOKUP(D13,[1]!SearchCT[#Data],2,FALSE),"")</f>
        <v/>
      </c>
      <c r="U13" s="12" t="str">
        <f>IFERROR(VLOOKUP(D13,[1]!SearchCT[#Data],3,FALSE),"")</f>
        <v/>
      </c>
    </row>
    <row r="14" spans="1:21" x14ac:dyDescent="0.25">
      <c r="D14" s="1" t="s">
        <v>166</v>
      </c>
      <c r="E14" s="1" t="s">
        <v>166</v>
      </c>
      <c r="F14" s="1" t="s">
        <v>165</v>
      </c>
      <c r="J14" s="20" t="str">
        <f>VLOOKUP(D14,[1]!Dictionary[#All],3,FALSE)</f>
        <v>Left female breast</v>
      </c>
      <c r="K14" s="19">
        <f>VLOOKUP(D14,[1]!Dictionary[#All],4,FALSE)</f>
        <v>19910</v>
      </c>
      <c r="L14" s="19" t="str">
        <f>VLOOKUP(D14,[1]!Dictionary[#All],5,FALSE)</f>
        <v>FMA</v>
      </c>
      <c r="M14" s="18" t="str">
        <f>VLOOKUP(D14,[1]!Dictionary[#All],6,FALSE)</f>
        <v>3.2</v>
      </c>
      <c r="N14" s="17" t="str">
        <f>VLOOKUP(D14,[1]!VolumeType[#All],2,FALSE)</f>
        <v>Organ</v>
      </c>
      <c r="O14" s="16" t="str">
        <f>VLOOKUP(D14,[1]!VolumeType[#All],3,FALSE)</f>
        <v>Organ</v>
      </c>
      <c r="P14" s="15" t="str">
        <f>VLOOKUP(D14,[1]!Colors[#All],3,FALSE)</f>
        <v>z Breast L</v>
      </c>
      <c r="Q14" s="13" t="str">
        <f>IFERROR(VLOOKUP(D14,[1]!DVH_lines[#Data],2,FALSE),"")</f>
        <v/>
      </c>
      <c r="R14" s="14" t="str">
        <f>IFERROR(VLOOKUP(D14,[1]!DVH_lines[#Data],3,FALSE),"")</f>
        <v/>
      </c>
      <c r="S14" s="12" t="str">
        <f>IFERROR(VLOOKUP(D14,[1]!DVH_lines[#Data],4,FALSE),"")</f>
        <v/>
      </c>
      <c r="T14" s="13" t="str">
        <f>IFERROR(VLOOKUP(D14,[1]!SearchCT[#Data],2,FALSE),"")</f>
        <v/>
      </c>
      <c r="U14" s="12" t="str">
        <f>IFERROR(VLOOKUP(D14,[1]!SearchCT[#Data],3,FALSE),"")</f>
        <v/>
      </c>
    </row>
    <row r="15" spans="1:21" x14ac:dyDescent="0.25">
      <c r="D15" s="1" t="s">
        <v>164</v>
      </c>
      <c r="E15" s="1" t="s">
        <v>164</v>
      </c>
      <c r="F15" s="1" t="s">
        <v>163</v>
      </c>
      <c r="J15" s="20" t="str">
        <f>VLOOKUP(D15,[1]!Dictionary[#All],3,FALSE)</f>
        <v>Right female breast</v>
      </c>
      <c r="K15" s="19">
        <f>VLOOKUP(D15,[1]!Dictionary[#All],4,FALSE)</f>
        <v>19908</v>
      </c>
      <c r="L15" s="19" t="str">
        <f>VLOOKUP(D15,[1]!Dictionary[#All],5,FALSE)</f>
        <v>FMA</v>
      </c>
      <c r="M15" s="18" t="str">
        <f>VLOOKUP(D15,[1]!Dictionary[#All],6,FALSE)</f>
        <v>3.2</v>
      </c>
      <c r="N15" s="17" t="str">
        <f>VLOOKUP(D15,[1]!VolumeType[#All],2,FALSE)</f>
        <v>Organ</v>
      </c>
      <c r="O15" s="16" t="str">
        <f>VLOOKUP(D15,[1]!VolumeType[#All],3,FALSE)</f>
        <v>Organ</v>
      </c>
      <c r="P15" s="15" t="str">
        <f>VLOOKUP(D15,[1]!Colors[#All],3,FALSE)</f>
        <v>z Breast R</v>
      </c>
      <c r="Q15" s="13" t="str">
        <f>IFERROR(VLOOKUP(D15,[1]!DVH_lines[#Data],2,FALSE),"")</f>
        <v/>
      </c>
      <c r="R15" s="14" t="str">
        <f>IFERROR(VLOOKUP(D15,[1]!DVH_lines[#Data],3,FALSE),"")</f>
        <v/>
      </c>
      <c r="S15" s="12" t="str">
        <f>IFERROR(VLOOKUP(D15,[1]!DVH_lines[#Data],4,FALSE),"")</f>
        <v/>
      </c>
      <c r="T15" s="13" t="str">
        <f>IFERROR(VLOOKUP(D15,[1]!SearchCT[#Data],2,FALSE),"")</f>
        <v/>
      </c>
      <c r="U15" s="12" t="str">
        <f>IFERROR(VLOOKUP(D15,[1]!SearchCT[#Data],3,FALSE),"")</f>
        <v/>
      </c>
    </row>
    <row r="16" spans="1:21" x14ac:dyDescent="0.25">
      <c r="D16" s="1" t="s">
        <v>27</v>
      </c>
      <c r="E16" s="1" t="s">
        <v>27</v>
      </c>
      <c r="F16" s="1" t="s">
        <v>26</v>
      </c>
      <c r="J16" s="20" t="str">
        <f>VLOOKUP(D16,[1]!Dictionary[#All],3,FALSE)</f>
        <v>Left lung</v>
      </c>
      <c r="K16" s="19">
        <f>VLOOKUP(D16,[1]!Dictionary[#All],4,FALSE)</f>
        <v>7310</v>
      </c>
      <c r="L16" s="19" t="str">
        <f>VLOOKUP(D16,[1]!Dictionary[#All],5,FALSE)</f>
        <v>FMA</v>
      </c>
      <c r="M16" s="18" t="str">
        <f>VLOOKUP(D16,[1]!Dictionary[#All],6,FALSE)</f>
        <v>3.2</v>
      </c>
      <c r="N16" s="17" t="str">
        <f>VLOOKUP(D16,[1]!VolumeType[#All],2,FALSE)</f>
        <v>Organ</v>
      </c>
      <c r="O16" s="16" t="str">
        <f>VLOOKUP(D16,[1]!VolumeType[#All],3,FALSE)</f>
        <v>Organ</v>
      </c>
      <c r="P16" s="15" t="str">
        <f>VLOOKUP(D16,[1]!Colors[#All],3,FALSE)</f>
        <v>z Lung L</v>
      </c>
      <c r="Q16" s="13" t="str">
        <f>IFERROR(VLOOKUP(D16,[1]!DVH_lines[#Data],2,FALSE),"")</f>
        <v/>
      </c>
      <c r="R16" s="14" t="str">
        <f>IFERROR(VLOOKUP(D16,[1]!DVH_lines[#Data],3,FALSE),"")</f>
        <v/>
      </c>
      <c r="S16" s="12" t="str">
        <f>IFERROR(VLOOKUP(D16,[1]!DVH_lines[#Data],4,FALSE),"")</f>
        <v/>
      </c>
      <c r="T16" s="13">
        <f>IFERROR(VLOOKUP(D16,[1]!SearchCT[#Data],2,FALSE),"")</f>
        <v>-700</v>
      </c>
      <c r="U16" s="12">
        <f>IFERROR(VLOOKUP(D16,[1]!SearchCT[#Data],3,FALSE),"")</f>
        <v>-100</v>
      </c>
    </row>
    <row r="17" spans="4:21" x14ac:dyDescent="0.25">
      <c r="D17" s="1" t="s">
        <v>24</v>
      </c>
      <c r="E17" s="1" t="s">
        <v>24</v>
      </c>
      <c r="F17" s="1" t="s">
        <v>23</v>
      </c>
      <c r="J17" s="20" t="str">
        <f>VLOOKUP(D17,[1]!Dictionary[#All],3,FALSE)</f>
        <v>Right lung</v>
      </c>
      <c r="K17" s="19">
        <f>VLOOKUP(D17,[1]!Dictionary[#All],4,FALSE)</f>
        <v>7309</v>
      </c>
      <c r="L17" s="19" t="str">
        <f>VLOOKUP(D17,[1]!Dictionary[#All],5,FALSE)</f>
        <v>FMA</v>
      </c>
      <c r="M17" s="18" t="str">
        <f>VLOOKUP(D17,[1]!Dictionary[#All],6,FALSE)</f>
        <v>3.2</v>
      </c>
      <c r="N17" s="17" t="str">
        <f>VLOOKUP(D17,[1]!VolumeType[#All],2,FALSE)</f>
        <v>Organ</v>
      </c>
      <c r="O17" s="16" t="str">
        <f>VLOOKUP(D17,[1]!VolumeType[#All],3,FALSE)</f>
        <v>Organ</v>
      </c>
      <c r="P17" s="15" t="str">
        <f>VLOOKUP(D17,[1]!Colors[#All],3,FALSE)</f>
        <v>z Lung R</v>
      </c>
      <c r="Q17" s="13" t="str">
        <f>IFERROR(VLOOKUP(D17,[1]!DVH_lines[#Data],2,FALSE),"")</f>
        <v/>
      </c>
      <c r="R17" s="14" t="str">
        <f>IFERROR(VLOOKUP(D17,[1]!DVH_lines[#Data],3,FALSE),"")</f>
        <v/>
      </c>
      <c r="S17" s="12" t="str">
        <f>IFERROR(VLOOKUP(D17,[1]!DVH_lines[#Data],4,FALSE),"")</f>
        <v/>
      </c>
      <c r="T17" s="13">
        <f>IFERROR(VLOOKUP(D17,[1]!SearchCT[#Data],2,FALSE),"")</f>
        <v>-700</v>
      </c>
      <c r="U17" s="12">
        <f>IFERROR(VLOOKUP(D17,[1]!SearchCT[#Data],3,FALSE),"")</f>
        <v>-100</v>
      </c>
    </row>
    <row r="18" spans="4:21" x14ac:dyDescent="0.25">
      <c r="D18" s="1" t="s">
        <v>21</v>
      </c>
      <c r="E18" s="1" t="s">
        <v>21</v>
      </c>
      <c r="F18" s="1" t="s">
        <v>20</v>
      </c>
      <c r="J18" s="20" t="str">
        <f>VLOOKUP(D18,[1]!Dictionary[#All],3,FALSE)</f>
        <v>Pair of lungs</v>
      </c>
      <c r="K18" s="19">
        <f>VLOOKUP(D18,[1]!Dictionary[#All],4,FALSE)</f>
        <v>68877</v>
      </c>
      <c r="L18" s="19" t="str">
        <f>VLOOKUP(D18,[1]!Dictionary[#All],5,FALSE)</f>
        <v>FMA</v>
      </c>
      <c r="M18" s="18" t="str">
        <f>VLOOKUP(D18,[1]!Dictionary[#All],6,FALSE)</f>
        <v>3.2</v>
      </c>
      <c r="N18" s="17" t="str">
        <f>VLOOKUP(D18,[1]!VolumeType[#All],2,FALSE)</f>
        <v>Organ</v>
      </c>
      <c r="O18" s="16" t="str">
        <f>VLOOKUP(D18,[1]!VolumeType[#All],3,FALSE)</f>
        <v>Organ</v>
      </c>
      <c r="P18" s="15" t="str">
        <f>VLOOKUP(D18,[1]!Colors[#All],3,FALSE)</f>
        <v>z Lung B</v>
      </c>
      <c r="Q18" s="13" t="str">
        <f>IFERROR(VLOOKUP(D18,[1]!DVH_lines[#Data],2,FALSE),"")</f>
        <v/>
      </c>
      <c r="R18" s="14" t="str">
        <f>IFERROR(VLOOKUP(D18,[1]!DVH_lines[#Data],3,FALSE),"")</f>
        <v/>
      </c>
      <c r="S18" s="12" t="str">
        <f>IFERROR(VLOOKUP(D18,[1]!DVH_lines[#Data],4,FALSE),"")</f>
        <v/>
      </c>
      <c r="T18" s="13">
        <f>IFERROR(VLOOKUP(D18,[1]!SearchCT[#Data],2,FALSE),"")</f>
        <v>-700</v>
      </c>
      <c r="U18" s="12">
        <f>IFERROR(VLOOKUP(D18,[1]!SearchCT[#Data],3,FALSE),"")</f>
        <v>-100</v>
      </c>
    </row>
    <row r="19" spans="4:21" x14ac:dyDescent="0.25">
      <c r="D19" s="1" t="s">
        <v>18</v>
      </c>
      <c r="E19" s="1" t="s">
        <v>18</v>
      </c>
      <c r="F19" s="1" t="s">
        <v>18</v>
      </c>
      <c r="J19" s="20" t="str">
        <f>VLOOKUP(D19,[1]!Dictionary[#All],3,FALSE)</f>
        <v>Spinal cord</v>
      </c>
      <c r="K19" s="19">
        <f>VLOOKUP(D19,[1]!Dictionary[#All],4,FALSE)</f>
        <v>7647</v>
      </c>
      <c r="L19" s="19" t="str">
        <f>VLOOKUP(D19,[1]!Dictionary[#All],5,FALSE)</f>
        <v>FMA</v>
      </c>
      <c r="M19" s="18" t="str">
        <f>VLOOKUP(D19,[1]!Dictionary[#All],6,FALSE)</f>
        <v>3.2</v>
      </c>
      <c r="N19" s="17" t="str">
        <f>VLOOKUP(D19,[1]!VolumeType[#All],2,FALSE)</f>
        <v>Organ</v>
      </c>
      <c r="O19" s="16" t="str">
        <f>VLOOKUP(D19,[1]!VolumeType[#All],3,FALSE)</f>
        <v>Organ</v>
      </c>
      <c r="P19" s="15" t="str">
        <f>VLOOKUP(D19,[1]!Colors[#All],3,FALSE)</f>
        <v>z Spinal Canal</v>
      </c>
      <c r="Q19" s="13" t="str">
        <f>IFERROR(VLOOKUP(D19,[1]!DVH_lines[#Data],2,FALSE),"")</f>
        <v/>
      </c>
      <c r="R19" s="14" t="str">
        <f>IFERROR(VLOOKUP(D19,[1]!DVH_lines[#Data],3,FALSE),"")</f>
        <v/>
      </c>
      <c r="S19" s="12" t="str">
        <f>IFERROR(VLOOKUP(D19,[1]!DVH_lines[#Data],4,FALSE),"")</f>
        <v/>
      </c>
      <c r="T19" s="13">
        <f>IFERROR(VLOOKUP(D19,[1]!SearchCT[#Data],2,FALSE),"")</f>
        <v>20</v>
      </c>
      <c r="U19" s="12">
        <f>IFERROR(VLOOKUP(D19,[1]!SearchCT[#Data],3,FALSE),"")</f>
        <v>40</v>
      </c>
    </row>
    <row r="20" spans="4:21" x14ac:dyDescent="0.25">
      <c r="D20" s="1" t="s">
        <v>9</v>
      </c>
      <c r="E20" s="1" t="s">
        <v>9</v>
      </c>
      <c r="F20" s="1" t="s">
        <v>9</v>
      </c>
      <c r="J20" s="20" t="str">
        <f>VLOOKUP(D20,[1]!Dictionary[#All],3,FALSE)</f>
        <v>Heart</v>
      </c>
      <c r="K20" s="19">
        <f>VLOOKUP(D20,[1]!Dictionary[#All],4,FALSE)</f>
        <v>7088</v>
      </c>
      <c r="L20" s="19" t="str">
        <f>VLOOKUP(D20,[1]!Dictionary[#All],5,FALSE)</f>
        <v>FMA</v>
      </c>
      <c r="M20" s="18" t="str">
        <f>VLOOKUP(D20,[1]!Dictionary[#All],6,FALSE)</f>
        <v>3.2</v>
      </c>
      <c r="N20" s="17" t="str">
        <f>VLOOKUP(D20,[1]!VolumeType[#All],2,FALSE)</f>
        <v>Organ</v>
      </c>
      <c r="O20" s="16" t="str">
        <f>VLOOKUP(D20,[1]!VolumeType[#All],3,FALSE)</f>
        <v>Organ</v>
      </c>
      <c r="P20" s="15" t="str">
        <f>VLOOKUP(D20,[1]!Colors[#All],3,FALSE)</f>
        <v>z Heart</v>
      </c>
      <c r="Q20" s="13" t="str">
        <f>IFERROR(VLOOKUP(D20,[1]!DVH_lines[#Data],2,FALSE),"")</f>
        <v/>
      </c>
      <c r="R20" s="14" t="str">
        <f>IFERROR(VLOOKUP(D20,[1]!DVH_lines[#Data],3,FALSE),"")</f>
        <v/>
      </c>
      <c r="S20" s="12" t="str">
        <f>IFERROR(VLOOKUP(D20,[1]!DVH_lines[#Data],4,FALSE),"")</f>
        <v/>
      </c>
      <c r="T20" s="13" t="str">
        <f>IFERROR(VLOOKUP(D20,[1]!SearchCT[#Data],2,FALSE),"")</f>
        <v/>
      </c>
      <c r="U20" s="12" t="str">
        <f>IFERROR(VLOOKUP(D20,[1]!SearchCT[#Data],3,FALSE),"")</f>
        <v/>
      </c>
    </row>
    <row r="21" spans="4:21" x14ac:dyDescent="0.25">
      <c r="D21" s="1" t="s">
        <v>85</v>
      </c>
      <c r="E21" s="1" t="s">
        <v>84</v>
      </c>
      <c r="F21" s="1" t="s">
        <v>162</v>
      </c>
      <c r="J21" s="20" t="str">
        <f>VLOOKUP(D21,[1]!Dictionary[#All],3,FALSE)</f>
        <v>Intercostal muscle</v>
      </c>
      <c r="K21" s="19">
        <f>VLOOKUP(D21,[1]!Dictionary[#All],4,FALSE)</f>
        <v>13354</v>
      </c>
      <c r="L21" s="19" t="str">
        <f>VLOOKUP(D21,[1]!Dictionary[#All],5,FALSE)</f>
        <v>FMA</v>
      </c>
      <c r="M21" s="18" t="str">
        <f>VLOOKUP(D21,[1]!Dictionary[#All],6,FALSE)</f>
        <v>3.2</v>
      </c>
      <c r="N21" s="17" t="str">
        <f>VLOOKUP(D21,[1]!VolumeType[#All],2,FALSE)</f>
        <v>Organ</v>
      </c>
      <c r="O21" s="16" t="str">
        <f>VLOOKUP(D21,[1]!VolumeType[#All],3,FALSE)</f>
        <v>Organ</v>
      </c>
      <c r="P21" s="15" t="str">
        <f>VLOOKUP(D21,[1]!Colors[#All],3,FALSE)</f>
        <v>zIntercostmuscle</v>
      </c>
      <c r="Q21" s="13" t="str">
        <f>IFERROR(VLOOKUP(D21,[1]!DVH_lines[#Data],2,FALSE),"")</f>
        <v/>
      </c>
      <c r="R21" s="14" t="str">
        <f>IFERROR(VLOOKUP(D21,[1]!DVH_lines[#Data],3,FALSE),"")</f>
        <v/>
      </c>
      <c r="S21" s="12" t="str">
        <f>IFERROR(VLOOKUP(D21,[1]!DVH_lines[#Data],4,FALSE),"")</f>
        <v/>
      </c>
      <c r="T21" s="13" t="str">
        <f>IFERROR(VLOOKUP(D21,[1]!SearchCT[#Data],2,FALSE),"")</f>
        <v/>
      </c>
      <c r="U21" s="12" t="str">
        <f>IFERROR(VLOOKUP(D21,[1]!SearchCT[#Data],3,FALSE),"")</f>
        <v/>
      </c>
    </row>
    <row r="22" spans="4:21" x14ac:dyDescent="0.25">
      <c r="D22" s="1" t="s">
        <v>161</v>
      </c>
      <c r="E22" s="1" t="s">
        <v>161</v>
      </c>
      <c r="F22" s="1" t="s">
        <v>161</v>
      </c>
      <c r="J22" s="20" t="str">
        <f>VLOOKUP(D22,[1]!Dictionary[#All],3,FALSE)</f>
        <v>Control Region</v>
      </c>
      <c r="K22" s="19" t="str">
        <f>VLOOKUP(D22,[1]!Dictionary[#All],4,FALSE)</f>
        <v>Control</v>
      </c>
      <c r="L22" s="19" t="str">
        <f>VLOOKUP(D22,[1]!Dictionary[#All],5,FALSE)</f>
        <v>99VMS_STRUCTCODE</v>
      </c>
      <c r="M22" s="18" t="str">
        <f>VLOOKUP(D22,[1]!Dictionary[#All],6,FALSE)</f>
        <v>1.0</v>
      </c>
      <c r="N22" s="17" t="str">
        <f>VLOOKUP(D22,[1]!VolumeType[#All],2,FALSE)</f>
        <v>Control</v>
      </c>
      <c r="O22" s="16" t="str">
        <f>VLOOKUP(D22,[1]!VolumeType[#All],3,FALSE)</f>
        <v>None</v>
      </c>
      <c r="P22" s="15" t="str">
        <f>VLOOKUP(D22,[1]!Colors[#All],3,FALSE)</f>
        <v>z Baseline</v>
      </c>
      <c r="Q22" s="13" t="str">
        <f>IFERROR(VLOOKUP(D22,[1]!DVH_lines[#Data],2,FALSE),"")</f>
        <v/>
      </c>
      <c r="R22" s="14" t="str">
        <f>IFERROR(VLOOKUP(D22,[1]!DVH_lines[#Data],3,FALSE),"")</f>
        <v/>
      </c>
      <c r="S22" s="12" t="str">
        <f>IFERROR(VLOOKUP(D22,[1]!DVH_lines[#Data],4,FALSE),"")</f>
        <v/>
      </c>
      <c r="T22" s="13" t="str">
        <f>IFERROR(VLOOKUP(D22,[1]!SearchCT[#Data],2,FALSE),"")</f>
        <v/>
      </c>
      <c r="U22" s="12" t="str">
        <f>IFERROR(VLOOKUP(D22,[1]!SearchCT[#Data],3,FALSE),"")</f>
        <v/>
      </c>
    </row>
    <row r="23" spans="4:21" x14ac:dyDescent="0.25">
      <c r="D23" s="1" t="s">
        <v>160</v>
      </c>
      <c r="E23" s="1" t="s">
        <v>160</v>
      </c>
      <c r="F23" s="1" t="s">
        <v>160</v>
      </c>
      <c r="J23" s="20" t="str">
        <f>VLOOKUP(D23,[1]!Dictionary[#All],3,FALSE)</f>
        <v>Control Region</v>
      </c>
      <c r="K23" s="19" t="str">
        <f>VLOOKUP(D23,[1]!Dictionary[#All],4,FALSE)</f>
        <v>Control</v>
      </c>
      <c r="L23" s="19" t="str">
        <f>VLOOKUP(D23,[1]!Dictionary[#All],5,FALSE)</f>
        <v>99VMS_STRUCTCODE</v>
      </c>
      <c r="M23" s="18" t="str">
        <f>VLOOKUP(D23,[1]!Dictionary[#All],6,FALSE)</f>
        <v>1.0</v>
      </c>
      <c r="N23" s="17" t="str">
        <f>VLOOKUP(D23,[1]!VolumeType[#All],2,FALSE)</f>
        <v>Control</v>
      </c>
      <c r="O23" s="16" t="str">
        <f>VLOOKUP(D23,[1]!VolumeType[#All],3,FALSE)</f>
        <v>None</v>
      </c>
      <c r="P23" s="15" t="str">
        <f>VLOOKUP(D23,[1]!Colors[#All],3,FALSE)</f>
        <v>z Matchplane</v>
      </c>
      <c r="Q23" s="13" t="str">
        <f>IFERROR(VLOOKUP(D23,[1]!DVH_lines[#Data],2,FALSE),"")</f>
        <v/>
      </c>
      <c r="R23" s="14" t="str">
        <f>IFERROR(VLOOKUP(D23,[1]!DVH_lines[#Data],3,FALSE),"")</f>
        <v/>
      </c>
      <c r="S23" s="12" t="str">
        <f>IFERROR(VLOOKUP(D23,[1]!DVH_lines[#Data],4,FALSE),"")</f>
        <v/>
      </c>
      <c r="T23" s="13" t="str">
        <f>IFERROR(VLOOKUP(D23,[1]!SearchCT[#Data],2,FALSE),"")</f>
        <v/>
      </c>
      <c r="U23" s="12" t="str">
        <f>IFERROR(VLOOKUP(D23,[1]!SearchCT[#Data],3,FALSE),"")</f>
        <v/>
      </c>
    </row>
    <row r="24" spans="4:21" x14ac:dyDescent="0.25">
      <c r="D24" s="1" t="s">
        <v>157</v>
      </c>
      <c r="E24" s="1" t="s">
        <v>157</v>
      </c>
      <c r="F24" s="1" t="s">
        <v>157</v>
      </c>
      <c r="J24" s="20" t="str">
        <f>VLOOKUP(D24,[1]!Dictionary[#All],3,FALSE)</f>
        <v>Pectoralis minor</v>
      </c>
      <c r="K24" s="19">
        <f>VLOOKUP(D24,[1]!Dictionary[#All],4,FALSE)</f>
        <v>13109</v>
      </c>
      <c r="L24" s="19" t="str">
        <f>VLOOKUP(D24,[1]!Dictionary[#All],5,FALSE)</f>
        <v>FMA</v>
      </c>
      <c r="M24" s="18" t="str">
        <f>VLOOKUP(D24,[1]!Dictionary[#All],6,FALSE)</f>
        <v>3.2</v>
      </c>
      <c r="N24" s="17" t="str">
        <f>VLOOKUP(D24,[1]!VolumeType[#All],2,FALSE)</f>
        <v>Organ</v>
      </c>
      <c r="O24" s="16" t="str">
        <f>VLOOKUP(D24,[1]!VolumeType[#All],3,FALSE)</f>
        <v>Organ</v>
      </c>
      <c r="P24" s="15" t="str">
        <f>VLOOKUP(D24,[1]!Colors[#All],3,FALSE)</f>
        <v>zPectoralisMinor</v>
      </c>
      <c r="Q24" s="13" t="str">
        <f>IFERROR(VLOOKUP(D24,[1]!DVH_lines[#Data],2,FALSE),"")</f>
        <v/>
      </c>
      <c r="R24" s="14" t="str">
        <f>IFERROR(VLOOKUP(D24,[1]!DVH_lines[#Data],3,FALSE),"")</f>
        <v/>
      </c>
      <c r="S24" s="12" t="str">
        <f>IFERROR(VLOOKUP(D24,[1]!DVH_lines[#Data],4,FALSE),"")</f>
        <v/>
      </c>
      <c r="T24" s="13" t="str">
        <f>IFERROR(VLOOKUP(D24,[1]!SearchCT[#Data],2,FALSE),"")</f>
        <v/>
      </c>
      <c r="U24" s="12" t="str">
        <f>IFERROR(VLOOKUP(D24,[1]!SearchCT[#Data],3,FALSE),"")</f>
        <v/>
      </c>
    </row>
    <row r="25" spans="4:21" x14ac:dyDescent="0.25">
      <c r="D25" s="1" t="s">
        <v>156</v>
      </c>
      <c r="E25" s="1" t="s">
        <v>156</v>
      </c>
      <c r="F25" s="1" t="s">
        <v>155</v>
      </c>
      <c r="J25" s="20" t="str">
        <f>VLOOKUP(D25,[1]!Dictionary[#All],3,FALSE)</f>
        <v>Subclavian artery</v>
      </c>
      <c r="K25" s="19">
        <f>VLOOKUP(D25,[1]!Dictionary[#All],4,FALSE)</f>
        <v>3951</v>
      </c>
      <c r="L25" s="19" t="str">
        <f>VLOOKUP(D25,[1]!Dictionary[#All],5,FALSE)</f>
        <v>FMA</v>
      </c>
      <c r="M25" s="18" t="str">
        <f>VLOOKUP(D25,[1]!Dictionary[#All],6,FALSE)</f>
        <v>3.2</v>
      </c>
      <c r="N25" s="17" t="str">
        <f>VLOOKUP(D25,[1]!VolumeType[#All],2,FALSE)</f>
        <v>Organ</v>
      </c>
      <c r="O25" s="16" t="str">
        <f>VLOOKUP(D25,[1]!VolumeType[#All],3,FALSE)</f>
        <v>Organ</v>
      </c>
      <c r="P25" s="15" t="str">
        <f>VLOOKUP(D25,[1]!Colors[#All],3,FALSE)</f>
        <v>zAxillaryVessels</v>
      </c>
      <c r="Q25" s="13" t="str">
        <f>IFERROR(VLOOKUP(D25,[1]!DVH_lines[#Data],2,FALSE),"")</f>
        <v/>
      </c>
      <c r="R25" s="14" t="str">
        <f>IFERROR(VLOOKUP(D25,[1]!DVH_lines[#Data],3,FALSE),"")</f>
        <v/>
      </c>
      <c r="S25" s="12" t="str">
        <f>IFERROR(VLOOKUP(D25,[1]!DVH_lines[#Data],4,FALSE),"")</f>
        <v/>
      </c>
      <c r="T25" s="13" t="str">
        <f>IFERROR(VLOOKUP(D25,[1]!SearchCT[#Data],2,FALSE),"")</f>
        <v/>
      </c>
      <c r="U25" s="12" t="str">
        <f>IFERROR(VLOOKUP(D25,[1]!SearchCT[#Data],3,FALSE),"")</f>
        <v/>
      </c>
    </row>
    <row r="26" spans="4:21" x14ac:dyDescent="0.25">
      <c r="D26" s="1" t="s">
        <v>154</v>
      </c>
      <c r="E26" s="1" t="s">
        <v>153</v>
      </c>
      <c r="F26" s="1" t="s">
        <v>153</v>
      </c>
      <c r="J26" s="20" t="str">
        <f>VLOOKUP(D26,[1]!Dictionary[#All],3,FALSE)</f>
        <v>Wire</v>
      </c>
      <c r="K26" s="19">
        <f>VLOOKUP(D26,[1]!Dictionary[#All],4,FALSE)</f>
        <v>5453</v>
      </c>
      <c r="L26" s="19" t="str">
        <f>VLOOKUP(D26,[1]!Dictionary[#All],5,FALSE)</f>
        <v>RADLEX</v>
      </c>
      <c r="M26" s="18">
        <f>VLOOKUP(D26,[1]!Dictionary[#All],6,FALSE)</f>
        <v>3.8</v>
      </c>
      <c r="N26" s="17" t="str">
        <f>VLOOKUP(D26,[1]!VolumeType[#All],2,FALSE)</f>
        <v>Artifact</v>
      </c>
      <c r="O26" s="16" t="str">
        <f>VLOOKUP(D26,[1]!VolumeType[#All],3,FALSE)</f>
        <v>None</v>
      </c>
      <c r="P26" s="15" t="str">
        <f>VLOOKUP(D26,[1]!Colors[#All],3,FALSE)</f>
        <v>z Wire</v>
      </c>
      <c r="Q26" s="13" t="str">
        <f>IFERROR(VLOOKUP(D26,[1]!DVH_lines[#Data],2,FALSE),"")</f>
        <v/>
      </c>
      <c r="R26" s="14" t="str">
        <f>IFERROR(VLOOKUP(D26,[1]!DVH_lines[#Data],3,FALSE),"")</f>
        <v/>
      </c>
      <c r="S26" s="12" t="str">
        <f>IFERROR(VLOOKUP(D26,[1]!DVH_lines[#Data],4,FALSE),"")</f>
        <v/>
      </c>
      <c r="T26" s="13">
        <f>IFERROR(VLOOKUP(D26,[1]!SearchCT[#Data],2,FALSE),"")</f>
        <v>1800</v>
      </c>
      <c r="U26" s="12">
        <f>IFERROR(VLOOKUP(D26,[1]!SearchCT[#Data],3,FALSE),"")</f>
        <v>29768</v>
      </c>
    </row>
    <row r="27" spans="4:21" x14ac:dyDescent="0.25">
      <c r="D27" s="1" t="s">
        <v>152</v>
      </c>
      <c r="E27" s="1" t="s">
        <v>152</v>
      </c>
      <c r="F27" s="1" t="s">
        <v>151</v>
      </c>
      <c r="J27" s="20" t="str">
        <f>VLOOKUP(D27,[1]!Dictionary[#All],3,FALSE)</f>
        <v>Level I axillary lymph node</v>
      </c>
      <c r="K27" s="19">
        <f>VLOOKUP(D27,[1]!Dictionary[#All],4,FALSE)</f>
        <v>14194</v>
      </c>
      <c r="L27" s="19" t="str">
        <f>VLOOKUP(D27,[1]!Dictionary[#All],5,FALSE)</f>
        <v>FMA</v>
      </c>
      <c r="M27" s="18" t="str">
        <f>VLOOKUP(D27,[1]!Dictionary[#All],6,FALSE)</f>
        <v>3.2</v>
      </c>
      <c r="N27" s="17" t="str">
        <f>VLOOKUP(D27,[1]!VolumeType[#All],2,FALSE)</f>
        <v>CTV</v>
      </c>
      <c r="O27" s="16" t="str">
        <f>VLOOKUP(D27,[1]!VolumeType[#All],3,FALSE)</f>
        <v>Nodes</v>
      </c>
      <c r="P27" s="15" t="str">
        <f>VLOOKUP(D27,[1]!Colors[#All],3,FALSE)</f>
        <v>z Nodes Axilla I</v>
      </c>
      <c r="Q27" s="13" t="str">
        <f>IFERROR(VLOOKUP(D27,[1]!DVH_lines[#Data],2,FALSE),"")</f>
        <v/>
      </c>
      <c r="R27" s="14" t="str">
        <f>IFERROR(VLOOKUP(D27,[1]!DVH_lines[#Data],3,FALSE),"")</f>
        <v/>
      </c>
      <c r="S27" s="12" t="str">
        <f>IFERROR(VLOOKUP(D27,[1]!DVH_lines[#Data],4,FALSE),"")</f>
        <v/>
      </c>
      <c r="T27" s="13" t="str">
        <f>IFERROR(VLOOKUP(D27,[1]!SearchCT[#Data],2,FALSE),"")</f>
        <v/>
      </c>
      <c r="U27" s="12" t="str">
        <f>IFERROR(VLOOKUP(D27,[1]!SearchCT[#Data],3,FALSE),"")</f>
        <v/>
      </c>
    </row>
    <row r="28" spans="4:21" x14ac:dyDescent="0.25">
      <c r="D28" s="1" t="s">
        <v>150</v>
      </c>
      <c r="E28" s="1" t="s">
        <v>150</v>
      </c>
      <c r="F28" s="1" t="s">
        <v>149</v>
      </c>
      <c r="J28" s="20" t="str">
        <f>VLOOKUP(D28,[1]!Dictionary[#All],3,FALSE)</f>
        <v>Level II axillary lymph node</v>
      </c>
      <c r="K28" s="19">
        <f>VLOOKUP(D28,[1]!Dictionary[#All],4,FALSE)</f>
        <v>14195</v>
      </c>
      <c r="L28" s="19" t="str">
        <f>VLOOKUP(D28,[1]!Dictionary[#All],5,FALSE)</f>
        <v>FMA</v>
      </c>
      <c r="M28" s="18" t="str">
        <f>VLOOKUP(D28,[1]!Dictionary[#All],6,FALSE)</f>
        <v>3.2</v>
      </c>
      <c r="N28" s="17" t="str">
        <f>VLOOKUP(D28,[1]!VolumeType[#All],2,FALSE)</f>
        <v>CTV</v>
      </c>
      <c r="O28" s="16" t="str">
        <f>VLOOKUP(D28,[1]!VolumeType[#All],3,FALSE)</f>
        <v>Nodes</v>
      </c>
      <c r="P28" s="15" t="str">
        <f>VLOOKUP(D28,[1]!Colors[#All],3,FALSE)</f>
        <v>zNodes Axilla II</v>
      </c>
      <c r="Q28" s="13" t="str">
        <f>IFERROR(VLOOKUP(D28,[1]!DVH_lines[#Data],2,FALSE),"")</f>
        <v/>
      </c>
      <c r="R28" s="14" t="str">
        <f>IFERROR(VLOOKUP(D28,[1]!DVH_lines[#Data],3,FALSE),"")</f>
        <v/>
      </c>
      <c r="S28" s="12" t="str">
        <f>IFERROR(VLOOKUP(D28,[1]!DVH_lines[#Data],4,FALSE),"")</f>
        <v/>
      </c>
      <c r="T28" s="13" t="str">
        <f>IFERROR(VLOOKUP(D28,[1]!SearchCT[#Data],2,FALSE),"")</f>
        <v/>
      </c>
      <c r="U28" s="12" t="str">
        <f>IFERROR(VLOOKUP(D28,[1]!SearchCT[#Data],3,FALSE),"")</f>
        <v/>
      </c>
    </row>
    <row r="29" spans="4:21" x14ac:dyDescent="0.25">
      <c r="D29" s="1" t="s">
        <v>148</v>
      </c>
      <c r="E29" s="1" t="s">
        <v>148</v>
      </c>
      <c r="F29" s="1" t="s">
        <v>147</v>
      </c>
      <c r="J29" s="20" t="str">
        <f>VLOOKUP(D29,[1]!Dictionary[#All],3,FALSE)</f>
        <v>Level III axillary lymph node</v>
      </c>
      <c r="K29" s="19">
        <f>VLOOKUP(D29,[1]!Dictionary[#All],4,FALSE)</f>
        <v>14196</v>
      </c>
      <c r="L29" s="19" t="str">
        <f>VLOOKUP(D29,[1]!Dictionary[#All],5,FALSE)</f>
        <v>FMA</v>
      </c>
      <c r="M29" s="18" t="str">
        <f>VLOOKUP(D29,[1]!Dictionary[#All],6,FALSE)</f>
        <v>3.2</v>
      </c>
      <c r="N29" s="17" t="str">
        <f>VLOOKUP(D29,[1]!VolumeType[#All],2,FALSE)</f>
        <v>CTV</v>
      </c>
      <c r="O29" s="16" t="str">
        <f>VLOOKUP(D29,[1]!VolumeType[#All],3,FALSE)</f>
        <v>Nodes</v>
      </c>
      <c r="P29" s="15" t="str">
        <f>VLOOKUP(D29,[1]!Colors[#All],3,FALSE)</f>
        <v>zNodesAxilla III</v>
      </c>
      <c r="Q29" s="13" t="str">
        <f>IFERROR(VLOOKUP(D29,[1]!DVH_lines[#Data],2,FALSE),"")</f>
        <v/>
      </c>
      <c r="R29" s="14" t="str">
        <f>IFERROR(VLOOKUP(D29,[1]!DVH_lines[#Data],3,FALSE),"")</f>
        <v/>
      </c>
      <c r="S29" s="12" t="str">
        <f>IFERROR(VLOOKUP(D29,[1]!DVH_lines[#Data],4,FALSE),"")</f>
        <v/>
      </c>
      <c r="T29" s="13" t="str">
        <f>IFERROR(VLOOKUP(D29,[1]!SearchCT[#Data],2,FALSE),"")</f>
        <v/>
      </c>
      <c r="U29" s="12" t="str">
        <f>IFERROR(VLOOKUP(D29,[1]!SearchCT[#Data],3,FALSE),"")</f>
        <v/>
      </c>
    </row>
    <row r="30" spans="4:21" x14ac:dyDescent="0.25">
      <c r="D30" s="1" t="s">
        <v>146</v>
      </c>
      <c r="E30" s="1" t="s">
        <v>146</v>
      </c>
      <c r="F30" s="1" t="s">
        <v>145</v>
      </c>
      <c r="J30" s="20" t="str">
        <f>VLOOKUP(D30,[1]!Dictionary[#All],3,FALSE)</f>
        <v>Parasternal lymphatic chain</v>
      </c>
      <c r="K30" s="19">
        <f>VLOOKUP(D30,[1]!Dictionary[#All],4,FALSE)</f>
        <v>235068</v>
      </c>
      <c r="L30" s="19" t="str">
        <f>VLOOKUP(D30,[1]!Dictionary[#All],5,FALSE)</f>
        <v>FMA</v>
      </c>
      <c r="M30" s="18" t="str">
        <f>VLOOKUP(D30,[1]!Dictionary[#All],6,FALSE)</f>
        <v>3.2</v>
      </c>
      <c r="N30" s="17" t="str">
        <f>VLOOKUP(D30,[1]!VolumeType[#All],2,FALSE)</f>
        <v>CTV</v>
      </c>
      <c r="O30" s="16" t="str">
        <f>VLOOKUP(D30,[1]!VolumeType[#All],3,FALSE)</f>
        <v>Nodes</v>
      </c>
      <c r="P30" s="15" t="str">
        <f>VLOOKUP(D30,[1]!Colors[#All],3,FALSE)</f>
        <v>z Nodes IMC</v>
      </c>
      <c r="Q30" s="13" t="str">
        <f>IFERROR(VLOOKUP(D30,[1]!DVH_lines[#Data],2,FALSE),"")</f>
        <v/>
      </c>
      <c r="R30" s="14" t="str">
        <f>IFERROR(VLOOKUP(D30,[1]!DVH_lines[#Data],3,FALSE),"")</f>
        <v/>
      </c>
      <c r="S30" s="12" t="str">
        <f>IFERROR(VLOOKUP(D30,[1]!DVH_lines[#Data],4,FALSE),"")</f>
        <v/>
      </c>
      <c r="T30" s="13" t="str">
        <f>IFERROR(VLOOKUP(D30,[1]!SearchCT[#Data],2,FALSE),"")</f>
        <v/>
      </c>
      <c r="U30" s="12" t="str">
        <f>IFERROR(VLOOKUP(D30,[1]!SearchCT[#Data],3,FALSE),"")</f>
        <v/>
      </c>
    </row>
    <row r="31" spans="4:21" x14ac:dyDescent="0.25">
      <c r="D31" s="1" t="s">
        <v>144</v>
      </c>
      <c r="E31" s="1" t="s">
        <v>144</v>
      </c>
      <c r="F31" s="1" t="s">
        <v>143</v>
      </c>
      <c r="J31" s="20" t="str">
        <f>VLOOKUP(D31,[1]!Dictionary[#All],3,FALSE)</f>
        <v>Supraclavicular lymph node</v>
      </c>
      <c r="K31" s="19">
        <f>VLOOKUP(D31,[1]!Dictionary[#All],4,FALSE)</f>
        <v>14192</v>
      </c>
      <c r="L31" s="19" t="str">
        <f>VLOOKUP(D31,[1]!Dictionary[#All],5,FALSE)</f>
        <v>FMA</v>
      </c>
      <c r="M31" s="18" t="str">
        <f>VLOOKUP(D31,[1]!Dictionary[#All],6,FALSE)</f>
        <v>3.2</v>
      </c>
      <c r="N31" s="17" t="str">
        <f>VLOOKUP(D31,[1]!VolumeType[#All],2,FALSE)</f>
        <v>CTV</v>
      </c>
      <c r="O31" s="16" t="str">
        <f>VLOOKUP(D31,[1]!VolumeType[#All],3,FALSE)</f>
        <v>Nodes</v>
      </c>
      <c r="P31" s="15" t="str">
        <f>VLOOKUP(D31,[1]!Colors[#All],3,FALSE)</f>
        <v>z Nodes SC</v>
      </c>
      <c r="Q31" s="13" t="str">
        <f>IFERROR(VLOOKUP(D31,[1]!DVH_lines[#Data],2,FALSE),"")</f>
        <v/>
      </c>
      <c r="R31" s="14" t="str">
        <f>IFERROR(VLOOKUP(D31,[1]!DVH_lines[#Data],3,FALSE),"")</f>
        <v/>
      </c>
      <c r="S31" s="12" t="str">
        <f>IFERROR(VLOOKUP(D31,[1]!DVH_lines[#Data],4,FALSE),"")</f>
        <v/>
      </c>
      <c r="T31" s="13" t="str">
        <f>IFERROR(VLOOKUP(D31,[1]!SearchCT[#Data],2,FALSE),"")</f>
        <v/>
      </c>
      <c r="U31" s="12" t="str">
        <f>IFERROR(VLOOKUP(D31,[1]!SearchCT[#Data],3,FALSE),"")</f>
        <v/>
      </c>
    </row>
    <row r="32" spans="4:21" x14ac:dyDescent="0.25">
      <c r="D32" s="1" t="s">
        <v>62</v>
      </c>
      <c r="E32" s="1" t="s">
        <v>64</v>
      </c>
      <c r="F32" s="1" t="s">
        <v>60</v>
      </c>
      <c r="J32" s="20" t="str">
        <f>VLOOKUP(D32,[1]!Dictionary[#All],3,FALSE)</f>
        <v>Artifact</v>
      </c>
      <c r="K32" s="19">
        <f>VLOOKUP(D32,[1]!Dictionary[#All],4,FALSE)</f>
        <v>11296</v>
      </c>
      <c r="L32" s="19" t="str">
        <f>VLOOKUP(D32,[1]!Dictionary[#All],5,FALSE)</f>
        <v>RADLEX</v>
      </c>
      <c r="M32" s="18">
        <f>VLOOKUP(D32,[1]!Dictionary[#All],6,FALSE)</f>
        <v>3.8</v>
      </c>
      <c r="N32" s="17" t="str">
        <f>VLOOKUP(D32,[1]!VolumeType[#All],2,FALSE)</f>
        <v>Artifact</v>
      </c>
      <c r="O32" s="16" t="str">
        <f>VLOOKUP(D32,[1]!VolumeType[#All],3,FALSE)</f>
        <v>None</v>
      </c>
      <c r="P32" s="15" t="str">
        <f>VLOOKUP(D32,[1]!Colors[#All],3,FALSE)</f>
        <v>z RO Helper</v>
      </c>
      <c r="Q32" s="13" t="str">
        <f>IFERROR(VLOOKUP(D32,[1]!DVH_lines[#Data],2,FALSE),"")</f>
        <v/>
      </c>
      <c r="R32" s="14" t="str">
        <f>IFERROR(VLOOKUP(D32,[1]!DVH_lines[#Data],3,FALSE),"")</f>
        <v/>
      </c>
      <c r="S32" s="12" t="str">
        <f>IFERROR(VLOOKUP(D32,[1]!DVH_lines[#Data],4,FALSE),"")</f>
        <v/>
      </c>
      <c r="T32" s="13" t="str">
        <f>IFERROR(VLOOKUP(D32,[1]!SearchCT[#Data],2,FALSE),"")</f>
        <v/>
      </c>
      <c r="U32" s="12" t="str">
        <f>IFERROR(VLOOKUP(D32,[1]!SearchCT[#Data],3,FALSE),"")</f>
        <v/>
      </c>
    </row>
    <row r="33" spans="4:21" x14ac:dyDescent="0.25">
      <c r="D33" s="1" t="s">
        <v>62</v>
      </c>
      <c r="E33" s="1" t="s">
        <v>63</v>
      </c>
      <c r="F33" s="1" t="s">
        <v>60</v>
      </c>
      <c r="J33" s="20" t="str">
        <f>VLOOKUP(D33,[1]!Dictionary[#All],3,FALSE)</f>
        <v>Artifact</v>
      </c>
      <c r="K33" s="19">
        <f>VLOOKUP(D33,[1]!Dictionary[#All],4,FALSE)</f>
        <v>11296</v>
      </c>
      <c r="L33" s="19" t="str">
        <f>VLOOKUP(D33,[1]!Dictionary[#All],5,FALSE)</f>
        <v>RADLEX</v>
      </c>
      <c r="M33" s="18">
        <f>VLOOKUP(D33,[1]!Dictionary[#All],6,FALSE)</f>
        <v>3.8</v>
      </c>
      <c r="N33" s="17" t="str">
        <f>VLOOKUP(D33,[1]!VolumeType[#All],2,FALSE)</f>
        <v>Artifact</v>
      </c>
      <c r="O33" s="16" t="str">
        <f>VLOOKUP(D33,[1]!VolumeType[#All],3,FALSE)</f>
        <v>None</v>
      </c>
      <c r="P33" s="15" t="str">
        <f>VLOOKUP(D33,[1]!Colors[#All],3,FALSE)</f>
        <v>z RO Helper</v>
      </c>
      <c r="Q33" s="13" t="str">
        <f>IFERROR(VLOOKUP(D33,[1]!DVH_lines[#Data],2,FALSE),"")</f>
        <v/>
      </c>
      <c r="R33" s="14" t="str">
        <f>IFERROR(VLOOKUP(D33,[1]!DVH_lines[#Data],3,FALSE),"")</f>
        <v/>
      </c>
      <c r="S33" s="12" t="str">
        <f>IFERROR(VLOOKUP(D33,[1]!DVH_lines[#Data],4,FALSE),"")</f>
        <v/>
      </c>
      <c r="T33" s="13" t="str">
        <f>IFERROR(VLOOKUP(D33,[1]!SearchCT[#Data],2,FALSE),"")</f>
        <v/>
      </c>
      <c r="U33" s="12" t="str">
        <f>IFERROR(VLOOKUP(D33,[1]!SearchCT[#Data],3,FALSE),"")</f>
        <v/>
      </c>
    </row>
    <row r="34" spans="4:21" ht="15.75" thickBot="1" x14ac:dyDescent="0.3">
      <c r="D34" s="1" t="s">
        <v>62</v>
      </c>
      <c r="E34" s="1" t="s">
        <v>61</v>
      </c>
      <c r="F34" s="1" t="s">
        <v>60</v>
      </c>
      <c r="J34" s="9" t="str">
        <f>VLOOKUP(D34,[1]!Dictionary[#All],3,FALSE)</f>
        <v>Artifact</v>
      </c>
      <c r="K34" s="8">
        <f>VLOOKUP(D34,[1]!Dictionary[#All],4,FALSE)</f>
        <v>11296</v>
      </c>
      <c r="L34" s="8" t="str">
        <f>VLOOKUP(D34,[1]!Dictionary[#All],5,FALSE)</f>
        <v>RADLEX</v>
      </c>
      <c r="M34" s="7">
        <f>VLOOKUP(D34,[1]!Dictionary[#All],6,FALSE)</f>
        <v>3.8</v>
      </c>
      <c r="N34" s="6" t="str">
        <f>VLOOKUP(D34,[1]!VolumeType[#All],2,FALSE)</f>
        <v>Artifact</v>
      </c>
      <c r="O34" s="5" t="str">
        <f>VLOOKUP(D34,[1]!VolumeType[#All],3,FALSE)</f>
        <v>None</v>
      </c>
      <c r="P34" s="41" t="str">
        <f>VLOOKUP(D34,[1]!Colors[#All],3,FALSE)</f>
        <v>z RO Helper</v>
      </c>
      <c r="Q34" s="3" t="str">
        <f>IFERROR(VLOOKUP(D34,[1]!DVH_lines[#Data],2,FALSE),"")</f>
        <v/>
      </c>
      <c r="R34" s="4" t="str">
        <f>IFERROR(VLOOKUP(D34,[1]!DVH_lines[#Data],3,FALSE),"")</f>
        <v/>
      </c>
      <c r="S34" s="2" t="str">
        <f>IFERROR(VLOOKUP(D34,[1]!DVH_lines[#Data],4,FALSE),"")</f>
        <v/>
      </c>
      <c r="T34" s="3" t="str">
        <f>IFERROR(VLOOKUP(D34,[1]!SearchCT[#Data],2,FALSE),"")</f>
        <v/>
      </c>
      <c r="U34" s="2" t="str">
        <f>IFERROR(VLOOKUP(D34,[1]!SearchCT[#Data],3,FALSE),"")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6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workbookViewId="0">
      <selection activeCell="D13" sqref="D13:H13"/>
    </sheetView>
  </sheetViews>
  <sheetFormatPr defaultRowHeight="15" x14ac:dyDescent="0.25"/>
  <cols>
    <col min="1" max="1" width="18.5703125" style="51" bestFit="1" customWidth="1"/>
    <col min="2" max="2" width="23.42578125" style="51" bestFit="1" customWidth="1"/>
    <col min="3" max="3" width="5.42578125" style="51" customWidth="1"/>
    <col min="4" max="4" width="15.85546875" style="51" bestFit="1" customWidth="1"/>
    <col min="5" max="5" width="16.42578125" style="51" bestFit="1" customWidth="1"/>
    <col min="6" max="6" width="24.42578125" style="51" bestFit="1" customWidth="1"/>
    <col min="7" max="7" width="13.42578125" style="51" bestFit="1" customWidth="1"/>
    <col min="8" max="8" width="18.85546875" style="51" bestFit="1" customWidth="1"/>
    <col min="9" max="9" width="5.85546875" style="51" bestFit="1" customWidth="1"/>
    <col min="10" max="11" width="15.42578125" style="51" bestFit="1" customWidth="1"/>
    <col min="12" max="12" width="19.7109375" style="51" bestFit="1" customWidth="1"/>
    <col min="13" max="13" width="21" style="51" bestFit="1" customWidth="1"/>
    <col min="14" max="14" width="9.7109375" style="51" bestFit="1" customWidth="1"/>
    <col min="15" max="15" width="15.42578125" style="51" bestFit="1" customWidth="1"/>
    <col min="16" max="16" width="16.28515625" style="51" bestFit="1" customWidth="1"/>
    <col min="17" max="17" width="14.42578125" style="51" bestFit="1" customWidth="1"/>
    <col min="18" max="18" width="14.140625" style="51" bestFit="1" customWidth="1"/>
    <col min="19" max="19" width="15.42578125" style="51" bestFit="1" customWidth="1"/>
    <col min="20" max="20" width="14" style="51" bestFit="1" customWidth="1"/>
    <col min="21" max="21" width="14.42578125" style="51" bestFit="1" customWidth="1"/>
    <col min="22" max="16384" width="9.140625" style="51"/>
  </cols>
  <sheetData>
    <row r="1" spans="1:21" ht="21" thickBot="1" x14ac:dyDescent="0.35">
      <c r="A1" s="63" t="s">
        <v>210</v>
      </c>
      <c r="B1" s="63"/>
      <c r="C1" s="38"/>
      <c r="D1" s="63" t="s">
        <v>49</v>
      </c>
      <c r="E1" s="63"/>
      <c r="F1" s="63"/>
      <c r="G1" s="63"/>
      <c r="H1" s="63"/>
      <c r="J1" s="61" t="s">
        <v>48</v>
      </c>
      <c r="K1" s="64"/>
      <c r="L1" s="64"/>
      <c r="M1" s="62"/>
      <c r="N1" s="61" t="s">
        <v>47</v>
      </c>
      <c r="O1" s="64"/>
      <c r="P1" s="43" t="s">
        <v>46</v>
      </c>
      <c r="Q1" s="61" t="s">
        <v>45</v>
      </c>
      <c r="R1" s="64"/>
      <c r="S1" s="62"/>
      <c r="T1" s="61" t="s">
        <v>44</v>
      </c>
      <c r="U1" s="62"/>
    </row>
    <row r="2" spans="1:21" ht="15.75" x14ac:dyDescent="0.25">
      <c r="A2" s="37" t="s">
        <v>43</v>
      </c>
      <c r="B2" s="42" t="s">
        <v>42</v>
      </c>
      <c r="C2" s="22"/>
      <c r="D2" s="37" t="s">
        <v>25</v>
      </c>
      <c r="E2" s="36" t="s">
        <v>28</v>
      </c>
      <c r="F2" s="35" t="s">
        <v>41</v>
      </c>
      <c r="G2" s="35" t="s">
        <v>82</v>
      </c>
      <c r="H2" s="47" t="s">
        <v>81</v>
      </c>
      <c r="J2" s="34" t="s">
        <v>40</v>
      </c>
      <c r="K2" s="32" t="s">
        <v>39</v>
      </c>
      <c r="L2" s="32" t="s">
        <v>38</v>
      </c>
      <c r="M2" s="30" t="s">
        <v>37</v>
      </c>
      <c r="N2" s="31" t="s">
        <v>36</v>
      </c>
      <c r="O2" s="32" t="s">
        <v>35</v>
      </c>
      <c r="P2" s="33" t="s">
        <v>34</v>
      </c>
      <c r="Q2" s="31" t="s">
        <v>33</v>
      </c>
      <c r="R2" s="32" t="s">
        <v>32</v>
      </c>
      <c r="S2" s="30" t="s">
        <v>31</v>
      </c>
      <c r="T2" s="31" t="s">
        <v>30</v>
      </c>
      <c r="U2" s="30" t="s">
        <v>29</v>
      </c>
    </row>
    <row r="3" spans="1:21" x14ac:dyDescent="0.25">
      <c r="A3" s="51" t="s">
        <v>185</v>
      </c>
      <c r="B3" s="25" t="s">
        <v>210</v>
      </c>
      <c r="C3" s="22"/>
      <c r="D3" s="29" t="s">
        <v>80</v>
      </c>
      <c r="E3" s="24" t="s">
        <v>80</v>
      </c>
      <c r="F3" s="26" t="s">
        <v>80</v>
      </c>
      <c r="G3" s="44"/>
      <c r="H3" s="25"/>
      <c r="J3" s="20" t="str">
        <f>VLOOKUP(D3,[1]!Dictionary[#All],3,FALSE)</f>
        <v>Body</v>
      </c>
      <c r="K3" s="19" t="str">
        <f>VLOOKUP(D3,[1]!Dictionary[#All],4,FALSE)</f>
        <v>BODY</v>
      </c>
      <c r="L3" s="19" t="str">
        <f>VLOOKUP(D3,[1]!Dictionary[#All],5,FALSE)</f>
        <v>99VMS_STRUCTCODE</v>
      </c>
      <c r="M3" s="18" t="str">
        <f>VLOOKUP(D3,[1]!Dictionary[#All],6,FALSE)</f>
        <v>1.0</v>
      </c>
      <c r="N3" s="17" t="str">
        <f>VLOOKUP(D3,[1]!VolumeType[#All],2,FALSE)</f>
        <v>Special</v>
      </c>
      <c r="O3" s="16" t="str">
        <f>VLOOKUP(D3,[1]!VolumeType[#All],3,FALSE)</f>
        <v>BODY</v>
      </c>
      <c r="P3" s="15" t="str">
        <f>VLOOKUP(D3,[1]!Colors[#All],3,FALSE)</f>
        <v>z Body</v>
      </c>
      <c r="Q3" s="13" t="str">
        <f>IFERROR(VLOOKUP(D3,[1]!DVH_lines[#Data],2,FALSE),"")</f>
        <v/>
      </c>
      <c r="R3" s="14" t="str">
        <f>IFERROR(VLOOKUP(D3,[1]!DVH_lines[#Data],3,FALSE),"")</f>
        <v/>
      </c>
      <c r="S3" s="12" t="str">
        <f>IFERROR(VLOOKUP(D3,[1]!DVH_lines[#Data],4,FALSE),"")</f>
        <v/>
      </c>
      <c r="T3" s="13">
        <f>IFERROR(VLOOKUP(D3,[1]!SearchCT[#Data],2,FALSE),"")</f>
        <v>-350</v>
      </c>
      <c r="U3" s="12">
        <f>IFERROR(VLOOKUP(D3,[1]!SearchCT[#Data],3,FALSE),"")</f>
        <v>-50</v>
      </c>
    </row>
    <row r="4" spans="1:21" x14ac:dyDescent="0.25">
      <c r="A4" s="51" t="s">
        <v>187</v>
      </c>
      <c r="B4" s="25" t="s">
        <v>25</v>
      </c>
      <c r="C4" s="22"/>
      <c r="D4" s="11" t="s">
        <v>79</v>
      </c>
      <c r="E4" s="24" t="s">
        <v>79</v>
      </c>
      <c r="F4" s="26" t="s">
        <v>78</v>
      </c>
      <c r="G4" s="44"/>
      <c r="H4" s="25"/>
      <c r="J4" s="20" t="str">
        <f>VLOOKUP(D4,[1]!Dictionary[#All],3,FALSE)</f>
        <v>Treated Volume</v>
      </c>
      <c r="K4" s="19" t="str">
        <f>VLOOKUP(D4,[1]!Dictionary[#All],4,FALSE)</f>
        <v>Treated Volume</v>
      </c>
      <c r="L4" s="19" t="str">
        <f>VLOOKUP(D4,[1]!Dictionary[#All],5,FALSE)</f>
        <v>99VMS_STRUCTCODE</v>
      </c>
      <c r="M4" s="18" t="str">
        <f>VLOOKUP(D4,[1]!Dictionary[#All],6,FALSE)</f>
        <v>1.0</v>
      </c>
      <c r="N4" s="17" t="str">
        <f>VLOOKUP(D4,[1]!VolumeType[#All],2,FALSE)</f>
        <v>Special</v>
      </c>
      <c r="O4" s="16" t="str">
        <f>VLOOKUP(D4,[1]!VolumeType[#All],3,FALSE)</f>
        <v>PTV</v>
      </c>
      <c r="P4" s="15" t="str">
        <f>VLOOKUP(D4,[1]!Colors[#All],3,FALSE)</f>
        <v>z DPV</v>
      </c>
      <c r="Q4" s="13" t="str">
        <f>IFERROR(VLOOKUP(D4,[1]!DVH_lines[#Data],2,FALSE),"")</f>
        <v/>
      </c>
      <c r="R4" s="14" t="str">
        <f>IFERROR(VLOOKUP(D4,[1]!DVH_lines[#Data],3,FALSE),"")</f>
        <v/>
      </c>
      <c r="S4" s="12" t="str">
        <f>IFERROR(VLOOKUP(D4,[1]!DVH_lines[#Data],4,FALSE),"")</f>
        <v/>
      </c>
      <c r="T4" s="13" t="str">
        <f>IFERROR(VLOOKUP(D4,[1]!SearchCT[#Data],2,FALSE),"")</f>
        <v/>
      </c>
      <c r="U4" s="12" t="str">
        <f>IFERROR(VLOOKUP(D4,[1]!SearchCT[#Data],3,FALSE),"")</f>
        <v/>
      </c>
    </row>
    <row r="5" spans="1:21" x14ac:dyDescent="0.25">
      <c r="A5" s="51" t="s">
        <v>22</v>
      </c>
      <c r="B5" s="25" t="s">
        <v>211</v>
      </c>
      <c r="C5" s="22"/>
      <c r="D5" s="29" t="s">
        <v>74</v>
      </c>
      <c r="E5" s="24" t="s">
        <v>74</v>
      </c>
      <c r="F5" s="26" t="s">
        <v>74</v>
      </c>
      <c r="G5" s="44"/>
      <c r="H5" s="25"/>
      <c r="J5" s="20" t="str">
        <f>VLOOKUP(D5,[1]!Dictionary[#All],3,FALSE)</f>
        <v>GTV Primary</v>
      </c>
      <c r="K5" s="19" t="str">
        <f>VLOOKUP(D5,[1]!Dictionary[#All],4,FALSE)</f>
        <v>GTVp</v>
      </c>
      <c r="L5" s="19" t="str">
        <f>VLOOKUP(D5,[1]!Dictionary[#All],5,FALSE)</f>
        <v>99VMS_STRUCTCODE</v>
      </c>
      <c r="M5" s="18" t="str">
        <f>VLOOKUP(D5,[1]!Dictionary[#All],6,FALSE)</f>
        <v>1.0</v>
      </c>
      <c r="N5" s="17" t="str">
        <f>VLOOKUP(D5,[1]!VolumeType[#All],2,FALSE)</f>
        <v>GTV</v>
      </c>
      <c r="O5" s="16" t="str">
        <f>VLOOKUP(D5,[1]!VolumeType[#All],3,FALSE)</f>
        <v>GTV</v>
      </c>
      <c r="P5" s="15" t="str">
        <f>VLOOKUP(D5,[1]!Colors[#All],3,FALSE)</f>
        <v>z GTV</v>
      </c>
      <c r="Q5" s="13" t="str">
        <f>IFERROR(VLOOKUP(D5,[1]!DVH_lines[#Data],2,FALSE),"")</f>
        <v/>
      </c>
      <c r="R5" s="14" t="str">
        <f>IFERROR(VLOOKUP(D5,[1]!DVH_lines[#Data],3,FALSE),"")</f>
        <v/>
      </c>
      <c r="S5" s="12" t="str">
        <f>IFERROR(VLOOKUP(D5,[1]!DVH_lines[#Data],4,FALSE),"")</f>
        <v/>
      </c>
      <c r="T5" s="13" t="str">
        <f>IFERROR(VLOOKUP(D5,[1]!SearchCT[#Data],2,FALSE),"")</f>
        <v/>
      </c>
      <c r="U5" s="12" t="str">
        <f>IFERROR(VLOOKUP(D5,[1]!SearchCT[#Data],3,FALSE),"")</f>
        <v/>
      </c>
    </row>
    <row r="6" spans="1:21" x14ac:dyDescent="0.25">
      <c r="A6" s="51" t="s">
        <v>178</v>
      </c>
      <c r="B6" s="25">
        <v>5</v>
      </c>
      <c r="C6" s="22"/>
      <c r="D6" s="29" t="s">
        <v>73</v>
      </c>
      <c r="E6" s="24" t="s">
        <v>73</v>
      </c>
      <c r="F6" s="26" t="s">
        <v>72</v>
      </c>
      <c r="G6" s="44"/>
      <c r="H6" s="25"/>
      <c r="J6" s="20" t="str">
        <f>VLOOKUP(D6,[1]!Dictionary[#All],3,FALSE)</f>
        <v>CTV Primary</v>
      </c>
      <c r="K6" s="19" t="str">
        <f>VLOOKUP(D6,[1]!Dictionary[#All],4,FALSE)</f>
        <v>CTVp</v>
      </c>
      <c r="L6" s="19" t="str">
        <f>VLOOKUP(D6,[1]!Dictionary[#All],5,FALSE)</f>
        <v>99VMS_STRUCTCODE</v>
      </c>
      <c r="M6" s="18" t="str">
        <f>VLOOKUP(D6,[1]!Dictionary[#All],6,FALSE)</f>
        <v>1.0</v>
      </c>
      <c r="N6" s="17" t="str">
        <f>VLOOKUP(D6,[1]!VolumeType[#All],2,FALSE)</f>
        <v>CTV</v>
      </c>
      <c r="O6" s="16" t="str">
        <f>VLOOKUP(D6,[1]!VolumeType[#All],3,FALSE)</f>
        <v>CTV</v>
      </c>
      <c r="P6" s="15" t="str">
        <f>VLOOKUP(D6,[1]!Colors[#All],3,FALSE)</f>
        <v>z CTV</v>
      </c>
      <c r="Q6" s="13" t="str">
        <f>IFERROR(VLOOKUP(D6,[1]!DVH_lines[#Data],2,FALSE),"")</f>
        <v/>
      </c>
      <c r="R6" s="14" t="str">
        <f>IFERROR(VLOOKUP(D6,[1]!DVH_lines[#Data],3,FALSE),"")</f>
        <v/>
      </c>
      <c r="S6" s="12" t="str">
        <f>IFERROR(VLOOKUP(D6,[1]!DVH_lines[#Data],4,FALSE),"")</f>
        <v/>
      </c>
      <c r="T6" s="13" t="str">
        <f>IFERROR(VLOOKUP(D6,[1]!SearchCT[#Data],2,FALSE),"")</f>
        <v/>
      </c>
      <c r="U6" s="12" t="str">
        <f>IFERROR(VLOOKUP(D6,[1]!SearchCT[#Data],3,FALSE),"")</f>
        <v/>
      </c>
    </row>
    <row r="7" spans="1:21" x14ac:dyDescent="0.25">
      <c r="A7" s="51" t="s">
        <v>19</v>
      </c>
      <c r="B7" s="28"/>
      <c r="D7" s="11" t="s">
        <v>70</v>
      </c>
      <c r="E7" s="24" t="s">
        <v>70</v>
      </c>
      <c r="F7" s="26" t="s">
        <v>70</v>
      </c>
      <c r="G7" s="44"/>
      <c r="H7" s="25"/>
      <c r="J7" s="20" t="str">
        <f>VLOOKUP(D7,[1]!Dictionary[#All],3,FALSE)</f>
        <v>PTV Primary</v>
      </c>
      <c r="K7" s="19" t="str">
        <f>VLOOKUP(D7,[1]!Dictionary[#All],4,FALSE)</f>
        <v>PTVp</v>
      </c>
      <c r="L7" s="19" t="str">
        <f>VLOOKUP(D7,[1]!Dictionary[#All],5,FALSE)</f>
        <v>99VMS_STRUCTCODE</v>
      </c>
      <c r="M7" s="18" t="str">
        <f>VLOOKUP(D7,[1]!Dictionary[#All],6,FALSE)</f>
        <v>1.0</v>
      </c>
      <c r="N7" s="17" t="str">
        <f>VLOOKUP(D7,[1]!VolumeType[#All],2,FALSE)</f>
        <v>PTV</v>
      </c>
      <c r="O7" s="16" t="str">
        <f>VLOOKUP(D7,[1]!VolumeType[#All],3,FALSE)</f>
        <v>PTV</v>
      </c>
      <c r="P7" s="15" t="str">
        <f>VLOOKUP(D7,[1]!Colors[#All],3,FALSE)</f>
        <v>z PTV</v>
      </c>
      <c r="Q7" s="13" t="str">
        <f>IFERROR(VLOOKUP(D7,[1]!DVH_lines[#Data],2,FALSE),"")</f>
        <v/>
      </c>
      <c r="R7" s="14" t="str">
        <f>IFERROR(VLOOKUP(D7,[1]!DVH_lines[#Data],3,FALSE),"")</f>
        <v/>
      </c>
      <c r="S7" s="12" t="str">
        <f>IFERROR(VLOOKUP(D7,[1]!DVH_lines[#Data],4,FALSE),"")</f>
        <v/>
      </c>
      <c r="T7" s="13" t="str">
        <f>IFERROR(VLOOKUP(D7,[1]!SearchCT[#Data],2,FALSE),"")</f>
        <v/>
      </c>
      <c r="U7" s="12" t="str">
        <f>IFERROR(VLOOKUP(D7,[1]!SearchCT[#Data],3,FALSE),"")</f>
        <v/>
      </c>
    </row>
    <row r="8" spans="1:21" x14ac:dyDescent="0.25">
      <c r="A8" s="51" t="s">
        <v>17</v>
      </c>
      <c r="B8" s="27" t="s">
        <v>212</v>
      </c>
      <c r="D8" s="56" t="s">
        <v>70</v>
      </c>
      <c r="E8" s="57" t="s">
        <v>87</v>
      </c>
      <c r="F8" s="58" t="s">
        <v>200</v>
      </c>
      <c r="G8" s="59"/>
      <c r="H8" s="60"/>
      <c r="J8" s="20" t="str">
        <f>VLOOKUP(D8,[1]!Dictionary[#All],3,FALSE)</f>
        <v>PTV Primary</v>
      </c>
      <c r="K8" s="19" t="str">
        <f>VLOOKUP(D8,[1]!Dictionary[#All],4,FALSE)</f>
        <v>PTVp</v>
      </c>
      <c r="L8" s="19" t="str">
        <f>VLOOKUP(D8,[1]!Dictionary[#All],5,FALSE)</f>
        <v>99VMS_STRUCTCODE</v>
      </c>
      <c r="M8" s="18" t="str">
        <f>VLOOKUP(D8,[1]!Dictionary[#All],6,FALSE)</f>
        <v>1.0</v>
      </c>
      <c r="N8" s="17" t="str">
        <f>VLOOKUP(D8,[1]!VolumeType[#All],2,FALSE)</f>
        <v>PTV</v>
      </c>
      <c r="O8" s="16" t="str">
        <f>VLOOKUP(D8,[1]!VolumeType[#All],3,FALSE)</f>
        <v>PTV</v>
      </c>
      <c r="P8" s="15" t="str">
        <f>VLOOKUP(D8,[1]!Colors[#All],3,FALSE)</f>
        <v>z PTV</v>
      </c>
      <c r="Q8" s="13" t="str">
        <f>IFERROR(VLOOKUP(D8,[1]!DVH_lines[#Data],2,FALSE),"")</f>
        <v/>
      </c>
      <c r="R8" s="14" t="str">
        <f>IFERROR(VLOOKUP(D8,[1]!DVH_lines[#Data],3,FALSE),"")</f>
        <v/>
      </c>
      <c r="S8" s="12" t="str">
        <f>IFERROR(VLOOKUP(D8,[1]!DVH_lines[#Data],4,FALSE),"")</f>
        <v/>
      </c>
      <c r="T8" s="13" t="str">
        <f>IFERROR(VLOOKUP(D8,[1]!SearchCT[#Data],2,FALSE),"")</f>
        <v/>
      </c>
      <c r="U8" s="12" t="str">
        <f>IFERROR(VLOOKUP(D8,[1]!SearchCT[#Data],3,FALSE),"")</f>
        <v/>
      </c>
    </row>
    <row r="9" spans="1:21" x14ac:dyDescent="0.25">
      <c r="A9" s="51" t="s">
        <v>186</v>
      </c>
      <c r="B9" s="28" t="s">
        <v>179</v>
      </c>
      <c r="D9" s="29" t="s">
        <v>18</v>
      </c>
      <c r="E9" s="24" t="s">
        <v>208</v>
      </c>
      <c r="F9" s="26" t="s">
        <v>18</v>
      </c>
      <c r="G9" s="44"/>
      <c r="H9" s="25"/>
      <c r="J9" s="20" t="str">
        <f>VLOOKUP(D9,[1]!Dictionary[#All],3,FALSE)</f>
        <v>Spinal cord</v>
      </c>
      <c r="K9" s="19">
        <f>VLOOKUP(D9,[1]!Dictionary[#All],4,FALSE)</f>
        <v>7647</v>
      </c>
      <c r="L9" s="19" t="str">
        <f>VLOOKUP(D9,[1]!Dictionary[#All],5,FALSE)</f>
        <v>FMA</v>
      </c>
      <c r="M9" s="18" t="str">
        <f>VLOOKUP(D9,[1]!Dictionary[#All],6,FALSE)</f>
        <v>3.2</v>
      </c>
      <c r="N9" s="17" t="str">
        <f>VLOOKUP(D9,[1]!VolumeType[#All],2,FALSE)</f>
        <v>Organ</v>
      </c>
      <c r="O9" s="16" t="str">
        <f>VLOOKUP(D9,[1]!VolumeType[#All],3,FALSE)</f>
        <v>Organ</v>
      </c>
      <c r="P9" s="15" t="str">
        <f>VLOOKUP(D9,[1]!Colors[#All],3,FALSE)</f>
        <v>z Spinal Canal</v>
      </c>
      <c r="Q9" s="13" t="str">
        <f>IFERROR(VLOOKUP(D9,[1]!DVH_lines[#Data],2,FALSE),"")</f>
        <v/>
      </c>
      <c r="R9" s="14" t="str">
        <f>IFERROR(VLOOKUP(D9,[1]!DVH_lines[#Data],3,FALSE),"")</f>
        <v/>
      </c>
      <c r="S9" s="12" t="str">
        <f>IFERROR(VLOOKUP(D9,[1]!DVH_lines[#Data],4,FALSE),"")</f>
        <v/>
      </c>
      <c r="T9" s="13">
        <f>IFERROR(VLOOKUP(D9,[1]!SearchCT[#Data],2,FALSE),"")</f>
        <v>20</v>
      </c>
      <c r="U9" s="12">
        <f>IFERROR(VLOOKUP(D9,[1]!SearchCT[#Data],3,FALSE),"")</f>
        <v>40</v>
      </c>
    </row>
    <row r="10" spans="1:21" x14ac:dyDescent="0.25">
      <c r="A10" s="51" t="s">
        <v>176</v>
      </c>
      <c r="B10" s="28" t="s">
        <v>177</v>
      </c>
      <c r="D10" s="11" t="s">
        <v>67</v>
      </c>
      <c r="E10" s="10" t="s">
        <v>209</v>
      </c>
      <c r="F10" s="10" t="s">
        <v>202</v>
      </c>
      <c r="G10" s="44"/>
      <c r="H10" s="25"/>
      <c r="J10" s="20" t="str">
        <f>VLOOKUP(D10,[1]!Dictionary[#All],3,FALSE)</f>
        <v>PRV</v>
      </c>
      <c r="K10" s="19" t="str">
        <f>VLOOKUP(D10,[1]!Dictionary[#All],4,FALSE)</f>
        <v>PRV</v>
      </c>
      <c r="L10" s="19" t="str">
        <f>VLOOKUP(D10,[1]!Dictionary[#All],5,FALSE)</f>
        <v>99VMS_STRUCTCODE</v>
      </c>
      <c r="M10" s="18" t="str">
        <f>VLOOKUP(D10,[1]!Dictionary[#All],6,FALSE)</f>
        <v>1.0</v>
      </c>
      <c r="N10" s="17" t="str">
        <f>VLOOKUP(D10,[1]!VolumeType[#All],2,FALSE)</f>
        <v>Control</v>
      </c>
      <c r="O10" s="16" t="str">
        <f>VLOOKUP(D10,[1]!VolumeType[#All],3,FALSE)</f>
        <v>Avoidance</v>
      </c>
      <c r="P10" s="15" t="str">
        <f>VLOOKUP(D10,[1]!Colors[#All],3,FALSE)</f>
        <v>zSpinalCanal PRV</v>
      </c>
      <c r="Q10" s="13" t="str">
        <f>IFERROR(VLOOKUP(D10,[1]!DVH_lines[#Data],2,FALSE),"")</f>
        <v/>
      </c>
      <c r="R10" s="14" t="str">
        <f>IFERROR(VLOOKUP(D10,[1]!DVH_lines[#Data],3,FALSE),"")</f>
        <v/>
      </c>
      <c r="S10" s="12" t="str">
        <f>IFERROR(VLOOKUP(D10,[1]!DVH_lines[#Data],4,FALSE),"")</f>
        <v/>
      </c>
      <c r="T10" s="13" t="str">
        <f>IFERROR(VLOOKUP(D10,[1]!SearchCT[#Data],2,FALSE),"")</f>
        <v/>
      </c>
      <c r="U10" s="12" t="str">
        <f>IFERROR(VLOOKUP(D10,[1]!SearchCT[#Data],3,FALSE),"")</f>
        <v/>
      </c>
    </row>
    <row r="11" spans="1:21" x14ac:dyDescent="0.25">
      <c r="A11" s="51" t="s">
        <v>195</v>
      </c>
      <c r="B11" s="28" t="s">
        <v>213</v>
      </c>
      <c r="D11" s="11" t="s">
        <v>217</v>
      </c>
      <c r="E11" s="10" t="s">
        <v>218</v>
      </c>
      <c r="F11" s="10" t="s">
        <v>219</v>
      </c>
      <c r="G11" s="44"/>
      <c r="H11" s="25"/>
      <c r="J11" s="20" t="str">
        <f>VLOOKUP(D11,[1]!Dictionary[#All],3,FALSE)</f>
        <v>Control Region</v>
      </c>
      <c r="K11" s="19" t="str">
        <f>VLOOKUP(D11,[1]!Dictionary[#All],4,FALSE)</f>
        <v>Control</v>
      </c>
      <c r="L11" s="19" t="str">
        <f>VLOOKUP(D11,[1]!Dictionary[#All],5,FALSE)</f>
        <v>99VMS_STRUCTCODE</v>
      </c>
      <c r="M11" s="18" t="str">
        <f>VLOOKUP(D11,[1]!Dictionary[#All],6,FALSE)</f>
        <v>1.0</v>
      </c>
      <c r="N11" s="17" t="str">
        <f>VLOOKUP(D11,[1]!VolumeType[#All],2,FALSE)</f>
        <v>Control</v>
      </c>
      <c r="O11" s="16" t="str">
        <f>VLOOKUP(D11,[1]!VolumeType[#All],3,FALSE)</f>
        <v>Control</v>
      </c>
      <c r="P11" s="15" t="str">
        <f>VLOOKUP(D11,[1]!Colors[#All],3,FALSE)</f>
        <v>z Control</v>
      </c>
      <c r="Q11" s="13" t="str">
        <f>IFERROR(VLOOKUP(D11,[1]!DVH_lines[#Data],2,FALSE),"")</f>
        <v/>
      </c>
      <c r="R11" s="14" t="str">
        <f>IFERROR(VLOOKUP(D11,[1]!DVH_lines[#Data],3,FALSE),"")</f>
        <v/>
      </c>
      <c r="S11" s="12" t="str">
        <f>IFERROR(VLOOKUP(D11,[1]!DVH_lines[#Data],4,FALSE),"")</f>
        <v/>
      </c>
      <c r="T11" s="13" t="str">
        <f>IFERROR(VLOOKUP(D11,[1]!SearchCT[#Data],2,FALSE),"")</f>
        <v/>
      </c>
      <c r="U11" s="12" t="str">
        <f>IFERROR(VLOOKUP(D11,[1]!SearchCT[#Data],3,FALSE),"")</f>
        <v/>
      </c>
    </row>
    <row r="12" spans="1:21" x14ac:dyDescent="0.25">
      <c r="A12" s="51" t="s">
        <v>184</v>
      </c>
      <c r="B12" s="25" t="s">
        <v>14</v>
      </c>
      <c r="D12" s="29" t="s">
        <v>0</v>
      </c>
      <c r="E12" s="24" t="s">
        <v>0</v>
      </c>
      <c r="F12" s="26" t="s">
        <v>0</v>
      </c>
      <c r="G12" s="44"/>
      <c r="H12" s="25"/>
      <c r="J12" s="20" t="str">
        <f>VLOOKUP(D12,[1]!Dictionary[#All],3,FALSE)</f>
        <v>Esophagus</v>
      </c>
      <c r="K12" s="19">
        <f>VLOOKUP(D12,[1]!Dictionary[#All],4,FALSE)</f>
        <v>7131</v>
      </c>
      <c r="L12" s="19" t="str">
        <f>VLOOKUP(D12,[1]!Dictionary[#All],5,FALSE)</f>
        <v>FMA</v>
      </c>
      <c r="M12" s="18" t="str">
        <f>VLOOKUP(D12,[1]!Dictionary[#All],6,FALSE)</f>
        <v>3.2</v>
      </c>
      <c r="N12" s="17" t="str">
        <f>VLOOKUP(D12,[1]!VolumeType[#All],2,FALSE)</f>
        <v>Organ</v>
      </c>
      <c r="O12" s="16" t="str">
        <f>VLOOKUP(D12,[1]!VolumeType[#All],3,FALSE)</f>
        <v>Organ</v>
      </c>
      <c r="P12" s="15" t="str">
        <f>VLOOKUP(D12,[1]!Colors[#All],3,FALSE)</f>
        <v>z Esophagus</v>
      </c>
      <c r="Q12" s="13" t="str">
        <f>IFERROR(VLOOKUP(D12,[1]!DVH_lines[#Data],2,FALSE),"")</f>
        <v/>
      </c>
      <c r="R12" s="14" t="str">
        <f>IFERROR(VLOOKUP(D12,[1]!DVH_lines[#Data],3,FALSE),"")</f>
        <v/>
      </c>
      <c r="S12" s="12" t="str">
        <f>IFERROR(VLOOKUP(D12,[1]!DVH_lines[#Data],4,FALSE),"")</f>
        <v/>
      </c>
      <c r="T12" s="13" t="str">
        <f>IFERROR(VLOOKUP(D12,[1]!SearchCT[#Data],2,FALSE),"")</f>
        <v/>
      </c>
      <c r="U12" s="12" t="str">
        <f>IFERROR(VLOOKUP(D12,[1]!SearchCT[#Data],3,FALSE),"")</f>
        <v/>
      </c>
    </row>
    <row r="13" spans="1:21" x14ac:dyDescent="0.25">
      <c r="A13" s="51" t="s">
        <v>11</v>
      </c>
      <c r="B13" s="23" t="s">
        <v>10</v>
      </c>
      <c r="D13" s="29"/>
      <c r="E13" s="24"/>
      <c r="F13" s="26"/>
      <c r="G13" s="44"/>
      <c r="H13" s="25"/>
      <c r="J13" s="20" t="str">
        <f>VLOOKUP(D17,[1]!Dictionary[#All],3,FALSE)</f>
        <v>Aorta</v>
      </c>
      <c r="K13" s="19">
        <f>VLOOKUP(D17,[1]!Dictionary[#All],4,FALSE)</f>
        <v>3734</v>
      </c>
      <c r="L13" s="19" t="str">
        <f>VLOOKUP(D17,[1]!Dictionary[#All],5,FALSE)</f>
        <v>FMA</v>
      </c>
      <c r="M13" s="18" t="str">
        <f>VLOOKUP(D17,[1]!Dictionary[#All],6,FALSE)</f>
        <v>3.2</v>
      </c>
      <c r="N13" s="17" t="str">
        <f>VLOOKUP(D17,[1]!VolumeType[#All],2,FALSE)</f>
        <v>Organ</v>
      </c>
      <c r="O13" s="16" t="str">
        <f>VLOOKUP(D17,[1]!VolumeType[#All],3,FALSE)</f>
        <v>Organ</v>
      </c>
      <c r="P13" s="15" t="str">
        <f>VLOOKUP(D17,[1]!Colors[#All],3,FALSE)</f>
        <v>z Aorta</v>
      </c>
      <c r="Q13" s="13" t="str">
        <f>IFERROR(VLOOKUP(D17,[1]!DVH_lines[#Data],2,FALSE),"")</f>
        <v/>
      </c>
      <c r="R13" s="14" t="str">
        <f>IFERROR(VLOOKUP(D17,[1]!DVH_lines[#Data],3,FALSE),"")</f>
        <v/>
      </c>
      <c r="S13" s="12" t="str">
        <f>IFERROR(VLOOKUP(D17,[1]!DVH_lines[#Data],4,FALSE),"")</f>
        <v/>
      </c>
      <c r="T13" s="13" t="str">
        <f>IFERROR(VLOOKUP(D17,[1]!SearchCT[#Data],2,FALSE),"")</f>
        <v/>
      </c>
      <c r="U13" s="12" t="str">
        <f>IFERROR(VLOOKUP(D17,[1]!SearchCT[#Data],3,FALSE),"")</f>
        <v/>
      </c>
    </row>
    <row r="14" spans="1:21" x14ac:dyDescent="0.25">
      <c r="A14" s="21"/>
      <c r="B14" s="21"/>
      <c r="D14" s="29"/>
      <c r="E14" s="24"/>
      <c r="F14" s="26"/>
      <c r="G14" s="44"/>
      <c r="H14" s="25"/>
      <c r="J14" s="20" t="str">
        <f>VLOOKUP(D18,[1]!Dictionary[#All],3,FALSE)</f>
        <v>Artifact</v>
      </c>
      <c r="K14" s="19">
        <f>VLOOKUP(D18,[1]!Dictionary[#All],4,FALSE)</f>
        <v>11296</v>
      </c>
      <c r="L14" s="19" t="str">
        <f>VLOOKUP(D18,[1]!Dictionary[#All],5,FALSE)</f>
        <v>RADLEX</v>
      </c>
      <c r="M14" s="18">
        <f>VLOOKUP(D18,[1]!Dictionary[#All],6,FALSE)</f>
        <v>3.8</v>
      </c>
      <c r="N14" s="17" t="str">
        <f>VLOOKUP(D18,[1]!VolumeType[#All],2,FALSE)</f>
        <v>Artifact</v>
      </c>
      <c r="O14" s="16" t="str">
        <f>VLOOKUP(D18,[1]!VolumeType[#All],3,FALSE)</f>
        <v>None</v>
      </c>
      <c r="P14" s="15" t="str">
        <f>VLOOKUP(D18,[1]!Colors[#All],3,FALSE)</f>
        <v>z RO Helper</v>
      </c>
      <c r="Q14" s="13" t="str">
        <f>IFERROR(VLOOKUP(D18,[1]!DVH_lines[#Data],2,FALSE),"")</f>
        <v/>
      </c>
      <c r="R14" s="14" t="str">
        <f>IFERROR(VLOOKUP(D18,[1]!DVH_lines[#Data],3,FALSE),"")</f>
        <v/>
      </c>
      <c r="S14" s="12" t="str">
        <f>IFERROR(VLOOKUP(D18,[1]!DVH_lines[#Data],4,FALSE),"")</f>
        <v/>
      </c>
      <c r="T14" s="13" t="str">
        <f>IFERROR(VLOOKUP(D18,[1]!SearchCT[#Data],2,FALSE),"")</f>
        <v/>
      </c>
      <c r="U14" s="12" t="str">
        <f>IFERROR(VLOOKUP(D18,[1]!SearchCT[#Data],3,FALSE),"")</f>
        <v/>
      </c>
    </row>
    <row r="15" spans="1:21" x14ac:dyDescent="0.25">
      <c r="D15" s="29"/>
      <c r="E15" s="24"/>
      <c r="F15" s="26"/>
      <c r="G15" s="44"/>
      <c r="H15" s="25"/>
      <c r="J15" s="20" t="str">
        <f>VLOOKUP(D19,[1]!Dictionary[#All],3,FALSE)</f>
        <v>Artifact</v>
      </c>
      <c r="K15" s="19">
        <f>VLOOKUP(D19,[1]!Dictionary[#All],4,FALSE)</f>
        <v>11296</v>
      </c>
      <c r="L15" s="19" t="str">
        <f>VLOOKUP(D19,[1]!Dictionary[#All],5,FALSE)</f>
        <v>RADLEX</v>
      </c>
      <c r="M15" s="18">
        <f>VLOOKUP(D19,[1]!Dictionary[#All],6,FALSE)</f>
        <v>3.8</v>
      </c>
      <c r="N15" s="17" t="str">
        <f>VLOOKUP(D19,[1]!VolumeType[#All],2,FALSE)</f>
        <v>Artifact</v>
      </c>
      <c r="O15" s="16" t="str">
        <f>VLOOKUP(D19,[1]!VolumeType[#All],3,FALSE)</f>
        <v>None</v>
      </c>
      <c r="P15" s="15" t="str">
        <f>VLOOKUP(D19,[1]!Colors[#All],3,FALSE)</f>
        <v>z RO Helper</v>
      </c>
      <c r="Q15" s="13" t="str">
        <f>IFERROR(VLOOKUP(D19,[1]!DVH_lines[#Data],2,FALSE),"")</f>
        <v/>
      </c>
      <c r="R15" s="14" t="str">
        <f>IFERROR(VLOOKUP(D19,[1]!DVH_lines[#Data],3,FALSE),"")</f>
        <v/>
      </c>
      <c r="S15" s="12" t="str">
        <f>IFERROR(VLOOKUP(D19,[1]!DVH_lines[#Data],4,FALSE),"")</f>
        <v/>
      </c>
      <c r="T15" s="13" t="str">
        <f>IFERROR(VLOOKUP(D19,[1]!SearchCT[#Data],2,FALSE),"")</f>
        <v/>
      </c>
      <c r="U15" s="12" t="str">
        <f>IFERROR(VLOOKUP(D19,[1]!SearchCT[#Data],3,FALSE),"")</f>
        <v/>
      </c>
    </row>
    <row r="16" spans="1:21" ht="15.75" thickBot="1" x14ac:dyDescent="0.3">
      <c r="D16" s="29"/>
      <c r="E16" s="24"/>
      <c r="F16" s="26"/>
      <c r="G16" s="44"/>
      <c r="H16" s="25"/>
      <c r="J16" s="9" t="str">
        <f>VLOOKUP(D20,[1]!Dictionary[#All],3,FALSE)</f>
        <v>Artifact</v>
      </c>
      <c r="K16" s="8">
        <f>VLOOKUP(D20,[1]!Dictionary[#All],4,FALSE)</f>
        <v>11296</v>
      </c>
      <c r="L16" s="8" t="str">
        <f>VLOOKUP(D20,[1]!Dictionary[#All],5,FALSE)</f>
        <v>RADLEX</v>
      </c>
      <c r="M16" s="7">
        <f>VLOOKUP(D20,[1]!Dictionary[#All],6,FALSE)</f>
        <v>3.8</v>
      </c>
      <c r="N16" s="6" t="str">
        <f>VLOOKUP(D20,[1]!VolumeType[#All],2,FALSE)</f>
        <v>Artifact</v>
      </c>
      <c r="O16" s="5" t="str">
        <f>VLOOKUP(D20,[1]!VolumeType[#All],3,FALSE)</f>
        <v>None</v>
      </c>
      <c r="P16" s="41" t="str">
        <f>VLOOKUP(D20,[1]!Colors[#All],3,FALSE)</f>
        <v>z RO Helper</v>
      </c>
      <c r="Q16" s="3" t="str">
        <f>IFERROR(VLOOKUP(D20,[1]!DVH_lines[#Data],2,FALSE),"")</f>
        <v/>
      </c>
      <c r="R16" s="4" t="str">
        <f>IFERROR(VLOOKUP(D20,[1]!DVH_lines[#Data],3,FALSE),"")</f>
        <v/>
      </c>
      <c r="S16" s="2" t="str">
        <f>IFERROR(VLOOKUP(D20,[1]!DVH_lines[#Data],4,FALSE),"")</f>
        <v/>
      </c>
      <c r="T16" s="3" t="str">
        <f>IFERROR(VLOOKUP(D20,[1]!SearchCT[#Data],2,FALSE),"")</f>
        <v/>
      </c>
      <c r="U16" s="2" t="str">
        <f>IFERROR(VLOOKUP(D20,[1]!SearchCT[#Data],3,FALSE),"")</f>
        <v/>
      </c>
    </row>
    <row r="17" spans="2:8" x14ac:dyDescent="0.25">
      <c r="D17" s="11" t="s">
        <v>8</v>
      </c>
      <c r="E17" s="10" t="s">
        <v>8</v>
      </c>
      <c r="F17" s="10" t="s">
        <v>7</v>
      </c>
      <c r="G17" s="44"/>
      <c r="H17" s="25"/>
    </row>
    <row r="18" spans="2:8" x14ac:dyDescent="0.25">
      <c r="D18" s="11" t="s">
        <v>62</v>
      </c>
      <c r="E18" s="24" t="s">
        <v>64</v>
      </c>
      <c r="F18" s="26" t="s">
        <v>60</v>
      </c>
      <c r="G18" s="44"/>
      <c r="H18" s="25"/>
    </row>
    <row r="19" spans="2:8" x14ac:dyDescent="0.25">
      <c r="D19" s="29" t="s">
        <v>62</v>
      </c>
      <c r="E19" s="24" t="s">
        <v>63</v>
      </c>
      <c r="F19" s="26" t="s">
        <v>60</v>
      </c>
      <c r="G19" s="44"/>
      <c r="H19" s="25"/>
    </row>
    <row r="20" spans="2:8" x14ac:dyDescent="0.25">
      <c r="B20"/>
      <c r="D20" s="11" t="s">
        <v>62</v>
      </c>
      <c r="E20" s="24" t="s">
        <v>61</v>
      </c>
      <c r="F20" s="26" t="s">
        <v>60</v>
      </c>
      <c r="G20" s="44"/>
      <c r="H20" s="25"/>
    </row>
    <row r="21" spans="2:8" x14ac:dyDescent="0.25">
      <c r="B21"/>
    </row>
    <row r="22" spans="2:8" x14ac:dyDescent="0.25">
      <c r="B22"/>
    </row>
    <row r="23" spans="2:8" x14ac:dyDescent="0.25">
      <c r="B23"/>
    </row>
    <row r="24" spans="2:8" x14ac:dyDescent="0.25">
      <c r="B24"/>
    </row>
    <row r="25" spans="2:8" x14ac:dyDescent="0.25">
      <c r="B25"/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workbookViewId="0">
      <selection activeCell="E12" sqref="E12"/>
    </sheetView>
  </sheetViews>
  <sheetFormatPr defaultRowHeight="15" x14ac:dyDescent="0.25"/>
  <cols>
    <col min="1" max="1" width="18.5703125" style="51" bestFit="1" customWidth="1"/>
    <col min="2" max="2" width="23.42578125" style="51" bestFit="1" customWidth="1"/>
    <col min="3" max="3" width="5.42578125" style="51" customWidth="1"/>
    <col min="4" max="4" width="15.85546875" style="51" bestFit="1" customWidth="1"/>
    <col min="5" max="5" width="16.42578125" style="51" bestFit="1" customWidth="1"/>
    <col min="6" max="6" width="24.42578125" style="51" bestFit="1" customWidth="1"/>
    <col min="7" max="7" width="13.42578125" style="51" bestFit="1" customWidth="1"/>
    <col min="8" max="8" width="18.85546875" style="51" bestFit="1" customWidth="1"/>
    <col min="9" max="9" width="5.85546875" style="51" bestFit="1" customWidth="1"/>
    <col min="10" max="10" width="25.28515625" style="51" bestFit="1" customWidth="1"/>
    <col min="11" max="11" width="15.42578125" style="51" bestFit="1" customWidth="1"/>
    <col min="12" max="12" width="19.7109375" style="51" bestFit="1" customWidth="1"/>
    <col min="13" max="13" width="21" style="51" bestFit="1" customWidth="1"/>
    <col min="14" max="14" width="9.7109375" style="51" bestFit="1" customWidth="1"/>
    <col min="15" max="15" width="15.42578125" style="51" bestFit="1" customWidth="1"/>
    <col min="16" max="16" width="16.28515625" style="51" bestFit="1" customWidth="1"/>
    <col min="17" max="17" width="14.42578125" style="51" bestFit="1" customWidth="1"/>
    <col min="18" max="18" width="14.140625" style="51" bestFit="1" customWidth="1"/>
    <col min="19" max="19" width="15.42578125" style="51" bestFit="1" customWidth="1"/>
    <col min="20" max="20" width="14" style="51" bestFit="1" customWidth="1"/>
    <col min="21" max="21" width="14.42578125" style="51" bestFit="1" customWidth="1"/>
    <col min="22" max="16384" width="9.140625" style="51"/>
  </cols>
  <sheetData>
    <row r="1" spans="1:21" ht="21" thickBot="1" x14ac:dyDescent="0.35">
      <c r="A1" s="63" t="s">
        <v>214</v>
      </c>
      <c r="B1" s="63"/>
      <c r="C1" s="38"/>
      <c r="D1" s="63" t="s">
        <v>49</v>
      </c>
      <c r="E1" s="63"/>
      <c r="F1" s="63"/>
      <c r="G1" s="63"/>
      <c r="H1" s="63"/>
      <c r="J1" s="61" t="s">
        <v>48</v>
      </c>
      <c r="K1" s="64"/>
      <c r="L1" s="64"/>
      <c r="M1" s="62"/>
      <c r="N1" s="61" t="s">
        <v>47</v>
      </c>
      <c r="O1" s="64"/>
      <c r="P1" s="43" t="s">
        <v>46</v>
      </c>
      <c r="Q1" s="61" t="s">
        <v>45</v>
      </c>
      <c r="R1" s="64"/>
      <c r="S1" s="62"/>
      <c r="T1" s="61" t="s">
        <v>44</v>
      </c>
      <c r="U1" s="62"/>
    </row>
    <row r="2" spans="1:21" ht="15.75" x14ac:dyDescent="0.25">
      <c r="A2" s="37" t="s">
        <v>43</v>
      </c>
      <c r="B2" s="42" t="s">
        <v>42</v>
      </c>
      <c r="C2" s="22"/>
      <c r="D2" s="37" t="s">
        <v>25</v>
      </c>
      <c r="E2" s="36" t="s">
        <v>28</v>
      </c>
      <c r="F2" s="35" t="s">
        <v>41</v>
      </c>
      <c r="G2" s="35" t="s">
        <v>82</v>
      </c>
      <c r="H2" s="47" t="s">
        <v>81</v>
      </c>
      <c r="J2" s="34" t="s">
        <v>40</v>
      </c>
      <c r="K2" s="32" t="s">
        <v>39</v>
      </c>
      <c r="L2" s="32" t="s">
        <v>38</v>
      </c>
      <c r="M2" s="30" t="s">
        <v>37</v>
      </c>
      <c r="N2" s="31" t="s">
        <v>36</v>
      </c>
      <c r="O2" s="32" t="s">
        <v>35</v>
      </c>
      <c r="P2" s="33" t="s">
        <v>34</v>
      </c>
      <c r="Q2" s="31" t="s">
        <v>33</v>
      </c>
      <c r="R2" s="32" t="s">
        <v>32</v>
      </c>
      <c r="S2" s="30" t="s">
        <v>31</v>
      </c>
      <c r="T2" s="31" t="s">
        <v>30</v>
      </c>
      <c r="U2" s="30" t="s">
        <v>29</v>
      </c>
    </row>
    <row r="3" spans="1:21" x14ac:dyDescent="0.25">
      <c r="A3" s="51" t="s">
        <v>185</v>
      </c>
      <c r="B3" s="25" t="s">
        <v>214</v>
      </c>
      <c r="C3" s="22"/>
      <c r="D3" s="29" t="s">
        <v>80</v>
      </c>
      <c r="E3" s="24" t="s">
        <v>80</v>
      </c>
      <c r="F3" s="26" t="s">
        <v>80</v>
      </c>
      <c r="G3" s="44"/>
      <c r="H3" s="25"/>
      <c r="J3" s="20" t="str">
        <f>VLOOKUP(D3,[1]!Dictionary[#All],3,FALSE)</f>
        <v>Body</v>
      </c>
      <c r="K3" s="19" t="str">
        <f>VLOOKUP(D3,[1]!Dictionary[#All],4,FALSE)</f>
        <v>BODY</v>
      </c>
      <c r="L3" s="19" t="str">
        <f>VLOOKUP(D3,[1]!Dictionary[#All],5,FALSE)</f>
        <v>99VMS_STRUCTCODE</v>
      </c>
      <c r="M3" s="18" t="str">
        <f>VLOOKUP(D3,[1]!Dictionary[#All],6,FALSE)</f>
        <v>1.0</v>
      </c>
      <c r="N3" s="17" t="str">
        <f>VLOOKUP(D3,[1]!VolumeType[#All],2,FALSE)</f>
        <v>Special</v>
      </c>
      <c r="O3" s="16" t="str">
        <f>VLOOKUP(D3,[1]!VolumeType[#All],3,FALSE)</f>
        <v>BODY</v>
      </c>
      <c r="P3" s="15" t="str">
        <f>VLOOKUP(D3,[1]!Colors[#All],3,FALSE)</f>
        <v>z Body</v>
      </c>
      <c r="Q3" s="13" t="str">
        <f>IFERROR(VLOOKUP(D3,[1]!DVH_lines[#Data],2,FALSE),"")</f>
        <v/>
      </c>
      <c r="R3" s="14" t="str">
        <f>IFERROR(VLOOKUP(D3,[1]!DVH_lines[#Data],3,FALSE),"")</f>
        <v/>
      </c>
      <c r="S3" s="12" t="str">
        <f>IFERROR(VLOOKUP(D3,[1]!DVH_lines[#Data],4,FALSE),"")</f>
        <v/>
      </c>
      <c r="T3" s="13">
        <f>IFERROR(VLOOKUP(D3,[1]!SearchCT[#Data],2,FALSE),"")</f>
        <v>-350</v>
      </c>
      <c r="U3" s="12">
        <f>IFERROR(VLOOKUP(D3,[1]!SearchCT[#Data],3,FALSE),"")</f>
        <v>-50</v>
      </c>
    </row>
    <row r="4" spans="1:21" x14ac:dyDescent="0.25">
      <c r="A4" s="51" t="s">
        <v>187</v>
      </c>
      <c r="B4" s="25" t="s">
        <v>25</v>
      </c>
      <c r="C4" s="22"/>
      <c r="D4" s="11" t="s">
        <v>27</v>
      </c>
      <c r="E4" s="24" t="s">
        <v>27</v>
      </c>
      <c r="F4" s="26" t="s">
        <v>26</v>
      </c>
      <c r="G4" s="44"/>
      <c r="H4" s="25"/>
      <c r="J4" s="20" t="str">
        <f>VLOOKUP(D4,[1]!Dictionary[#All],3,FALSE)</f>
        <v>Left lung</v>
      </c>
      <c r="K4" s="19">
        <f>VLOOKUP(D4,[1]!Dictionary[#All],4,FALSE)</f>
        <v>7310</v>
      </c>
      <c r="L4" s="19" t="str">
        <f>VLOOKUP(D4,[1]!Dictionary[#All],5,FALSE)</f>
        <v>FMA</v>
      </c>
      <c r="M4" s="18" t="str">
        <f>VLOOKUP(D4,[1]!Dictionary[#All],6,FALSE)</f>
        <v>3.2</v>
      </c>
      <c r="N4" s="17" t="str">
        <f>VLOOKUP(D4,[1]!VolumeType[#All],2,FALSE)</f>
        <v>Organ</v>
      </c>
      <c r="O4" s="16" t="str">
        <f>VLOOKUP(D4,[1]!VolumeType[#All],3,FALSE)</f>
        <v>Organ</v>
      </c>
      <c r="P4" s="15" t="str">
        <f>VLOOKUP(D4,[1]!Colors[#All],3,FALSE)</f>
        <v>z Lung L</v>
      </c>
      <c r="Q4" s="13" t="str">
        <f>IFERROR(VLOOKUP(D4,[1]!DVH_lines[#Data],2,FALSE),"")</f>
        <v/>
      </c>
      <c r="R4" s="14" t="str">
        <f>IFERROR(VLOOKUP(D4,[1]!DVH_lines[#Data],3,FALSE),"")</f>
        <v/>
      </c>
      <c r="S4" s="12" t="str">
        <f>IFERROR(VLOOKUP(D4,[1]!DVH_lines[#Data],4,FALSE),"")</f>
        <v/>
      </c>
      <c r="T4" s="13">
        <f>IFERROR(VLOOKUP(D4,[1]!SearchCT[#Data],2,FALSE),"")</f>
        <v>-700</v>
      </c>
      <c r="U4" s="12">
        <f>IFERROR(VLOOKUP(D4,[1]!SearchCT[#Data],3,FALSE),"")</f>
        <v>-100</v>
      </c>
    </row>
    <row r="5" spans="1:21" x14ac:dyDescent="0.25">
      <c r="A5" s="51" t="s">
        <v>22</v>
      </c>
      <c r="B5" s="25" t="s">
        <v>215</v>
      </c>
      <c r="C5" s="22"/>
      <c r="D5" s="29" t="s">
        <v>24</v>
      </c>
      <c r="E5" s="24" t="s">
        <v>24</v>
      </c>
      <c r="F5" s="26" t="s">
        <v>23</v>
      </c>
      <c r="G5" s="44"/>
      <c r="H5" s="25"/>
      <c r="J5" s="20" t="str">
        <f>VLOOKUP(D5,[1]!Dictionary[#All],3,FALSE)</f>
        <v>Right lung</v>
      </c>
      <c r="K5" s="19">
        <f>VLOOKUP(D5,[1]!Dictionary[#All],4,FALSE)</f>
        <v>7309</v>
      </c>
      <c r="L5" s="19" t="str">
        <f>VLOOKUP(D5,[1]!Dictionary[#All],5,FALSE)</f>
        <v>FMA</v>
      </c>
      <c r="M5" s="18" t="str">
        <f>VLOOKUP(D5,[1]!Dictionary[#All],6,FALSE)</f>
        <v>3.2</v>
      </c>
      <c r="N5" s="17" t="str">
        <f>VLOOKUP(D5,[1]!VolumeType[#All],2,FALSE)</f>
        <v>Organ</v>
      </c>
      <c r="O5" s="16" t="str">
        <f>VLOOKUP(D5,[1]!VolumeType[#All],3,FALSE)</f>
        <v>Organ</v>
      </c>
      <c r="P5" s="15" t="str">
        <f>VLOOKUP(D5,[1]!Colors[#All],3,FALSE)</f>
        <v>z Lung R</v>
      </c>
      <c r="Q5" s="13" t="str">
        <f>IFERROR(VLOOKUP(D5,[1]!DVH_lines[#Data],2,FALSE),"")</f>
        <v/>
      </c>
      <c r="R5" s="14" t="str">
        <f>IFERROR(VLOOKUP(D5,[1]!DVH_lines[#Data],3,FALSE),"")</f>
        <v/>
      </c>
      <c r="S5" s="12" t="str">
        <f>IFERROR(VLOOKUP(D5,[1]!DVH_lines[#Data],4,FALSE),"")</f>
        <v/>
      </c>
      <c r="T5" s="13">
        <f>IFERROR(VLOOKUP(D5,[1]!SearchCT[#Data],2,FALSE),"")</f>
        <v>-700</v>
      </c>
      <c r="U5" s="12">
        <f>IFERROR(VLOOKUP(D5,[1]!SearchCT[#Data],3,FALSE),"")</f>
        <v>-100</v>
      </c>
    </row>
    <row r="6" spans="1:21" x14ac:dyDescent="0.25">
      <c r="A6" s="51" t="s">
        <v>178</v>
      </c>
      <c r="B6" s="25">
        <v>5</v>
      </c>
      <c r="C6" s="22"/>
      <c r="D6" s="11" t="s">
        <v>21</v>
      </c>
      <c r="E6" s="24" t="s">
        <v>21</v>
      </c>
      <c r="F6" s="26" t="s">
        <v>20</v>
      </c>
      <c r="G6" s="44"/>
      <c r="H6" s="25"/>
      <c r="J6" s="20" t="str">
        <f>VLOOKUP(D6,[1]!Dictionary[#All],3,FALSE)</f>
        <v>Pair of lungs</v>
      </c>
      <c r="K6" s="19">
        <f>VLOOKUP(D6,[1]!Dictionary[#All],4,FALSE)</f>
        <v>68877</v>
      </c>
      <c r="L6" s="19" t="str">
        <f>VLOOKUP(D6,[1]!Dictionary[#All],5,FALSE)</f>
        <v>FMA</v>
      </c>
      <c r="M6" s="18" t="str">
        <f>VLOOKUP(D6,[1]!Dictionary[#All],6,FALSE)</f>
        <v>3.2</v>
      </c>
      <c r="N6" s="17" t="str">
        <f>VLOOKUP(D6,[1]!VolumeType[#All],2,FALSE)</f>
        <v>Organ</v>
      </c>
      <c r="O6" s="16" t="str">
        <f>VLOOKUP(D6,[1]!VolumeType[#All],3,FALSE)</f>
        <v>Organ</v>
      </c>
      <c r="P6" s="15" t="str">
        <f>VLOOKUP(D6,[1]!Colors[#All],3,FALSE)</f>
        <v>z Lung B</v>
      </c>
      <c r="Q6" s="13" t="str">
        <f>IFERROR(VLOOKUP(D6,[1]!DVH_lines[#Data],2,FALSE),"")</f>
        <v/>
      </c>
      <c r="R6" s="14" t="str">
        <f>IFERROR(VLOOKUP(D6,[1]!DVH_lines[#Data],3,FALSE),"")</f>
        <v/>
      </c>
      <c r="S6" s="12" t="str">
        <f>IFERROR(VLOOKUP(D6,[1]!DVH_lines[#Data],4,FALSE),"")</f>
        <v/>
      </c>
      <c r="T6" s="13">
        <f>IFERROR(VLOOKUP(D6,[1]!SearchCT[#Data],2,FALSE),"")</f>
        <v>-700</v>
      </c>
      <c r="U6" s="12">
        <f>IFERROR(VLOOKUP(D6,[1]!SearchCT[#Data],3,FALSE),"")</f>
        <v>-100</v>
      </c>
    </row>
    <row r="7" spans="1:21" x14ac:dyDescent="0.25">
      <c r="A7" s="51" t="s">
        <v>19</v>
      </c>
      <c r="B7" s="28"/>
      <c r="D7" s="11" t="s">
        <v>9</v>
      </c>
      <c r="E7" s="24" t="s">
        <v>9</v>
      </c>
      <c r="F7" s="26" t="s">
        <v>9</v>
      </c>
      <c r="G7" s="44"/>
      <c r="H7" s="25"/>
      <c r="J7" s="20" t="str">
        <f>VLOOKUP(D7,[1]!Dictionary[#All],3,FALSE)</f>
        <v>Heart</v>
      </c>
      <c r="K7" s="19">
        <f>VLOOKUP(D7,[1]!Dictionary[#All],4,FALSE)</f>
        <v>7088</v>
      </c>
      <c r="L7" s="19" t="str">
        <f>VLOOKUP(D7,[1]!Dictionary[#All],5,FALSE)</f>
        <v>FMA</v>
      </c>
      <c r="M7" s="18" t="str">
        <f>VLOOKUP(D7,[1]!Dictionary[#All],6,FALSE)</f>
        <v>3.2</v>
      </c>
      <c r="N7" s="17" t="str">
        <f>VLOOKUP(D7,[1]!VolumeType[#All],2,FALSE)</f>
        <v>Organ</v>
      </c>
      <c r="O7" s="16" t="str">
        <f>VLOOKUP(D7,[1]!VolumeType[#All],3,FALSE)</f>
        <v>Organ</v>
      </c>
      <c r="P7" s="15" t="str">
        <f>VLOOKUP(D7,[1]!Colors[#All],3,FALSE)</f>
        <v>z Heart</v>
      </c>
      <c r="Q7" s="13" t="str">
        <f>IFERROR(VLOOKUP(D7,[1]!DVH_lines[#Data],2,FALSE),"")</f>
        <v/>
      </c>
      <c r="R7" s="14" t="str">
        <f>IFERROR(VLOOKUP(D7,[1]!DVH_lines[#Data],3,FALSE),"")</f>
        <v/>
      </c>
      <c r="S7" s="12" t="str">
        <f>IFERROR(VLOOKUP(D7,[1]!DVH_lines[#Data],4,FALSE),"")</f>
        <v/>
      </c>
      <c r="T7" s="13" t="str">
        <f>IFERROR(VLOOKUP(D7,[1]!SearchCT[#Data],2,FALSE),"")</f>
        <v/>
      </c>
      <c r="U7" s="12" t="str">
        <f>IFERROR(VLOOKUP(D7,[1]!SearchCT[#Data],3,FALSE),"")</f>
        <v/>
      </c>
    </row>
    <row r="8" spans="1:21" x14ac:dyDescent="0.25">
      <c r="A8" s="51" t="s">
        <v>17</v>
      </c>
      <c r="B8" s="27" t="s">
        <v>212</v>
      </c>
      <c r="D8" s="29" t="s">
        <v>18</v>
      </c>
      <c r="E8" s="24" t="s">
        <v>18</v>
      </c>
      <c r="F8" s="26" t="s">
        <v>18</v>
      </c>
      <c r="G8" s="44"/>
      <c r="H8" s="25"/>
      <c r="J8" s="20" t="str">
        <f>VLOOKUP(D8,[1]!Dictionary[#All],3,FALSE)</f>
        <v>Spinal cord</v>
      </c>
      <c r="K8" s="19">
        <f>VLOOKUP(D8,[1]!Dictionary[#All],4,FALSE)</f>
        <v>7647</v>
      </c>
      <c r="L8" s="19" t="str">
        <f>VLOOKUP(D8,[1]!Dictionary[#All],5,FALSE)</f>
        <v>FMA</v>
      </c>
      <c r="M8" s="18" t="str">
        <f>VLOOKUP(D8,[1]!Dictionary[#All],6,FALSE)</f>
        <v>3.2</v>
      </c>
      <c r="N8" s="17" t="str">
        <f>VLOOKUP(D8,[1]!VolumeType[#All],2,FALSE)</f>
        <v>Organ</v>
      </c>
      <c r="O8" s="16" t="str">
        <f>VLOOKUP(D8,[1]!VolumeType[#All],3,FALSE)</f>
        <v>Organ</v>
      </c>
      <c r="P8" s="15" t="str">
        <f>VLOOKUP(D8,[1]!Colors[#All],3,FALSE)</f>
        <v>z Spinal Canal</v>
      </c>
      <c r="Q8" s="13" t="str">
        <f>IFERROR(VLOOKUP(D8,[1]!DVH_lines[#Data],2,FALSE),"")</f>
        <v/>
      </c>
      <c r="R8" s="14" t="str">
        <f>IFERROR(VLOOKUP(D8,[1]!DVH_lines[#Data],3,FALSE),"")</f>
        <v/>
      </c>
      <c r="S8" s="12" t="str">
        <f>IFERROR(VLOOKUP(D8,[1]!DVH_lines[#Data],4,FALSE),"")</f>
        <v/>
      </c>
      <c r="T8" s="13">
        <f>IFERROR(VLOOKUP(D8,[1]!SearchCT[#Data],2,FALSE),"")</f>
        <v>20</v>
      </c>
      <c r="U8" s="12">
        <f>IFERROR(VLOOKUP(D8,[1]!SearchCT[#Data],3,FALSE),"")</f>
        <v>40</v>
      </c>
    </row>
    <row r="9" spans="1:21" x14ac:dyDescent="0.25">
      <c r="A9" s="51" t="s">
        <v>186</v>
      </c>
      <c r="B9" s="28" t="s">
        <v>179</v>
      </c>
      <c r="D9" s="11" t="s">
        <v>67</v>
      </c>
      <c r="E9" s="10" t="s">
        <v>201</v>
      </c>
      <c r="F9" s="10" t="s">
        <v>202</v>
      </c>
      <c r="G9" s="44"/>
      <c r="H9" s="25"/>
      <c r="J9" s="20" t="str">
        <f>VLOOKUP(D9,[1]!Dictionary[#All],3,FALSE)</f>
        <v>PRV</v>
      </c>
      <c r="K9" s="19" t="str">
        <f>VLOOKUP(D9,[1]!Dictionary[#All],4,FALSE)</f>
        <v>PRV</v>
      </c>
      <c r="L9" s="19" t="str">
        <f>VLOOKUP(D9,[1]!Dictionary[#All],5,FALSE)</f>
        <v>99VMS_STRUCTCODE</v>
      </c>
      <c r="M9" s="18" t="str">
        <f>VLOOKUP(D9,[1]!Dictionary[#All],6,FALSE)</f>
        <v>1.0</v>
      </c>
      <c r="N9" s="17" t="str">
        <f>VLOOKUP(D9,[1]!VolumeType[#All],2,FALSE)</f>
        <v>Control</v>
      </c>
      <c r="O9" s="16" t="str">
        <f>VLOOKUP(D9,[1]!VolumeType[#All],3,FALSE)</f>
        <v>Avoidance</v>
      </c>
      <c r="P9" s="15" t="str">
        <f>VLOOKUP(D9,[1]!Colors[#All],3,FALSE)</f>
        <v>zSpinalCanal PRV</v>
      </c>
      <c r="Q9" s="13" t="str">
        <f>IFERROR(VLOOKUP(D9,[1]!DVH_lines[#Data],2,FALSE),"")</f>
        <v/>
      </c>
      <c r="R9" s="14" t="str">
        <f>IFERROR(VLOOKUP(D9,[1]!DVH_lines[#Data],3,FALSE),"")</f>
        <v/>
      </c>
      <c r="S9" s="12" t="str">
        <f>IFERROR(VLOOKUP(D9,[1]!DVH_lines[#Data],4,FALSE),"")</f>
        <v/>
      </c>
      <c r="T9" s="13" t="str">
        <f>IFERROR(VLOOKUP(D9,[1]!SearchCT[#Data],2,FALSE),"")</f>
        <v/>
      </c>
      <c r="U9" s="12" t="str">
        <f>IFERROR(VLOOKUP(D9,[1]!SearchCT[#Data],3,FALSE),"")</f>
        <v/>
      </c>
    </row>
    <row r="10" spans="1:21" x14ac:dyDescent="0.25">
      <c r="A10" s="51" t="s">
        <v>176</v>
      </c>
      <c r="B10" s="28" t="s">
        <v>177</v>
      </c>
      <c r="D10" s="45" t="s">
        <v>57</v>
      </c>
      <c r="E10" s="24" t="s">
        <v>57</v>
      </c>
      <c r="F10" s="10" t="s">
        <v>56</v>
      </c>
      <c r="G10" s="44"/>
      <c r="H10" s="25"/>
      <c r="J10" s="20" t="str">
        <f>VLOOKUP(D10,[1]!Dictionary[#All],3,FALSE)</f>
        <v>Left kidney</v>
      </c>
      <c r="K10" s="19">
        <f>VLOOKUP(D10,[1]!Dictionary[#All],4,FALSE)</f>
        <v>7205</v>
      </c>
      <c r="L10" s="19" t="str">
        <f>VLOOKUP(D10,[1]!Dictionary[#All],5,FALSE)</f>
        <v>FMA</v>
      </c>
      <c r="M10" s="18" t="str">
        <f>VLOOKUP(D10,[1]!Dictionary[#All],6,FALSE)</f>
        <v>3.2</v>
      </c>
      <c r="N10" s="17" t="str">
        <f>VLOOKUP(D10,[1]!VolumeType[#All],2,FALSE)</f>
        <v>Organ</v>
      </c>
      <c r="O10" s="16" t="str">
        <f>VLOOKUP(D10,[1]!VolumeType[#All],3,FALSE)</f>
        <v>Organ</v>
      </c>
      <c r="P10" s="15" t="str">
        <f>VLOOKUP(D10,[1]!Colors[#All],3,FALSE)</f>
        <v>z Kidney L</v>
      </c>
      <c r="Q10" s="13" t="str">
        <f>IFERROR(VLOOKUP(D10,[1]!DVH_lines[#Data],2,FALSE),"")</f>
        <v/>
      </c>
      <c r="R10" s="14" t="str">
        <f>IFERROR(VLOOKUP(D10,[1]!DVH_lines[#Data],3,FALSE),"")</f>
        <v/>
      </c>
      <c r="S10" s="12" t="str">
        <f>IFERROR(VLOOKUP(D10,[1]!DVH_lines[#Data],4,FALSE),"")</f>
        <v/>
      </c>
      <c r="T10" s="13" t="str">
        <f>IFERROR(VLOOKUP(D10,[1]!SearchCT[#Data],2,FALSE),"")</f>
        <v/>
      </c>
      <c r="U10" s="12" t="str">
        <f>IFERROR(VLOOKUP(D10,[1]!SearchCT[#Data],3,FALSE),"")</f>
        <v/>
      </c>
    </row>
    <row r="11" spans="1:21" x14ac:dyDescent="0.25">
      <c r="A11" s="51" t="s">
        <v>195</v>
      </c>
      <c r="B11" s="28" t="s">
        <v>216</v>
      </c>
      <c r="D11" s="46" t="s">
        <v>55</v>
      </c>
      <c r="E11" s="39" t="s">
        <v>55</v>
      </c>
      <c r="F11" s="40" t="s">
        <v>54</v>
      </c>
      <c r="G11" s="44"/>
      <c r="H11" s="25"/>
      <c r="J11" s="20" t="str">
        <f>VLOOKUP(D11,[1]!Dictionary[#All],3,FALSE)</f>
        <v>Right kidney</v>
      </c>
      <c r="K11" s="19">
        <f>VLOOKUP(D11,[1]!Dictionary[#All],4,FALSE)</f>
        <v>7204</v>
      </c>
      <c r="L11" s="19" t="str">
        <f>VLOOKUP(D11,[1]!Dictionary[#All],5,FALSE)</f>
        <v>FMA</v>
      </c>
      <c r="M11" s="18" t="str">
        <f>VLOOKUP(D11,[1]!Dictionary[#All],6,FALSE)</f>
        <v>3.2</v>
      </c>
      <c r="N11" s="17" t="str">
        <f>VLOOKUP(D11,[1]!VolumeType[#All],2,FALSE)</f>
        <v>Organ</v>
      </c>
      <c r="O11" s="16" t="str">
        <f>VLOOKUP(D11,[1]!VolumeType[#All],3,FALSE)</f>
        <v>Organ</v>
      </c>
      <c r="P11" s="15" t="str">
        <f>VLOOKUP(D11,[1]!Colors[#All],3,FALSE)</f>
        <v>z Kidney R</v>
      </c>
      <c r="Q11" s="13" t="str">
        <f>IFERROR(VLOOKUP(D11,[1]!DVH_lines[#Data],2,FALSE),"")</f>
        <v/>
      </c>
      <c r="R11" s="14" t="str">
        <f>IFERROR(VLOOKUP(D11,[1]!DVH_lines[#Data],3,FALSE),"")</f>
        <v/>
      </c>
      <c r="S11" s="12" t="str">
        <f>IFERROR(VLOOKUP(D11,[1]!DVH_lines[#Data],4,FALSE),"")</f>
        <v/>
      </c>
      <c r="T11" s="13" t="str">
        <f>IFERROR(VLOOKUP(D11,[1]!SearchCT[#Data],2,FALSE),"")</f>
        <v/>
      </c>
      <c r="U11" s="12" t="str">
        <f>IFERROR(VLOOKUP(D11,[1]!SearchCT[#Data],3,FALSE),"")</f>
        <v/>
      </c>
    </row>
    <row r="12" spans="1:21" x14ac:dyDescent="0.25">
      <c r="A12" s="51" t="s">
        <v>184</v>
      </c>
      <c r="B12" s="25" t="s">
        <v>14</v>
      </c>
      <c r="D12" s="45" t="s">
        <v>53</v>
      </c>
      <c r="E12" s="24" t="s">
        <v>53</v>
      </c>
      <c r="F12" s="10" t="s">
        <v>52</v>
      </c>
      <c r="G12" s="44"/>
      <c r="H12" s="25"/>
      <c r="J12" s="20" t="str">
        <f>VLOOKUP(D12,[1]!Dictionary[#All],3,FALSE)</f>
        <v>Set of kidneys</v>
      </c>
      <c r="K12" s="19" t="str">
        <f>VLOOKUP(D12,[1]!Dictionary[#All],4,FALSE)</f>
        <v>264815</v>
      </c>
      <c r="L12" s="19" t="str">
        <f>VLOOKUP(D12,[1]!Dictionary[#All],5,FALSE)</f>
        <v>FMA</v>
      </c>
      <c r="M12" s="18" t="str">
        <f>VLOOKUP(D12,[1]!Dictionary[#All],6,FALSE)</f>
        <v>3.2</v>
      </c>
      <c r="N12" s="17" t="str">
        <f>VLOOKUP(D12,[1]!VolumeType[#All],2,FALSE)</f>
        <v>Organ</v>
      </c>
      <c r="O12" s="16" t="str">
        <f>VLOOKUP(D12,[1]!VolumeType[#All],3,FALSE)</f>
        <v>Organ</v>
      </c>
      <c r="P12" s="15" t="str">
        <f>VLOOKUP(D12,[1]!Colors[#All],3,FALSE)</f>
        <v>z Kidney B</v>
      </c>
      <c r="Q12" s="13" t="str">
        <f>IFERROR(VLOOKUP(D12,[1]!DVH_lines[#Data],2,FALSE),"")</f>
        <v/>
      </c>
      <c r="R12" s="14" t="str">
        <f>IFERROR(VLOOKUP(D12,[1]!DVH_lines[#Data],3,FALSE),"")</f>
        <v/>
      </c>
      <c r="S12" s="12" t="str">
        <f>IFERROR(VLOOKUP(D12,[1]!DVH_lines[#Data],4,FALSE),"")</f>
        <v/>
      </c>
      <c r="T12" s="13" t="str">
        <f>IFERROR(VLOOKUP(D12,[1]!SearchCT[#Data],2,FALSE),"")</f>
        <v/>
      </c>
      <c r="U12" s="12" t="str">
        <f>IFERROR(VLOOKUP(D12,[1]!SearchCT[#Data],3,FALSE),"")</f>
        <v/>
      </c>
    </row>
    <row r="13" spans="1:21" x14ac:dyDescent="0.25">
      <c r="A13" s="51" t="s">
        <v>11</v>
      </c>
      <c r="B13" s="23" t="s">
        <v>10</v>
      </c>
      <c r="D13" s="29" t="s">
        <v>59</v>
      </c>
      <c r="E13" s="24" t="s">
        <v>59</v>
      </c>
      <c r="F13" s="26" t="s">
        <v>59</v>
      </c>
      <c r="G13" s="44"/>
      <c r="H13" s="25"/>
      <c r="J13" s="20" t="str">
        <f>VLOOKUP(D13,[1]!Dictionary[#All],3,FALSE)</f>
        <v>Liver</v>
      </c>
      <c r="K13" s="19">
        <f>VLOOKUP(D13,[1]!Dictionary[#All],4,FALSE)</f>
        <v>7197</v>
      </c>
      <c r="L13" s="19" t="str">
        <f>VLOOKUP(D13,[1]!Dictionary[#All],5,FALSE)</f>
        <v>FMA</v>
      </c>
      <c r="M13" s="18" t="str">
        <f>VLOOKUP(D13,[1]!Dictionary[#All],6,FALSE)</f>
        <v>3.2</v>
      </c>
      <c r="N13" s="17" t="str">
        <f>VLOOKUP(D13,[1]!VolumeType[#All],2,FALSE)</f>
        <v>Organ</v>
      </c>
      <c r="O13" s="16" t="str">
        <f>VLOOKUP(D13,[1]!VolumeType[#All],3,FALSE)</f>
        <v>Organ</v>
      </c>
      <c r="P13" s="15" t="str">
        <f>VLOOKUP(D13,[1]!Colors[#All],3,FALSE)</f>
        <v>z Liver</v>
      </c>
      <c r="Q13" s="13" t="str">
        <f>IFERROR(VLOOKUP(D13,[1]!DVH_lines[#Data],2,FALSE),"")</f>
        <v/>
      </c>
      <c r="R13" s="14" t="str">
        <f>IFERROR(VLOOKUP(D13,[1]!DVH_lines[#Data],3,FALSE),"")</f>
        <v/>
      </c>
      <c r="S13" s="12" t="str">
        <f>IFERROR(VLOOKUP(D13,[1]!DVH_lines[#Data],4,FALSE),"")</f>
        <v/>
      </c>
      <c r="T13" s="13" t="str">
        <f>IFERROR(VLOOKUP(D13,[1]!SearchCT[#Data],2,FALSE),"")</f>
        <v/>
      </c>
      <c r="U13" s="12" t="str">
        <f>IFERROR(VLOOKUP(D13,[1]!SearchCT[#Data],3,FALSE),"")</f>
        <v/>
      </c>
    </row>
    <row r="14" spans="1:21" x14ac:dyDescent="0.25">
      <c r="A14" s="21"/>
      <c r="B14" s="21"/>
      <c r="D14" s="29" t="s">
        <v>140</v>
      </c>
      <c r="E14" s="24" t="s">
        <v>140</v>
      </c>
      <c r="F14" s="26"/>
      <c r="G14" s="44"/>
      <c r="H14" s="25"/>
      <c r="J14" s="20" t="str">
        <f>VLOOKUP(D14,[1]!Dictionary[#All],3,FALSE)</f>
        <v>Skin</v>
      </c>
      <c r="K14" s="19">
        <f>VLOOKUP(D14,[1]!Dictionary[#All],4,FALSE)</f>
        <v>7163</v>
      </c>
      <c r="L14" s="19" t="str">
        <f>VLOOKUP(D14,[1]!Dictionary[#All],5,FALSE)</f>
        <v>FMA</v>
      </c>
      <c r="M14" s="18" t="str">
        <f>VLOOKUP(D14,[1]!Dictionary[#All],6,FALSE)</f>
        <v>3.2</v>
      </c>
      <c r="N14" s="17" t="str">
        <f>VLOOKUP(D14,[1]!VolumeType[#All],2,FALSE)</f>
        <v>Organ</v>
      </c>
      <c r="O14" s="16" t="str">
        <f>VLOOKUP(D14,[1]!VolumeType[#All],3,FALSE)</f>
        <v>Organ</v>
      </c>
      <c r="P14" s="15" t="str">
        <f>VLOOKUP(D14,[1]!Colors[#All],3,FALSE)</f>
        <v>z Skin</v>
      </c>
      <c r="Q14" s="13" t="str">
        <f>IFERROR(VLOOKUP(D14,[1]!DVH_lines[#Data],2,FALSE),"")</f>
        <v/>
      </c>
      <c r="R14" s="14" t="str">
        <f>IFERROR(VLOOKUP(D14,[1]!DVH_lines[#Data],3,FALSE),"")</f>
        <v/>
      </c>
      <c r="S14" s="12" t="str">
        <f>IFERROR(VLOOKUP(D14,[1]!DVH_lines[#Data],4,FALSE),"")</f>
        <v/>
      </c>
      <c r="T14" s="13" t="str">
        <f>IFERROR(VLOOKUP(D14,[1]!SearchCT[#Data],2,FALSE),"")</f>
        <v/>
      </c>
      <c r="U14" s="12" t="str">
        <f>IFERROR(VLOOKUP(D14,[1]!SearchCT[#Data],3,FALSE),"")</f>
        <v/>
      </c>
    </row>
    <row r="15" spans="1:21" x14ac:dyDescent="0.25">
      <c r="D15" s="29" t="s">
        <v>4</v>
      </c>
      <c r="E15" s="24" t="s">
        <v>4</v>
      </c>
      <c r="F15" s="26" t="s">
        <v>3</v>
      </c>
      <c r="G15" s="44"/>
      <c r="H15" s="25"/>
      <c r="J15" s="20" t="str">
        <f>VLOOKUP(D15,[1]!Dictionary[#All],3,FALSE)</f>
        <v>Left brachial nerve plexus</v>
      </c>
      <c r="K15" s="19">
        <f>VLOOKUP(D15,[1]!Dictionary[#All],4,FALSE)</f>
        <v>45245</v>
      </c>
      <c r="L15" s="19" t="str">
        <f>VLOOKUP(D15,[1]!Dictionary[#All],5,FALSE)</f>
        <v>FMA</v>
      </c>
      <c r="M15" s="18" t="str">
        <f>VLOOKUP(D15,[1]!Dictionary[#All],6,FALSE)</f>
        <v>3.2</v>
      </c>
      <c r="N15" s="17" t="str">
        <f>VLOOKUP(D15,[1]!VolumeType[#All],2,FALSE)</f>
        <v>Organ</v>
      </c>
      <c r="O15" s="16" t="str">
        <f>VLOOKUP(D15,[1]!VolumeType[#All],3,FALSE)</f>
        <v>Organ</v>
      </c>
      <c r="P15" s="15" t="str">
        <f>VLOOKUP(D15,[1]!Colors[#All],3,FALSE)</f>
        <v>zBrachialPlexusL</v>
      </c>
      <c r="Q15" s="13" t="str">
        <f>IFERROR(VLOOKUP(D15,[1]!DVH_lines[#Data],2,FALSE),"")</f>
        <v/>
      </c>
      <c r="R15" s="14" t="str">
        <f>IFERROR(VLOOKUP(D15,[1]!DVH_lines[#Data],3,FALSE),"")</f>
        <v/>
      </c>
      <c r="S15" s="12" t="str">
        <f>IFERROR(VLOOKUP(D15,[1]!DVH_lines[#Data],4,FALSE),"")</f>
        <v/>
      </c>
      <c r="T15" s="13" t="str">
        <f>IFERROR(VLOOKUP(D15,[1]!SearchCT[#Data],2,FALSE),"")</f>
        <v/>
      </c>
      <c r="U15" s="12" t="str">
        <f>IFERROR(VLOOKUP(D15,[1]!SearchCT[#Data],3,FALSE),"")</f>
        <v/>
      </c>
    </row>
    <row r="16" spans="1:21" x14ac:dyDescent="0.25">
      <c r="D16" s="11" t="s">
        <v>2</v>
      </c>
      <c r="E16" s="24" t="s">
        <v>2</v>
      </c>
      <c r="F16" s="26" t="s">
        <v>1</v>
      </c>
      <c r="G16" s="44"/>
      <c r="H16" s="25"/>
      <c r="J16" s="20" t="str">
        <f>VLOOKUP(D16,[1]!Dictionary[#All],3,FALSE)</f>
        <v>Right brachial nerve plexus</v>
      </c>
      <c r="K16" s="19">
        <f>VLOOKUP(D16,[1]!Dictionary[#All],4,FALSE)</f>
        <v>45244</v>
      </c>
      <c r="L16" s="19" t="str">
        <f>VLOOKUP(D16,[1]!Dictionary[#All],5,FALSE)</f>
        <v>FMA</v>
      </c>
      <c r="M16" s="18" t="str">
        <f>VLOOKUP(D16,[1]!Dictionary[#All],6,FALSE)</f>
        <v>3.2</v>
      </c>
      <c r="N16" s="17" t="str">
        <f>VLOOKUP(D16,[1]!VolumeType[#All],2,FALSE)</f>
        <v>Organ</v>
      </c>
      <c r="O16" s="16" t="str">
        <f>VLOOKUP(D16,[1]!VolumeType[#All],3,FALSE)</f>
        <v>Organ</v>
      </c>
      <c r="P16" s="15" t="str">
        <f>VLOOKUP(D16,[1]!Colors[#All],3,FALSE)</f>
        <v>zBrachialPlexusR</v>
      </c>
      <c r="Q16" s="13" t="str">
        <f>IFERROR(VLOOKUP(D16,[1]!DVH_lines[#Data],2,FALSE),"")</f>
        <v/>
      </c>
      <c r="R16" s="14" t="str">
        <f>IFERROR(VLOOKUP(D16,[1]!DVH_lines[#Data],3,FALSE),"")</f>
        <v/>
      </c>
      <c r="S16" s="12" t="str">
        <f>IFERROR(VLOOKUP(D16,[1]!DVH_lines[#Data],4,FALSE),"")</f>
        <v/>
      </c>
      <c r="T16" s="13" t="str">
        <f>IFERROR(VLOOKUP(D16,[1]!SearchCT[#Data],2,FALSE),"")</f>
        <v/>
      </c>
      <c r="U16" s="12" t="str">
        <f>IFERROR(VLOOKUP(D16,[1]!SearchCT[#Data],3,FALSE),"")</f>
        <v/>
      </c>
    </row>
    <row r="17" spans="2:21" x14ac:dyDescent="0.25">
      <c r="D17" s="11" t="s">
        <v>15</v>
      </c>
      <c r="E17" s="24" t="s">
        <v>15</v>
      </c>
      <c r="F17" s="26" t="s">
        <v>15</v>
      </c>
      <c r="G17" s="44"/>
      <c r="H17" s="25"/>
      <c r="J17" s="20" t="str">
        <f>VLOOKUP(D17,[1]!Dictionary[#All],3,FALSE)</f>
        <v>Trachea</v>
      </c>
      <c r="K17" s="19">
        <f>VLOOKUP(D17,[1]!Dictionary[#All],4,FALSE)</f>
        <v>7394</v>
      </c>
      <c r="L17" s="19" t="str">
        <f>VLOOKUP(D17,[1]!Dictionary[#All],5,FALSE)</f>
        <v>FMA</v>
      </c>
      <c r="M17" s="18" t="str">
        <f>VLOOKUP(D17,[1]!Dictionary[#All],6,FALSE)</f>
        <v>3.2</v>
      </c>
      <c r="N17" s="17" t="str">
        <f>VLOOKUP(D17,[1]!VolumeType[#All],2,FALSE)</f>
        <v>Organ</v>
      </c>
      <c r="O17" s="16" t="str">
        <f>VLOOKUP(D17,[1]!VolumeType[#All],3,FALSE)</f>
        <v>Organ</v>
      </c>
      <c r="P17" s="15" t="str">
        <f>VLOOKUP(D17,[1]!Colors[#All],3,FALSE)</f>
        <v>z Trachea</v>
      </c>
      <c r="Q17" s="13" t="str">
        <f>IFERROR(VLOOKUP(D17,[1]!DVH_lines[#Data],2,FALSE),"")</f>
        <v/>
      </c>
      <c r="R17" s="14" t="str">
        <f>IFERROR(VLOOKUP(D17,[1]!DVH_lines[#Data],3,FALSE),"")</f>
        <v/>
      </c>
      <c r="S17" s="12" t="str">
        <f>IFERROR(VLOOKUP(D17,[1]!DVH_lines[#Data],4,FALSE),"")</f>
        <v/>
      </c>
      <c r="T17" s="13" t="str">
        <f>IFERROR(VLOOKUP(D17,[1]!SearchCT[#Data],2,FALSE),"")</f>
        <v/>
      </c>
      <c r="U17" s="12" t="str">
        <f>IFERROR(VLOOKUP(D17,[1]!SearchCT[#Data],3,FALSE),"")</f>
        <v/>
      </c>
    </row>
    <row r="18" spans="2:21" x14ac:dyDescent="0.25">
      <c r="D18" s="29" t="s">
        <v>13</v>
      </c>
      <c r="E18" s="24" t="s">
        <v>13</v>
      </c>
      <c r="F18" s="26" t="s">
        <v>12</v>
      </c>
      <c r="G18" s="44"/>
      <c r="H18" s="25"/>
      <c r="J18" s="20" t="str">
        <f>VLOOKUP(D18,[1]!Dictionary[#All],3,FALSE)</f>
        <v>Bronchial tree</v>
      </c>
      <c r="K18" s="19">
        <f>VLOOKUP(D18,[1]!Dictionary[#All],4,FALSE)</f>
        <v>26660</v>
      </c>
      <c r="L18" s="19" t="str">
        <f>VLOOKUP(D18,[1]!Dictionary[#All],5,FALSE)</f>
        <v>FMA</v>
      </c>
      <c r="M18" s="18" t="str">
        <f>VLOOKUP(D18,[1]!Dictionary[#All],6,FALSE)</f>
        <v>3.2</v>
      </c>
      <c r="N18" s="17" t="str">
        <f>VLOOKUP(D18,[1]!VolumeType[#All],2,FALSE)</f>
        <v>Organ</v>
      </c>
      <c r="O18" s="16" t="str">
        <f>VLOOKUP(D18,[1]!VolumeType[#All],3,FALSE)</f>
        <v>Organ</v>
      </c>
      <c r="P18" s="15" t="str">
        <f>VLOOKUP(D18,[1]!Colors[#All],3,FALSE)</f>
        <v>z BronchialTree</v>
      </c>
      <c r="Q18" s="13" t="str">
        <f>IFERROR(VLOOKUP(D18,[1]!DVH_lines[#Data],2,FALSE),"")</f>
        <v/>
      </c>
      <c r="R18" s="14" t="str">
        <f>IFERROR(VLOOKUP(D18,[1]!DVH_lines[#Data],3,FALSE),"")</f>
        <v/>
      </c>
      <c r="S18" s="12" t="str">
        <f>IFERROR(VLOOKUP(D18,[1]!DVH_lines[#Data],4,FALSE),"")</f>
        <v/>
      </c>
      <c r="T18" s="13" t="str">
        <f>IFERROR(VLOOKUP(D18,[1]!SearchCT[#Data],2,FALSE),"")</f>
        <v/>
      </c>
      <c r="U18" s="12" t="str">
        <f>IFERROR(VLOOKUP(D18,[1]!SearchCT[#Data],3,FALSE),"")</f>
        <v/>
      </c>
    </row>
    <row r="19" spans="2:21" x14ac:dyDescent="0.25">
      <c r="D19" s="11" t="s">
        <v>58</v>
      </c>
      <c r="E19" s="24" t="s">
        <v>58</v>
      </c>
      <c r="F19" s="26" t="s">
        <v>58</v>
      </c>
      <c r="G19" s="44"/>
      <c r="H19" s="25"/>
      <c r="J19" s="20" t="str">
        <f>VLOOKUP(D19,[1]!Dictionary[#All],3,FALSE)</f>
        <v>Stomach</v>
      </c>
      <c r="K19" s="19">
        <f>VLOOKUP(D19,[1]!Dictionary[#All],4,FALSE)</f>
        <v>7148</v>
      </c>
      <c r="L19" s="19" t="str">
        <f>VLOOKUP(D19,[1]!Dictionary[#All],5,FALSE)</f>
        <v>FMA</v>
      </c>
      <c r="M19" s="18" t="str">
        <f>VLOOKUP(D19,[1]!Dictionary[#All],6,FALSE)</f>
        <v>3.2</v>
      </c>
      <c r="N19" s="17" t="str">
        <f>VLOOKUP(D19,[1]!VolumeType[#All],2,FALSE)</f>
        <v>Organ</v>
      </c>
      <c r="O19" s="16" t="str">
        <f>VLOOKUP(D19,[1]!VolumeType[#All],3,FALSE)</f>
        <v>Organ</v>
      </c>
      <c r="P19" s="15" t="str">
        <f>VLOOKUP(D19,[1]!Colors[#All],3,FALSE)</f>
        <v>z Stomach</v>
      </c>
      <c r="Q19" s="13" t="str">
        <f>IFERROR(VLOOKUP(D19,[1]!DVH_lines[#Data],2,FALSE),"")</f>
        <v/>
      </c>
      <c r="R19" s="14" t="str">
        <f>IFERROR(VLOOKUP(D19,[1]!DVH_lines[#Data],3,FALSE),"")</f>
        <v/>
      </c>
      <c r="S19" s="12" t="str">
        <f>IFERROR(VLOOKUP(D19,[1]!DVH_lines[#Data],4,FALSE),"")</f>
        <v/>
      </c>
      <c r="T19" s="13" t="str">
        <f>IFERROR(VLOOKUP(D19,[1]!SearchCT[#Data],2,FALSE),"")</f>
        <v/>
      </c>
      <c r="U19" s="12" t="str">
        <f>IFERROR(VLOOKUP(D19,[1]!SearchCT[#Data],3,FALSE),"")</f>
        <v/>
      </c>
    </row>
    <row r="20" spans="2:21" x14ac:dyDescent="0.25">
      <c r="B20"/>
      <c r="D20" t="s">
        <v>50</v>
      </c>
      <c r="E20" t="s">
        <v>50</v>
      </c>
      <c r="F20" t="s">
        <v>220</v>
      </c>
      <c r="G20" s="44"/>
      <c r="H20" s="25"/>
      <c r="J20" s="20" t="str">
        <f>VLOOKUP(D20,[1]!Dictionary[#All],3,FALSE)</f>
        <v>Small intestine</v>
      </c>
      <c r="K20" s="19">
        <f>VLOOKUP(D20,[1]!Dictionary[#All],4,FALSE)</f>
        <v>7200</v>
      </c>
      <c r="L20" s="19" t="str">
        <f>VLOOKUP(D20,[1]!Dictionary[#All],5,FALSE)</f>
        <v>FMA</v>
      </c>
      <c r="M20" s="18" t="str">
        <f>VLOOKUP(D20,[1]!Dictionary[#All],6,FALSE)</f>
        <v>3.2</v>
      </c>
      <c r="N20" s="17" t="str">
        <f>VLOOKUP(D20,[1]!VolumeType[#All],2,FALSE)</f>
        <v>Organ</v>
      </c>
      <c r="O20" s="16" t="str">
        <f>VLOOKUP(D20,[1]!VolumeType[#All],3,FALSE)</f>
        <v>Organ</v>
      </c>
      <c r="P20" s="15" t="str">
        <f>VLOOKUP(D20,[1]!Colors[#All],3,FALSE)</f>
        <v>z Small Bowel</v>
      </c>
      <c r="Q20" s="13" t="str">
        <f>IFERROR(VLOOKUP(D20,[1]!DVH_lines[#Data],2,FALSE),"")</f>
        <v/>
      </c>
      <c r="R20" s="14" t="str">
        <f>IFERROR(VLOOKUP(D20,[1]!DVH_lines[#Data],3,FALSE),"")</f>
        <v/>
      </c>
      <c r="S20" s="12" t="str">
        <f>IFERROR(VLOOKUP(D20,[1]!DVH_lines[#Data],4,FALSE),"")</f>
        <v/>
      </c>
      <c r="T20" s="13" t="str">
        <f>IFERROR(VLOOKUP(D20,[1]!SearchCT[#Data],2,FALSE),"")</f>
        <v/>
      </c>
      <c r="U20" s="12" t="str">
        <f>IFERROR(VLOOKUP(D20,[1]!SearchCT[#Data],3,FALSE),"")</f>
        <v/>
      </c>
    </row>
    <row r="21" spans="2:21" x14ac:dyDescent="0.25">
      <c r="B21"/>
      <c r="D21" t="s">
        <v>51</v>
      </c>
      <c r="E21" t="s">
        <v>51</v>
      </c>
      <c r="F21" t="s">
        <v>221</v>
      </c>
      <c r="G21" s="44"/>
      <c r="H21" s="25"/>
      <c r="J21" s="20" t="str">
        <f>VLOOKUP(D21,[1]!Dictionary[#All],3,FALSE)</f>
        <v>Large intestine</v>
      </c>
      <c r="K21" s="19">
        <f>VLOOKUP(D21,[1]!Dictionary[#All],4,FALSE)</f>
        <v>7201</v>
      </c>
      <c r="L21" s="19" t="str">
        <f>VLOOKUP(D21,[1]!Dictionary[#All],5,FALSE)</f>
        <v>FMA</v>
      </c>
      <c r="M21" s="18" t="str">
        <f>VLOOKUP(D21,[1]!Dictionary[#All],6,FALSE)</f>
        <v>3.2</v>
      </c>
      <c r="N21" s="17" t="str">
        <f>VLOOKUP(D21,[1]!VolumeType[#All],2,FALSE)</f>
        <v>Organ</v>
      </c>
      <c r="O21" s="16" t="str">
        <f>VLOOKUP(D21,[1]!VolumeType[#All],3,FALSE)</f>
        <v>Organ</v>
      </c>
      <c r="P21" s="15" t="str">
        <f>VLOOKUP(D21,[1]!Colors[#All],3,FALSE)</f>
        <v>z Large Bowel</v>
      </c>
      <c r="Q21" s="13" t="str">
        <f>IFERROR(VLOOKUP(D21,[1]!DVH_lines[#Data],2,FALSE),"")</f>
        <v/>
      </c>
      <c r="R21" s="14" t="str">
        <f>IFERROR(VLOOKUP(D21,[1]!DVH_lines[#Data],3,FALSE),"")</f>
        <v/>
      </c>
      <c r="S21" s="12" t="str">
        <f>IFERROR(VLOOKUP(D21,[1]!DVH_lines[#Data],4,FALSE),"")</f>
        <v/>
      </c>
      <c r="T21" s="13" t="str">
        <f>IFERROR(VLOOKUP(D21,[1]!SearchCT[#Data],2,FALSE),"")</f>
        <v/>
      </c>
      <c r="U21" s="12" t="str">
        <f>IFERROR(VLOOKUP(D21,[1]!SearchCT[#Data],3,FALSE),"")</f>
        <v/>
      </c>
    </row>
    <row r="22" spans="2:21" x14ac:dyDescent="0.25">
      <c r="B22"/>
      <c r="D22" t="s">
        <v>222</v>
      </c>
      <c r="E22" t="s">
        <v>222</v>
      </c>
      <c r="F22" t="s">
        <v>222</v>
      </c>
      <c r="G22" s="44"/>
      <c r="H22" s="25"/>
      <c r="J22" s="20" t="str">
        <f>VLOOKUP(D22,[1]!Dictionary[#All],3,FALSE)</f>
        <v>Sacral nerve plexus</v>
      </c>
      <c r="K22" s="19">
        <f>VLOOKUP(D22,[1]!Dictionary[#All],4,FALSE)</f>
        <v>5909</v>
      </c>
      <c r="L22" s="19" t="str">
        <f>VLOOKUP(D22,[1]!Dictionary[#All],5,FALSE)</f>
        <v>FMA</v>
      </c>
      <c r="M22" s="18" t="str">
        <f>VLOOKUP(D22,[1]!Dictionary[#All],6,FALSE)</f>
        <v>3.2</v>
      </c>
      <c r="N22" s="17" t="str">
        <f>VLOOKUP(D22,[1]!VolumeType[#All],2,FALSE)</f>
        <v>Organ</v>
      </c>
      <c r="O22" s="16" t="str">
        <f>VLOOKUP(D22,[1]!VolumeType[#All],3,FALSE)</f>
        <v>Organ</v>
      </c>
      <c r="P22" s="15" t="str">
        <f>VLOOKUP(D22,[1]!Colors[#All],3,FALSE)</f>
        <v>z Sacral plexus</v>
      </c>
      <c r="Q22" s="13" t="str">
        <f>IFERROR(VLOOKUP(D22,[1]!DVH_lines[#Data],2,FALSE),"")</f>
        <v/>
      </c>
      <c r="R22" s="14" t="str">
        <f>IFERROR(VLOOKUP(D22,[1]!DVH_lines[#Data],3,FALSE),"")</f>
        <v/>
      </c>
      <c r="S22" s="12" t="str">
        <f>IFERROR(VLOOKUP(D22,[1]!DVH_lines[#Data],4,FALSE),"")</f>
        <v/>
      </c>
      <c r="T22" s="13" t="str">
        <f>IFERROR(VLOOKUP(D22,[1]!SearchCT[#Data],2,FALSE),"")</f>
        <v/>
      </c>
      <c r="U22" s="12" t="str">
        <f>IFERROR(VLOOKUP(D22,[1]!SearchCT[#Data],3,FALSE),"")</f>
        <v/>
      </c>
    </row>
    <row r="23" spans="2:21" x14ac:dyDescent="0.25">
      <c r="B23"/>
      <c r="D23" t="s">
        <v>223</v>
      </c>
      <c r="E23" t="s">
        <v>223</v>
      </c>
      <c r="F23" t="s">
        <v>223</v>
      </c>
      <c r="G23" s="44"/>
      <c r="H23" s="25"/>
      <c r="J23" s="20" t="str">
        <f>VLOOKUP(D23,[1]!Dictionary[#All],3,FALSE)</f>
        <v>Urethra</v>
      </c>
      <c r="K23" s="19">
        <f>VLOOKUP(D23,[1]!Dictionary[#All],4,FALSE)</f>
        <v>19667</v>
      </c>
      <c r="L23" s="19" t="str">
        <f>VLOOKUP(D23,[1]!Dictionary[#All],5,FALSE)</f>
        <v>FMA</v>
      </c>
      <c r="M23" s="18" t="str">
        <f>VLOOKUP(D23,[1]!Dictionary[#All],6,FALSE)</f>
        <v>3.2</v>
      </c>
      <c r="N23" s="17" t="str">
        <f>VLOOKUP(D23,[1]!VolumeType[#All],2,FALSE)</f>
        <v>Organ</v>
      </c>
      <c r="O23" s="16" t="str">
        <f>VLOOKUP(D23,[1]!VolumeType[#All],3,FALSE)</f>
        <v>Organ</v>
      </c>
      <c r="P23" s="15" t="str">
        <f>VLOOKUP(D23,[1]!Colors[#All],3,FALSE)</f>
        <v>z Urethra</v>
      </c>
      <c r="Q23" s="13" t="str">
        <f>IFERROR(VLOOKUP(D23,[1]!DVH_lines[#Data],2,FALSE),"")</f>
        <v/>
      </c>
      <c r="R23" s="14" t="str">
        <f>IFERROR(VLOOKUP(D23,[1]!DVH_lines[#Data],3,FALSE),"")</f>
        <v/>
      </c>
      <c r="S23" s="12" t="str">
        <f>IFERROR(VLOOKUP(D23,[1]!DVH_lines[#Data],4,FALSE),"")</f>
        <v/>
      </c>
      <c r="T23" s="13" t="str">
        <f>IFERROR(VLOOKUP(D23,[1]!SearchCT[#Data],2,FALSE),"")</f>
        <v/>
      </c>
      <c r="U23" s="12" t="str">
        <f>IFERROR(VLOOKUP(D23,[1]!SearchCT[#Data],3,FALSE),"")</f>
        <v/>
      </c>
    </row>
    <row r="24" spans="2:21" x14ac:dyDescent="0.25">
      <c r="B24"/>
      <c r="D24" s="52" t="s">
        <v>203</v>
      </c>
      <c r="E24" s="53" t="s">
        <v>204</v>
      </c>
      <c r="F24" s="54" t="s">
        <v>203</v>
      </c>
      <c r="G24" s="55" t="str">
        <f>IF(EXACT(D24,"DPV"),VLOOKUP(REPLACE($B$8,1,1,""),[1]!ICD_Codes[#All],2,FALSE),"")</f>
        <v/>
      </c>
      <c r="H24" s="27" t="str">
        <f t="shared" ref="H24:H25" si="0">IF(EXACT(D24,"DPV"),"ICD-10","")</f>
        <v/>
      </c>
      <c r="J24" s="20" t="str">
        <f>VLOOKUP(D24,[1]!Dictionary[#All],3,FALSE)</f>
        <v>Brainstem</v>
      </c>
      <c r="K24" s="19">
        <f>VLOOKUP(D24,[1]!Dictionary[#All],4,FALSE)</f>
        <v>79876</v>
      </c>
      <c r="L24" s="19" t="str">
        <f>VLOOKUP(D24,[1]!Dictionary[#All],5,FALSE)</f>
        <v>FMA</v>
      </c>
      <c r="M24" s="18" t="str">
        <f>VLOOKUP(D24,[1]!Dictionary[#All],6,FALSE)</f>
        <v>3.2</v>
      </c>
      <c r="N24" s="17" t="str">
        <f>VLOOKUP(D24,[1]!VolumeType[#All],2,FALSE)</f>
        <v>Organ</v>
      </c>
      <c r="O24" s="16" t="str">
        <f>VLOOKUP(D24,[1]!VolumeType[#All],3,FALSE)</f>
        <v>Organ</v>
      </c>
      <c r="P24" s="15" t="str">
        <f>VLOOKUP(D24,[1]!Colors[#All],3,FALSE)</f>
        <v>z Brain Stem</v>
      </c>
      <c r="Q24" s="13" t="str">
        <f>IFERROR(VLOOKUP(D24,[1]!DVH_lines[#Data],2,FALSE),"")</f>
        <v/>
      </c>
      <c r="R24" s="14" t="str">
        <f>IFERROR(VLOOKUP(D24,[1]!DVH_lines[#Data],3,FALSE),"")</f>
        <v/>
      </c>
      <c r="S24" s="12" t="str">
        <f>IFERROR(VLOOKUP(D24,[1]!DVH_lines[#Data],4,FALSE),"")</f>
        <v/>
      </c>
      <c r="T24" s="13" t="str">
        <f>IFERROR(VLOOKUP(D24,[1]!SearchCT[#Data],2,FALSE),"")</f>
        <v/>
      </c>
      <c r="U24" s="12" t="str">
        <f>IFERROR(VLOOKUP(D24,[1]!SearchCT[#Data],3,FALSE),"")</f>
        <v/>
      </c>
    </row>
    <row r="25" spans="2:21" ht="15.75" thickBot="1" x14ac:dyDescent="0.3">
      <c r="B25"/>
      <c r="D25" s="56" t="s">
        <v>205</v>
      </c>
      <c r="E25" s="57" t="s">
        <v>206</v>
      </c>
      <c r="F25" s="58" t="s">
        <v>207</v>
      </c>
      <c r="G25" s="59" t="str">
        <f>IF(EXACT(D25,"DPV"),VLOOKUP(REPLACE($B$8,1,1,""),[1]!ICD_Codes[#All],2,FALSE),"")</f>
        <v/>
      </c>
      <c r="H25" s="60" t="str">
        <f t="shared" si="0"/>
        <v/>
      </c>
      <c r="J25" s="9" t="str">
        <f>VLOOKUP(D25,[1]!Dictionary[#All],3,FALSE)</f>
        <v>PRV</v>
      </c>
      <c r="K25" s="8" t="str">
        <f>VLOOKUP(D25,[1]!Dictionary[#All],4,FALSE)</f>
        <v>PRV</v>
      </c>
      <c r="L25" s="8" t="str">
        <f>VLOOKUP(D25,[1]!Dictionary[#All],5,FALSE)</f>
        <v>99VMS_STRUCTCODE</v>
      </c>
      <c r="M25" s="7" t="str">
        <f>VLOOKUP(D25,[1]!Dictionary[#All],6,FALSE)</f>
        <v>1.0</v>
      </c>
      <c r="N25" s="6" t="str">
        <f>VLOOKUP(D25,[1]!VolumeType[#All],2,FALSE)</f>
        <v>Control</v>
      </c>
      <c r="O25" s="5" t="str">
        <f>VLOOKUP(D25,[1]!VolumeType[#All],3,FALSE)</f>
        <v>Avoidance</v>
      </c>
      <c r="P25" s="41" t="str">
        <f>VLOOKUP(D25,[1]!Colors[#All],3,FALSE)</f>
        <v>z BR STM PRV</v>
      </c>
      <c r="Q25" s="3" t="str">
        <f>IFERROR(VLOOKUP(D25,[1]!DVH_lines[#Data],2,FALSE),"")</f>
        <v/>
      </c>
      <c r="R25" s="4" t="str">
        <f>IFERROR(VLOOKUP(D25,[1]!DVH_lines[#Data],3,FALSE),"")</f>
        <v/>
      </c>
      <c r="S25" s="2" t="str">
        <f>IFERROR(VLOOKUP(D25,[1]!DVH_lines[#Data],4,FALSE),"")</f>
        <v/>
      </c>
      <c r="T25" s="3" t="str">
        <f>IFERROR(VLOOKUP(D25,[1]!SearchCT[#Data],2,FALSE),"")</f>
        <v/>
      </c>
      <c r="U25" s="2" t="str">
        <f>IFERROR(VLOOKUP(D25,[1]!SearchCT[#Data],3,FALSE),"")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Esophagus</vt:lpstr>
      <vt:lpstr>Lung VMAT</vt:lpstr>
      <vt:lpstr>Lung SBRT</vt:lpstr>
      <vt:lpstr>Breast</vt:lpstr>
      <vt:lpstr>Spine</vt:lpstr>
      <vt:lpstr>Spine OAR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2017-11-10T16:06:05Z</dcterms:created>
  <dcterms:modified xsi:type="dcterms:W3CDTF">2020-12-08T19:42:22Z</dcterms:modified>
</cp:coreProperties>
</file>