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7235" windowHeight="21000" activeTab="3"/>
  </bookViews>
  <sheets>
    <sheet name="ColourTable" sheetId="2" r:id="rId1"/>
    <sheet name="ColourTable Structured" sheetId="5" r:id="rId2"/>
    <sheet name="Color Chart" sheetId="3" r:id="rId3"/>
    <sheet name="Structure colors" sheetId="4" r:id="rId4"/>
  </sheets>
  <calcPr calcId="145621"/>
</workbook>
</file>

<file path=xl/calcChain.xml><?xml version="1.0" encoding="utf-8"?>
<calcChain xmlns="http://schemas.openxmlformats.org/spreadsheetml/2006/main">
  <c r="F134" i="5" l="1"/>
  <c r="F270" i="5"/>
  <c r="F140" i="5"/>
  <c r="F120" i="5"/>
  <c r="F124" i="5"/>
  <c r="F123" i="5"/>
  <c r="F195" i="5"/>
  <c r="F207" i="5"/>
  <c r="F259" i="5"/>
  <c r="F255" i="5"/>
  <c r="F44" i="5"/>
  <c r="F55" i="5"/>
  <c r="F86" i="5"/>
  <c r="F151" i="5"/>
  <c r="F97" i="5"/>
  <c r="F152" i="5"/>
  <c r="F98" i="5"/>
  <c r="F160" i="5"/>
  <c r="F161" i="5"/>
  <c r="F258" i="5"/>
  <c r="F143" i="5"/>
  <c r="F61" i="5"/>
  <c r="F244" i="5"/>
  <c r="F144" i="5"/>
  <c r="F66" i="5"/>
  <c r="F47" i="5"/>
  <c r="F122" i="5"/>
  <c r="F159" i="5"/>
  <c r="F56" i="5"/>
  <c r="F189" i="5"/>
  <c r="F38" i="5"/>
  <c r="F16" i="5"/>
  <c r="F165" i="5"/>
  <c r="F39" i="5"/>
  <c r="F5" i="5"/>
  <c r="F141" i="5"/>
  <c r="F4" i="5"/>
  <c r="F226" i="5"/>
  <c r="F170" i="5"/>
  <c r="F261" i="5"/>
  <c r="F204" i="5"/>
  <c r="F251" i="5"/>
  <c r="F183" i="5"/>
  <c r="F233" i="5"/>
  <c r="F115" i="5"/>
  <c r="F31" i="5"/>
  <c r="F25" i="5"/>
  <c r="F17" i="5"/>
  <c r="F203" i="5"/>
  <c r="F216" i="5"/>
  <c r="F265" i="5"/>
  <c r="F137" i="5"/>
  <c r="F271" i="5"/>
  <c r="F213" i="5"/>
  <c r="F273" i="5"/>
  <c r="F277" i="5"/>
  <c r="F272" i="5"/>
  <c r="F246" i="5"/>
  <c r="F242" i="5"/>
  <c r="F252" i="5"/>
  <c r="F253" i="5"/>
  <c r="F155" i="5"/>
  <c r="F64" i="5"/>
  <c r="F257" i="5"/>
  <c r="F63" i="5"/>
  <c r="F210" i="5"/>
  <c r="F262" i="5"/>
  <c r="F247" i="5"/>
  <c r="F65" i="5"/>
  <c r="F217" i="5"/>
  <c r="F219" i="5"/>
  <c r="F145" i="5"/>
  <c r="F105" i="5"/>
  <c r="F190" i="5"/>
  <c r="F72" i="5"/>
  <c r="F245" i="5"/>
  <c r="F127" i="5"/>
  <c r="F118" i="5"/>
  <c r="F185" i="5"/>
  <c r="F201" i="5"/>
  <c r="F73" i="5"/>
  <c r="F29" i="5"/>
  <c r="F260" i="5"/>
  <c r="F202" i="5"/>
  <c r="F35" i="5"/>
  <c r="F15" i="5"/>
  <c r="F126" i="5"/>
  <c r="F206" i="5"/>
  <c r="F49" i="5"/>
  <c r="F81" i="5"/>
  <c r="F146" i="5"/>
  <c r="F156" i="5"/>
  <c r="F256" i="5"/>
  <c r="F88" i="5"/>
  <c r="F36" i="5"/>
  <c r="F84" i="5"/>
  <c r="F94" i="5"/>
  <c r="F149" i="5"/>
  <c r="F87" i="5"/>
  <c r="F192" i="5"/>
  <c r="F42" i="5"/>
  <c r="F85" i="5"/>
  <c r="F150" i="5"/>
  <c r="F95" i="5"/>
  <c r="F214" i="5"/>
  <c r="F96" i="5"/>
  <c r="F162" i="5"/>
  <c r="F163" i="5"/>
  <c r="F129" i="5"/>
  <c r="F119" i="5"/>
  <c r="F3" i="5"/>
  <c r="F136" i="5"/>
  <c r="F229" i="5"/>
  <c r="F148" i="5"/>
  <c r="F69" i="5"/>
  <c r="F198" i="5"/>
  <c r="F40" i="5"/>
  <c r="F205" i="5"/>
  <c r="F51" i="5"/>
  <c r="F138" i="5"/>
  <c r="F93" i="5"/>
  <c r="F135" i="5"/>
  <c r="F227" i="5"/>
  <c r="F142" i="5"/>
  <c r="F52" i="5"/>
  <c r="F108" i="5"/>
  <c r="F177" i="5"/>
  <c r="F178" i="5"/>
  <c r="F71" i="5"/>
  <c r="F30" i="5"/>
  <c r="F7" i="5"/>
  <c r="F184" i="5"/>
  <c r="F268" i="5"/>
  <c r="F75" i="5"/>
  <c r="F228" i="5"/>
  <c r="F133" i="5"/>
  <c r="F68" i="5"/>
  <c r="F45" i="5"/>
  <c r="F266" i="5"/>
  <c r="F196" i="5"/>
  <c r="F62" i="5"/>
  <c r="F8" i="5"/>
  <c r="F9" i="5"/>
  <c r="F10" i="5"/>
  <c r="F41" i="5"/>
  <c r="F121" i="5"/>
  <c r="F102" i="5"/>
  <c r="F101" i="5"/>
  <c r="F59" i="5"/>
  <c r="F269" i="5"/>
  <c r="F60" i="5"/>
  <c r="F158" i="5"/>
  <c r="F106" i="5"/>
  <c r="F194" i="5"/>
  <c r="F215" i="5"/>
  <c r="F191" i="5"/>
  <c r="F153" i="5"/>
  <c r="F99" i="5"/>
  <c r="F43" i="5"/>
  <c r="F109" i="5"/>
  <c r="F103" i="5"/>
  <c r="F113" i="5"/>
  <c r="F179" i="5"/>
  <c r="F243" i="5"/>
  <c r="F197" i="5"/>
  <c r="F267" i="5"/>
  <c r="F104" i="5"/>
  <c r="F82" i="5"/>
  <c r="F212" i="5"/>
  <c r="F264" i="5"/>
  <c r="F211" i="5"/>
  <c r="F50" i="5"/>
  <c r="F139" i="5"/>
  <c r="F67" i="5"/>
  <c r="F58" i="5"/>
  <c r="F250" i="5"/>
  <c r="F188" i="5"/>
  <c r="F147" i="5"/>
  <c r="F199" i="5"/>
  <c r="F20" i="5"/>
  <c r="F70" i="5"/>
  <c r="F236" i="5"/>
  <c r="F174" i="5"/>
  <c r="F263" i="5"/>
  <c r="F278" i="5"/>
  <c r="F53" i="5"/>
  <c r="F235" i="5"/>
  <c r="F114" i="5"/>
  <c r="F248" i="5"/>
  <c r="F46" i="5"/>
  <c r="F117" i="5"/>
  <c r="F54" i="5"/>
  <c r="F92" i="5"/>
  <c r="F110" i="5"/>
  <c r="F157" i="5"/>
  <c r="F26" i="5"/>
  <c r="F89" i="5"/>
  <c r="F128" i="5"/>
  <c r="F6" i="5"/>
  <c r="F57" i="5"/>
  <c r="F74" i="5"/>
  <c r="F32" i="5"/>
  <c r="F90" i="5"/>
  <c r="F107" i="5"/>
  <c r="F254" i="5"/>
  <c r="F222" i="5"/>
  <c r="F275" i="5"/>
  <c r="F172" i="5"/>
  <c r="F167" i="5"/>
  <c r="F239" i="5"/>
  <c r="F218" i="5"/>
  <c r="F22" i="5"/>
  <c r="F18" i="5"/>
  <c r="F238" i="5"/>
  <c r="F200" i="5"/>
  <c r="F171" i="5"/>
  <c r="F173" i="5"/>
  <c r="F132" i="5"/>
  <c r="F13" i="5"/>
  <c r="F78" i="5"/>
  <c r="F34" i="5"/>
  <c r="F116" i="5"/>
  <c r="F224" i="5"/>
  <c r="F180" i="5"/>
  <c r="F169" i="5"/>
  <c r="F231" i="5"/>
  <c r="F221" i="5"/>
  <c r="F27" i="5"/>
  <c r="F237" i="5"/>
  <c r="F80" i="5"/>
  <c r="F48" i="5"/>
  <c r="F130" i="5"/>
  <c r="F37" i="5"/>
  <c r="F21" i="5"/>
  <c r="F125" i="5"/>
  <c r="F14" i="5"/>
  <c r="F100" i="5"/>
  <c r="F274" i="5"/>
  <c r="F208" i="5"/>
  <c r="F154" i="5"/>
  <c r="F28" i="5"/>
  <c r="F83" i="5"/>
  <c r="F193" i="5"/>
  <c r="F79" i="5"/>
  <c r="F240" i="5"/>
  <c r="F19" i="5"/>
  <c r="F186" i="5"/>
  <c r="F182" i="5"/>
  <c r="F209" i="5"/>
  <c r="F241" i="5"/>
  <c r="F166" i="5"/>
  <c r="F11" i="5"/>
  <c r="F111" i="5"/>
  <c r="F76" i="5"/>
  <c r="F187" i="5"/>
  <c r="F279" i="5"/>
  <c r="F175" i="5"/>
  <c r="F181" i="5"/>
  <c r="F249" i="5"/>
  <c r="F220" i="5"/>
  <c r="F131" i="5"/>
  <c r="F164" i="5"/>
  <c r="F12" i="5"/>
  <c r="F91" i="5"/>
  <c r="F77" i="5"/>
  <c r="F33" i="5"/>
  <c r="F112" i="5"/>
  <c r="F223" i="5"/>
  <c r="F276" i="5"/>
  <c r="F176" i="5"/>
  <c r="F168" i="5"/>
  <c r="F230" i="5"/>
  <c r="F225" i="5"/>
  <c r="F24" i="5"/>
  <c r="F232" i="5"/>
  <c r="F23" i="5"/>
  <c r="F234" i="5"/>
  <c r="F2" i="5"/>
  <c r="N2" i="5"/>
  <c r="M2" i="5"/>
  <c r="L2" i="5"/>
  <c r="P2" i="5" s="1"/>
  <c r="Q2" i="5" s="1"/>
  <c r="C2" i="5"/>
  <c r="N234" i="5"/>
  <c r="M234" i="5"/>
  <c r="L234" i="5"/>
  <c r="C234" i="5"/>
  <c r="N23" i="5"/>
  <c r="M23" i="5"/>
  <c r="L23" i="5"/>
  <c r="C23" i="5"/>
  <c r="N232" i="5"/>
  <c r="M232" i="5"/>
  <c r="L232" i="5"/>
  <c r="C232" i="5"/>
  <c r="N24" i="5"/>
  <c r="M24" i="5"/>
  <c r="L24" i="5"/>
  <c r="C24" i="5"/>
  <c r="N225" i="5"/>
  <c r="M225" i="5"/>
  <c r="L225" i="5"/>
  <c r="C225" i="5"/>
  <c r="N230" i="5"/>
  <c r="M230" i="5"/>
  <c r="L230" i="5"/>
  <c r="C230" i="5"/>
  <c r="N168" i="5"/>
  <c r="M168" i="5"/>
  <c r="L168" i="5"/>
  <c r="C168" i="5"/>
  <c r="N176" i="5"/>
  <c r="M176" i="5"/>
  <c r="L176" i="5"/>
  <c r="C176" i="5"/>
  <c r="N276" i="5"/>
  <c r="M276" i="5"/>
  <c r="L276" i="5"/>
  <c r="C276" i="5"/>
  <c r="N223" i="5"/>
  <c r="M223" i="5"/>
  <c r="L223" i="5"/>
  <c r="C223" i="5"/>
  <c r="N112" i="5"/>
  <c r="M112" i="5"/>
  <c r="L112" i="5"/>
  <c r="C112" i="5"/>
  <c r="N33" i="5"/>
  <c r="M33" i="5"/>
  <c r="L33" i="5"/>
  <c r="C33" i="5"/>
  <c r="N77" i="5"/>
  <c r="M77" i="5"/>
  <c r="L77" i="5"/>
  <c r="C77" i="5"/>
  <c r="N91" i="5"/>
  <c r="M91" i="5"/>
  <c r="L91" i="5"/>
  <c r="C91" i="5"/>
  <c r="N12" i="5"/>
  <c r="M12" i="5"/>
  <c r="L12" i="5"/>
  <c r="C12" i="5"/>
  <c r="N164" i="5"/>
  <c r="M164" i="5"/>
  <c r="L164" i="5"/>
  <c r="C164" i="5"/>
  <c r="N131" i="5"/>
  <c r="M131" i="5"/>
  <c r="L131" i="5"/>
  <c r="C131" i="5"/>
  <c r="N220" i="5"/>
  <c r="M220" i="5"/>
  <c r="L220" i="5"/>
  <c r="C220" i="5"/>
  <c r="N249" i="5"/>
  <c r="M249" i="5"/>
  <c r="L249" i="5"/>
  <c r="C249" i="5"/>
  <c r="N181" i="5"/>
  <c r="M181" i="5"/>
  <c r="L181" i="5"/>
  <c r="C181" i="5"/>
  <c r="N175" i="5"/>
  <c r="M175" i="5"/>
  <c r="L175" i="5"/>
  <c r="C175" i="5"/>
  <c r="N279" i="5"/>
  <c r="M279" i="5"/>
  <c r="L279" i="5"/>
  <c r="C279" i="5"/>
  <c r="N187" i="5"/>
  <c r="M187" i="5"/>
  <c r="L187" i="5"/>
  <c r="C187" i="5"/>
  <c r="N76" i="5"/>
  <c r="M76" i="5"/>
  <c r="L76" i="5"/>
  <c r="C76" i="5"/>
  <c r="N111" i="5"/>
  <c r="M111" i="5"/>
  <c r="L111" i="5"/>
  <c r="C111" i="5"/>
  <c r="N11" i="5"/>
  <c r="M11" i="5"/>
  <c r="L11" i="5"/>
  <c r="C11" i="5"/>
  <c r="N166" i="5"/>
  <c r="M166" i="5"/>
  <c r="L166" i="5"/>
  <c r="C166" i="5"/>
  <c r="N241" i="5"/>
  <c r="M241" i="5"/>
  <c r="L241" i="5"/>
  <c r="C241" i="5"/>
  <c r="N209" i="5"/>
  <c r="M209" i="5"/>
  <c r="L209" i="5"/>
  <c r="C209" i="5"/>
  <c r="N182" i="5"/>
  <c r="M182" i="5"/>
  <c r="L182" i="5"/>
  <c r="C182" i="5"/>
  <c r="N186" i="5"/>
  <c r="M186" i="5"/>
  <c r="L186" i="5"/>
  <c r="C186" i="5"/>
  <c r="N19" i="5"/>
  <c r="M19" i="5"/>
  <c r="L19" i="5"/>
  <c r="C19" i="5"/>
  <c r="N240" i="5"/>
  <c r="M240" i="5"/>
  <c r="L240" i="5"/>
  <c r="C240" i="5"/>
  <c r="N79" i="5"/>
  <c r="M79" i="5"/>
  <c r="L79" i="5"/>
  <c r="C79" i="5"/>
  <c r="N193" i="5"/>
  <c r="M193" i="5"/>
  <c r="L193" i="5"/>
  <c r="C193" i="5"/>
  <c r="N83" i="5"/>
  <c r="M83" i="5"/>
  <c r="L83" i="5"/>
  <c r="C83" i="5"/>
  <c r="N28" i="5"/>
  <c r="M28" i="5"/>
  <c r="L28" i="5"/>
  <c r="C28" i="5"/>
  <c r="N154" i="5"/>
  <c r="M154" i="5"/>
  <c r="L154" i="5"/>
  <c r="C154" i="5"/>
  <c r="N208" i="5"/>
  <c r="M208" i="5"/>
  <c r="L208" i="5"/>
  <c r="C208" i="5"/>
  <c r="N274" i="5"/>
  <c r="M274" i="5"/>
  <c r="L274" i="5"/>
  <c r="C274" i="5"/>
  <c r="N100" i="5"/>
  <c r="M100" i="5"/>
  <c r="L100" i="5"/>
  <c r="C100" i="5"/>
  <c r="N14" i="5"/>
  <c r="M14" i="5"/>
  <c r="L14" i="5"/>
  <c r="C14" i="5"/>
  <c r="N125" i="5"/>
  <c r="M125" i="5"/>
  <c r="L125" i="5"/>
  <c r="C125" i="5"/>
  <c r="N21" i="5"/>
  <c r="M21" i="5"/>
  <c r="L21" i="5"/>
  <c r="C21" i="5"/>
  <c r="N37" i="5"/>
  <c r="M37" i="5"/>
  <c r="L37" i="5"/>
  <c r="C37" i="5"/>
  <c r="N130" i="5"/>
  <c r="M130" i="5"/>
  <c r="L130" i="5"/>
  <c r="C130" i="5"/>
  <c r="N48" i="5"/>
  <c r="M48" i="5"/>
  <c r="L48" i="5"/>
  <c r="C48" i="5"/>
  <c r="N80" i="5"/>
  <c r="M80" i="5"/>
  <c r="L80" i="5"/>
  <c r="C80" i="5"/>
  <c r="N237" i="5"/>
  <c r="M237" i="5"/>
  <c r="L237" i="5"/>
  <c r="C237" i="5"/>
  <c r="N27" i="5"/>
  <c r="M27" i="5"/>
  <c r="L27" i="5"/>
  <c r="C27" i="5"/>
  <c r="N221" i="5"/>
  <c r="M221" i="5"/>
  <c r="L221" i="5"/>
  <c r="C221" i="5"/>
  <c r="N231" i="5"/>
  <c r="M231" i="5"/>
  <c r="L231" i="5"/>
  <c r="C231" i="5"/>
  <c r="N169" i="5"/>
  <c r="M169" i="5"/>
  <c r="L169" i="5"/>
  <c r="C169" i="5"/>
  <c r="N180" i="5"/>
  <c r="M180" i="5"/>
  <c r="L180" i="5"/>
  <c r="C180" i="5"/>
  <c r="N224" i="5"/>
  <c r="M224" i="5"/>
  <c r="L224" i="5"/>
  <c r="C224" i="5"/>
  <c r="N116" i="5"/>
  <c r="M116" i="5"/>
  <c r="L116" i="5"/>
  <c r="C116" i="5"/>
  <c r="N34" i="5"/>
  <c r="M34" i="5"/>
  <c r="L34" i="5"/>
  <c r="C34" i="5"/>
  <c r="N78" i="5"/>
  <c r="M78" i="5"/>
  <c r="L78" i="5"/>
  <c r="C78" i="5"/>
  <c r="N13" i="5"/>
  <c r="M13" i="5"/>
  <c r="L13" i="5"/>
  <c r="C13" i="5"/>
  <c r="N132" i="5"/>
  <c r="M132" i="5"/>
  <c r="L132" i="5"/>
  <c r="C132" i="5"/>
  <c r="N173" i="5"/>
  <c r="M173" i="5"/>
  <c r="L173" i="5"/>
  <c r="C173" i="5"/>
  <c r="N171" i="5"/>
  <c r="M171" i="5"/>
  <c r="L171" i="5"/>
  <c r="C171" i="5"/>
  <c r="N200" i="5"/>
  <c r="M200" i="5"/>
  <c r="L200" i="5"/>
  <c r="C200" i="5"/>
  <c r="N238" i="5"/>
  <c r="M238" i="5"/>
  <c r="L238" i="5"/>
  <c r="C238" i="5"/>
  <c r="N18" i="5"/>
  <c r="M18" i="5"/>
  <c r="L18" i="5"/>
  <c r="C18" i="5"/>
  <c r="N22" i="5"/>
  <c r="M22" i="5"/>
  <c r="L22" i="5"/>
  <c r="C22" i="5"/>
  <c r="N218" i="5"/>
  <c r="M218" i="5"/>
  <c r="L218" i="5"/>
  <c r="C218" i="5"/>
  <c r="N239" i="5"/>
  <c r="M239" i="5"/>
  <c r="L239" i="5"/>
  <c r="C239" i="5"/>
  <c r="N167" i="5"/>
  <c r="M167" i="5"/>
  <c r="L167" i="5"/>
  <c r="C167" i="5"/>
  <c r="N172" i="5"/>
  <c r="M172" i="5"/>
  <c r="L172" i="5"/>
  <c r="C172" i="5"/>
  <c r="N275" i="5"/>
  <c r="M275" i="5"/>
  <c r="L275" i="5"/>
  <c r="C275" i="5"/>
  <c r="N222" i="5"/>
  <c r="M222" i="5"/>
  <c r="L222" i="5"/>
  <c r="C222" i="5"/>
  <c r="N254" i="5"/>
  <c r="M254" i="5"/>
  <c r="L254" i="5"/>
  <c r="C254" i="5"/>
  <c r="N107" i="5"/>
  <c r="M107" i="5"/>
  <c r="L107" i="5"/>
  <c r="C107" i="5"/>
  <c r="N90" i="5"/>
  <c r="M90" i="5"/>
  <c r="L90" i="5"/>
  <c r="C90" i="5"/>
  <c r="N32" i="5"/>
  <c r="M32" i="5"/>
  <c r="L32" i="5"/>
  <c r="C32" i="5"/>
  <c r="N74" i="5"/>
  <c r="M74" i="5"/>
  <c r="L74" i="5"/>
  <c r="C74" i="5"/>
  <c r="N57" i="5"/>
  <c r="M57" i="5"/>
  <c r="L57" i="5"/>
  <c r="C57" i="5"/>
  <c r="N6" i="5"/>
  <c r="M6" i="5"/>
  <c r="L6" i="5"/>
  <c r="C6" i="5"/>
  <c r="N128" i="5"/>
  <c r="M128" i="5"/>
  <c r="L128" i="5"/>
  <c r="C128" i="5"/>
  <c r="N89" i="5"/>
  <c r="M89" i="5"/>
  <c r="L89" i="5"/>
  <c r="C89" i="5"/>
  <c r="N26" i="5"/>
  <c r="M26" i="5"/>
  <c r="L26" i="5"/>
  <c r="C26" i="5"/>
  <c r="N157" i="5"/>
  <c r="M157" i="5"/>
  <c r="L157" i="5"/>
  <c r="C157" i="5"/>
  <c r="N110" i="5"/>
  <c r="M110" i="5"/>
  <c r="L110" i="5"/>
  <c r="C110" i="5"/>
  <c r="N92" i="5"/>
  <c r="M92" i="5"/>
  <c r="L92" i="5"/>
  <c r="C92" i="5"/>
  <c r="N54" i="5"/>
  <c r="M54" i="5"/>
  <c r="L54" i="5"/>
  <c r="C54" i="5"/>
  <c r="N117" i="5"/>
  <c r="M117" i="5"/>
  <c r="L117" i="5"/>
  <c r="C117" i="5"/>
  <c r="N46" i="5"/>
  <c r="M46" i="5"/>
  <c r="L46" i="5"/>
  <c r="C46" i="5"/>
  <c r="N248" i="5"/>
  <c r="M248" i="5"/>
  <c r="L248" i="5"/>
  <c r="C248" i="5"/>
  <c r="N114" i="5"/>
  <c r="M114" i="5"/>
  <c r="L114" i="5"/>
  <c r="C114" i="5"/>
  <c r="N235" i="5"/>
  <c r="M235" i="5"/>
  <c r="L235" i="5"/>
  <c r="C235" i="5"/>
  <c r="N53" i="5"/>
  <c r="M53" i="5"/>
  <c r="L53" i="5"/>
  <c r="C53" i="5"/>
  <c r="N278" i="5"/>
  <c r="M278" i="5"/>
  <c r="L278" i="5"/>
  <c r="C278" i="5"/>
  <c r="N263" i="5"/>
  <c r="M263" i="5"/>
  <c r="L263" i="5"/>
  <c r="C263" i="5"/>
  <c r="N174" i="5"/>
  <c r="M174" i="5"/>
  <c r="L174" i="5"/>
  <c r="C174" i="5"/>
  <c r="N236" i="5"/>
  <c r="M236" i="5"/>
  <c r="L236" i="5"/>
  <c r="C236" i="5"/>
  <c r="N70" i="5"/>
  <c r="M70" i="5"/>
  <c r="L70" i="5"/>
  <c r="C70" i="5"/>
  <c r="N20" i="5"/>
  <c r="M20" i="5"/>
  <c r="L20" i="5"/>
  <c r="C20" i="5"/>
  <c r="N199" i="5"/>
  <c r="M199" i="5"/>
  <c r="L199" i="5"/>
  <c r="C199" i="5"/>
  <c r="N147" i="5"/>
  <c r="M147" i="5"/>
  <c r="L147" i="5"/>
  <c r="C147" i="5"/>
  <c r="N188" i="5"/>
  <c r="M188" i="5"/>
  <c r="L188" i="5"/>
  <c r="C188" i="5"/>
  <c r="N250" i="5"/>
  <c r="M250" i="5"/>
  <c r="L250" i="5"/>
  <c r="C250" i="5"/>
  <c r="N58" i="5"/>
  <c r="M58" i="5"/>
  <c r="L58" i="5"/>
  <c r="C58" i="5"/>
  <c r="N67" i="5"/>
  <c r="M67" i="5"/>
  <c r="L67" i="5"/>
  <c r="C67" i="5"/>
  <c r="N139" i="5"/>
  <c r="M139" i="5"/>
  <c r="L139" i="5"/>
  <c r="C139" i="5"/>
  <c r="N50" i="5"/>
  <c r="M50" i="5"/>
  <c r="L50" i="5"/>
  <c r="C50" i="5"/>
  <c r="N211" i="5"/>
  <c r="M211" i="5"/>
  <c r="L211" i="5"/>
  <c r="C211" i="5"/>
  <c r="N264" i="5"/>
  <c r="M264" i="5"/>
  <c r="L264" i="5"/>
  <c r="C264" i="5"/>
  <c r="N212" i="5"/>
  <c r="M212" i="5"/>
  <c r="L212" i="5"/>
  <c r="C212" i="5"/>
  <c r="N82" i="5"/>
  <c r="M82" i="5"/>
  <c r="L82" i="5"/>
  <c r="C82" i="5"/>
  <c r="N104" i="5"/>
  <c r="M104" i="5"/>
  <c r="L104" i="5"/>
  <c r="C104" i="5"/>
  <c r="N267" i="5"/>
  <c r="M267" i="5"/>
  <c r="L267" i="5"/>
  <c r="C267" i="5"/>
  <c r="N197" i="5"/>
  <c r="M197" i="5"/>
  <c r="L197" i="5"/>
  <c r="C197" i="5"/>
  <c r="N243" i="5"/>
  <c r="M243" i="5"/>
  <c r="L243" i="5"/>
  <c r="C243" i="5"/>
  <c r="N179" i="5"/>
  <c r="M179" i="5"/>
  <c r="L179" i="5"/>
  <c r="C179" i="5"/>
  <c r="N113" i="5"/>
  <c r="M113" i="5"/>
  <c r="L113" i="5"/>
  <c r="C113" i="5"/>
  <c r="N103" i="5"/>
  <c r="M103" i="5"/>
  <c r="L103" i="5"/>
  <c r="C103" i="5"/>
  <c r="N109" i="5"/>
  <c r="M109" i="5"/>
  <c r="L109" i="5"/>
  <c r="C109" i="5"/>
  <c r="N43" i="5"/>
  <c r="M43" i="5"/>
  <c r="L43" i="5"/>
  <c r="C43" i="5"/>
  <c r="N99" i="5"/>
  <c r="M99" i="5"/>
  <c r="L99" i="5"/>
  <c r="C99" i="5"/>
  <c r="N153" i="5"/>
  <c r="M153" i="5"/>
  <c r="L153" i="5"/>
  <c r="C153" i="5"/>
  <c r="N191" i="5"/>
  <c r="M191" i="5"/>
  <c r="L191" i="5"/>
  <c r="C191" i="5"/>
  <c r="N215" i="5"/>
  <c r="M215" i="5"/>
  <c r="L215" i="5"/>
  <c r="C215" i="5"/>
  <c r="N194" i="5"/>
  <c r="M194" i="5"/>
  <c r="L194" i="5"/>
  <c r="C194" i="5"/>
  <c r="N106" i="5"/>
  <c r="M106" i="5"/>
  <c r="L106" i="5"/>
  <c r="C106" i="5"/>
  <c r="N158" i="5"/>
  <c r="M158" i="5"/>
  <c r="L158" i="5"/>
  <c r="C158" i="5"/>
  <c r="N60" i="5"/>
  <c r="M60" i="5"/>
  <c r="L60" i="5"/>
  <c r="C60" i="5"/>
  <c r="N269" i="5"/>
  <c r="M269" i="5"/>
  <c r="L269" i="5"/>
  <c r="C269" i="5"/>
  <c r="N59" i="5"/>
  <c r="M59" i="5"/>
  <c r="L59" i="5"/>
  <c r="C59" i="5"/>
  <c r="N101" i="5"/>
  <c r="M101" i="5"/>
  <c r="L101" i="5"/>
  <c r="C101" i="5"/>
  <c r="N102" i="5"/>
  <c r="M102" i="5"/>
  <c r="L102" i="5"/>
  <c r="C102" i="5"/>
  <c r="N121" i="5"/>
  <c r="M121" i="5"/>
  <c r="L121" i="5"/>
  <c r="C121" i="5"/>
  <c r="N41" i="5"/>
  <c r="M41" i="5"/>
  <c r="L41" i="5"/>
  <c r="C41" i="5"/>
  <c r="N10" i="5"/>
  <c r="M10" i="5"/>
  <c r="L10" i="5"/>
  <c r="C10" i="5"/>
  <c r="N9" i="5"/>
  <c r="M9" i="5"/>
  <c r="L9" i="5"/>
  <c r="C9" i="5"/>
  <c r="N8" i="5"/>
  <c r="M8" i="5"/>
  <c r="L8" i="5"/>
  <c r="C8" i="5"/>
  <c r="N62" i="5"/>
  <c r="M62" i="5"/>
  <c r="L62" i="5"/>
  <c r="C62" i="5"/>
  <c r="N196" i="5"/>
  <c r="M196" i="5"/>
  <c r="L196" i="5"/>
  <c r="C196" i="5"/>
  <c r="N266" i="5"/>
  <c r="M266" i="5"/>
  <c r="L266" i="5"/>
  <c r="C266" i="5"/>
  <c r="N45" i="5"/>
  <c r="M45" i="5"/>
  <c r="L45" i="5"/>
  <c r="C45" i="5"/>
  <c r="N68" i="5"/>
  <c r="M68" i="5"/>
  <c r="L68" i="5"/>
  <c r="C68" i="5"/>
  <c r="N133" i="5"/>
  <c r="M133" i="5"/>
  <c r="L133" i="5"/>
  <c r="C133" i="5"/>
  <c r="N228" i="5"/>
  <c r="M228" i="5"/>
  <c r="L228" i="5"/>
  <c r="C228" i="5"/>
  <c r="N75" i="5"/>
  <c r="M75" i="5"/>
  <c r="L75" i="5"/>
  <c r="C75" i="5"/>
  <c r="N268" i="5"/>
  <c r="M268" i="5"/>
  <c r="L268" i="5"/>
  <c r="C268" i="5"/>
  <c r="N184" i="5"/>
  <c r="M184" i="5"/>
  <c r="L184" i="5"/>
  <c r="C184" i="5"/>
  <c r="N7" i="5"/>
  <c r="M7" i="5"/>
  <c r="L7" i="5"/>
  <c r="C7" i="5"/>
  <c r="N30" i="5"/>
  <c r="M30" i="5"/>
  <c r="L30" i="5"/>
  <c r="C30" i="5"/>
  <c r="N71" i="5"/>
  <c r="M71" i="5"/>
  <c r="L71" i="5"/>
  <c r="C71" i="5"/>
  <c r="N178" i="5"/>
  <c r="M178" i="5"/>
  <c r="L178" i="5"/>
  <c r="C178" i="5"/>
  <c r="N177" i="5"/>
  <c r="M177" i="5"/>
  <c r="L177" i="5"/>
  <c r="C177" i="5"/>
  <c r="N108" i="5"/>
  <c r="M108" i="5"/>
  <c r="L108" i="5"/>
  <c r="C108" i="5"/>
  <c r="N52" i="5"/>
  <c r="M52" i="5"/>
  <c r="L52" i="5"/>
  <c r="C52" i="5"/>
  <c r="N142" i="5"/>
  <c r="M142" i="5"/>
  <c r="L142" i="5"/>
  <c r="C142" i="5"/>
  <c r="N227" i="5"/>
  <c r="M227" i="5"/>
  <c r="L227" i="5"/>
  <c r="C227" i="5"/>
  <c r="N135" i="5"/>
  <c r="M135" i="5"/>
  <c r="L135" i="5"/>
  <c r="C135" i="5"/>
  <c r="N93" i="5"/>
  <c r="M93" i="5"/>
  <c r="L93" i="5"/>
  <c r="C93" i="5"/>
  <c r="N138" i="5"/>
  <c r="M138" i="5"/>
  <c r="L138" i="5"/>
  <c r="C138" i="5"/>
  <c r="N51" i="5"/>
  <c r="M51" i="5"/>
  <c r="L51" i="5"/>
  <c r="C51" i="5"/>
  <c r="N205" i="5"/>
  <c r="M205" i="5"/>
  <c r="L205" i="5"/>
  <c r="C205" i="5"/>
  <c r="N40" i="5"/>
  <c r="M40" i="5"/>
  <c r="L40" i="5"/>
  <c r="C40" i="5"/>
  <c r="N198" i="5"/>
  <c r="M198" i="5"/>
  <c r="L198" i="5"/>
  <c r="C198" i="5"/>
  <c r="N69" i="5"/>
  <c r="M69" i="5"/>
  <c r="L69" i="5"/>
  <c r="C69" i="5"/>
  <c r="N148" i="5"/>
  <c r="M148" i="5"/>
  <c r="L148" i="5"/>
  <c r="C148" i="5"/>
  <c r="N229" i="5"/>
  <c r="M229" i="5"/>
  <c r="L229" i="5"/>
  <c r="C229" i="5"/>
  <c r="N136" i="5"/>
  <c r="M136" i="5"/>
  <c r="L136" i="5"/>
  <c r="C136" i="5"/>
  <c r="N3" i="5"/>
  <c r="M3" i="5"/>
  <c r="L3" i="5"/>
  <c r="C3" i="5"/>
  <c r="N119" i="5"/>
  <c r="M119" i="5"/>
  <c r="L119" i="5"/>
  <c r="C119" i="5"/>
  <c r="N129" i="5"/>
  <c r="M129" i="5"/>
  <c r="L129" i="5"/>
  <c r="C129" i="5"/>
  <c r="N163" i="5"/>
  <c r="M163" i="5"/>
  <c r="L163" i="5"/>
  <c r="C163" i="5"/>
  <c r="N162" i="5"/>
  <c r="M162" i="5"/>
  <c r="L162" i="5"/>
  <c r="C162" i="5"/>
  <c r="N96" i="5"/>
  <c r="M96" i="5"/>
  <c r="L96" i="5"/>
  <c r="C96" i="5"/>
  <c r="N214" i="5"/>
  <c r="M214" i="5"/>
  <c r="L214" i="5"/>
  <c r="C214" i="5"/>
  <c r="N95" i="5"/>
  <c r="M95" i="5"/>
  <c r="L95" i="5"/>
  <c r="C95" i="5"/>
  <c r="N150" i="5"/>
  <c r="M150" i="5"/>
  <c r="L150" i="5"/>
  <c r="C150" i="5"/>
  <c r="N85" i="5"/>
  <c r="M85" i="5"/>
  <c r="L85" i="5"/>
  <c r="C85" i="5"/>
  <c r="N42" i="5"/>
  <c r="M42" i="5"/>
  <c r="L42" i="5"/>
  <c r="C42" i="5"/>
  <c r="N192" i="5"/>
  <c r="M192" i="5"/>
  <c r="L192" i="5"/>
  <c r="C192" i="5"/>
  <c r="N87" i="5"/>
  <c r="M87" i="5"/>
  <c r="L87" i="5"/>
  <c r="C87" i="5"/>
  <c r="N149" i="5"/>
  <c r="M149" i="5"/>
  <c r="L149" i="5"/>
  <c r="C149" i="5"/>
  <c r="N94" i="5"/>
  <c r="M94" i="5"/>
  <c r="L94" i="5"/>
  <c r="C94" i="5"/>
  <c r="N84" i="5"/>
  <c r="M84" i="5"/>
  <c r="L84" i="5"/>
  <c r="C84" i="5"/>
  <c r="N36" i="5"/>
  <c r="M36" i="5"/>
  <c r="L36" i="5"/>
  <c r="C36" i="5"/>
  <c r="N88" i="5"/>
  <c r="M88" i="5"/>
  <c r="L88" i="5"/>
  <c r="C88" i="5"/>
  <c r="N256" i="5"/>
  <c r="M256" i="5"/>
  <c r="L256" i="5"/>
  <c r="C256" i="5"/>
  <c r="N156" i="5"/>
  <c r="M156" i="5"/>
  <c r="L156" i="5"/>
  <c r="C156" i="5"/>
  <c r="N146" i="5"/>
  <c r="M146" i="5"/>
  <c r="L146" i="5"/>
  <c r="C146" i="5"/>
  <c r="N81" i="5"/>
  <c r="M81" i="5"/>
  <c r="L81" i="5"/>
  <c r="C81" i="5"/>
  <c r="N49" i="5"/>
  <c r="M49" i="5"/>
  <c r="L49" i="5"/>
  <c r="C49" i="5"/>
  <c r="N206" i="5"/>
  <c r="M206" i="5"/>
  <c r="L206" i="5"/>
  <c r="C206" i="5"/>
  <c r="N126" i="5"/>
  <c r="M126" i="5"/>
  <c r="L126" i="5"/>
  <c r="C126" i="5"/>
  <c r="N15" i="5"/>
  <c r="M15" i="5"/>
  <c r="L15" i="5"/>
  <c r="C15" i="5"/>
  <c r="N35" i="5"/>
  <c r="M35" i="5"/>
  <c r="L35" i="5"/>
  <c r="C35" i="5"/>
  <c r="N202" i="5"/>
  <c r="M202" i="5"/>
  <c r="L202" i="5"/>
  <c r="C202" i="5"/>
  <c r="N260" i="5"/>
  <c r="M260" i="5"/>
  <c r="L260" i="5"/>
  <c r="C260" i="5"/>
  <c r="N29" i="5"/>
  <c r="M29" i="5"/>
  <c r="L29" i="5"/>
  <c r="C29" i="5"/>
  <c r="N73" i="5"/>
  <c r="M73" i="5"/>
  <c r="L73" i="5"/>
  <c r="C73" i="5"/>
  <c r="N201" i="5"/>
  <c r="M201" i="5"/>
  <c r="L201" i="5"/>
  <c r="C201" i="5"/>
  <c r="N185" i="5"/>
  <c r="M185" i="5"/>
  <c r="L185" i="5"/>
  <c r="C185" i="5"/>
  <c r="N118" i="5"/>
  <c r="M118" i="5"/>
  <c r="L118" i="5"/>
  <c r="C118" i="5"/>
  <c r="N127" i="5"/>
  <c r="M127" i="5"/>
  <c r="L127" i="5"/>
  <c r="C127" i="5"/>
  <c r="N245" i="5"/>
  <c r="M245" i="5"/>
  <c r="L245" i="5"/>
  <c r="C245" i="5"/>
  <c r="N72" i="5"/>
  <c r="M72" i="5"/>
  <c r="L72" i="5"/>
  <c r="C72" i="5"/>
  <c r="N190" i="5"/>
  <c r="M190" i="5"/>
  <c r="L190" i="5"/>
  <c r="C190" i="5"/>
  <c r="N105" i="5"/>
  <c r="M105" i="5"/>
  <c r="L105" i="5"/>
  <c r="C105" i="5"/>
  <c r="N145" i="5"/>
  <c r="M145" i="5"/>
  <c r="L145" i="5"/>
  <c r="C145" i="5"/>
  <c r="N219" i="5"/>
  <c r="M219" i="5"/>
  <c r="L219" i="5"/>
  <c r="C219" i="5"/>
  <c r="N217" i="5"/>
  <c r="M217" i="5"/>
  <c r="L217" i="5"/>
  <c r="C217" i="5"/>
  <c r="N65" i="5"/>
  <c r="M65" i="5"/>
  <c r="L65" i="5"/>
  <c r="C65" i="5"/>
  <c r="N247" i="5"/>
  <c r="M247" i="5"/>
  <c r="L247" i="5"/>
  <c r="C247" i="5"/>
  <c r="N262" i="5"/>
  <c r="M262" i="5"/>
  <c r="L262" i="5"/>
  <c r="C262" i="5"/>
  <c r="N210" i="5"/>
  <c r="M210" i="5"/>
  <c r="L210" i="5"/>
  <c r="C210" i="5"/>
  <c r="N63" i="5"/>
  <c r="M63" i="5"/>
  <c r="L63" i="5"/>
  <c r="C63" i="5"/>
  <c r="N257" i="5"/>
  <c r="M257" i="5"/>
  <c r="L257" i="5"/>
  <c r="C257" i="5"/>
  <c r="N64" i="5"/>
  <c r="M64" i="5"/>
  <c r="L64" i="5"/>
  <c r="C64" i="5"/>
  <c r="N155" i="5"/>
  <c r="M155" i="5"/>
  <c r="L155" i="5"/>
  <c r="C155" i="5"/>
  <c r="N253" i="5"/>
  <c r="M253" i="5"/>
  <c r="L253" i="5"/>
  <c r="C253" i="5"/>
  <c r="N252" i="5"/>
  <c r="M252" i="5"/>
  <c r="L252" i="5"/>
  <c r="C252" i="5"/>
  <c r="N242" i="5"/>
  <c r="M242" i="5"/>
  <c r="L242" i="5"/>
  <c r="C242" i="5"/>
  <c r="N246" i="5"/>
  <c r="M246" i="5"/>
  <c r="L246" i="5"/>
  <c r="C246" i="5"/>
  <c r="N272" i="5"/>
  <c r="M272" i="5"/>
  <c r="L272" i="5"/>
  <c r="C272" i="5"/>
  <c r="N277" i="5"/>
  <c r="M277" i="5"/>
  <c r="L277" i="5"/>
  <c r="C277" i="5"/>
  <c r="N273" i="5"/>
  <c r="M273" i="5"/>
  <c r="L273" i="5"/>
  <c r="C273" i="5"/>
  <c r="N213" i="5"/>
  <c r="M213" i="5"/>
  <c r="L213" i="5"/>
  <c r="C213" i="5"/>
  <c r="N271" i="5"/>
  <c r="M271" i="5"/>
  <c r="L271" i="5"/>
  <c r="C271" i="5"/>
  <c r="N137" i="5"/>
  <c r="M137" i="5"/>
  <c r="L137" i="5"/>
  <c r="C137" i="5"/>
  <c r="N265" i="5"/>
  <c r="M265" i="5"/>
  <c r="L265" i="5"/>
  <c r="C265" i="5"/>
  <c r="N216" i="5"/>
  <c r="M216" i="5"/>
  <c r="L216" i="5"/>
  <c r="C216" i="5"/>
  <c r="N203" i="5"/>
  <c r="M203" i="5"/>
  <c r="L203" i="5"/>
  <c r="C203" i="5"/>
  <c r="N17" i="5"/>
  <c r="M17" i="5"/>
  <c r="L17" i="5"/>
  <c r="C17" i="5"/>
  <c r="N25" i="5"/>
  <c r="M25" i="5"/>
  <c r="L25" i="5"/>
  <c r="C25" i="5"/>
  <c r="N31" i="5"/>
  <c r="M31" i="5"/>
  <c r="L31" i="5"/>
  <c r="C31" i="5"/>
  <c r="N115" i="5"/>
  <c r="M115" i="5"/>
  <c r="L115" i="5"/>
  <c r="C115" i="5"/>
  <c r="N233" i="5"/>
  <c r="M233" i="5"/>
  <c r="L233" i="5"/>
  <c r="C233" i="5"/>
  <c r="N183" i="5"/>
  <c r="M183" i="5"/>
  <c r="L183" i="5"/>
  <c r="C183" i="5"/>
  <c r="N251" i="5"/>
  <c r="M251" i="5"/>
  <c r="L251" i="5"/>
  <c r="C251" i="5"/>
  <c r="N204" i="5"/>
  <c r="M204" i="5"/>
  <c r="L204" i="5"/>
  <c r="C204" i="5"/>
  <c r="N261" i="5"/>
  <c r="M261" i="5"/>
  <c r="L261" i="5"/>
  <c r="C261" i="5"/>
  <c r="N170" i="5"/>
  <c r="M170" i="5"/>
  <c r="L170" i="5"/>
  <c r="C170" i="5"/>
  <c r="N226" i="5"/>
  <c r="M226" i="5"/>
  <c r="L226" i="5"/>
  <c r="C226" i="5"/>
  <c r="N4" i="5"/>
  <c r="M4" i="5"/>
  <c r="L4" i="5"/>
  <c r="C4" i="5"/>
  <c r="N141" i="5"/>
  <c r="M141" i="5"/>
  <c r="L141" i="5"/>
  <c r="C141" i="5"/>
  <c r="N5" i="5"/>
  <c r="M5" i="5"/>
  <c r="L5" i="5"/>
  <c r="C5" i="5"/>
  <c r="N39" i="5"/>
  <c r="M39" i="5"/>
  <c r="L39" i="5"/>
  <c r="C39" i="5"/>
  <c r="N165" i="5"/>
  <c r="M165" i="5"/>
  <c r="L165" i="5"/>
  <c r="C165" i="5"/>
  <c r="N16" i="5"/>
  <c r="M16" i="5"/>
  <c r="L16" i="5"/>
  <c r="C16" i="5"/>
  <c r="N38" i="5"/>
  <c r="M38" i="5"/>
  <c r="L38" i="5"/>
  <c r="C38" i="5"/>
  <c r="N189" i="5"/>
  <c r="M189" i="5"/>
  <c r="L189" i="5"/>
  <c r="C189" i="5"/>
  <c r="N56" i="5"/>
  <c r="M56" i="5"/>
  <c r="L56" i="5"/>
  <c r="C56" i="5"/>
  <c r="N159" i="5"/>
  <c r="M159" i="5"/>
  <c r="L159" i="5"/>
  <c r="C159" i="5"/>
  <c r="N122" i="5"/>
  <c r="M122" i="5"/>
  <c r="L122" i="5"/>
  <c r="C122" i="5"/>
  <c r="N47" i="5"/>
  <c r="M47" i="5"/>
  <c r="L47" i="5"/>
  <c r="C47" i="5"/>
  <c r="N66" i="5"/>
  <c r="M66" i="5"/>
  <c r="L66" i="5"/>
  <c r="C66" i="5"/>
  <c r="N144" i="5"/>
  <c r="M144" i="5"/>
  <c r="L144" i="5"/>
  <c r="C144" i="5"/>
  <c r="N244" i="5"/>
  <c r="M244" i="5"/>
  <c r="L244" i="5"/>
  <c r="C244" i="5"/>
  <c r="N61" i="5"/>
  <c r="M61" i="5"/>
  <c r="L61" i="5"/>
  <c r="C61" i="5"/>
  <c r="N143" i="5"/>
  <c r="M143" i="5"/>
  <c r="L143" i="5"/>
  <c r="C143" i="5"/>
  <c r="N258" i="5"/>
  <c r="M258" i="5"/>
  <c r="L258" i="5"/>
  <c r="C258" i="5"/>
  <c r="N161" i="5"/>
  <c r="M161" i="5"/>
  <c r="L161" i="5"/>
  <c r="C161" i="5"/>
  <c r="N160" i="5"/>
  <c r="M160" i="5"/>
  <c r="L160" i="5"/>
  <c r="C160" i="5"/>
  <c r="N98" i="5"/>
  <c r="M98" i="5"/>
  <c r="L98" i="5"/>
  <c r="C98" i="5"/>
  <c r="N152" i="5"/>
  <c r="M152" i="5"/>
  <c r="L152" i="5"/>
  <c r="C152" i="5"/>
  <c r="N97" i="5"/>
  <c r="M97" i="5"/>
  <c r="L97" i="5"/>
  <c r="C97" i="5"/>
  <c r="N151" i="5"/>
  <c r="M151" i="5"/>
  <c r="L151" i="5"/>
  <c r="C151" i="5"/>
  <c r="N86" i="5"/>
  <c r="M86" i="5"/>
  <c r="L86" i="5"/>
  <c r="C86" i="5"/>
  <c r="N55" i="5"/>
  <c r="M55" i="5"/>
  <c r="L55" i="5"/>
  <c r="C55" i="5"/>
  <c r="N44" i="5"/>
  <c r="M44" i="5"/>
  <c r="L44" i="5"/>
  <c r="C44" i="5"/>
  <c r="N255" i="5"/>
  <c r="M255" i="5"/>
  <c r="L255" i="5"/>
  <c r="C255" i="5"/>
  <c r="N259" i="5"/>
  <c r="M259" i="5"/>
  <c r="L259" i="5"/>
  <c r="C259" i="5"/>
  <c r="N207" i="5"/>
  <c r="M207" i="5"/>
  <c r="L207" i="5"/>
  <c r="C207" i="5"/>
  <c r="N195" i="5"/>
  <c r="M195" i="5"/>
  <c r="L195" i="5"/>
  <c r="C195" i="5"/>
  <c r="N123" i="5"/>
  <c r="M123" i="5"/>
  <c r="L123" i="5"/>
  <c r="C123" i="5"/>
  <c r="N124" i="5"/>
  <c r="M124" i="5"/>
  <c r="L124" i="5"/>
  <c r="C124" i="5"/>
  <c r="N120" i="5"/>
  <c r="M120" i="5"/>
  <c r="L120" i="5"/>
  <c r="C120" i="5"/>
  <c r="N140" i="5"/>
  <c r="M140" i="5"/>
  <c r="L140" i="5"/>
  <c r="C140" i="5"/>
  <c r="N134" i="5"/>
  <c r="M134" i="5"/>
  <c r="L134" i="5"/>
  <c r="C134" i="5"/>
  <c r="N270" i="5"/>
  <c r="M270" i="5"/>
  <c r="L270" i="5"/>
  <c r="C270" i="5"/>
  <c r="O241" i="4"/>
  <c r="N241" i="4"/>
  <c r="M241" i="4"/>
  <c r="O240" i="4"/>
  <c r="N240" i="4"/>
  <c r="M240" i="4"/>
  <c r="O239" i="4"/>
  <c r="N239" i="4"/>
  <c r="M239" i="4"/>
  <c r="O238" i="4"/>
  <c r="N238" i="4"/>
  <c r="M238" i="4"/>
  <c r="O237" i="4"/>
  <c r="N237" i="4"/>
  <c r="M237" i="4"/>
  <c r="O236" i="4"/>
  <c r="N236" i="4"/>
  <c r="M236" i="4"/>
  <c r="O235" i="4"/>
  <c r="N235" i="4"/>
  <c r="M235" i="4"/>
  <c r="O234" i="4"/>
  <c r="N234" i="4"/>
  <c r="M234" i="4"/>
  <c r="O233" i="4"/>
  <c r="N233" i="4"/>
  <c r="M233" i="4"/>
  <c r="O232" i="4"/>
  <c r="N232" i="4"/>
  <c r="M232" i="4"/>
  <c r="O231" i="4"/>
  <c r="N231" i="4"/>
  <c r="M231" i="4"/>
  <c r="O230" i="4"/>
  <c r="N230" i="4"/>
  <c r="M230" i="4"/>
  <c r="O229" i="4"/>
  <c r="N229" i="4"/>
  <c r="M229" i="4"/>
  <c r="O228" i="4"/>
  <c r="N228" i="4"/>
  <c r="M228" i="4"/>
  <c r="O227" i="4"/>
  <c r="N227" i="4"/>
  <c r="M227" i="4"/>
  <c r="O226" i="4"/>
  <c r="N226" i="4"/>
  <c r="M226" i="4"/>
  <c r="O225" i="4"/>
  <c r="N225" i="4"/>
  <c r="M225" i="4"/>
  <c r="O224" i="4"/>
  <c r="N224" i="4"/>
  <c r="M224" i="4"/>
  <c r="O223" i="4"/>
  <c r="N223" i="4"/>
  <c r="M223" i="4"/>
  <c r="O222" i="4"/>
  <c r="N222" i="4"/>
  <c r="M222" i="4"/>
  <c r="O221" i="4"/>
  <c r="N221" i="4"/>
  <c r="M221" i="4"/>
  <c r="O220" i="4"/>
  <c r="N220" i="4"/>
  <c r="M220" i="4"/>
  <c r="O219" i="4"/>
  <c r="N219" i="4"/>
  <c r="M219" i="4"/>
  <c r="O218" i="4"/>
  <c r="N218" i="4"/>
  <c r="M218" i="4"/>
  <c r="O217" i="4"/>
  <c r="N217" i="4"/>
  <c r="M217" i="4"/>
  <c r="O216" i="4"/>
  <c r="N216" i="4"/>
  <c r="M216" i="4"/>
  <c r="O215" i="4"/>
  <c r="N215" i="4"/>
  <c r="M215" i="4"/>
  <c r="O214" i="4"/>
  <c r="N214" i="4"/>
  <c r="M214" i="4"/>
  <c r="O213" i="4"/>
  <c r="N213" i="4"/>
  <c r="M213" i="4"/>
  <c r="O212" i="4"/>
  <c r="N212" i="4"/>
  <c r="M212" i="4"/>
  <c r="O211" i="4"/>
  <c r="N211" i="4"/>
  <c r="M211" i="4"/>
  <c r="O210" i="4"/>
  <c r="N210" i="4"/>
  <c r="M210" i="4"/>
  <c r="O209" i="4"/>
  <c r="N209" i="4"/>
  <c r="M209" i="4"/>
  <c r="O208" i="4"/>
  <c r="N208" i="4"/>
  <c r="M208" i="4"/>
  <c r="O207" i="4"/>
  <c r="N207" i="4"/>
  <c r="M207" i="4"/>
  <c r="O206" i="4"/>
  <c r="N206" i="4"/>
  <c r="M206" i="4"/>
  <c r="O205" i="4"/>
  <c r="N205" i="4"/>
  <c r="M205" i="4"/>
  <c r="O204" i="4"/>
  <c r="N204" i="4"/>
  <c r="M204" i="4"/>
  <c r="O203" i="4"/>
  <c r="N203" i="4"/>
  <c r="M203" i="4"/>
  <c r="O202" i="4"/>
  <c r="N202" i="4"/>
  <c r="M202" i="4"/>
  <c r="O201" i="4"/>
  <c r="N201" i="4"/>
  <c r="M201" i="4"/>
  <c r="O200" i="4"/>
  <c r="N200" i="4"/>
  <c r="M200" i="4"/>
  <c r="O199" i="4"/>
  <c r="N199" i="4"/>
  <c r="M199" i="4"/>
  <c r="O198" i="4"/>
  <c r="N198" i="4"/>
  <c r="M198" i="4"/>
  <c r="O197" i="4"/>
  <c r="N197" i="4"/>
  <c r="M197" i="4"/>
  <c r="O196" i="4"/>
  <c r="N196" i="4"/>
  <c r="M196" i="4"/>
  <c r="O195" i="4"/>
  <c r="N195" i="4"/>
  <c r="M195" i="4"/>
  <c r="O194" i="4"/>
  <c r="N194" i="4"/>
  <c r="M194" i="4"/>
  <c r="O193" i="4"/>
  <c r="N193" i="4"/>
  <c r="M193" i="4"/>
  <c r="O192" i="4"/>
  <c r="N192" i="4"/>
  <c r="M192" i="4"/>
  <c r="O191" i="4"/>
  <c r="N191" i="4"/>
  <c r="M191" i="4"/>
  <c r="O190" i="4"/>
  <c r="N190" i="4"/>
  <c r="M190" i="4"/>
  <c r="O189" i="4"/>
  <c r="N189" i="4"/>
  <c r="M189" i="4"/>
  <c r="O188" i="4"/>
  <c r="N188" i="4"/>
  <c r="M188" i="4"/>
  <c r="O187" i="4"/>
  <c r="N187" i="4"/>
  <c r="M187" i="4"/>
  <c r="O186" i="4"/>
  <c r="N186" i="4"/>
  <c r="M186" i="4"/>
  <c r="O185" i="4"/>
  <c r="N185" i="4"/>
  <c r="M185" i="4"/>
  <c r="O184" i="4"/>
  <c r="N184" i="4"/>
  <c r="M184" i="4"/>
  <c r="O183" i="4"/>
  <c r="N183" i="4"/>
  <c r="M183" i="4"/>
  <c r="O182" i="4"/>
  <c r="N182" i="4"/>
  <c r="M182" i="4"/>
  <c r="O181" i="4"/>
  <c r="N181" i="4"/>
  <c r="M181" i="4"/>
  <c r="O180" i="4"/>
  <c r="N180" i="4"/>
  <c r="M180" i="4"/>
  <c r="O179" i="4"/>
  <c r="N179" i="4"/>
  <c r="M179" i="4"/>
  <c r="O178" i="4"/>
  <c r="N178" i="4"/>
  <c r="M178" i="4"/>
  <c r="O177" i="4"/>
  <c r="N177" i="4"/>
  <c r="M177" i="4"/>
  <c r="O176" i="4"/>
  <c r="N176" i="4"/>
  <c r="M176" i="4"/>
  <c r="O175" i="4"/>
  <c r="N175" i="4"/>
  <c r="M175" i="4"/>
  <c r="O174" i="4"/>
  <c r="N174" i="4"/>
  <c r="M174" i="4"/>
  <c r="O173" i="4"/>
  <c r="N173" i="4"/>
  <c r="M173" i="4"/>
  <c r="O172" i="4"/>
  <c r="N172" i="4"/>
  <c r="M172" i="4"/>
  <c r="O171" i="4"/>
  <c r="N171" i="4"/>
  <c r="M171" i="4"/>
  <c r="O170" i="4"/>
  <c r="N170" i="4"/>
  <c r="M170" i="4"/>
  <c r="O169" i="4"/>
  <c r="N169" i="4"/>
  <c r="M169" i="4"/>
  <c r="O168" i="4"/>
  <c r="N168" i="4"/>
  <c r="M168" i="4"/>
  <c r="O167" i="4"/>
  <c r="N167" i="4"/>
  <c r="M167" i="4"/>
  <c r="O166" i="4"/>
  <c r="N166" i="4"/>
  <c r="M166" i="4"/>
  <c r="O165" i="4"/>
  <c r="N165" i="4"/>
  <c r="M165" i="4"/>
  <c r="O164" i="4"/>
  <c r="N164" i="4"/>
  <c r="M164" i="4"/>
  <c r="O163" i="4"/>
  <c r="N163" i="4"/>
  <c r="M163" i="4"/>
  <c r="O162" i="4"/>
  <c r="N162" i="4"/>
  <c r="M162" i="4"/>
  <c r="O161" i="4"/>
  <c r="N161" i="4"/>
  <c r="M161" i="4"/>
  <c r="O160" i="4"/>
  <c r="N160" i="4"/>
  <c r="M160" i="4"/>
  <c r="O159" i="4"/>
  <c r="N159" i="4"/>
  <c r="M159" i="4"/>
  <c r="O158" i="4"/>
  <c r="N158" i="4"/>
  <c r="M158" i="4"/>
  <c r="O157" i="4"/>
  <c r="N157" i="4"/>
  <c r="M157" i="4"/>
  <c r="O156" i="4"/>
  <c r="N156" i="4"/>
  <c r="M156" i="4"/>
  <c r="O155" i="4"/>
  <c r="N155" i="4"/>
  <c r="M155" i="4"/>
  <c r="O154" i="4"/>
  <c r="N154" i="4"/>
  <c r="M154" i="4"/>
  <c r="O153" i="4"/>
  <c r="N153" i="4"/>
  <c r="M153" i="4"/>
  <c r="O152" i="4"/>
  <c r="N152" i="4"/>
  <c r="M152" i="4"/>
  <c r="O151" i="4"/>
  <c r="N151" i="4"/>
  <c r="M151" i="4"/>
  <c r="O150" i="4"/>
  <c r="N150" i="4"/>
  <c r="M150" i="4"/>
  <c r="O149" i="4"/>
  <c r="N149" i="4"/>
  <c r="M149" i="4"/>
  <c r="O148" i="4"/>
  <c r="N148" i="4"/>
  <c r="M148" i="4"/>
  <c r="O147" i="4"/>
  <c r="N147" i="4"/>
  <c r="M147" i="4"/>
  <c r="O146" i="4"/>
  <c r="N146" i="4"/>
  <c r="M146" i="4"/>
  <c r="O145" i="4"/>
  <c r="N145" i="4"/>
  <c r="M145" i="4"/>
  <c r="O144" i="4"/>
  <c r="N144" i="4"/>
  <c r="M144" i="4"/>
  <c r="O143" i="4"/>
  <c r="N143" i="4"/>
  <c r="M143" i="4"/>
  <c r="O142" i="4"/>
  <c r="N142" i="4"/>
  <c r="M142" i="4"/>
  <c r="O141" i="4"/>
  <c r="N141" i="4"/>
  <c r="M141" i="4"/>
  <c r="O140" i="4"/>
  <c r="N140" i="4"/>
  <c r="M140" i="4"/>
  <c r="O139" i="4"/>
  <c r="N139" i="4"/>
  <c r="M139" i="4"/>
  <c r="O138" i="4"/>
  <c r="N138" i="4"/>
  <c r="M138" i="4"/>
  <c r="O137" i="4"/>
  <c r="N137" i="4"/>
  <c r="M137" i="4"/>
  <c r="O136" i="4"/>
  <c r="N136" i="4"/>
  <c r="M136" i="4"/>
  <c r="O135" i="4"/>
  <c r="N135" i="4"/>
  <c r="M135" i="4"/>
  <c r="O134" i="4"/>
  <c r="N134" i="4"/>
  <c r="M134" i="4"/>
  <c r="O133" i="4"/>
  <c r="N133" i="4"/>
  <c r="M133" i="4"/>
  <c r="O132" i="4"/>
  <c r="N132" i="4"/>
  <c r="M132" i="4"/>
  <c r="O131" i="4"/>
  <c r="N131" i="4"/>
  <c r="M131" i="4"/>
  <c r="O130" i="4"/>
  <c r="N130" i="4"/>
  <c r="M130" i="4"/>
  <c r="O129" i="4"/>
  <c r="N129" i="4"/>
  <c r="M129" i="4"/>
  <c r="O128" i="4"/>
  <c r="N128" i="4"/>
  <c r="M128" i="4"/>
  <c r="O127" i="4"/>
  <c r="N127" i="4"/>
  <c r="M127" i="4"/>
  <c r="O126" i="4"/>
  <c r="N126" i="4"/>
  <c r="M126" i="4"/>
  <c r="O125" i="4"/>
  <c r="N125" i="4"/>
  <c r="M125" i="4"/>
  <c r="O124" i="4"/>
  <c r="N124" i="4"/>
  <c r="M124" i="4"/>
  <c r="O123" i="4"/>
  <c r="N123" i="4"/>
  <c r="M123" i="4"/>
  <c r="O122" i="4"/>
  <c r="N122" i="4"/>
  <c r="M122" i="4"/>
  <c r="O121" i="4"/>
  <c r="N121" i="4"/>
  <c r="M121" i="4"/>
  <c r="O120" i="4"/>
  <c r="N120" i="4"/>
  <c r="M120" i="4"/>
  <c r="O119" i="4"/>
  <c r="N119" i="4"/>
  <c r="M119" i="4"/>
  <c r="O118" i="4"/>
  <c r="N118" i="4"/>
  <c r="M118" i="4"/>
  <c r="O117" i="4"/>
  <c r="N117" i="4"/>
  <c r="M117" i="4"/>
  <c r="O116" i="4"/>
  <c r="N116" i="4"/>
  <c r="M116" i="4"/>
  <c r="O115" i="4"/>
  <c r="N115" i="4"/>
  <c r="M115" i="4"/>
  <c r="O114" i="4"/>
  <c r="N114" i="4"/>
  <c r="M114" i="4"/>
  <c r="O113" i="4"/>
  <c r="N113" i="4"/>
  <c r="M113" i="4"/>
  <c r="O112" i="4"/>
  <c r="N112" i="4"/>
  <c r="M112" i="4"/>
  <c r="O111" i="4"/>
  <c r="N111" i="4"/>
  <c r="M111" i="4"/>
  <c r="O110" i="4"/>
  <c r="N110" i="4"/>
  <c r="M110" i="4"/>
  <c r="O109" i="4"/>
  <c r="N109" i="4"/>
  <c r="M109" i="4"/>
  <c r="O108" i="4"/>
  <c r="N108" i="4"/>
  <c r="M108" i="4"/>
  <c r="O107" i="4"/>
  <c r="N107" i="4"/>
  <c r="M107" i="4"/>
  <c r="O106" i="4"/>
  <c r="N106" i="4"/>
  <c r="M106" i="4"/>
  <c r="O105" i="4"/>
  <c r="N105" i="4"/>
  <c r="M105" i="4"/>
  <c r="O104" i="4"/>
  <c r="N104" i="4"/>
  <c r="M104" i="4"/>
  <c r="O103" i="4"/>
  <c r="N103" i="4"/>
  <c r="M103" i="4"/>
  <c r="O102" i="4"/>
  <c r="N102" i="4"/>
  <c r="M102" i="4"/>
  <c r="O101" i="4"/>
  <c r="N101" i="4"/>
  <c r="M101" i="4"/>
  <c r="O100" i="4"/>
  <c r="N100" i="4"/>
  <c r="M100" i="4"/>
  <c r="O99" i="4"/>
  <c r="N99" i="4"/>
  <c r="M99" i="4"/>
  <c r="O98" i="4"/>
  <c r="N98" i="4"/>
  <c r="M98" i="4"/>
  <c r="O97" i="4"/>
  <c r="N97" i="4"/>
  <c r="M97" i="4"/>
  <c r="O96" i="4"/>
  <c r="N96" i="4"/>
  <c r="M96" i="4"/>
  <c r="O95" i="4"/>
  <c r="N95" i="4"/>
  <c r="M95" i="4"/>
  <c r="O94" i="4"/>
  <c r="N94" i="4"/>
  <c r="M94" i="4"/>
  <c r="O93" i="4"/>
  <c r="N93" i="4"/>
  <c r="M93" i="4"/>
  <c r="O92" i="4"/>
  <c r="N92" i="4"/>
  <c r="M92" i="4"/>
  <c r="O91" i="4"/>
  <c r="N91" i="4"/>
  <c r="M91" i="4"/>
  <c r="O90" i="4"/>
  <c r="N90" i="4"/>
  <c r="M90" i="4"/>
  <c r="O89" i="4"/>
  <c r="N89" i="4"/>
  <c r="M89" i="4"/>
  <c r="O88" i="4"/>
  <c r="N88" i="4"/>
  <c r="M88" i="4"/>
  <c r="O87" i="4"/>
  <c r="N87" i="4"/>
  <c r="M87" i="4"/>
  <c r="O86" i="4"/>
  <c r="N86" i="4"/>
  <c r="M86" i="4"/>
  <c r="O85" i="4"/>
  <c r="N85" i="4"/>
  <c r="M85" i="4"/>
  <c r="O84" i="4"/>
  <c r="N84" i="4"/>
  <c r="M84" i="4"/>
  <c r="O83" i="4"/>
  <c r="N83" i="4"/>
  <c r="M83" i="4"/>
  <c r="O82" i="4"/>
  <c r="N82" i="4"/>
  <c r="M82" i="4"/>
  <c r="O81" i="4"/>
  <c r="N81" i="4"/>
  <c r="M81" i="4"/>
  <c r="O80" i="4"/>
  <c r="N80" i="4"/>
  <c r="M80" i="4"/>
  <c r="O79" i="4"/>
  <c r="N79" i="4"/>
  <c r="M79" i="4"/>
  <c r="O78" i="4"/>
  <c r="N78" i="4"/>
  <c r="M78" i="4"/>
  <c r="O77" i="4"/>
  <c r="N77" i="4"/>
  <c r="M77" i="4"/>
  <c r="O76" i="4"/>
  <c r="N76" i="4"/>
  <c r="M76" i="4"/>
  <c r="O75" i="4"/>
  <c r="N75" i="4"/>
  <c r="M75" i="4"/>
  <c r="O74" i="4"/>
  <c r="N74" i="4"/>
  <c r="M74" i="4"/>
  <c r="O73" i="4"/>
  <c r="N73" i="4"/>
  <c r="M73" i="4"/>
  <c r="O72" i="4"/>
  <c r="N72" i="4"/>
  <c r="M72" i="4"/>
  <c r="O71" i="4"/>
  <c r="N71" i="4"/>
  <c r="M71" i="4"/>
  <c r="O70" i="4"/>
  <c r="N70" i="4"/>
  <c r="M70" i="4"/>
  <c r="O69" i="4"/>
  <c r="N69" i="4"/>
  <c r="M69" i="4"/>
  <c r="O68" i="4"/>
  <c r="N68" i="4"/>
  <c r="M68" i="4"/>
  <c r="O67" i="4"/>
  <c r="N67" i="4"/>
  <c r="M67" i="4"/>
  <c r="O66" i="4"/>
  <c r="N66" i="4"/>
  <c r="M66" i="4"/>
  <c r="O65" i="4"/>
  <c r="N65" i="4"/>
  <c r="M65" i="4"/>
  <c r="O64" i="4"/>
  <c r="N64" i="4"/>
  <c r="M64" i="4"/>
  <c r="O63" i="4"/>
  <c r="N63" i="4"/>
  <c r="M63" i="4"/>
  <c r="O62" i="4"/>
  <c r="N62" i="4"/>
  <c r="M62" i="4"/>
  <c r="O61" i="4"/>
  <c r="N61" i="4"/>
  <c r="M61" i="4"/>
  <c r="O60" i="4"/>
  <c r="N60" i="4"/>
  <c r="M60" i="4"/>
  <c r="O59" i="4"/>
  <c r="N59" i="4"/>
  <c r="M59" i="4"/>
  <c r="O58" i="4"/>
  <c r="N58" i="4"/>
  <c r="M58" i="4"/>
  <c r="O57" i="4"/>
  <c r="N57" i="4"/>
  <c r="M57" i="4"/>
  <c r="O56" i="4"/>
  <c r="N56" i="4"/>
  <c r="M56" i="4"/>
  <c r="O55" i="4"/>
  <c r="N55" i="4"/>
  <c r="M55" i="4"/>
  <c r="O54" i="4"/>
  <c r="N54" i="4"/>
  <c r="M54" i="4"/>
  <c r="O53" i="4"/>
  <c r="N53" i="4"/>
  <c r="M53" i="4"/>
  <c r="O52" i="4"/>
  <c r="N52" i="4"/>
  <c r="M52" i="4"/>
  <c r="O51" i="4"/>
  <c r="N51" i="4"/>
  <c r="M51" i="4"/>
  <c r="O50" i="4"/>
  <c r="N50" i="4"/>
  <c r="M50" i="4"/>
  <c r="O49" i="4"/>
  <c r="N49" i="4"/>
  <c r="M49" i="4"/>
  <c r="O48" i="4"/>
  <c r="N48" i="4"/>
  <c r="M48" i="4"/>
  <c r="O47" i="4"/>
  <c r="N47" i="4"/>
  <c r="M47" i="4"/>
  <c r="O46" i="4"/>
  <c r="N46" i="4"/>
  <c r="M46" i="4"/>
  <c r="O45" i="4"/>
  <c r="N45" i="4"/>
  <c r="M45" i="4"/>
  <c r="O44" i="4"/>
  <c r="N44" i="4"/>
  <c r="M44" i="4"/>
  <c r="O43" i="4"/>
  <c r="N43" i="4"/>
  <c r="M43" i="4"/>
  <c r="O42" i="4"/>
  <c r="N42" i="4"/>
  <c r="M42" i="4"/>
  <c r="O41" i="4"/>
  <c r="N41" i="4"/>
  <c r="M41" i="4"/>
  <c r="O40" i="4"/>
  <c r="N40" i="4"/>
  <c r="M40" i="4"/>
  <c r="O39" i="4"/>
  <c r="N39" i="4"/>
  <c r="M39" i="4"/>
  <c r="O38" i="4"/>
  <c r="N38" i="4"/>
  <c r="M38" i="4"/>
  <c r="O37" i="4"/>
  <c r="N37" i="4"/>
  <c r="M37" i="4"/>
  <c r="O36" i="4"/>
  <c r="N36" i="4"/>
  <c r="M36" i="4"/>
  <c r="O35" i="4"/>
  <c r="N35" i="4"/>
  <c r="M35" i="4"/>
  <c r="O34" i="4"/>
  <c r="N34" i="4"/>
  <c r="M34" i="4"/>
  <c r="O33" i="4"/>
  <c r="N33" i="4"/>
  <c r="M33" i="4"/>
  <c r="O32" i="4"/>
  <c r="N32" i="4"/>
  <c r="M32" i="4"/>
  <c r="O31" i="4"/>
  <c r="N31" i="4"/>
  <c r="M31" i="4"/>
  <c r="O30" i="4"/>
  <c r="N30" i="4"/>
  <c r="M30" i="4"/>
  <c r="O29" i="4"/>
  <c r="N29" i="4"/>
  <c r="M29" i="4"/>
  <c r="O28" i="4"/>
  <c r="N28" i="4"/>
  <c r="M28" i="4"/>
  <c r="O27" i="4"/>
  <c r="N27" i="4"/>
  <c r="M27" i="4"/>
  <c r="O26" i="4"/>
  <c r="N26" i="4"/>
  <c r="M26" i="4"/>
  <c r="O25" i="4"/>
  <c r="N25" i="4"/>
  <c r="M25" i="4"/>
  <c r="O24" i="4"/>
  <c r="N24" i="4"/>
  <c r="M24" i="4"/>
  <c r="O23" i="4"/>
  <c r="N23" i="4"/>
  <c r="M23" i="4"/>
  <c r="O22" i="4"/>
  <c r="N22" i="4"/>
  <c r="M22" i="4"/>
  <c r="O21" i="4"/>
  <c r="N21" i="4"/>
  <c r="M21" i="4"/>
  <c r="O20" i="4"/>
  <c r="N20" i="4"/>
  <c r="M20" i="4"/>
  <c r="O19" i="4"/>
  <c r="N19" i="4"/>
  <c r="M19" i="4"/>
  <c r="O18" i="4"/>
  <c r="N18" i="4"/>
  <c r="M18" i="4"/>
  <c r="O17" i="4"/>
  <c r="N17" i="4"/>
  <c r="M17" i="4"/>
  <c r="O16" i="4"/>
  <c r="N16" i="4"/>
  <c r="M16" i="4"/>
  <c r="O15" i="4"/>
  <c r="N15" i="4"/>
  <c r="M15" i="4"/>
  <c r="O14" i="4"/>
  <c r="N14" i="4"/>
  <c r="M14" i="4"/>
  <c r="O13" i="4"/>
  <c r="N13" i="4"/>
  <c r="M13" i="4"/>
  <c r="O12" i="4"/>
  <c r="N12" i="4"/>
  <c r="M12" i="4"/>
  <c r="O11" i="4"/>
  <c r="N11" i="4"/>
  <c r="M11" i="4"/>
  <c r="O10" i="4"/>
  <c r="N10" i="4"/>
  <c r="M10" i="4"/>
  <c r="O9" i="4"/>
  <c r="N9" i="4"/>
  <c r="M9" i="4"/>
  <c r="O8" i="4"/>
  <c r="N8" i="4"/>
  <c r="M8" i="4"/>
  <c r="O7" i="4"/>
  <c r="N7" i="4"/>
  <c r="M7" i="4"/>
  <c r="O6" i="4"/>
  <c r="N6" i="4"/>
  <c r="M6" i="4"/>
  <c r="O5" i="4"/>
  <c r="N5" i="4"/>
  <c r="M5" i="4"/>
  <c r="O4" i="4"/>
  <c r="N4" i="4"/>
  <c r="M4" i="4"/>
  <c r="O3" i="4"/>
  <c r="N3" i="4"/>
  <c r="M3" i="4"/>
  <c r="P156" i="4" l="1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263" i="5"/>
  <c r="Q263" i="5" s="1"/>
  <c r="P278" i="5"/>
  <c r="Q278" i="5" s="1"/>
  <c r="P53" i="5"/>
  <c r="Q53" i="5" s="1"/>
  <c r="P235" i="5"/>
  <c r="Q235" i="5" s="1"/>
  <c r="P114" i="5"/>
  <c r="Q114" i="5" s="1"/>
  <c r="P248" i="5"/>
  <c r="Q248" i="5" s="1"/>
  <c r="P46" i="5"/>
  <c r="Q46" i="5" s="1"/>
  <c r="P117" i="5"/>
  <c r="Q117" i="5" s="1"/>
  <c r="P54" i="5"/>
  <c r="Q54" i="5" s="1"/>
  <c r="P92" i="5"/>
  <c r="Q92" i="5" s="1"/>
  <c r="P110" i="5"/>
  <c r="Q110" i="5" s="1"/>
  <c r="P157" i="5"/>
  <c r="Q157" i="5" s="1"/>
  <c r="P26" i="5"/>
  <c r="Q26" i="5" s="1"/>
  <c r="P89" i="5"/>
  <c r="Q89" i="5" s="1"/>
  <c r="P128" i="5"/>
  <c r="Q128" i="5" s="1"/>
  <c r="P6" i="5"/>
  <c r="Q6" i="5" s="1"/>
  <c r="P57" i="5"/>
  <c r="Q57" i="5" s="1"/>
  <c r="P74" i="5"/>
  <c r="Q74" i="5" s="1"/>
  <c r="P32" i="5"/>
  <c r="Q32" i="5" s="1"/>
  <c r="P90" i="5"/>
  <c r="Q90" i="5" s="1"/>
  <c r="P107" i="5"/>
  <c r="Q107" i="5" s="1"/>
  <c r="P254" i="5"/>
  <c r="Q254" i="5" s="1"/>
  <c r="P222" i="5"/>
  <c r="Q222" i="5" s="1"/>
  <c r="P275" i="5"/>
  <c r="Q275" i="5" s="1"/>
  <c r="P172" i="5"/>
  <c r="Q172" i="5" s="1"/>
  <c r="P167" i="5"/>
  <c r="Q167" i="5" s="1"/>
  <c r="P239" i="5"/>
  <c r="Q239" i="5" s="1"/>
  <c r="P218" i="5"/>
  <c r="Q218" i="5" s="1"/>
  <c r="P22" i="5"/>
  <c r="Q22" i="5" s="1"/>
  <c r="P18" i="5"/>
  <c r="Q18" i="5" s="1"/>
  <c r="P238" i="5"/>
  <c r="Q238" i="5" s="1"/>
  <c r="P200" i="5"/>
  <c r="Q200" i="5" s="1"/>
  <c r="P171" i="5"/>
  <c r="Q171" i="5" s="1"/>
  <c r="P173" i="5"/>
  <c r="Q173" i="5" s="1"/>
  <c r="P132" i="5"/>
  <c r="Q132" i="5" s="1"/>
  <c r="P13" i="5"/>
  <c r="Q13" i="5" s="1"/>
  <c r="P78" i="5"/>
  <c r="Q78" i="5" s="1"/>
  <c r="P34" i="5"/>
  <c r="Q34" i="5" s="1"/>
  <c r="P116" i="5"/>
  <c r="Q116" i="5" s="1"/>
  <c r="P224" i="5"/>
  <c r="Q224" i="5" s="1"/>
  <c r="P180" i="5"/>
  <c r="Q180" i="5" s="1"/>
  <c r="P169" i="5"/>
  <c r="Q169" i="5" s="1"/>
  <c r="P231" i="5"/>
  <c r="Q231" i="5" s="1"/>
  <c r="P221" i="5"/>
  <c r="Q221" i="5" s="1"/>
  <c r="P27" i="5"/>
  <c r="Q27" i="5" s="1"/>
  <c r="P237" i="5"/>
  <c r="Q237" i="5" s="1"/>
  <c r="P80" i="5"/>
  <c r="Q80" i="5" s="1"/>
  <c r="P48" i="5"/>
  <c r="Q48" i="5" s="1"/>
  <c r="P130" i="5"/>
  <c r="Q130" i="5" s="1"/>
  <c r="P37" i="5"/>
  <c r="Q37" i="5" s="1"/>
  <c r="P21" i="5"/>
  <c r="Q21" i="5" s="1"/>
  <c r="P125" i="5"/>
  <c r="Q125" i="5" s="1"/>
  <c r="P14" i="5"/>
  <c r="Q14" i="5" s="1"/>
  <c r="P100" i="5"/>
  <c r="Q100" i="5" s="1"/>
  <c r="P274" i="5"/>
  <c r="Q274" i="5" s="1"/>
  <c r="P208" i="5"/>
  <c r="Q208" i="5" s="1"/>
  <c r="P154" i="5"/>
  <c r="Q154" i="5" s="1"/>
  <c r="P28" i="5"/>
  <c r="Q28" i="5" s="1"/>
  <c r="P83" i="5"/>
  <c r="Q83" i="5" s="1"/>
  <c r="P193" i="5"/>
  <c r="Q193" i="5" s="1"/>
  <c r="P79" i="5"/>
  <c r="Q79" i="5" s="1"/>
  <c r="P240" i="5"/>
  <c r="Q240" i="5" s="1"/>
  <c r="P19" i="5"/>
  <c r="Q19" i="5" s="1"/>
  <c r="P186" i="5"/>
  <c r="Q186" i="5" s="1"/>
  <c r="P182" i="5"/>
  <c r="Q182" i="5" s="1"/>
  <c r="P209" i="5"/>
  <c r="Q209" i="5" s="1"/>
  <c r="P241" i="5"/>
  <c r="Q241" i="5" s="1"/>
  <c r="P166" i="5"/>
  <c r="Q166" i="5" s="1"/>
  <c r="P11" i="5"/>
  <c r="Q11" i="5" s="1"/>
  <c r="P111" i="5"/>
  <c r="Q111" i="5" s="1"/>
  <c r="P76" i="5"/>
  <c r="Q76" i="5" s="1"/>
  <c r="P187" i="5"/>
  <c r="Q187" i="5" s="1"/>
  <c r="P279" i="5"/>
  <c r="Q279" i="5" s="1"/>
  <c r="P175" i="5"/>
  <c r="Q175" i="5" s="1"/>
  <c r="P181" i="5"/>
  <c r="Q181" i="5" s="1"/>
  <c r="P249" i="5"/>
  <c r="Q249" i="5" s="1"/>
  <c r="P220" i="5"/>
  <c r="Q220" i="5" s="1"/>
  <c r="P131" i="5"/>
  <c r="Q131" i="5" s="1"/>
  <c r="P164" i="5"/>
  <c r="Q164" i="5" s="1"/>
  <c r="P12" i="5"/>
  <c r="Q12" i="5" s="1"/>
  <c r="P91" i="5"/>
  <c r="Q91" i="5" s="1"/>
  <c r="P77" i="5"/>
  <c r="Q77" i="5" s="1"/>
  <c r="P33" i="5"/>
  <c r="Q33" i="5" s="1"/>
  <c r="P112" i="5"/>
  <c r="Q112" i="5" s="1"/>
  <c r="P223" i="5"/>
  <c r="Q223" i="5" s="1"/>
  <c r="P276" i="5"/>
  <c r="Q276" i="5" s="1"/>
  <c r="P176" i="5"/>
  <c r="Q176" i="5" s="1"/>
  <c r="P168" i="5"/>
  <c r="Q168" i="5" s="1"/>
  <c r="P230" i="5"/>
  <c r="Q230" i="5" s="1"/>
  <c r="P225" i="5"/>
  <c r="Q225" i="5" s="1"/>
  <c r="P24" i="5"/>
  <c r="Q24" i="5" s="1"/>
  <c r="P232" i="5"/>
  <c r="Q232" i="5" s="1"/>
  <c r="P23" i="5"/>
  <c r="Q23" i="5" s="1"/>
  <c r="P234" i="5"/>
  <c r="Q234" i="5" s="1"/>
  <c r="P270" i="5"/>
  <c r="Q270" i="5" s="1"/>
  <c r="P134" i="5"/>
  <c r="Q134" i="5" s="1"/>
  <c r="P140" i="5"/>
  <c r="Q140" i="5" s="1"/>
  <c r="P120" i="5"/>
  <c r="Q120" i="5" s="1"/>
  <c r="P124" i="5"/>
  <c r="Q124" i="5" s="1"/>
  <c r="P123" i="5"/>
  <c r="Q123" i="5" s="1"/>
  <c r="P195" i="5"/>
  <c r="Q195" i="5" s="1"/>
  <c r="P207" i="5"/>
  <c r="Q207" i="5" s="1"/>
  <c r="P259" i="5"/>
  <c r="Q259" i="5" s="1"/>
  <c r="P255" i="5"/>
  <c r="Q255" i="5" s="1"/>
  <c r="P44" i="5"/>
  <c r="Q44" i="5" s="1"/>
  <c r="P55" i="5"/>
  <c r="Q55" i="5" s="1"/>
  <c r="P86" i="5"/>
  <c r="Q86" i="5" s="1"/>
  <c r="P151" i="5"/>
  <c r="Q151" i="5" s="1"/>
  <c r="P97" i="5"/>
  <c r="Q97" i="5" s="1"/>
  <c r="P152" i="5"/>
  <c r="Q152" i="5" s="1"/>
  <c r="P98" i="5"/>
  <c r="Q98" i="5" s="1"/>
  <c r="P160" i="5"/>
  <c r="Q160" i="5" s="1"/>
  <c r="P161" i="5"/>
  <c r="Q161" i="5" s="1"/>
  <c r="P258" i="5"/>
  <c r="Q258" i="5" s="1"/>
  <c r="P143" i="5"/>
  <c r="Q143" i="5" s="1"/>
  <c r="P61" i="5"/>
  <c r="Q61" i="5" s="1"/>
  <c r="P244" i="5"/>
  <c r="Q244" i="5" s="1"/>
  <c r="P144" i="5"/>
  <c r="Q144" i="5" s="1"/>
  <c r="P66" i="5"/>
  <c r="Q66" i="5" s="1"/>
  <c r="P47" i="5"/>
  <c r="Q47" i="5" s="1"/>
  <c r="P122" i="5"/>
  <c r="Q122" i="5" s="1"/>
  <c r="P159" i="5"/>
  <c r="Q159" i="5" s="1"/>
  <c r="P56" i="5"/>
  <c r="Q56" i="5" s="1"/>
  <c r="P189" i="5"/>
  <c r="Q189" i="5" s="1"/>
  <c r="P38" i="5"/>
  <c r="Q38" i="5" s="1"/>
  <c r="P16" i="5"/>
  <c r="Q16" i="5" s="1"/>
  <c r="P165" i="5"/>
  <c r="Q165" i="5" s="1"/>
  <c r="P39" i="5"/>
  <c r="Q39" i="5" s="1"/>
  <c r="P5" i="5"/>
  <c r="Q5" i="5" s="1"/>
  <c r="P141" i="5"/>
  <c r="Q141" i="5" s="1"/>
  <c r="P4" i="5"/>
  <c r="Q4" i="5" s="1"/>
  <c r="P226" i="5"/>
  <c r="Q226" i="5" s="1"/>
  <c r="P170" i="5"/>
  <c r="Q170" i="5" s="1"/>
  <c r="P261" i="5"/>
  <c r="Q261" i="5" s="1"/>
  <c r="P204" i="5"/>
  <c r="Q204" i="5" s="1"/>
  <c r="P251" i="5"/>
  <c r="Q251" i="5" s="1"/>
  <c r="P183" i="5"/>
  <c r="Q183" i="5" s="1"/>
  <c r="P233" i="5"/>
  <c r="Q233" i="5" s="1"/>
  <c r="P115" i="5"/>
  <c r="Q115" i="5" s="1"/>
  <c r="P31" i="5"/>
  <c r="Q31" i="5" s="1"/>
  <c r="P25" i="5"/>
  <c r="Q25" i="5" s="1"/>
  <c r="P17" i="5"/>
  <c r="Q17" i="5" s="1"/>
  <c r="P203" i="5"/>
  <c r="Q203" i="5" s="1"/>
  <c r="P216" i="5"/>
  <c r="Q216" i="5" s="1"/>
  <c r="P265" i="5"/>
  <c r="Q265" i="5" s="1"/>
  <c r="P137" i="5"/>
  <c r="Q137" i="5" s="1"/>
  <c r="P271" i="5"/>
  <c r="Q271" i="5" s="1"/>
  <c r="P213" i="5"/>
  <c r="Q213" i="5" s="1"/>
  <c r="P273" i="5"/>
  <c r="Q273" i="5" s="1"/>
  <c r="P277" i="5"/>
  <c r="Q277" i="5" s="1"/>
  <c r="P272" i="5"/>
  <c r="Q272" i="5" s="1"/>
  <c r="P246" i="5"/>
  <c r="Q246" i="5" s="1"/>
  <c r="P242" i="5"/>
  <c r="Q242" i="5" s="1"/>
  <c r="P252" i="5"/>
  <c r="Q252" i="5" s="1"/>
  <c r="P253" i="5"/>
  <c r="Q253" i="5" s="1"/>
  <c r="P155" i="5"/>
  <c r="Q155" i="5" s="1"/>
  <c r="P64" i="5"/>
  <c r="Q64" i="5" s="1"/>
  <c r="P257" i="5"/>
  <c r="Q257" i="5" s="1"/>
  <c r="P63" i="5"/>
  <c r="Q63" i="5" s="1"/>
  <c r="P210" i="5"/>
  <c r="Q210" i="5" s="1"/>
  <c r="P262" i="5"/>
  <c r="Q262" i="5" s="1"/>
  <c r="P247" i="5"/>
  <c r="Q247" i="5" s="1"/>
  <c r="P65" i="5"/>
  <c r="Q65" i="5" s="1"/>
  <c r="P217" i="5"/>
  <c r="Q217" i="5" s="1"/>
  <c r="P219" i="5"/>
  <c r="Q219" i="5" s="1"/>
  <c r="P145" i="5"/>
  <c r="Q145" i="5" s="1"/>
  <c r="P105" i="5"/>
  <c r="Q105" i="5" s="1"/>
  <c r="P190" i="5"/>
  <c r="Q190" i="5" s="1"/>
  <c r="P72" i="5"/>
  <c r="Q72" i="5" s="1"/>
  <c r="P245" i="5"/>
  <c r="Q245" i="5" s="1"/>
  <c r="P127" i="5"/>
  <c r="Q127" i="5" s="1"/>
  <c r="P118" i="5"/>
  <c r="Q118" i="5" s="1"/>
  <c r="P185" i="5"/>
  <c r="Q185" i="5" s="1"/>
  <c r="P201" i="5"/>
  <c r="Q201" i="5" s="1"/>
  <c r="P73" i="5"/>
  <c r="Q73" i="5" s="1"/>
  <c r="P29" i="5"/>
  <c r="Q29" i="5" s="1"/>
  <c r="P260" i="5"/>
  <c r="Q260" i="5" s="1"/>
  <c r="P202" i="5"/>
  <c r="Q202" i="5" s="1"/>
  <c r="P35" i="5"/>
  <c r="Q35" i="5" s="1"/>
  <c r="P15" i="5"/>
  <c r="Q15" i="5" s="1"/>
  <c r="P126" i="5"/>
  <c r="Q126" i="5" s="1"/>
  <c r="P243" i="5"/>
  <c r="Q243" i="5" s="1"/>
  <c r="P82" i="5"/>
  <c r="Q82" i="5" s="1"/>
  <c r="P50" i="5"/>
  <c r="Q50" i="5" s="1"/>
  <c r="P139" i="5"/>
  <c r="Q139" i="5" s="1"/>
  <c r="P67" i="5"/>
  <c r="Q67" i="5" s="1"/>
  <c r="P58" i="5"/>
  <c r="Q58" i="5" s="1"/>
  <c r="P250" i="5"/>
  <c r="Q250" i="5" s="1"/>
  <c r="P188" i="5"/>
  <c r="Q188" i="5" s="1"/>
  <c r="P147" i="5"/>
  <c r="Q147" i="5" s="1"/>
  <c r="P199" i="5"/>
  <c r="Q199" i="5" s="1"/>
  <c r="P20" i="5"/>
  <c r="Q20" i="5" s="1"/>
  <c r="P70" i="5"/>
  <c r="Q70" i="5" s="1"/>
  <c r="P236" i="5"/>
  <c r="Q236" i="5" s="1"/>
  <c r="P174" i="5"/>
  <c r="Q174" i="5" s="1"/>
  <c r="P206" i="5"/>
  <c r="Q206" i="5" s="1"/>
  <c r="P49" i="5"/>
  <c r="Q49" i="5" s="1"/>
  <c r="P81" i="5"/>
  <c r="Q81" i="5" s="1"/>
  <c r="P146" i="5"/>
  <c r="Q146" i="5" s="1"/>
  <c r="P156" i="5"/>
  <c r="Q156" i="5" s="1"/>
  <c r="P256" i="5"/>
  <c r="Q256" i="5" s="1"/>
  <c r="P88" i="5"/>
  <c r="Q88" i="5" s="1"/>
  <c r="P36" i="5"/>
  <c r="Q36" i="5" s="1"/>
  <c r="P84" i="5"/>
  <c r="Q84" i="5" s="1"/>
  <c r="P94" i="5"/>
  <c r="Q94" i="5" s="1"/>
  <c r="P149" i="5"/>
  <c r="Q149" i="5" s="1"/>
  <c r="P87" i="5"/>
  <c r="Q87" i="5" s="1"/>
  <c r="P192" i="5"/>
  <c r="Q192" i="5" s="1"/>
  <c r="P42" i="5"/>
  <c r="Q42" i="5" s="1"/>
  <c r="P85" i="5"/>
  <c r="Q85" i="5" s="1"/>
  <c r="P150" i="5"/>
  <c r="Q150" i="5" s="1"/>
  <c r="P95" i="5"/>
  <c r="Q95" i="5" s="1"/>
  <c r="P214" i="5"/>
  <c r="Q214" i="5" s="1"/>
  <c r="P96" i="5"/>
  <c r="Q96" i="5" s="1"/>
  <c r="P162" i="5"/>
  <c r="Q162" i="5" s="1"/>
  <c r="P163" i="5"/>
  <c r="Q163" i="5" s="1"/>
  <c r="P129" i="5"/>
  <c r="Q129" i="5" s="1"/>
  <c r="P119" i="5"/>
  <c r="Q119" i="5" s="1"/>
  <c r="P3" i="5"/>
  <c r="Q3" i="5" s="1"/>
  <c r="P136" i="5"/>
  <c r="Q136" i="5" s="1"/>
  <c r="P229" i="5"/>
  <c r="Q229" i="5" s="1"/>
  <c r="P148" i="5"/>
  <c r="Q148" i="5" s="1"/>
  <c r="P69" i="5"/>
  <c r="Q69" i="5" s="1"/>
  <c r="P198" i="5"/>
  <c r="Q198" i="5" s="1"/>
  <c r="P40" i="5"/>
  <c r="Q40" i="5" s="1"/>
  <c r="P205" i="5"/>
  <c r="Q205" i="5" s="1"/>
  <c r="P51" i="5"/>
  <c r="Q51" i="5" s="1"/>
  <c r="P138" i="5"/>
  <c r="Q138" i="5" s="1"/>
  <c r="P93" i="5"/>
  <c r="Q93" i="5" s="1"/>
  <c r="P135" i="5"/>
  <c r="Q135" i="5" s="1"/>
  <c r="P227" i="5"/>
  <c r="Q227" i="5" s="1"/>
  <c r="P142" i="5"/>
  <c r="Q142" i="5" s="1"/>
  <c r="P52" i="5"/>
  <c r="Q52" i="5" s="1"/>
  <c r="P108" i="5"/>
  <c r="Q108" i="5" s="1"/>
  <c r="P177" i="5"/>
  <c r="Q177" i="5" s="1"/>
  <c r="P178" i="5"/>
  <c r="Q178" i="5" s="1"/>
  <c r="P71" i="5"/>
  <c r="Q71" i="5" s="1"/>
  <c r="P30" i="5"/>
  <c r="Q30" i="5" s="1"/>
  <c r="P7" i="5"/>
  <c r="Q7" i="5" s="1"/>
  <c r="P184" i="5"/>
  <c r="Q184" i="5" s="1"/>
  <c r="P268" i="5"/>
  <c r="Q268" i="5" s="1"/>
  <c r="P75" i="5"/>
  <c r="Q75" i="5" s="1"/>
  <c r="P228" i="5"/>
  <c r="Q228" i="5" s="1"/>
  <c r="P133" i="5"/>
  <c r="Q133" i="5" s="1"/>
  <c r="P68" i="5"/>
  <c r="Q68" i="5" s="1"/>
  <c r="P45" i="5"/>
  <c r="Q45" i="5" s="1"/>
  <c r="P266" i="5"/>
  <c r="Q266" i="5" s="1"/>
  <c r="P196" i="5"/>
  <c r="Q196" i="5" s="1"/>
  <c r="P62" i="5"/>
  <c r="Q62" i="5" s="1"/>
  <c r="P8" i="5"/>
  <c r="Q8" i="5" s="1"/>
  <c r="P9" i="5"/>
  <c r="Q9" i="5" s="1"/>
  <c r="P10" i="5"/>
  <c r="Q10" i="5" s="1"/>
  <c r="P41" i="5"/>
  <c r="Q41" i="5" s="1"/>
  <c r="P121" i="5"/>
  <c r="Q121" i="5" s="1"/>
  <c r="P102" i="5"/>
  <c r="Q102" i="5" s="1"/>
  <c r="P101" i="5"/>
  <c r="Q101" i="5" s="1"/>
  <c r="P59" i="5"/>
  <c r="Q59" i="5" s="1"/>
  <c r="P269" i="5"/>
  <c r="Q269" i="5" s="1"/>
  <c r="P60" i="5"/>
  <c r="Q60" i="5" s="1"/>
  <c r="P158" i="5"/>
  <c r="Q158" i="5" s="1"/>
  <c r="P106" i="5"/>
  <c r="Q106" i="5" s="1"/>
  <c r="P194" i="5"/>
  <c r="Q194" i="5" s="1"/>
  <c r="P215" i="5"/>
  <c r="Q215" i="5" s="1"/>
  <c r="P191" i="5"/>
  <c r="Q191" i="5" s="1"/>
  <c r="P153" i="5"/>
  <c r="Q153" i="5" s="1"/>
  <c r="P99" i="5"/>
  <c r="Q99" i="5" s="1"/>
  <c r="P43" i="5"/>
  <c r="Q43" i="5" s="1"/>
  <c r="P109" i="5"/>
  <c r="Q109" i="5" s="1"/>
  <c r="P103" i="5"/>
  <c r="Q103" i="5" s="1"/>
  <c r="P113" i="5"/>
  <c r="Q113" i="5" s="1"/>
  <c r="P179" i="5"/>
  <c r="Q179" i="5" s="1"/>
  <c r="P197" i="5"/>
  <c r="Q197" i="5" s="1"/>
  <c r="P267" i="5"/>
  <c r="Q267" i="5" s="1"/>
  <c r="P104" i="5"/>
  <c r="Q104" i="5" s="1"/>
  <c r="P212" i="5"/>
  <c r="Q212" i="5" s="1"/>
  <c r="P264" i="5"/>
  <c r="Q264" i="5" s="1"/>
  <c r="P211" i="5"/>
  <c r="Q211" i="5" s="1"/>
  <c r="O2" i="5"/>
  <c r="O270" i="5"/>
  <c r="O140" i="5"/>
  <c r="O124" i="5"/>
  <c r="O195" i="5"/>
  <c r="O259" i="5"/>
  <c r="O44" i="5"/>
  <c r="O86" i="5"/>
  <c r="O97" i="5"/>
  <c r="O98" i="5"/>
  <c r="O161" i="5"/>
  <c r="O143" i="5"/>
  <c r="O244" i="5"/>
  <c r="O66" i="5"/>
  <c r="O122" i="5"/>
  <c r="O56" i="5"/>
  <c r="O38" i="5"/>
  <c r="O165" i="5"/>
  <c r="O5" i="5"/>
  <c r="O4" i="5"/>
  <c r="O170" i="5"/>
  <c r="O204" i="5"/>
  <c r="O183" i="5"/>
  <c r="O115" i="5"/>
  <c r="O25" i="5"/>
  <c r="O203" i="5"/>
  <c r="O265" i="5"/>
  <c r="O271" i="5"/>
  <c r="O273" i="5"/>
  <c r="O272" i="5"/>
  <c r="O242" i="5"/>
  <c r="O253" i="5"/>
  <c r="O64" i="5"/>
  <c r="O63" i="5"/>
  <c r="O262" i="5"/>
  <c r="O65" i="5"/>
  <c r="O219" i="5"/>
  <c r="O105" i="5"/>
  <c r="O72" i="5"/>
  <c r="O127" i="5"/>
  <c r="O185" i="5"/>
  <c r="O73" i="5"/>
  <c r="O260" i="5"/>
  <c r="O35" i="5"/>
  <c r="O126" i="5"/>
  <c r="O49" i="5"/>
  <c r="O146" i="5"/>
  <c r="O256" i="5"/>
  <c r="O36" i="5"/>
  <c r="O94" i="5"/>
  <c r="O87" i="5"/>
  <c r="O42" i="5"/>
  <c r="O150" i="5"/>
  <c r="O214" i="5"/>
  <c r="O162" i="5"/>
  <c r="O119" i="5"/>
  <c r="O136" i="5"/>
  <c r="O148" i="5"/>
  <c r="O198" i="5"/>
  <c r="O205" i="5"/>
  <c r="O138" i="5"/>
  <c r="O135" i="5"/>
  <c r="O142" i="5"/>
  <c r="O108" i="5"/>
  <c r="O178" i="5"/>
  <c r="O30" i="5"/>
  <c r="O184" i="5"/>
  <c r="O75" i="5"/>
  <c r="O133" i="5"/>
  <c r="O45" i="5"/>
  <c r="O196" i="5"/>
  <c r="O8" i="5"/>
  <c r="O10" i="5"/>
  <c r="O121" i="5"/>
  <c r="O101" i="5"/>
  <c r="O269" i="5"/>
  <c r="O158" i="5"/>
  <c r="O194" i="5"/>
  <c r="O191" i="5"/>
  <c r="O99" i="5"/>
  <c r="O109" i="5"/>
  <c r="O113" i="5"/>
  <c r="O243" i="5"/>
  <c r="O267" i="5"/>
  <c r="O82" i="5"/>
  <c r="O264" i="5"/>
  <c r="O50" i="5"/>
  <c r="O67" i="5"/>
  <c r="O250" i="5"/>
  <c r="O147" i="5"/>
  <c r="O20" i="5"/>
  <c r="O236" i="5"/>
  <c r="O263" i="5"/>
  <c r="O53" i="5"/>
  <c r="O114" i="5"/>
  <c r="O46" i="5"/>
  <c r="O54" i="5"/>
  <c r="O110" i="5"/>
  <c r="O26" i="5"/>
  <c r="O128" i="5"/>
  <c r="O57" i="5"/>
  <c r="O32" i="5"/>
  <c r="O107" i="5"/>
  <c r="O222" i="5"/>
  <c r="O172" i="5"/>
  <c r="O239" i="5"/>
  <c r="O22" i="5"/>
  <c r="O238" i="5"/>
  <c r="O171" i="5"/>
  <c r="O132" i="5"/>
  <c r="O78" i="5"/>
  <c r="O116" i="5"/>
  <c r="O180" i="5"/>
  <c r="O231" i="5"/>
  <c r="O27" i="5"/>
  <c r="O80" i="5"/>
  <c r="O130" i="5"/>
  <c r="O21" i="5"/>
  <c r="O14" i="5"/>
  <c r="O274" i="5"/>
  <c r="O154" i="5"/>
  <c r="O83" i="5"/>
  <c r="O79" i="5"/>
  <c r="O19" i="5"/>
  <c r="O182" i="5"/>
  <c r="O241" i="5"/>
  <c r="O11" i="5"/>
  <c r="O76" i="5"/>
  <c r="O279" i="5"/>
  <c r="O181" i="5"/>
  <c r="O220" i="5"/>
  <c r="O164" i="5"/>
  <c r="O230" i="5"/>
  <c r="O24" i="5"/>
  <c r="O23" i="5"/>
  <c r="O134" i="5"/>
  <c r="O120" i="5"/>
  <c r="O123" i="5"/>
  <c r="O207" i="5"/>
  <c r="O255" i="5"/>
  <c r="O55" i="5"/>
  <c r="O151" i="5"/>
  <c r="O152" i="5"/>
  <c r="O160" i="5"/>
  <c r="O258" i="5"/>
  <c r="O61" i="5"/>
  <c r="O144" i="5"/>
  <c r="O47" i="5"/>
  <c r="O159" i="5"/>
  <c r="O189" i="5"/>
  <c r="O16" i="5"/>
  <c r="O39" i="5"/>
  <c r="O141" i="5"/>
  <c r="O226" i="5"/>
  <c r="O261" i="5"/>
  <c r="O251" i="5"/>
  <c r="O233" i="5"/>
  <c r="O31" i="5"/>
  <c r="O17" i="5"/>
  <c r="O216" i="5"/>
  <c r="O137" i="5"/>
  <c r="O213" i="5"/>
  <c r="O277" i="5"/>
  <c r="O246" i="5"/>
  <c r="O252" i="5"/>
  <c r="O155" i="5"/>
  <c r="O257" i="5"/>
  <c r="O210" i="5"/>
  <c r="O247" i="5"/>
  <c r="O217" i="5"/>
  <c r="O145" i="5"/>
  <c r="O190" i="5"/>
  <c r="O245" i="5"/>
  <c r="O118" i="5"/>
  <c r="O201" i="5"/>
  <c r="O29" i="5"/>
  <c r="O202" i="5"/>
  <c r="O15" i="5"/>
  <c r="O206" i="5"/>
  <c r="O81" i="5"/>
  <c r="O156" i="5"/>
  <c r="O88" i="5"/>
  <c r="O84" i="5"/>
  <c r="O149" i="5"/>
  <c r="O192" i="5"/>
  <c r="O85" i="5"/>
  <c r="O95" i="5"/>
  <c r="O96" i="5"/>
  <c r="O163" i="5"/>
  <c r="O3" i="5"/>
  <c r="O229" i="5"/>
  <c r="O69" i="5"/>
  <c r="O40" i="5"/>
  <c r="O51" i="5"/>
  <c r="O93" i="5"/>
  <c r="O227" i="5"/>
  <c r="O52" i="5"/>
  <c r="O177" i="5"/>
  <c r="O71" i="5"/>
  <c r="O7" i="5"/>
  <c r="O268" i="5"/>
  <c r="O228" i="5"/>
  <c r="O68" i="5"/>
  <c r="O266" i="5"/>
  <c r="O62" i="5"/>
  <c r="O9" i="5"/>
  <c r="O41" i="5"/>
  <c r="O102" i="5"/>
  <c r="O59" i="5"/>
  <c r="O60" i="5"/>
  <c r="O106" i="5"/>
  <c r="O215" i="5"/>
  <c r="O153" i="5"/>
  <c r="O43" i="5"/>
  <c r="O103" i="5"/>
  <c r="O179" i="5"/>
  <c r="O197" i="5"/>
  <c r="O104" i="5"/>
  <c r="O212" i="5"/>
  <c r="O211" i="5"/>
  <c r="O139" i="5"/>
  <c r="O58" i="5"/>
  <c r="O188" i="5"/>
  <c r="O199" i="5"/>
  <c r="O70" i="5"/>
  <c r="O174" i="5"/>
  <c r="O278" i="5"/>
  <c r="O235" i="5"/>
  <c r="O248" i="5"/>
  <c r="O117" i="5"/>
  <c r="O92" i="5"/>
  <c r="O157" i="5"/>
  <c r="O89" i="5"/>
  <c r="O6" i="5"/>
  <c r="O74" i="5"/>
  <c r="O90" i="5"/>
  <c r="O254" i="5"/>
  <c r="O275" i="5"/>
  <c r="O167" i="5"/>
  <c r="O218" i="5"/>
  <c r="O18" i="5"/>
  <c r="O200" i="5"/>
  <c r="O173" i="5"/>
  <c r="O13" i="5"/>
  <c r="O34" i="5"/>
  <c r="O224" i="5"/>
  <c r="O169" i="5"/>
  <c r="O221" i="5"/>
  <c r="O237" i="5"/>
  <c r="O48" i="5"/>
  <c r="O37" i="5"/>
  <c r="O125" i="5"/>
  <c r="O100" i="5"/>
  <c r="O208" i="5"/>
  <c r="O28" i="5"/>
  <c r="O193" i="5"/>
  <c r="O240" i="5"/>
  <c r="O186" i="5"/>
  <c r="O209" i="5"/>
  <c r="O166" i="5"/>
  <c r="O111" i="5"/>
  <c r="O187" i="5"/>
  <c r="O175" i="5"/>
  <c r="O249" i="5"/>
  <c r="O131" i="5"/>
  <c r="O12" i="5"/>
  <c r="O91" i="5"/>
  <c r="O77" i="5"/>
  <c r="O33" i="5"/>
  <c r="O112" i="5"/>
  <c r="O223" i="5"/>
  <c r="O276" i="5"/>
  <c r="O176" i="5"/>
  <c r="O168" i="5"/>
  <c r="O225" i="5"/>
  <c r="O232" i="5"/>
  <c r="O234" i="5"/>
  <c r="O129" i="5"/>
  <c r="A143" i="3" l="1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C2" i="2"/>
  <c r="C6" i="2"/>
  <c r="C10" i="2"/>
  <c r="C14" i="2"/>
  <c r="C18" i="2"/>
  <c r="C22" i="2"/>
  <c r="C26" i="2"/>
  <c r="C30" i="2"/>
  <c r="C34" i="2"/>
  <c r="C38" i="2"/>
  <c r="C42" i="2"/>
  <c r="C46" i="2"/>
  <c r="C50" i="2"/>
  <c r="C54" i="2"/>
  <c r="C58" i="2"/>
  <c r="C62" i="2"/>
  <c r="C66" i="2"/>
  <c r="C70" i="2"/>
  <c r="C74" i="2"/>
  <c r="C78" i="2"/>
  <c r="C82" i="2"/>
  <c r="C86" i="2"/>
  <c r="C90" i="2"/>
  <c r="C94" i="2"/>
  <c r="C98" i="2"/>
  <c r="C102" i="2"/>
  <c r="C106" i="2"/>
  <c r="C110" i="2"/>
  <c r="C114" i="2"/>
  <c r="C118" i="2"/>
  <c r="C122" i="2"/>
  <c r="C126" i="2"/>
  <c r="C130" i="2"/>
  <c r="C134" i="2"/>
  <c r="C138" i="2"/>
  <c r="C142" i="2"/>
  <c r="C146" i="2"/>
  <c r="C150" i="2"/>
  <c r="C154" i="2"/>
  <c r="C158" i="2"/>
  <c r="C162" i="2"/>
  <c r="C166" i="2"/>
  <c r="C170" i="2"/>
  <c r="C173" i="2"/>
  <c r="C175" i="2"/>
  <c r="C177" i="2"/>
  <c r="C179" i="2"/>
  <c r="C181" i="2"/>
  <c r="C183" i="2"/>
  <c r="C185" i="2"/>
  <c r="C187" i="2"/>
  <c r="C189" i="2"/>
  <c r="C191" i="2"/>
  <c r="C193" i="2"/>
  <c r="C195" i="2"/>
  <c r="C197" i="2"/>
  <c r="C199" i="2"/>
  <c r="C201" i="2"/>
  <c r="C203" i="2"/>
  <c r="C205" i="2"/>
  <c r="C207" i="2"/>
  <c r="C209" i="2"/>
  <c r="C211" i="2"/>
  <c r="C213" i="2"/>
  <c r="C215" i="2"/>
  <c r="C217" i="2"/>
  <c r="C219" i="2"/>
  <c r="C221" i="2"/>
  <c r="C223" i="2"/>
  <c r="C225" i="2"/>
  <c r="C227" i="2"/>
  <c r="C229" i="2"/>
  <c r="C231" i="2"/>
  <c r="C233" i="2"/>
  <c r="C235" i="2"/>
  <c r="C237" i="2"/>
  <c r="C239" i="2"/>
  <c r="C241" i="2"/>
  <c r="C243" i="2"/>
  <c r="C245" i="2"/>
  <c r="C247" i="2"/>
  <c r="C249" i="2"/>
  <c r="C251" i="2"/>
  <c r="C253" i="2"/>
  <c r="C255" i="2"/>
  <c r="C257" i="2"/>
  <c r="C259" i="2"/>
  <c r="C261" i="2"/>
  <c r="C263" i="2"/>
  <c r="C265" i="2"/>
  <c r="C267" i="2"/>
  <c r="C269" i="2"/>
  <c r="C271" i="2"/>
  <c r="C273" i="2"/>
  <c r="C275" i="2"/>
  <c r="C277" i="2"/>
  <c r="C279" i="2"/>
  <c r="C3" i="2" l="1"/>
  <c r="C5" i="2"/>
  <c r="C7" i="2"/>
  <c r="C9" i="2"/>
  <c r="C11" i="2"/>
  <c r="C13" i="2"/>
  <c r="C15" i="2"/>
  <c r="C17" i="2"/>
  <c r="C19" i="2"/>
  <c r="C21" i="2"/>
  <c r="C23" i="2"/>
  <c r="C25" i="2"/>
  <c r="C27" i="2"/>
  <c r="C29" i="2"/>
  <c r="C31" i="2"/>
  <c r="C33" i="2"/>
  <c r="C35" i="2"/>
  <c r="C37" i="2"/>
  <c r="C39" i="2"/>
  <c r="C41" i="2"/>
  <c r="C43" i="2"/>
  <c r="C45" i="2"/>
  <c r="C47" i="2"/>
  <c r="C49" i="2"/>
  <c r="C51" i="2"/>
  <c r="C53" i="2"/>
  <c r="C55" i="2"/>
  <c r="C57" i="2"/>
  <c r="C59" i="2"/>
  <c r="C61" i="2"/>
  <c r="C63" i="2"/>
  <c r="C65" i="2"/>
  <c r="C67" i="2"/>
  <c r="C69" i="2"/>
  <c r="C71" i="2"/>
  <c r="C73" i="2"/>
  <c r="C75" i="2"/>
  <c r="C77" i="2"/>
  <c r="C79" i="2"/>
  <c r="C81" i="2"/>
  <c r="C83" i="2"/>
  <c r="C85" i="2"/>
  <c r="C87" i="2"/>
  <c r="C89" i="2"/>
  <c r="C91" i="2"/>
  <c r="C93" i="2"/>
  <c r="C95" i="2"/>
  <c r="C97" i="2"/>
  <c r="C99" i="2"/>
  <c r="C101" i="2"/>
  <c r="C103" i="2"/>
  <c r="C105" i="2"/>
  <c r="C107" i="2"/>
  <c r="C109" i="2"/>
  <c r="C111" i="2"/>
  <c r="C113" i="2"/>
  <c r="C115" i="2"/>
  <c r="C117" i="2"/>
  <c r="C119" i="2"/>
  <c r="C121" i="2"/>
  <c r="C123" i="2"/>
  <c r="C125" i="2"/>
  <c r="C127" i="2"/>
  <c r="C129" i="2"/>
  <c r="C131" i="2"/>
  <c r="C133" i="2"/>
  <c r="C135" i="2"/>
  <c r="C137" i="2"/>
  <c r="C139" i="2"/>
  <c r="C141" i="2"/>
  <c r="C143" i="2"/>
  <c r="C145" i="2"/>
  <c r="C147" i="2"/>
  <c r="C149" i="2"/>
  <c r="C151" i="2"/>
  <c r="C153" i="2"/>
  <c r="C155" i="2"/>
  <c r="C157" i="2"/>
  <c r="C159" i="2"/>
  <c r="C161" i="2"/>
  <c r="C163" i="2"/>
  <c r="C165" i="2"/>
  <c r="C167" i="2"/>
  <c r="C169" i="2"/>
  <c r="C171" i="2"/>
  <c r="C278" i="2"/>
  <c r="C276" i="2"/>
  <c r="C274" i="2"/>
  <c r="C272" i="2"/>
  <c r="C270" i="2"/>
  <c r="C268" i="2"/>
  <c r="C266" i="2"/>
  <c r="C264" i="2"/>
  <c r="C262" i="2"/>
  <c r="C260" i="2"/>
  <c r="C258" i="2"/>
  <c r="C256" i="2"/>
  <c r="C254" i="2"/>
  <c r="C252" i="2"/>
  <c r="C250" i="2"/>
  <c r="C248" i="2"/>
  <c r="C246" i="2"/>
  <c r="C244" i="2"/>
  <c r="C242" i="2"/>
  <c r="C240" i="2"/>
  <c r="C238" i="2"/>
  <c r="C236" i="2"/>
  <c r="C234" i="2"/>
  <c r="C232" i="2"/>
  <c r="C230" i="2"/>
  <c r="C228" i="2"/>
  <c r="C226" i="2"/>
  <c r="C224" i="2"/>
  <c r="C222" i="2"/>
  <c r="C220" i="2"/>
  <c r="C218" i="2"/>
  <c r="C216" i="2"/>
  <c r="C214" i="2"/>
  <c r="C212" i="2"/>
  <c r="C210" i="2"/>
  <c r="C208" i="2"/>
  <c r="C206" i="2"/>
  <c r="C204" i="2"/>
  <c r="C202" i="2"/>
  <c r="C200" i="2"/>
  <c r="C198" i="2"/>
  <c r="C196" i="2"/>
  <c r="C194" i="2"/>
  <c r="C192" i="2"/>
  <c r="C190" i="2"/>
  <c r="C188" i="2"/>
  <c r="C186" i="2"/>
  <c r="C184" i="2"/>
  <c r="C182" i="2"/>
  <c r="C180" i="2"/>
  <c r="C178" i="2"/>
  <c r="C176" i="2"/>
  <c r="C174" i="2"/>
  <c r="C172" i="2"/>
  <c r="C168" i="2"/>
  <c r="C164" i="2"/>
  <c r="C160" i="2"/>
  <c r="C156" i="2"/>
  <c r="C152" i="2"/>
  <c r="C148" i="2"/>
  <c r="C144" i="2"/>
  <c r="C140" i="2"/>
  <c r="C136" i="2"/>
  <c r="C132" i="2"/>
  <c r="C128" i="2"/>
  <c r="C124" i="2"/>
  <c r="C120" i="2"/>
  <c r="C116" i="2"/>
  <c r="C112" i="2"/>
  <c r="C108" i="2"/>
  <c r="C104" i="2"/>
  <c r="C100" i="2"/>
  <c r="C96" i="2"/>
  <c r="C92" i="2"/>
  <c r="C88" i="2"/>
  <c r="C84" i="2"/>
  <c r="C80" i="2"/>
  <c r="C76" i="2"/>
  <c r="C72" i="2"/>
  <c r="C68" i="2"/>
  <c r="C64" i="2"/>
  <c r="C60" i="2"/>
  <c r="C56" i="2"/>
  <c r="C52" i="2"/>
  <c r="C48" i="2"/>
  <c r="C44" i="2"/>
  <c r="C40" i="2"/>
  <c r="C36" i="2"/>
  <c r="C32" i="2"/>
  <c r="C28" i="2"/>
  <c r="C24" i="2"/>
  <c r="C20" i="2"/>
  <c r="C16" i="2"/>
  <c r="C12" i="2"/>
  <c r="C8" i="2"/>
  <c r="C4" i="2"/>
</calcChain>
</file>

<file path=xl/sharedStrings.xml><?xml version="1.0" encoding="utf-8"?>
<sst xmlns="http://schemas.openxmlformats.org/spreadsheetml/2006/main" count="7458" uniqueCount="1282">
  <si>
    <t>Color_Id</t>
  </si>
  <si>
    <t>Color_Name</t>
  </si>
  <si>
    <t>Structure_Axial_Style</t>
  </si>
  <si>
    <t>Structure_BEV_Style</t>
  </si>
  <si>
    <t>Structure_Axial_Translucency</t>
  </si>
  <si>
    <t>Structure_BEV_Translucency</t>
  </si>
  <si>
    <t>Line_thickness</t>
  </si>
  <si>
    <t>UseSpecular</t>
  </si>
  <si>
    <t>RGB</t>
  </si>
  <si>
    <t>RGB_Diffuse</t>
  </si>
  <si>
    <t>RGB_Ambient</t>
  </si>
  <si>
    <t>RGB_Specular</t>
  </si>
  <si>
    <t>Line_pattern</t>
  </si>
  <si>
    <t>zTemporal lobes</t>
  </si>
  <si>
    <t>Dark Turquoise OAR</t>
  </si>
  <si>
    <t>Lines</t>
  </si>
  <si>
    <t>Translucent</t>
  </si>
  <si>
    <t>(0, 206, 209)</t>
  </si>
  <si>
    <t>(255, 255, 255)</t>
  </si>
  <si>
    <t>(255, 255, 255, 255)</t>
  </si>
  <si>
    <t>zSubmandibular R</t>
  </si>
  <si>
    <t>Peach Puff OAR</t>
  </si>
  <si>
    <t>(255, 218, 185)</t>
  </si>
  <si>
    <t>(255, 192, 96)</t>
  </si>
  <si>
    <t>zSubmandibular L</t>
  </si>
  <si>
    <t>Plum OAR</t>
  </si>
  <si>
    <t>(221, 160, 221)</t>
  </si>
  <si>
    <t>(255, 192, 0)</t>
  </si>
  <si>
    <t>zSubmandibular B</t>
  </si>
  <si>
    <t>Orchid OAR</t>
  </si>
  <si>
    <t>(218, 112, 214)</t>
  </si>
  <si>
    <t>zSpinalCanal PRV</t>
  </si>
  <si>
    <t>Light Pink Control</t>
  </si>
  <si>
    <t>Voxel</t>
  </si>
  <si>
    <t>(255, 182, 193)</t>
  </si>
  <si>
    <t>(255, 150, 255)</t>
  </si>
  <si>
    <t>zPubic Symphysis</t>
  </si>
  <si>
    <t>zPeritonelCavity</t>
  </si>
  <si>
    <t>Olive Drab OAR</t>
  </si>
  <si>
    <t>(107, 142, 35)</t>
  </si>
  <si>
    <t>zPectoralisMinor</t>
  </si>
  <si>
    <t>Dark Cyan OAR</t>
  </si>
  <si>
    <t>(0, 139, 139)</t>
  </si>
  <si>
    <t>zOpticChiasm opt</t>
  </si>
  <si>
    <t>Deep Sky Blue Control</t>
  </si>
  <si>
    <t>(0, 191, 255)</t>
  </si>
  <si>
    <t>zNodesAxilla III</t>
  </si>
  <si>
    <t>Orchid Target</t>
  </si>
  <si>
    <t>(128, 112, 214)</t>
  </si>
  <si>
    <t>zNodes Axilla II</t>
  </si>
  <si>
    <t>Deep Pink Target</t>
  </si>
  <si>
    <t>(255, 20, 147)</t>
  </si>
  <si>
    <t>zNode ParaAortic</t>
  </si>
  <si>
    <t>Orange Target</t>
  </si>
  <si>
    <t>(255, 165, 0)</t>
  </si>
  <si>
    <t>zNode Pancreatic</t>
  </si>
  <si>
    <t>Gold Target</t>
  </si>
  <si>
    <t>(255, 215, 0)</t>
  </si>
  <si>
    <t>zNode Intiliac R</t>
  </si>
  <si>
    <t>Moccasin Target</t>
  </si>
  <si>
    <t>(255, 228, 181)</t>
  </si>
  <si>
    <t>zNode Intiliac L</t>
  </si>
  <si>
    <t>Dark Kahaki Target</t>
  </si>
  <si>
    <t>(189, 183, 107)</t>
  </si>
  <si>
    <t>zNode extiliac R</t>
  </si>
  <si>
    <t>zNode extiliac L</t>
  </si>
  <si>
    <t>zNode comiliac R</t>
  </si>
  <si>
    <t>TBD</t>
  </si>
  <si>
    <t>zNode comiliac L</t>
  </si>
  <si>
    <t>zIntercostmuscle</t>
  </si>
  <si>
    <t>Deep Sky Blue OAR</t>
  </si>
  <si>
    <t>zBronchialTrPRV</t>
  </si>
  <si>
    <t>Plumb Control</t>
  </si>
  <si>
    <t>zBrachialPlexusR</t>
  </si>
  <si>
    <t>Olive OAR</t>
  </si>
  <si>
    <t>(128, 128, 0)</t>
  </si>
  <si>
    <t>zBrachialPlexusL</t>
  </si>
  <si>
    <t>Dodger Blue OAR</t>
  </si>
  <si>
    <t>(30, 144, 255)</t>
  </si>
  <si>
    <t>zBR STM + OP PRV</t>
  </si>
  <si>
    <t>plum control</t>
  </si>
  <si>
    <t>(176, 0, 255)</t>
  </si>
  <si>
    <t>zAxillaryVessels</t>
  </si>
  <si>
    <t>Salmon OAR</t>
  </si>
  <si>
    <t>(250, 128, 114)</t>
  </si>
  <si>
    <t>z Wire</t>
  </si>
  <si>
    <t>Deep Pink Artifact</t>
  </si>
  <si>
    <t>(255, 255, 32)</t>
  </si>
  <si>
    <t>z Vagina</t>
  </si>
  <si>
    <t>z Uterus</t>
  </si>
  <si>
    <t>z Urethra</t>
  </si>
  <si>
    <t>(255, 128, 114)</t>
  </si>
  <si>
    <t>z Trachea</t>
  </si>
  <si>
    <t>Lawn Grean OAR</t>
  </si>
  <si>
    <t>(124, 252, 0)</t>
  </si>
  <si>
    <t>z Tongue</t>
  </si>
  <si>
    <t xml:space="preserve"> Deep Pink OAR</t>
  </si>
  <si>
    <t>z TMV</t>
  </si>
  <si>
    <t>Orange Red GTV</t>
  </si>
  <si>
    <t>(255, 69, 0)</t>
  </si>
  <si>
    <t>z Stomach</t>
  </si>
  <si>
    <t>Dark Green OAR</t>
  </si>
  <si>
    <t>(0, 100, 0)</t>
  </si>
  <si>
    <t>z Splenic Hilum</t>
  </si>
  <si>
    <t>Deep Pink OAR</t>
  </si>
  <si>
    <t>z Spinal Canal</t>
  </si>
  <si>
    <t>Red OAR</t>
  </si>
  <si>
    <t>(255, 0, 0)</t>
  </si>
  <si>
    <t>(255, 127, 0)</t>
  </si>
  <si>
    <t>z Small Bowel</t>
  </si>
  <si>
    <t>z SMA</t>
  </si>
  <si>
    <t>z Skin</t>
  </si>
  <si>
    <t>Honeydew OAR</t>
  </si>
  <si>
    <t>(240, 255, 240)</t>
  </si>
  <si>
    <t>(255, 80, 255)</t>
  </si>
  <si>
    <t>z Sigmoid</t>
  </si>
  <si>
    <t>Lime OAR</t>
  </si>
  <si>
    <t>(0, 255, 0)</t>
  </si>
  <si>
    <t>z Seminal Ves R</t>
  </si>
  <si>
    <t>Medium Purple OAR</t>
  </si>
  <si>
    <t>(147, 112, 219)</t>
  </si>
  <si>
    <t>z Seminal Ves L</t>
  </si>
  <si>
    <t>Teal OAR</t>
  </si>
  <si>
    <t>(0, 128, 128)</t>
  </si>
  <si>
    <t>z Sacrum</t>
  </si>
  <si>
    <t>Steel Blue OAR</t>
  </si>
  <si>
    <t>(70, 130, 180)</t>
  </si>
  <si>
    <t>z Sacral plexus</t>
  </si>
  <si>
    <t>Forest Green OAR</t>
  </si>
  <si>
    <t>(34, 139, 34)</t>
  </si>
  <si>
    <t>z RO Helper</t>
  </si>
  <si>
    <t>Blue Control</t>
  </si>
  <si>
    <t>(0, 0, 255)</t>
  </si>
  <si>
    <t>(255, 64, 255)</t>
  </si>
  <si>
    <t>z Ring</t>
  </si>
  <si>
    <t>Magenta Control</t>
  </si>
  <si>
    <t>(255, 0, 255)</t>
  </si>
  <si>
    <t>z Renal hilum</t>
  </si>
  <si>
    <t>Dark Orange OAR</t>
  </si>
  <si>
    <t>(255, 128, 0)</t>
  </si>
  <si>
    <t>z Rectum opt</t>
  </si>
  <si>
    <t>Ugly Brown OAR</t>
  </si>
  <si>
    <t>(128, 64, 64)</t>
  </si>
  <si>
    <t>z Rectum</t>
  </si>
  <si>
    <t>Brown OAR</t>
  </si>
  <si>
    <t>(165, 42, 42)</t>
  </si>
  <si>
    <t>z PulmonaryArtry</t>
  </si>
  <si>
    <t>z PTV opt</t>
  </si>
  <si>
    <t>Cyan Target</t>
  </si>
  <si>
    <t>(0, 255, 255)</t>
  </si>
  <si>
    <t>z PTV low R c</t>
  </si>
  <si>
    <t>Cadet Blue Target</t>
  </si>
  <si>
    <t>(95, 158, 160)</t>
  </si>
  <si>
    <t>(0, 170, 64)</t>
  </si>
  <si>
    <t>z PTV low R b</t>
  </si>
  <si>
    <t>Plum Target</t>
  </si>
  <si>
    <t>(0, 128, 64)</t>
  </si>
  <si>
    <t>z PTV low R a</t>
  </si>
  <si>
    <t>Dark Turquoise Target</t>
  </si>
  <si>
    <t>(0, 127, 255)</t>
  </si>
  <si>
    <t>z PTV low R</t>
  </si>
  <si>
    <t>Light Green target</t>
  </si>
  <si>
    <t>(144, 238, 144)</t>
  </si>
  <si>
    <t>(0, 94, 47)</t>
  </si>
  <si>
    <t>z PTV low opt</t>
  </si>
  <si>
    <t>Sky Blue Target</t>
  </si>
  <si>
    <t>(135, 206, 235)</t>
  </si>
  <si>
    <t>z PTV low L c</t>
  </si>
  <si>
    <t>Light Blue Target</t>
  </si>
  <si>
    <t>(173, 216, 230)</t>
  </si>
  <si>
    <t>(128, 0, 255)</t>
  </si>
  <si>
    <t>z PTV low L b</t>
  </si>
  <si>
    <t>Light Sky Blue Target</t>
  </si>
  <si>
    <t>(135, 206, 250)</t>
  </si>
  <si>
    <t>(128, 0, 0)</t>
  </si>
  <si>
    <t>z PTV low L a</t>
  </si>
  <si>
    <t>Dodger Blue Target</t>
  </si>
  <si>
    <t>(119, 0, 255)</t>
  </si>
  <si>
    <t>z PTV low L</t>
  </si>
  <si>
    <t>Royal Blue Target</t>
  </si>
  <si>
    <t>(65, 105, 225)</t>
  </si>
  <si>
    <t>(110, 110, 0)</t>
  </si>
  <si>
    <t>z PTV low eval</t>
  </si>
  <si>
    <t>Steel Blue Target</t>
  </si>
  <si>
    <t>z PTV low</t>
  </si>
  <si>
    <t>z PTV int R</t>
  </si>
  <si>
    <t>Thistle Target</t>
  </si>
  <si>
    <t>(216, 191, 216)</t>
  </si>
  <si>
    <t>(160, 160, 0)</t>
  </si>
  <si>
    <t>z PTV int opt</t>
  </si>
  <si>
    <t>Purple Target</t>
  </si>
  <si>
    <t>(128, 0, 128)</t>
  </si>
  <si>
    <t>z PTV int L</t>
  </si>
  <si>
    <t>Corn Flower Blue Target</t>
  </si>
  <si>
    <t>(100, 149, 237)</t>
  </si>
  <si>
    <t>(81, 232, 67)</t>
  </si>
  <si>
    <t>z PTV int eval</t>
  </si>
  <si>
    <t>z PTV int c</t>
  </si>
  <si>
    <t>Light Sea Green Target</t>
  </si>
  <si>
    <t>(32, 178, 170)</t>
  </si>
  <si>
    <t>z PTV int b</t>
  </si>
  <si>
    <t>Medium Purple Target</t>
  </si>
  <si>
    <t>(255, 64, 192)</t>
  </si>
  <si>
    <t>z PTV int a</t>
  </si>
  <si>
    <t>Blue Violet Target</t>
  </si>
  <si>
    <t>(138, 43, 226)</t>
  </si>
  <si>
    <t>(255, 32, 32)</t>
  </si>
  <si>
    <t>z PTV int</t>
  </si>
  <si>
    <t>(255, 10, 255)</t>
  </si>
  <si>
    <t>z PTV eval</t>
  </si>
  <si>
    <t>z PTV</t>
  </si>
  <si>
    <t>(60, 60, 0)</t>
  </si>
  <si>
    <t>z PRV</t>
  </si>
  <si>
    <t>Plum Control</t>
  </si>
  <si>
    <t>z Prostate</t>
  </si>
  <si>
    <t>Yellow target</t>
  </si>
  <si>
    <t>(255, 255, 0)</t>
  </si>
  <si>
    <t>z PresacralSpace</t>
  </si>
  <si>
    <t>Spring Green OAR</t>
  </si>
  <si>
    <t>(0, 255, 127)</t>
  </si>
  <si>
    <t>z Portal Vein</t>
  </si>
  <si>
    <t>Dark Salmon OAR</t>
  </si>
  <si>
    <t>(255, 128, 128)</t>
  </si>
  <si>
    <t>z Pituitary</t>
  </si>
  <si>
    <t>Doger Blue OAR</t>
  </si>
  <si>
    <t>z Pharynx</t>
  </si>
  <si>
    <t xml:space="preserve"> Violet OAR</t>
  </si>
  <si>
    <t>(238, 130, 238)</t>
  </si>
  <si>
    <t>z Penile  bulb</t>
  </si>
  <si>
    <t>z Parotid R</t>
  </si>
  <si>
    <t>(255, 0, 254)</t>
  </si>
  <si>
    <t>z Parotid L</t>
  </si>
  <si>
    <t>(238, 0, 255)</t>
  </si>
  <si>
    <t>z Parotid B</t>
  </si>
  <si>
    <t>z Pancreas</t>
  </si>
  <si>
    <t>z Ovary R</t>
  </si>
  <si>
    <t>z Ovary L</t>
  </si>
  <si>
    <t>z Orbit R</t>
  </si>
  <si>
    <t>(255, 140, 0)</t>
  </si>
  <si>
    <t>(50, 166, 255)</t>
  </si>
  <si>
    <t>z Orbit L</t>
  </si>
  <si>
    <t>Crimson OAR</t>
  </si>
  <si>
    <t>(220, 20, 60)</t>
  </si>
  <si>
    <t>(50, 133, 255)</t>
  </si>
  <si>
    <t>z Oral cavity</t>
  </si>
  <si>
    <t>Violet OAR</t>
  </si>
  <si>
    <t>z Optic Nerve R</t>
  </si>
  <si>
    <t>(233, 67, 67)</t>
  </si>
  <si>
    <t>z Optic Nerve L</t>
  </si>
  <si>
    <t>Coral OAR</t>
  </si>
  <si>
    <t>(255, 127, 80)</t>
  </si>
  <si>
    <t>(232, 232, 67)</t>
  </si>
  <si>
    <t>z Optic Chiasm</t>
  </si>
  <si>
    <t>Sandy Brown OAR</t>
  </si>
  <si>
    <t>(244, 164, 96)</t>
  </si>
  <si>
    <t>(224, 164, 96)</t>
  </si>
  <si>
    <t>(232, 191, 67)</t>
  </si>
  <si>
    <t>z OP PRV</t>
  </si>
  <si>
    <t>(232, 150, 67)</t>
  </si>
  <si>
    <t>z Old Body</t>
  </si>
  <si>
    <t>Sugar Cane Control</t>
  </si>
  <si>
    <t>(240, 240, 220)</t>
  </si>
  <si>
    <t>(226, 203, 173)</t>
  </si>
  <si>
    <t>z Normal Tissue</t>
  </si>
  <si>
    <t>Cornflower Blue Control</t>
  </si>
  <si>
    <t>z Nodes SC</t>
  </si>
  <si>
    <t>z Nodes IMC</t>
  </si>
  <si>
    <t>Dark Orange Target</t>
  </si>
  <si>
    <t>z Nodes Axilla I</t>
  </si>
  <si>
    <t>z Node Subpylor</t>
  </si>
  <si>
    <t>z Node Splenic</t>
  </si>
  <si>
    <t>z Node Sacral</t>
  </si>
  <si>
    <t>z Node Pyloric</t>
  </si>
  <si>
    <t>Spring Green Target</t>
  </si>
  <si>
    <t>z Node Obturator</t>
  </si>
  <si>
    <t>z Node Int iliac</t>
  </si>
  <si>
    <t>z Node Hepatogst</t>
  </si>
  <si>
    <t>z Node Hepatodd</t>
  </si>
  <si>
    <t>z Node Hepatic</t>
  </si>
  <si>
    <t>Light Green Target</t>
  </si>
  <si>
    <t>z Node Gastric</t>
  </si>
  <si>
    <t>z Node ext iliac</t>
  </si>
  <si>
    <t>z Node com iliac</t>
  </si>
  <si>
    <t>z Node Celiac</t>
  </si>
  <si>
    <t>Pale Yellow Target</t>
  </si>
  <si>
    <t>(255, 255, 128)</t>
  </si>
  <si>
    <t>z MesoRectum</t>
  </si>
  <si>
    <t>z Matchplane</t>
  </si>
  <si>
    <t>Red Control</t>
  </si>
  <si>
    <t>z Lung R</t>
  </si>
  <si>
    <t>z Lung L</t>
  </si>
  <si>
    <t>Light Cyan OAR</t>
  </si>
  <si>
    <t>(224, 255, 255)</t>
  </si>
  <si>
    <t>z Lung B - GTV</t>
  </si>
  <si>
    <t>z Lung B</t>
  </si>
  <si>
    <t>Golden Rod</t>
  </si>
  <si>
    <t>(218, 165, 32)</t>
  </si>
  <si>
    <t>z Liver</t>
  </si>
  <si>
    <t>z Lips</t>
  </si>
  <si>
    <t>z Lens R</t>
  </si>
  <si>
    <t>(35, 142, 35)</t>
  </si>
  <si>
    <t>z Lens L</t>
  </si>
  <si>
    <t>(32, 255, 255)</t>
  </si>
  <si>
    <t>z Larynx</t>
  </si>
  <si>
    <t>(32, 255, 32)</t>
  </si>
  <si>
    <t>z Large Bowel</t>
  </si>
  <si>
    <t>Rosy Brown OAR</t>
  </si>
  <si>
    <t>(188, 143, 143)</t>
  </si>
  <si>
    <t>z Kidney R</t>
  </si>
  <si>
    <t>z Kidney L</t>
  </si>
  <si>
    <t>z Kidney B</t>
  </si>
  <si>
    <t>z Jejunum</t>
  </si>
  <si>
    <t>z ITV</t>
  </si>
  <si>
    <t>Yellow CTV</t>
  </si>
  <si>
    <t>z Irradiated Vol</t>
  </si>
  <si>
    <t>Lime Control</t>
  </si>
  <si>
    <t>z Implant</t>
  </si>
  <si>
    <t>Lime Artifact</t>
  </si>
  <si>
    <t>z iliac crest R</t>
  </si>
  <si>
    <t>z iliac crest L</t>
  </si>
  <si>
    <t>z IGTV</t>
  </si>
  <si>
    <t>Red GTV</t>
  </si>
  <si>
    <t>z Humoral head R</t>
  </si>
  <si>
    <t>z Humoral head L</t>
  </si>
  <si>
    <t>Cadet Blue OAR</t>
  </si>
  <si>
    <t>z HTV</t>
  </si>
  <si>
    <t>Dark Salmon Target</t>
  </si>
  <si>
    <t>z Hippocampus R</t>
  </si>
  <si>
    <t>z Hippocampus L</t>
  </si>
  <si>
    <t>z Hippocampus B</t>
  </si>
  <si>
    <t>Golden Rod OAR</t>
  </si>
  <si>
    <t>z Hippo B PRV</t>
  </si>
  <si>
    <t>Deep Pink Control</t>
  </si>
  <si>
    <t>z Hip R</t>
  </si>
  <si>
    <t>z Hip L</t>
  </si>
  <si>
    <t>z Heart</t>
  </si>
  <si>
    <t>Purple OAR</t>
  </si>
  <si>
    <t>z GTV PET</t>
  </si>
  <si>
    <t>z GTV MRI</t>
  </si>
  <si>
    <t>Red Target</t>
  </si>
  <si>
    <t>z GTV</t>
  </si>
  <si>
    <t>(50, 203, 255)</t>
  </si>
  <si>
    <t>z Great Vessels</t>
  </si>
  <si>
    <t>OAR deep pink</t>
  </si>
  <si>
    <t>z Genitalia</t>
  </si>
  <si>
    <t>z Field</t>
  </si>
  <si>
    <t>z Femoral Head R</t>
  </si>
  <si>
    <t>Tan OAR</t>
  </si>
  <si>
    <t>(210, 180, 140)</t>
  </si>
  <si>
    <t>z Femoral Head L</t>
  </si>
  <si>
    <t>z Esophagus</t>
  </si>
  <si>
    <t>dark turquoise OAR</t>
  </si>
  <si>
    <t>(223, 166, 159)</t>
  </si>
  <si>
    <t>z Duodenum</t>
  </si>
  <si>
    <t>z DPV</t>
  </si>
  <si>
    <t>White Special</t>
  </si>
  <si>
    <t>(128, 64, 0)</t>
  </si>
  <si>
    <t>z Dose</t>
  </si>
  <si>
    <t>Yelow Dose Contour</t>
  </si>
  <si>
    <t>(0, 0, 0)</t>
  </si>
  <si>
    <t>(255, 224, 245, 5)</t>
  </si>
  <si>
    <t>z CTV low R</t>
  </si>
  <si>
    <t>Yellow Green Target</t>
  </si>
  <si>
    <t>(107, 205, 50)</t>
  </si>
  <si>
    <t>(0, 0, 254)</t>
  </si>
  <si>
    <t>z CTV low L</t>
  </si>
  <si>
    <t>(100, 0, 216)</t>
  </si>
  <si>
    <t>z CTV low</t>
  </si>
  <si>
    <t>z CTV int R</t>
  </si>
  <si>
    <t>(128, 128, 192)</t>
  </si>
  <si>
    <t>z CTV int L</t>
  </si>
  <si>
    <t>(64, 64, 255)</t>
  </si>
  <si>
    <t>z CTV int</t>
  </si>
  <si>
    <t>Deep Pink CTV</t>
  </si>
  <si>
    <t>z CTV</t>
  </si>
  <si>
    <t>Yellow Target</t>
  </si>
  <si>
    <t>(50, 238, 255)</t>
  </si>
  <si>
    <t>z Couch</t>
  </si>
  <si>
    <t>Magenta Couch</t>
  </si>
  <si>
    <t>z Control</t>
  </si>
  <si>
    <t>(220, 160, 120)</t>
  </si>
  <si>
    <t>z Contrast</t>
  </si>
  <si>
    <t>z Colon</t>
  </si>
  <si>
    <t>(20, 144, 255)</t>
  </si>
  <si>
    <t>z Cochlea R</t>
  </si>
  <si>
    <t>(210, 210, 0)</t>
  </si>
  <si>
    <t>z Cochlea L</t>
  </si>
  <si>
    <t>(210, 232, 67)</t>
  </si>
  <si>
    <t>z Clip</t>
  </si>
  <si>
    <t>Magenta Special</t>
  </si>
  <si>
    <t>z Chiasm</t>
  </si>
  <si>
    <t>(50, 63, 255)</t>
  </si>
  <si>
    <t>z Cervix</t>
  </si>
  <si>
    <t>Light Green OAR</t>
  </si>
  <si>
    <t>z Celiac Artery</t>
  </si>
  <si>
    <t>Medium Orchid OAR</t>
  </si>
  <si>
    <t>(186, 85, 211)</t>
  </si>
  <si>
    <t>z Cauda Equina</t>
  </si>
  <si>
    <t>z BronchialTree</t>
  </si>
  <si>
    <t>z Breast R</t>
  </si>
  <si>
    <t>OAR Plum</t>
  </si>
  <si>
    <t>z Breast L</t>
  </si>
  <si>
    <t>z Brain Stem</t>
  </si>
  <si>
    <t>(10, 10, 0)</t>
  </si>
  <si>
    <t>z Brain opt</t>
  </si>
  <si>
    <t>Dark Violet Control</t>
  </si>
  <si>
    <t>(148, 0, 211)</t>
  </si>
  <si>
    <t>z Brain</t>
  </si>
  <si>
    <t>Lawn Green OAR</t>
  </si>
  <si>
    <t>(9, 255, 9)</t>
  </si>
  <si>
    <t>z BR STM PRV</t>
  </si>
  <si>
    <t>(192, 192, 254)</t>
  </si>
  <si>
    <t>z Bowel</t>
  </si>
  <si>
    <t>Medium Sping Green OAR</t>
  </si>
  <si>
    <t>(0, 250, 154)</t>
  </si>
  <si>
    <t>z Bone Rendering</t>
  </si>
  <si>
    <t>Bone Rendering: Saddle Brown, Sugar Cane</t>
  </si>
  <si>
    <t>(139, 69, 19)</t>
  </si>
  <si>
    <t>z Bone Marrow</t>
  </si>
  <si>
    <t>z Bolus</t>
  </si>
  <si>
    <t>Blue Bolus</t>
  </si>
  <si>
    <t>z Body</t>
  </si>
  <si>
    <t>Skin Render Lime</t>
  </si>
  <si>
    <t>(0, 0, 0, 0)</t>
  </si>
  <si>
    <t>z Bladder wall</t>
  </si>
  <si>
    <t>z Bladder opt</t>
  </si>
  <si>
    <t>Lavender Control</t>
  </si>
  <si>
    <t>(230, 230, 250)</t>
  </si>
  <si>
    <t>z Bladder</t>
  </si>
  <si>
    <t>Orange OAR</t>
  </si>
  <si>
    <t>z BBs</t>
  </si>
  <si>
    <t>Blue Special</t>
  </si>
  <si>
    <t>z Baseline</t>
  </si>
  <si>
    <t>z Avoid b</t>
  </si>
  <si>
    <t>z Avoid a</t>
  </si>
  <si>
    <t>z Artifact</t>
  </si>
  <si>
    <t>Magenta Artifact</t>
  </si>
  <si>
    <t>(164, 0, 0)</t>
  </si>
  <si>
    <t>z Aorta</t>
  </si>
  <si>
    <t>z Air Rendering</t>
  </si>
  <si>
    <t>Air Channels Rendering</t>
  </si>
  <si>
    <t>(192, 192, 0)</t>
  </si>
  <si>
    <t>(172, 172, 234)</t>
  </si>
  <si>
    <t>Yellow</t>
  </si>
  <si>
    <t>(240, 240, 128)</t>
  </si>
  <si>
    <t>White</t>
  </si>
  <si>
    <t>(250, 250, 250)</t>
  </si>
  <si>
    <t>Ugly Brown</t>
  </si>
  <si>
    <t>Ugly Brown Control</t>
  </si>
  <si>
    <t>Translucent-Purp</t>
  </si>
  <si>
    <t>Translucent-Purple</t>
  </si>
  <si>
    <t>(192, 0, 191)</t>
  </si>
  <si>
    <t>Transluce - Yell</t>
  </si>
  <si>
    <t>Translucent : Yellow</t>
  </si>
  <si>
    <t>Transluce - Red</t>
  </si>
  <si>
    <t>Translucent : Red</t>
  </si>
  <si>
    <t>(240, 30, 30)</t>
  </si>
  <si>
    <t>Transluce - Plum</t>
  </si>
  <si>
    <t>Translucent : Plum</t>
  </si>
  <si>
    <t>(192, 64, 138)</t>
  </si>
  <si>
    <t>Transluce - Pink</t>
  </si>
  <si>
    <t>Translucent : Pink</t>
  </si>
  <si>
    <t>(240, 128, 128)</t>
  </si>
  <si>
    <t>Transluce - Oran</t>
  </si>
  <si>
    <t>Translucent : Orange</t>
  </si>
  <si>
    <t>(240, 128, 30)</t>
  </si>
  <si>
    <t>Transluce - Oliv</t>
  </si>
  <si>
    <t>Translucent : Olive</t>
  </si>
  <si>
    <t>Transluce - Mag</t>
  </si>
  <si>
    <t>Translucent : Magenta</t>
  </si>
  <si>
    <t>(240, 30, 240)</t>
  </si>
  <si>
    <t>Transluce - Lila</t>
  </si>
  <si>
    <t>Translucent : Lilac</t>
  </si>
  <si>
    <t>(128, 128, 254)</t>
  </si>
  <si>
    <t>Transluce - L-Gr</t>
  </si>
  <si>
    <t>Translucent : Light Green</t>
  </si>
  <si>
    <t>(187, 255, 187)</t>
  </si>
  <si>
    <t>(187, 240, 187)</t>
  </si>
  <si>
    <t>Transluce - Lave</t>
  </si>
  <si>
    <t>Translucent : Lavender</t>
  </si>
  <si>
    <t>(192, 192, 255)</t>
  </si>
  <si>
    <t>Transluce - Gree</t>
  </si>
  <si>
    <t>Translucent : Green</t>
  </si>
  <si>
    <t>(30, 240, 30)</t>
  </si>
  <si>
    <t>Transluce - D-Gr</t>
  </si>
  <si>
    <t>Translucent : Dark Green</t>
  </si>
  <si>
    <t>(0, 150, 0)</t>
  </si>
  <si>
    <t>(30, 150, 30)</t>
  </si>
  <si>
    <t>Transluce - D-Bl</t>
  </si>
  <si>
    <t>Translucent : Dark Blue</t>
  </si>
  <si>
    <t>(0, 64, 128)</t>
  </si>
  <si>
    <t>(30, 64, 128)</t>
  </si>
  <si>
    <t>Transluce - Cyan</t>
  </si>
  <si>
    <t>Translucent : Cyan</t>
  </si>
  <si>
    <t>(30, 240, 240)</t>
  </si>
  <si>
    <t>Transluce - Brow</t>
  </si>
  <si>
    <t>Translucent : Brown</t>
  </si>
  <si>
    <t>(149, 74, 74)</t>
  </si>
  <si>
    <t>Transluce - Bric</t>
  </si>
  <si>
    <t>Translucent : Brick</t>
  </si>
  <si>
    <t>(192, 64, 0)</t>
  </si>
  <si>
    <t>Transluce - Blue</t>
  </si>
  <si>
    <t>Translucent : Blue</t>
  </si>
  <si>
    <t>(10, 10, 250)</t>
  </si>
  <si>
    <t>(30, 30, 240)</t>
  </si>
  <si>
    <t>Sping Green</t>
  </si>
  <si>
    <t>Medium Sping Green Control</t>
  </si>
  <si>
    <t>Skin Rendering</t>
  </si>
  <si>
    <t>Skin Default Rendering</t>
  </si>
  <si>
    <t>(237, 222, 203)</t>
  </si>
  <si>
    <t>Skin 2 Render</t>
  </si>
  <si>
    <t>Skin More Solid Rendering</t>
  </si>
  <si>
    <t>Segment - Yellow</t>
  </si>
  <si>
    <t>Segment : Yellow</t>
  </si>
  <si>
    <t>Segment - Red</t>
  </si>
  <si>
    <t>Segment : Red</t>
  </si>
  <si>
    <t>(240, 40, 40)</t>
  </si>
  <si>
    <t>Segment - Pink</t>
  </si>
  <si>
    <t>Segment : Pink</t>
  </si>
  <si>
    <t>Segment - Orange</t>
  </si>
  <si>
    <t>Segment : Orange</t>
  </si>
  <si>
    <t>(240, 128, 40)</t>
  </si>
  <si>
    <t>Segment - Magent</t>
  </si>
  <si>
    <t>Segment : Magenta</t>
  </si>
  <si>
    <t>(240, 40, 240)</t>
  </si>
  <si>
    <t>Segment - L-Gree</t>
  </si>
  <si>
    <t>Segment : Light Green</t>
  </si>
  <si>
    <t>Segment - Green</t>
  </si>
  <si>
    <t>Segment : Green</t>
  </si>
  <si>
    <t>(40, 240, 40)</t>
  </si>
  <si>
    <t>Segment - D-Gree</t>
  </si>
  <si>
    <t>Segment : Dark Green</t>
  </si>
  <si>
    <t>(0, 192, 0)</t>
  </si>
  <si>
    <t>Segment - D-Blue</t>
  </si>
  <si>
    <t>Segment : Dark Blue</t>
  </si>
  <si>
    <t>(0, 0, 160)</t>
  </si>
  <si>
    <t>(40, 40, 160)</t>
  </si>
  <si>
    <t>Segment - Cyan</t>
  </si>
  <si>
    <t>Segment : Cyan</t>
  </si>
  <si>
    <t>(40, 240, 240)</t>
  </si>
  <si>
    <t>Segment - Brown</t>
  </si>
  <si>
    <t>Segment : Brown</t>
  </si>
  <si>
    <t>Segment - Blue</t>
  </si>
  <si>
    <t>Segment : Blue</t>
  </si>
  <si>
    <t>(40, 40, 240)</t>
  </si>
  <si>
    <t>RGB255192  0</t>
  </si>
  <si>
    <t>RGB255150  0</t>
  </si>
  <si>
    <t>(255, 150, 0)</t>
  </si>
  <si>
    <t>RGB255128255</t>
  </si>
  <si>
    <t>(255, 128, 255)</t>
  </si>
  <si>
    <t>RGB255128 64</t>
  </si>
  <si>
    <t>(255, 128, 64)</t>
  </si>
  <si>
    <t>RGB255 83 76</t>
  </si>
  <si>
    <t>(255, 83, 76)</t>
  </si>
  <si>
    <t>RGB240240128</t>
  </si>
  <si>
    <t>RGB228 22 53</t>
  </si>
  <si>
    <t>(228, 22, 53)</t>
  </si>
  <si>
    <t>RGB223166159</t>
  </si>
  <si>
    <t>RGB200180255</t>
  </si>
  <si>
    <t>(200, 180, 255)</t>
  </si>
  <si>
    <t>RGB192255  0</t>
  </si>
  <si>
    <t>(192, 255, 0)</t>
  </si>
  <si>
    <t>RGB192192192</t>
  </si>
  <si>
    <t>(192, 192, 192)</t>
  </si>
  <si>
    <t>RGB165 80 65</t>
  </si>
  <si>
    <t>(165, 80, 65)</t>
  </si>
  <si>
    <t>RGB160000160</t>
  </si>
  <si>
    <t>(160, 0, 160)</t>
  </si>
  <si>
    <t>RGB128255  0</t>
  </si>
  <si>
    <t>(128, 255, 0)</t>
  </si>
  <si>
    <t>RGB128128064</t>
  </si>
  <si>
    <t>(128, 128, 64)</t>
  </si>
  <si>
    <t>RGB128  0255</t>
  </si>
  <si>
    <t>RGB102051000</t>
  </si>
  <si>
    <t>(102, 51, 0)</t>
  </si>
  <si>
    <t>RGB 35142 35</t>
  </si>
  <si>
    <t>RGB  0255 64</t>
  </si>
  <si>
    <t>(0, 255, 64)</t>
  </si>
  <si>
    <t>RGB  0160160</t>
  </si>
  <si>
    <t>(0, 160, 160)</t>
  </si>
  <si>
    <t>RGB  0128255</t>
  </si>
  <si>
    <t>(0, 128, 255)</t>
  </si>
  <si>
    <t>RGB  0128  0</t>
  </si>
  <si>
    <t>(0, 128, 0)</t>
  </si>
  <si>
    <t>Red</t>
  </si>
  <si>
    <t>(250, 40, 40)</t>
  </si>
  <si>
    <t>Purple</t>
  </si>
  <si>
    <t>(250, 40, 250)</t>
  </si>
  <si>
    <t>Pink</t>
  </si>
  <si>
    <t>(250, 128, 128)</t>
  </si>
  <si>
    <t>LemonGreen</t>
  </si>
  <si>
    <t>Lemon Green</t>
  </si>
  <si>
    <t>(0, 255, 120)</t>
  </si>
  <si>
    <t>(30, 250, 120)</t>
  </si>
  <si>
    <t>Lavender</t>
  </si>
  <si>
    <t>Green</t>
  </si>
  <si>
    <t>(40, 250, 40)</t>
  </si>
  <si>
    <t>DarkGreen</t>
  </si>
  <si>
    <t>Dark Green</t>
  </si>
  <si>
    <t>Dark Violet</t>
  </si>
  <si>
    <t>Cyan</t>
  </si>
  <si>
    <t>(40, 250, 250)</t>
  </si>
  <si>
    <t>Contour - Yellow</t>
  </si>
  <si>
    <t>Contour : Yellow</t>
  </si>
  <si>
    <t>Wireframe</t>
  </si>
  <si>
    <t>Contour - White</t>
  </si>
  <si>
    <t>Contour : White</t>
  </si>
  <si>
    <t>Contour - Red</t>
  </si>
  <si>
    <t>Contour : Red</t>
  </si>
  <si>
    <t>Contour - Purple</t>
  </si>
  <si>
    <t>Contour : Purple</t>
  </si>
  <si>
    <t>(192, 0, 192)</t>
  </si>
  <si>
    <t>Contour - Pink</t>
  </si>
  <si>
    <t>Contour : Pink</t>
  </si>
  <si>
    <t>Contour - Orange</t>
  </si>
  <si>
    <t>Contour : Orange</t>
  </si>
  <si>
    <t>Contour - Mag</t>
  </si>
  <si>
    <t>Contour : Magenta</t>
  </si>
  <si>
    <t>Contour - L-Gree</t>
  </si>
  <si>
    <t>Contour : Light Green</t>
  </si>
  <si>
    <t>Contour - Lavend</t>
  </si>
  <si>
    <t>Contour - Lavender</t>
  </si>
  <si>
    <t>Contour - Green</t>
  </si>
  <si>
    <t>Contour : Green</t>
  </si>
  <si>
    <t>Contour - D-Gree</t>
  </si>
  <si>
    <t>Contour : Dark Green</t>
  </si>
  <si>
    <t>Contour - D-Blue</t>
  </si>
  <si>
    <t>Contour : Dark Blue</t>
  </si>
  <si>
    <t>(0, 0, 128)</t>
  </si>
  <si>
    <t>Contour - Cyan</t>
  </si>
  <si>
    <t>Contour : Cyan</t>
  </si>
  <si>
    <t>(128, 255, 255)</t>
  </si>
  <si>
    <t>Contour - Brown</t>
  </si>
  <si>
    <t>Contour : Brown</t>
  </si>
  <si>
    <t>(157, 79, 10)</t>
  </si>
  <si>
    <t>Contour - Blue</t>
  </si>
  <si>
    <t>Contour : Blue</t>
  </si>
  <si>
    <t>(0, 0, 220)</t>
  </si>
  <si>
    <t>Brown</t>
  </si>
  <si>
    <t>(145, 72, 72)</t>
  </si>
  <si>
    <t>Blue</t>
  </si>
  <si>
    <t>(30, 30, 250)</t>
  </si>
  <si>
    <t>Black</t>
  </si>
  <si>
    <t>(15, 15, 15)</t>
  </si>
  <si>
    <t xml:space="preserve"> </t>
  </si>
  <si>
    <t>Color</t>
  </si>
  <si>
    <t>Color Name</t>
  </si>
  <si>
    <t>Hex Code</t>
  </si>
  <si>
    <t>Decimal Code</t>
  </si>
  <si>
    <t xml:space="preserve">Red </t>
  </si>
  <si>
    <t>maroon</t>
  </si>
  <si>
    <t>#800000</t>
  </si>
  <si>
    <t>dark red</t>
  </si>
  <si>
    <t>#8B0000</t>
  </si>
  <si>
    <t>brown</t>
  </si>
  <si>
    <t>#A52A2A</t>
  </si>
  <si>
    <t>firebrick</t>
  </si>
  <si>
    <t>#B22222</t>
  </si>
  <si>
    <t>crimson</t>
  </si>
  <si>
    <t>#DC143C</t>
  </si>
  <si>
    <t>red</t>
  </si>
  <si>
    <t>#FF0000</t>
  </si>
  <si>
    <t>tomato</t>
  </si>
  <si>
    <t>#FF6347</t>
  </si>
  <si>
    <t>coral</t>
  </si>
  <si>
    <t>#FF7F50</t>
  </si>
  <si>
    <t>indian red</t>
  </si>
  <si>
    <t>#CD5C5C</t>
  </si>
  <si>
    <t>light coral</t>
  </si>
  <si>
    <t>#F08080</t>
  </si>
  <si>
    <t>dark salmon</t>
  </si>
  <si>
    <t>#E9967A</t>
  </si>
  <si>
    <t>salmon</t>
  </si>
  <si>
    <t>#FA8072</t>
  </si>
  <si>
    <t>light salmon</t>
  </si>
  <si>
    <t>#FFA07A</t>
  </si>
  <si>
    <t>orange red</t>
  </si>
  <si>
    <t>#FF4500</t>
  </si>
  <si>
    <t>dark orange</t>
  </si>
  <si>
    <t>#FF8C00</t>
  </si>
  <si>
    <t>orange</t>
  </si>
  <si>
    <t>#FFA500</t>
  </si>
  <si>
    <t>gold</t>
  </si>
  <si>
    <t>#FFD700</t>
  </si>
  <si>
    <t>dark golden rod</t>
  </si>
  <si>
    <t>#B8860B</t>
  </si>
  <si>
    <t>golden rod</t>
  </si>
  <si>
    <t>#DAA520</t>
  </si>
  <si>
    <t>pale golden rod</t>
  </si>
  <si>
    <t>#EEE8AA</t>
  </si>
  <si>
    <t>dark khaki</t>
  </si>
  <si>
    <t>#BDB76B</t>
  </si>
  <si>
    <t>khaki</t>
  </si>
  <si>
    <t>#F0E68C</t>
  </si>
  <si>
    <t>olive</t>
  </si>
  <si>
    <t>#808000</t>
  </si>
  <si>
    <t>yellow</t>
  </si>
  <si>
    <t>#FFFF00</t>
  </si>
  <si>
    <t>yellow green</t>
  </si>
  <si>
    <t>#9ACD32</t>
  </si>
  <si>
    <t>dark olive green</t>
  </si>
  <si>
    <t>#556B2F</t>
  </si>
  <si>
    <t>olive drab</t>
  </si>
  <si>
    <t>#6B8E23</t>
  </si>
  <si>
    <t>lawn green</t>
  </si>
  <si>
    <t>#7CFC00</t>
  </si>
  <si>
    <t>chart reuse</t>
  </si>
  <si>
    <t>#7FFF00</t>
  </si>
  <si>
    <t>green yellow</t>
  </si>
  <si>
    <t>#ADFF2F</t>
  </si>
  <si>
    <t>dark green</t>
  </si>
  <si>
    <t>#006400</t>
  </si>
  <si>
    <t>green</t>
  </si>
  <si>
    <t>#008000</t>
  </si>
  <si>
    <t>forest green</t>
  </si>
  <si>
    <t>#228B22</t>
  </si>
  <si>
    <t>lime</t>
  </si>
  <si>
    <t>#00FF00</t>
  </si>
  <si>
    <t>lime green</t>
  </si>
  <si>
    <t>#32CD32</t>
  </si>
  <si>
    <t>light green</t>
  </si>
  <si>
    <t>#90EE90</t>
  </si>
  <si>
    <t>pale green</t>
  </si>
  <si>
    <t>#98FB98</t>
  </si>
  <si>
    <t>dark sea green</t>
  </si>
  <si>
    <t>#8FBC8F</t>
  </si>
  <si>
    <t>medium spring green</t>
  </si>
  <si>
    <t>#00FA9A</t>
  </si>
  <si>
    <t>spring green</t>
  </si>
  <si>
    <t>#00FF7F</t>
  </si>
  <si>
    <t>sea green</t>
  </si>
  <si>
    <t>#2E8B57</t>
  </si>
  <si>
    <t>medium aqua marine</t>
  </si>
  <si>
    <t>#66CDAA</t>
  </si>
  <si>
    <t>medium sea green</t>
  </si>
  <si>
    <t>#3CB371</t>
  </si>
  <si>
    <t>light sea green</t>
  </si>
  <si>
    <t>#20B2AA</t>
  </si>
  <si>
    <t>dark slate gray</t>
  </si>
  <si>
    <t>#2F4F4F</t>
  </si>
  <si>
    <t>teal</t>
  </si>
  <si>
    <t>#008080</t>
  </si>
  <si>
    <t>dark cyan</t>
  </si>
  <si>
    <t>#008B8B</t>
  </si>
  <si>
    <t>aqua</t>
  </si>
  <si>
    <t>#00FFFF</t>
  </si>
  <si>
    <t>cyan</t>
  </si>
  <si>
    <t>light cyan</t>
  </si>
  <si>
    <t>#E0FFFF</t>
  </si>
  <si>
    <t>dark turquoise</t>
  </si>
  <si>
    <t>#00CED1</t>
  </si>
  <si>
    <t>turquoise</t>
  </si>
  <si>
    <t>#40E0D0</t>
  </si>
  <si>
    <t>medium turquoise</t>
  </si>
  <si>
    <t>#48D1CC</t>
  </si>
  <si>
    <t>pale turquoise</t>
  </si>
  <si>
    <t>#AFEEEE</t>
  </si>
  <si>
    <t>aqua marine</t>
  </si>
  <si>
    <t>#7FFFD4</t>
  </si>
  <si>
    <t>powder blue</t>
  </si>
  <si>
    <t>#B0E0E6</t>
  </si>
  <si>
    <t>cadet blue</t>
  </si>
  <si>
    <t>#5F9EA0</t>
  </si>
  <si>
    <t>steel blue</t>
  </si>
  <si>
    <t>#4682B4</t>
  </si>
  <si>
    <t>corn flower blue</t>
  </si>
  <si>
    <t>#6495ED</t>
  </si>
  <si>
    <t>deep sky blue</t>
  </si>
  <si>
    <t>#00BFFF</t>
  </si>
  <si>
    <t>dodger blue</t>
  </si>
  <si>
    <t>#1E90FF</t>
  </si>
  <si>
    <t>light blue</t>
  </si>
  <si>
    <t>#ADD8E6</t>
  </si>
  <si>
    <t>sky blue</t>
  </si>
  <si>
    <t>#87CEEB</t>
  </si>
  <si>
    <t>light sky blue</t>
  </si>
  <si>
    <t>#87CEFA</t>
  </si>
  <si>
    <t>midnight blue</t>
  </si>
  <si>
    <t>#191970</t>
  </si>
  <si>
    <t>navy</t>
  </si>
  <si>
    <t>#000080</t>
  </si>
  <si>
    <t>dark blue</t>
  </si>
  <si>
    <t>#00008B</t>
  </si>
  <si>
    <t>medium blue</t>
  </si>
  <si>
    <t>#0000CD</t>
  </si>
  <si>
    <t>blue</t>
  </si>
  <si>
    <t>#0000FF</t>
  </si>
  <si>
    <t>royal blue</t>
  </si>
  <si>
    <t>#4169E1</t>
  </si>
  <si>
    <t>blue violet</t>
  </si>
  <si>
    <t>#8A2BE2</t>
  </si>
  <si>
    <t>medium orchid</t>
  </si>
  <si>
    <t>#BA55D3</t>
  </si>
  <si>
    <t>indigo</t>
  </si>
  <si>
    <t>#4B0082</t>
  </si>
  <si>
    <t>dark slate blue</t>
  </si>
  <si>
    <t>#483D8B</t>
  </si>
  <si>
    <t>slate blue</t>
  </si>
  <si>
    <t>#6A5ACD</t>
  </si>
  <si>
    <t>medium slate blue</t>
  </si>
  <si>
    <t>#7B68EE</t>
  </si>
  <si>
    <t>medium purple</t>
  </si>
  <si>
    <t>#9370DB</t>
  </si>
  <si>
    <t>dark magenta</t>
  </si>
  <si>
    <t>#8B008B</t>
  </si>
  <si>
    <t>dark violet</t>
  </si>
  <si>
    <t>#9400D3</t>
  </si>
  <si>
    <t>dark orchid</t>
  </si>
  <si>
    <t>#9932CC</t>
  </si>
  <si>
    <t>purple</t>
  </si>
  <si>
    <t>#800080</t>
  </si>
  <si>
    <t>thistle</t>
  </si>
  <si>
    <t>#D8BFD8</t>
  </si>
  <si>
    <t>plum</t>
  </si>
  <si>
    <t>#DDA0DD</t>
  </si>
  <si>
    <t>violet</t>
  </si>
  <si>
    <t>#EE82EE</t>
  </si>
  <si>
    <t>magenta / fuchsia</t>
  </si>
  <si>
    <t>#FF00FF</t>
  </si>
  <si>
    <t>orchid</t>
  </si>
  <si>
    <t>#DA70D6</t>
  </si>
  <si>
    <t>medium violet red</t>
  </si>
  <si>
    <t>#C71585</t>
  </si>
  <si>
    <t>pale violet red</t>
  </si>
  <si>
    <t>#DB7093</t>
  </si>
  <si>
    <t>deep pink</t>
  </si>
  <si>
    <t>#FF1493</t>
  </si>
  <si>
    <t>hot pink</t>
  </si>
  <si>
    <t>#FF69B4</t>
  </si>
  <si>
    <t>light pink</t>
  </si>
  <si>
    <t>#FFB6C1</t>
  </si>
  <si>
    <t>pink</t>
  </si>
  <si>
    <t>#FFC0CB</t>
  </si>
  <si>
    <t>antique white</t>
  </si>
  <si>
    <t>#FAEBD7</t>
  </si>
  <si>
    <t>beige</t>
  </si>
  <si>
    <t>#F5F5DC</t>
  </si>
  <si>
    <t>bisque</t>
  </si>
  <si>
    <t>#FFE4C4</t>
  </si>
  <si>
    <t>blanched almond</t>
  </si>
  <si>
    <t>#FFEBCD</t>
  </si>
  <si>
    <t>wheat</t>
  </si>
  <si>
    <t>#F5DEB3</t>
  </si>
  <si>
    <t>corn silk</t>
  </si>
  <si>
    <t>#FFF8DC</t>
  </si>
  <si>
    <t>lemon chiffon</t>
  </si>
  <si>
    <t>#FFFACD</t>
  </si>
  <si>
    <t>light golden rod yellow</t>
  </si>
  <si>
    <t>#FAFAD2</t>
  </si>
  <si>
    <t>light yellow</t>
  </si>
  <si>
    <t>#FFFFE0</t>
  </si>
  <si>
    <t>saddle brown</t>
  </si>
  <si>
    <t>#8B4513</t>
  </si>
  <si>
    <t>sienna</t>
  </si>
  <si>
    <t>#A0522D</t>
  </si>
  <si>
    <t>chocolate</t>
  </si>
  <si>
    <t>#D2691E</t>
  </si>
  <si>
    <t>peru</t>
  </si>
  <si>
    <t>#CD853F</t>
  </si>
  <si>
    <t>sandy brown</t>
  </si>
  <si>
    <t>#F4A460</t>
  </si>
  <si>
    <t>burly wood</t>
  </si>
  <si>
    <t>#DEB887</t>
  </si>
  <si>
    <t>tan</t>
  </si>
  <si>
    <t>#D2B48C</t>
  </si>
  <si>
    <t>rosy brown</t>
  </si>
  <si>
    <t>#BC8F8F</t>
  </si>
  <si>
    <t>moccasin</t>
  </si>
  <si>
    <t>#FFE4B5</t>
  </si>
  <si>
    <t>navajo white</t>
  </si>
  <si>
    <t>#FFDEAD</t>
  </si>
  <si>
    <t>peach puff</t>
  </si>
  <si>
    <t>#FFDAB9</t>
  </si>
  <si>
    <t>misty rose</t>
  </si>
  <si>
    <t>#FFE4E1</t>
  </si>
  <si>
    <t>lavender blush</t>
  </si>
  <si>
    <t>#FFF0F5</t>
  </si>
  <si>
    <t>linen</t>
  </si>
  <si>
    <t>#FAF0E6</t>
  </si>
  <si>
    <t>old lace</t>
  </si>
  <si>
    <t>#FDF5E6</t>
  </si>
  <si>
    <t>papaya whip</t>
  </si>
  <si>
    <t>#FFEFD5</t>
  </si>
  <si>
    <t>sea shell</t>
  </si>
  <si>
    <t>#FFF5EE</t>
  </si>
  <si>
    <t>mint cream</t>
  </si>
  <si>
    <t>#F5FFFA</t>
  </si>
  <si>
    <t>slate gray</t>
  </si>
  <si>
    <t>#708090</t>
  </si>
  <si>
    <t>light slate gray</t>
  </si>
  <si>
    <t>#778899</t>
  </si>
  <si>
    <t>light steel blue</t>
  </si>
  <si>
    <t>#B0C4DE</t>
  </si>
  <si>
    <t>lavender</t>
  </si>
  <si>
    <t>#E6E6FA</t>
  </si>
  <si>
    <t>floral white</t>
  </si>
  <si>
    <t>#FFFAF0</t>
  </si>
  <si>
    <t>alice blue</t>
  </si>
  <si>
    <t>#F0F8FF</t>
  </si>
  <si>
    <t>ghost white</t>
  </si>
  <si>
    <t>#F8F8FF</t>
  </si>
  <si>
    <t>honeydew</t>
  </si>
  <si>
    <t>#F0FFF0</t>
  </si>
  <si>
    <t>ivory</t>
  </si>
  <si>
    <t>#FFFFF0</t>
  </si>
  <si>
    <t>azure</t>
  </si>
  <si>
    <t>#F0FFFF</t>
  </si>
  <si>
    <t>snow</t>
  </si>
  <si>
    <t>#FFFAFA</t>
  </si>
  <si>
    <t>black</t>
  </si>
  <si>
    <t>#000000</t>
  </si>
  <si>
    <t>dim gray / dim grey</t>
  </si>
  <si>
    <t>#696969</t>
  </si>
  <si>
    <t>gray / grey</t>
  </si>
  <si>
    <t>#808080</t>
  </si>
  <si>
    <t>dark gray / dark grey</t>
  </si>
  <si>
    <t>#A9A9A9</t>
  </si>
  <si>
    <t>silver</t>
  </si>
  <si>
    <t>#C0C0C0</t>
  </si>
  <si>
    <t>light gray / light grey</t>
  </si>
  <si>
    <t>#D3D3D3</t>
  </si>
  <si>
    <t>gainsboro</t>
  </si>
  <si>
    <t>#DCDCDC</t>
  </si>
  <si>
    <t>white smoke</t>
  </si>
  <si>
    <t>#F5F5F5</t>
  </si>
  <si>
    <t>white</t>
  </si>
  <si>
    <t>#FFFFFF</t>
  </si>
  <si>
    <t>baby puke green</t>
  </si>
  <si>
    <t>#C0C000</t>
  </si>
  <si>
    <t>sugar cane</t>
  </si>
  <si>
    <t>#F0F0DC</t>
  </si>
  <si>
    <t>Cornflower Blue</t>
  </si>
  <si>
    <t>Structure Colors</t>
  </si>
  <si>
    <t>Reference</t>
  </si>
  <si>
    <t>Structure</t>
  </si>
  <si>
    <t>Category</t>
  </si>
  <si>
    <t>ColorAndStyle</t>
  </si>
  <si>
    <t>2D Color</t>
  </si>
  <si>
    <t>(R,G,B)</t>
  </si>
  <si>
    <t>In 2D View</t>
  </si>
  <si>
    <t>In 3D View</t>
  </si>
  <si>
    <t>Transparency</t>
  </si>
  <si>
    <t>3D Color</t>
  </si>
  <si>
    <t>3D Color Name</t>
  </si>
  <si>
    <t>3D (R,G,B)</t>
  </si>
  <si>
    <t>distance</t>
  </si>
  <si>
    <t>Air Rendering</t>
  </si>
  <si>
    <t>(192,192,0)</t>
  </si>
  <si>
    <t>Segment</t>
  </si>
  <si>
    <t>0</t>
  </si>
  <si>
    <t>(172,172,234)</t>
  </si>
  <si>
    <t>Aorta</t>
  </si>
  <si>
    <t>(255,165,0)</t>
  </si>
  <si>
    <t>Contour</t>
  </si>
  <si>
    <t>1/4</t>
  </si>
  <si>
    <t>Avoid</t>
  </si>
  <si>
    <t>magenta</t>
  </si>
  <si>
    <t>(255,0,255)</t>
  </si>
  <si>
    <t>Avoid a</t>
  </si>
  <si>
    <t>(255,20,147)</t>
  </si>
  <si>
    <t>Avoid b</t>
  </si>
  <si>
    <t>(148,0,211)</t>
  </si>
  <si>
    <t>Axillary vessels</t>
  </si>
  <si>
    <t>(250,128,114)</t>
  </si>
  <si>
    <t>Baseline</t>
  </si>
  <si>
    <t>BBs</t>
  </si>
  <si>
    <t>(0,0,255)</t>
  </si>
  <si>
    <t>Bladder</t>
  </si>
  <si>
    <t>Bladder opt</t>
  </si>
  <si>
    <t>Bladder wall</t>
  </si>
  <si>
    <t>(186,85,211)</t>
  </si>
  <si>
    <t>Body</t>
  </si>
  <si>
    <t>(0,255,0)</t>
  </si>
  <si>
    <t>6/10</t>
  </si>
  <si>
    <t>(226,203,173)</t>
  </si>
  <si>
    <t>Body - PTV</t>
  </si>
  <si>
    <t>(240,240,220)</t>
  </si>
  <si>
    <t>Bolus</t>
  </si>
  <si>
    <t>Bone Marrow</t>
  </si>
  <si>
    <t>dark salmon (Eclipse)</t>
  </si>
  <si>
    <t>(255,128,128)</t>
  </si>
  <si>
    <t>Bone Marrow opt</t>
  </si>
  <si>
    <t>z Bone Marrow opt</t>
  </si>
  <si>
    <t>Bone Rendering</t>
  </si>
  <si>
    <t>(139,69,19)</t>
  </si>
  <si>
    <t>1/10</t>
  </si>
  <si>
    <t>Bowel</t>
  </si>
  <si>
    <t>(0,250,154)</t>
  </si>
  <si>
    <t>Bowel opt</t>
  </si>
  <si>
    <t>BrachialPlexus L</t>
  </si>
  <si>
    <t>(30,144,255)</t>
  </si>
  <si>
    <t>BrachialPlexus R</t>
  </si>
  <si>
    <t>(128,128,0)</t>
  </si>
  <si>
    <t>Brain</t>
  </si>
  <si>
    <t>(124,252,0)</t>
  </si>
  <si>
    <t>Brain opt</t>
  </si>
  <si>
    <t>1</t>
  </si>
  <si>
    <t>Brain Stem</t>
  </si>
  <si>
    <t>(128,0,128)</t>
  </si>
  <si>
    <t>Brain Stem opt</t>
  </si>
  <si>
    <t>z Brain Stem opt</t>
  </si>
  <si>
    <t>Brain Stem PRV</t>
  </si>
  <si>
    <t>(221,160,221)</t>
  </si>
  <si>
    <t>Breast L</t>
  </si>
  <si>
    <t>Breast R</t>
  </si>
  <si>
    <t>Bronchial Tree PRV</t>
  </si>
  <si>
    <t>BronchialTree</t>
  </si>
  <si>
    <t>(255,127,80)</t>
  </si>
  <si>
    <t>Cauda Equina</t>
  </si>
  <si>
    <t>(144,238,144)</t>
  </si>
  <si>
    <t>Celiac Artery</t>
  </si>
  <si>
    <t>Cervix</t>
  </si>
  <si>
    <t>CIED</t>
  </si>
  <si>
    <t>Clips</t>
  </si>
  <si>
    <t>Cochlea L</t>
  </si>
  <si>
    <t>(95,158,160)</t>
  </si>
  <si>
    <t>Cochlea R</t>
  </si>
  <si>
    <t>(107,142,35)</t>
  </si>
  <si>
    <t>Colon</t>
  </si>
  <si>
    <t>Contrast</t>
  </si>
  <si>
    <t>Control</t>
  </si>
  <si>
    <t>Couch</t>
  </si>
  <si>
    <t>CTV</t>
  </si>
  <si>
    <t>(255,255,0)</t>
  </si>
  <si>
    <t>CTV high</t>
  </si>
  <si>
    <t>3/4</t>
  </si>
  <si>
    <t>PTVn</t>
  </si>
  <si>
    <t>1/2</t>
  </si>
  <si>
    <t>CTV int L</t>
  </si>
  <si>
    <t>dark kahaki</t>
  </si>
  <si>
    <t>(189,183,107)</t>
  </si>
  <si>
    <t>CTV int R</t>
  </si>
  <si>
    <t>(255,228,181)</t>
  </si>
  <si>
    <t>CTV low</t>
  </si>
  <si>
    <t>(0,255,127)</t>
  </si>
  <si>
    <t>CTV low L</t>
  </si>
  <si>
    <t>CTV low R</t>
  </si>
  <si>
    <t>(154,205,50)</t>
  </si>
  <si>
    <t>PTV low opt</t>
  </si>
  <si>
    <t>(135,206,235)</t>
  </si>
  <si>
    <t>CTVn L</t>
  </si>
  <si>
    <t>CTVn R</t>
  </si>
  <si>
    <t>Dental Fillings</t>
  </si>
  <si>
    <t>Dose</t>
  </si>
  <si>
    <t>DPV</t>
  </si>
  <si>
    <t>(255,255,255)</t>
  </si>
  <si>
    <t>Duodenum</t>
  </si>
  <si>
    <t>Esophagus</t>
  </si>
  <si>
    <t>(0,206,209)</t>
  </si>
  <si>
    <t>Femoral Head L</t>
  </si>
  <si>
    <t>Femoral Head R</t>
  </si>
  <si>
    <t>(210,180,140)</t>
  </si>
  <si>
    <t>Femur L</t>
  </si>
  <si>
    <t>Femur R</t>
  </si>
  <si>
    <t>Fibula L</t>
  </si>
  <si>
    <t>Fibula R</t>
  </si>
  <si>
    <t>Field</t>
  </si>
  <si>
    <t>Genitalia</t>
  </si>
  <si>
    <t>(218,112,214)</t>
  </si>
  <si>
    <t>Globe L</t>
  </si>
  <si>
    <t>(220,20,60)</t>
  </si>
  <si>
    <t>Globe R</t>
  </si>
  <si>
    <t>(255,140,0)</t>
  </si>
  <si>
    <t>Great Vessels</t>
  </si>
  <si>
    <t>GTV</t>
  </si>
  <si>
    <t>(255,0,0)</t>
  </si>
  <si>
    <t>GTV AveIP</t>
  </si>
  <si>
    <t>GTV MIP</t>
  </si>
  <si>
    <t>GTV MRI</t>
  </si>
  <si>
    <t>GTV PET</t>
  </si>
  <si>
    <t>GTVn</t>
  </si>
  <si>
    <t>Heart</t>
  </si>
  <si>
    <t>Hip L</t>
  </si>
  <si>
    <t>Hip R</t>
  </si>
  <si>
    <t>Hippocampus B</t>
  </si>
  <si>
    <t>(218,165,32)</t>
  </si>
  <si>
    <t>Hippocampus B PRV</t>
  </si>
  <si>
    <t>Hippocampus L</t>
  </si>
  <si>
    <t>(255,218,185)</t>
  </si>
  <si>
    <t>Hippocampus R</t>
  </si>
  <si>
    <t>(224,255,255)</t>
  </si>
  <si>
    <t>HTV</t>
  </si>
  <si>
    <t>Humoral head L</t>
  </si>
  <si>
    <t>Humoral head R</t>
  </si>
  <si>
    <t>(34,139,34)</t>
  </si>
  <si>
    <t>Humorous L</t>
  </si>
  <si>
    <t>Humorous R</t>
  </si>
  <si>
    <t>IGTV</t>
  </si>
  <si>
    <t>iliac crest L</t>
  </si>
  <si>
    <t>dark orange (Eclipse)</t>
  </si>
  <si>
    <t>(255,128,0)</t>
  </si>
  <si>
    <t>iliac crest R</t>
  </si>
  <si>
    <t>Implant</t>
  </si>
  <si>
    <t>Intercostal muscle</t>
  </si>
  <si>
    <t>(0,191,255)</t>
  </si>
  <si>
    <t>Irradiated Volume</t>
  </si>
  <si>
    <t>ITV</t>
  </si>
  <si>
    <t>Jejunum</t>
  </si>
  <si>
    <t>Kidney B</t>
  </si>
  <si>
    <t>Kidney L</t>
  </si>
  <si>
    <t>Kidney R</t>
  </si>
  <si>
    <t>Lacrimal B</t>
  </si>
  <si>
    <t>Lacrimal L</t>
  </si>
  <si>
    <t>(0,128,128)</t>
  </si>
  <si>
    <t>Lacrimal R</t>
  </si>
  <si>
    <t>Large Bowel</t>
  </si>
  <si>
    <t>(188,143,143)</t>
  </si>
  <si>
    <t>Larynx</t>
  </si>
  <si>
    <t>Larynx opt</t>
  </si>
  <si>
    <t>Lens L</t>
  </si>
  <si>
    <t>PTV int c opt</t>
  </si>
  <si>
    <t>(32,178,170)</t>
  </si>
  <si>
    <t>1/3</t>
  </si>
  <si>
    <t>Lips</t>
  </si>
  <si>
    <t>Liver</t>
  </si>
  <si>
    <t>Liver - PTV</t>
  </si>
  <si>
    <t>Lung B</t>
  </si>
  <si>
    <t>Lung B - GTV</t>
  </si>
  <si>
    <t>Lung B - PTV</t>
  </si>
  <si>
    <t>Lung L</t>
  </si>
  <si>
    <t>Lung R</t>
  </si>
  <si>
    <t>Mandible</t>
  </si>
  <si>
    <t>Matchplane</t>
  </si>
  <si>
    <t>MesoRectum</t>
  </si>
  <si>
    <t>Neural Optic PRV</t>
  </si>
  <si>
    <t>Node Celiac</t>
  </si>
  <si>
    <t>pale yellow (Eclipse)</t>
  </si>
  <si>
    <t>(255,255,128)</t>
  </si>
  <si>
    <t>Node ext iliac L</t>
  </si>
  <si>
    <t>Node ext iliac R</t>
  </si>
  <si>
    <t>Node Gastric</t>
  </si>
  <si>
    <t>Node Hepatic</t>
  </si>
  <si>
    <t>Node Hepatoduod</t>
  </si>
  <si>
    <t>Node Hepatogastro</t>
  </si>
  <si>
    <t>Node Ia</t>
  </si>
  <si>
    <t>Node Ib</t>
  </si>
  <si>
    <t>Node II L</t>
  </si>
  <si>
    <t>Node II R</t>
  </si>
  <si>
    <t>Node III L</t>
  </si>
  <si>
    <t>Node III R</t>
  </si>
  <si>
    <t>Node Int iliac</t>
  </si>
  <si>
    <t>(255,215,0)</t>
  </si>
  <si>
    <t>Node Int iliac L</t>
  </si>
  <si>
    <t>Node Int iliac R</t>
  </si>
  <si>
    <t>Node IV L</t>
  </si>
  <si>
    <t>Node IV R</t>
  </si>
  <si>
    <t>Node Obturator</t>
  </si>
  <si>
    <t>Node Pancreatic</t>
  </si>
  <si>
    <t>Node Para-Aortic</t>
  </si>
  <si>
    <t>Node Pyloric</t>
  </si>
  <si>
    <t>Node Sacral</t>
  </si>
  <si>
    <t>Node Splenic</t>
  </si>
  <si>
    <t>Node Subpyloric</t>
  </si>
  <si>
    <t>Node V L</t>
  </si>
  <si>
    <t>Node V R</t>
  </si>
  <si>
    <t>Node VI L</t>
  </si>
  <si>
    <t>Node VI R</t>
  </si>
  <si>
    <t>Nodes Axilla I</t>
  </si>
  <si>
    <t>PTV int b opt</t>
  </si>
  <si>
    <t>(147,112,219)</t>
  </si>
  <si>
    <t>Nodes Axilla III</t>
  </si>
  <si>
    <t>Nodes IMC</t>
  </si>
  <si>
    <t>bright aqua (Eclipse)</t>
  </si>
  <si>
    <t>(128,255,255)</t>
  </si>
  <si>
    <t>Nodes SC</t>
  </si>
  <si>
    <t>Normal Tissue</t>
  </si>
  <si>
    <t>Optic Chiasm</t>
  </si>
  <si>
    <t>(244,164,96)</t>
  </si>
  <si>
    <t>Optic Chiasm opt</t>
  </si>
  <si>
    <t>Optic Nerve L</t>
  </si>
  <si>
    <t>Optic Nerve R</t>
  </si>
  <si>
    <t>Optic Nerves PRV</t>
  </si>
  <si>
    <t>Oral Cavity</t>
  </si>
  <si>
    <t>(238,130,238)</t>
  </si>
  <si>
    <t>Ovary L</t>
  </si>
  <si>
    <t>Ovary R</t>
  </si>
  <si>
    <t>Pancreas</t>
  </si>
  <si>
    <t>Parotid B</t>
  </si>
  <si>
    <t>Parotid L</t>
  </si>
  <si>
    <t>Parotid L opt</t>
  </si>
  <si>
    <t>Parotid opt</t>
  </si>
  <si>
    <t>Parotid R</t>
  </si>
  <si>
    <t>Parotid R opt</t>
  </si>
  <si>
    <t>Pectoralis minor</t>
  </si>
  <si>
    <t>(0,139,139)</t>
  </si>
  <si>
    <t>Penile  bulb</t>
  </si>
  <si>
    <t>Peritoneal Cavity</t>
  </si>
  <si>
    <t>Pharynx</t>
  </si>
  <si>
    <t>Pituitary</t>
  </si>
  <si>
    <t>Portal Vein</t>
  </si>
  <si>
    <t>Presacral space</t>
  </si>
  <si>
    <t>Prostate</t>
  </si>
  <si>
    <t>Prosthesis</t>
  </si>
  <si>
    <t>PRV</t>
  </si>
  <si>
    <t>PTV</t>
  </si>
  <si>
    <t>(0,255,255)</t>
  </si>
  <si>
    <t>PTV high</t>
  </si>
  <si>
    <t>PTV eval</t>
  </si>
  <si>
    <t>PTV int</t>
  </si>
  <si>
    <t>Nodes Axilla II</t>
  </si>
  <si>
    <t>PTV int a opt</t>
  </si>
  <si>
    <t>(138,43,226)</t>
  </si>
  <si>
    <t>Lens R</t>
  </si>
  <si>
    <t>CTVn</t>
  </si>
  <si>
    <t>PTV int eval</t>
  </si>
  <si>
    <t>PTV int L</t>
  </si>
  <si>
    <t>(100,149,237)</t>
  </si>
  <si>
    <t>PTV int opt</t>
  </si>
  <si>
    <t>PTV int R</t>
  </si>
  <si>
    <t>(216,191,216)</t>
  </si>
  <si>
    <t>PTV low</t>
  </si>
  <si>
    <t>(70,130,180)</t>
  </si>
  <si>
    <t>PTV low eval</t>
  </si>
  <si>
    <t>PTV low L</t>
  </si>
  <si>
    <t>(65,105,225)</t>
  </si>
  <si>
    <t>PTV low L a opt</t>
  </si>
  <si>
    <t>PTV low L b opt</t>
  </si>
  <si>
    <t>(135,206,250)</t>
  </si>
  <si>
    <t>PTV low L c opt</t>
  </si>
  <si>
    <t>(173,216,230)</t>
  </si>
  <si>
    <t>CTV int</t>
  </si>
  <si>
    <t>PTV low R</t>
  </si>
  <si>
    <t>PTV low R a opt</t>
  </si>
  <si>
    <t>PTV low R b opt</t>
  </si>
  <si>
    <t>PTV low R c opt</t>
  </si>
  <si>
    <t>PTV opt</t>
  </si>
  <si>
    <t>Pubic Symphysis</t>
  </si>
  <si>
    <t>PulmonaryArtery</t>
  </si>
  <si>
    <t>Radius L</t>
  </si>
  <si>
    <t>Radius R</t>
  </si>
  <si>
    <t>Rectum</t>
  </si>
  <si>
    <t>(165,42,42)</t>
  </si>
  <si>
    <t>Rectum opt</t>
  </si>
  <si>
    <t>Renal hilum</t>
  </si>
  <si>
    <t>Ribs</t>
  </si>
  <si>
    <t>Ring</t>
  </si>
  <si>
    <t>RO Helper</t>
  </si>
  <si>
    <t>Sacral plexus</t>
  </si>
  <si>
    <t>Sacrum</t>
  </si>
  <si>
    <t>Seminal Ves L</t>
  </si>
  <si>
    <t>Seminal Ves R</t>
  </si>
  <si>
    <t>Sigmoid</t>
  </si>
  <si>
    <t>Skin</t>
  </si>
  <si>
    <t>(240,255,240)</t>
  </si>
  <si>
    <t>Small Bowel</t>
  </si>
  <si>
    <t>Spinal Canal</t>
  </si>
  <si>
    <t>Spinal Canal PRV</t>
  </si>
  <si>
    <t>(255,182,193)</t>
  </si>
  <si>
    <t>Splenic Hilum</t>
  </si>
  <si>
    <t>Stomach</t>
  </si>
  <si>
    <t>(0,100,0)</t>
  </si>
  <si>
    <t>Submandibular B</t>
  </si>
  <si>
    <t>Submandibular L</t>
  </si>
  <si>
    <t>Submandibular R</t>
  </si>
  <si>
    <t>Superior Mesenteric Artery</t>
  </si>
  <si>
    <t>Temporal Lobes</t>
  </si>
  <si>
    <t>Tibia L</t>
  </si>
  <si>
    <t>Tibia R</t>
  </si>
  <si>
    <t>TMV</t>
  </si>
  <si>
    <t>(255,69,0)</t>
  </si>
  <si>
    <t>Tongue</t>
  </si>
  <si>
    <t>Trachea</t>
  </si>
  <si>
    <t>Treated Volume</t>
  </si>
  <si>
    <t>Ulna  L</t>
  </si>
  <si>
    <t>Ulna R</t>
  </si>
  <si>
    <t>Urethra</t>
  </si>
  <si>
    <t>Uterus</t>
  </si>
  <si>
    <t>Vagina</t>
  </si>
  <si>
    <t>Wire</t>
  </si>
  <si>
    <t>Dominance</t>
  </si>
  <si>
    <t>ColorAndStyle Name</t>
  </si>
  <si>
    <t>2D Style</t>
  </si>
  <si>
    <t>3D Style</t>
  </si>
  <si>
    <t>Translucency</t>
  </si>
  <si>
    <t>2D RGB</t>
  </si>
  <si>
    <t>Same 2D &amp; 3D Colour</t>
  </si>
  <si>
    <t>3D RGB</t>
  </si>
  <si>
    <t>Brightness</t>
  </si>
  <si>
    <t>Shade</t>
  </si>
  <si>
    <t>Special</t>
  </si>
  <si>
    <t>Organ</t>
  </si>
  <si>
    <t>Artifact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</si>
</sst>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66">
    <fill>
      <patternFill patternType="none"/>
    </fill>
    <fill>
      <patternFill patternType="gray125"/>
    </fill>
    <fill>
      <patternFill patternType="solid">
        <fgColor rgb="FF00CED1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8070D6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FF8072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804040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F0F0D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6BCD32"/>
        <bgColor indexed="64"/>
      </patternFill>
    </fill>
    <fill>
      <patternFill patternType="solid">
        <fgColor rgb="FF1490FF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C0C00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C000BF"/>
        <bgColor indexed="64"/>
      </patternFill>
    </fill>
    <fill>
      <patternFill patternType="solid">
        <fgColor rgb="FFC0408A"/>
        <bgColor indexed="64"/>
      </patternFill>
    </fill>
    <fill>
      <patternFill patternType="solid">
        <fgColor rgb="FF8080FE"/>
        <bgColor indexed="64"/>
      </patternFill>
    </fill>
    <fill>
      <patternFill patternType="solid">
        <fgColor rgb="FFBBFFBB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009600"/>
        <bgColor indexed="64"/>
      </patternFill>
    </fill>
    <fill>
      <patternFill patternType="solid">
        <fgColor rgb="FF004080"/>
        <bgColor indexed="64"/>
      </patternFill>
    </fill>
    <fill>
      <patternFill patternType="solid">
        <fgColor rgb="FFC04000"/>
        <bgColor indexed="64"/>
      </patternFill>
    </fill>
    <fill>
      <patternFill patternType="solid">
        <fgColor rgb="FF0A0AFA"/>
        <bgColor indexed="64"/>
      </patternFill>
    </fill>
    <fill>
      <patternFill patternType="solid">
        <fgColor rgb="FF00C000"/>
        <bgColor indexed="64"/>
      </patternFill>
    </fill>
    <fill>
      <patternFill patternType="solid">
        <fgColor rgb="FF000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600"/>
        <bgColor indexed="64"/>
      </patternFill>
    </fill>
    <fill>
      <patternFill patternType="solid">
        <fgColor rgb="FFFF80FF"/>
        <bgColor indexed="64"/>
      </patternFill>
    </fill>
    <fill>
      <patternFill patternType="solid">
        <fgColor rgb="FFFF8040"/>
        <bgColor indexed="64"/>
      </patternFill>
    </fill>
    <fill>
      <patternFill patternType="solid">
        <fgColor rgb="FFFF534C"/>
        <bgColor indexed="64"/>
      </patternFill>
    </fill>
    <fill>
      <patternFill patternType="solid">
        <fgColor rgb="FFF0F080"/>
        <bgColor indexed="64"/>
      </patternFill>
    </fill>
    <fill>
      <patternFill patternType="solid">
        <fgColor rgb="FFE41635"/>
        <bgColor indexed="64"/>
      </patternFill>
    </fill>
    <fill>
      <patternFill patternType="solid">
        <fgColor rgb="FFDFA69F"/>
        <bgColor indexed="64"/>
      </patternFill>
    </fill>
    <fill>
      <patternFill patternType="solid">
        <fgColor rgb="FFC8B4FF"/>
        <bgColor indexed="64"/>
      </patternFill>
    </fill>
    <fill>
      <patternFill patternType="solid">
        <fgColor rgb="FFC0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55041"/>
        <bgColor indexed="64"/>
      </patternFill>
    </fill>
    <fill>
      <patternFill patternType="solid">
        <fgColor rgb="FFA000A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808040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238E23"/>
        <bgColor indexed="64"/>
      </patternFill>
    </fill>
    <fill>
      <patternFill patternType="solid">
        <fgColor rgb="FF00FF40"/>
        <bgColor indexed="64"/>
      </patternFill>
    </fill>
    <fill>
      <patternFill patternType="solid">
        <fgColor rgb="FF00A0A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FF78"/>
        <bgColor indexed="64"/>
      </patternFill>
    </fill>
    <fill>
      <patternFill patternType="solid">
        <fgColor rgb="FF1E961E"/>
        <bgColor indexed="64"/>
      </patternFill>
    </fill>
    <fill>
      <patternFill patternType="solid">
        <fgColor rgb="FFC000C0"/>
        <bgColor indexed="64"/>
      </patternFill>
    </fill>
    <fill>
      <patternFill patternType="solid">
        <fgColor rgb="FFC0C0FE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0000D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0A460"/>
        <bgColor indexed="64"/>
      </patternFill>
    </fill>
    <fill>
      <patternFill patternType="solid">
        <fgColor rgb="FFE2CBAD"/>
        <bgColor indexed="64"/>
      </patternFill>
    </fill>
    <fill>
      <patternFill patternType="solid">
        <fgColor rgb="FFACACEA"/>
        <bgColor indexed="64"/>
      </patternFill>
    </fill>
    <fill>
      <patternFill patternType="solid">
        <fgColor rgb="FFF01E1E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F0801E"/>
        <bgColor indexed="64"/>
      </patternFill>
    </fill>
    <fill>
      <patternFill patternType="solid">
        <fgColor rgb="FFF01EF0"/>
        <bgColor indexed="64"/>
      </patternFill>
    </fill>
    <fill>
      <patternFill patternType="solid">
        <fgColor rgb="FFBBF0BB"/>
        <bgColor indexed="64"/>
      </patternFill>
    </fill>
    <fill>
      <patternFill patternType="solid">
        <fgColor rgb="FF1EF01E"/>
        <bgColor indexed="64"/>
      </patternFill>
    </fill>
    <fill>
      <patternFill patternType="solid">
        <fgColor rgb="FF1E4080"/>
        <bgColor indexed="64"/>
      </patternFill>
    </fill>
    <fill>
      <patternFill patternType="solid">
        <fgColor rgb="FF1EF0F0"/>
        <bgColor indexed="64"/>
      </patternFill>
    </fill>
    <fill>
      <patternFill patternType="solid">
        <fgColor rgb="FF954A4A"/>
        <bgColor indexed="64"/>
      </patternFill>
    </fill>
    <fill>
      <patternFill patternType="solid">
        <fgColor rgb="FF1E1EF0"/>
        <bgColor indexed="64"/>
      </patternFill>
    </fill>
    <fill>
      <patternFill patternType="solid">
        <fgColor rgb="FFEDDECB"/>
        <bgColor indexed="64"/>
      </patternFill>
    </fill>
    <fill>
      <patternFill patternType="solid">
        <fgColor rgb="FFF02828"/>
        <bgColor indexed="64"/>
      </patternFill>
    </fill>
    <fill>
      <patternFill patternType="solid">
        <fgColor rgb="FFF08028"/>
        <bgColor indexed="64"/>
      </patternFill>
    </fill>
    <fill>
      <patternFill patternType="solid">
        <fgColor rgb="FFF028F0"/>
        <bgColor indexed="64"/>
      </patternFill>
    </fill>
    <fill>
      <patternFill patternType="solid">
        <fgColor rgb="FF28F028"/>
        <bgColor indexed="64"/>
      </patternFill>
    </fill>
    <fill>
      <patternFill patternType="solid">
        <fgColor rgb="FF2828A0"/>
        <bgColor indexed="64"/>
      </patternFill>
    </fill>
    <fill>
      <patternFill patternType="solid">
        <fgColor rgb="FF28F0F0"/>
        <bgColor indexed="64"/>
      </patternFill>
    </fill>
    <fill>
      <patternFill patternType="solid">
        <fgColor rgb="FF2828F0"/>
        <bgColor indexed="64"/>
      </patternFill>
    </fill>
    <fill>
      <patternFill patternType="solid">
        <fgColor rgb="FFFA2828"/>
        <bgColor indexed="64"/>
      </patternFill>
    </fill>
    <fill>
      <patternFill patternType="solid">
        <fgColor rgb="FFFA28FA"/>
        <bgColor indexed="64"/>
      </patternFill>
    </fill>
    <fill>
      <patternFill patternType="solid">
        <fgColor rgb="FFFA8080"/>
        <bgColor indexed="64"/>
      </patternFill>
    </fill>
    <fill>
      <patternFill patternType="solid">
        <fgColor rgb="FF1EFA78"/>
        <bgColor indexed="64"/>
      </patternFill>
    </fill>
    <fill>
      <patternFill patternType="solid">
        <fgColor rgb="FF28FA28"/>
        <bgColor indexed="64"/>
      </patternFill>
    </fill>
    <fill>
      <patternFill patternType="solid">
        <fgColor rgb="FF28FAFA"/>
        <bgColor indexed="64"/>
      </patternFill>
    </fill>
    <fill>
      <patternFill patternType="solid">
        <fgColor rgb="FF9D4F0A"/>
        <bgColor indexed="64"/>
      </patternFill>
    </fill>
    <fill>
      <patternFill patternType="solid">
        <fgColor rgb="FF914848"/>
        <bgColor indexed="64"/>
      </patternFill>
    </fill>
    <fill>
      <patternFill patternType="solid">
        <fgColor rgb="FF1E1EFA"/>
        <bgColor indexed="64"/>
      </patternFill>
    </fill>
    <fill>
      <patternFill patternType="solid">
        <fgColor rgb="FF0F0F0F"/>
        <bgColor indexed="64"/>
      </patternFill>
    </fill>
    <fill>
      <patternFill patternType="solid">
        <fgColor rgb="FFFFC060"/>
        <bgColor indexed="64"/>
      </patternFill>
    </fill>
    <fill>
      <patternFill patternType="solid">
        <fgColor rgb="FFFF96FF"/>
        <bgColor indexed="64"/>
      </patternFill>
    </fill>
    <fill>
      <patternFill patternType="solid">
        <fgColor rgb="FFB000FF"/>
        <bgColor indexed="64"/>
      </patternFill>
    </fill>
    <fill>
      <patternFill patternType="solid">
        <fgColor rgb="FFFFFF20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FF50FF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00AA40"/>
        <bgColor indexed="64"/>
      </patternFill>
    </fill>
    <fill>
      <patternFill patternType="solid">
        <fgColor rgb="FF008040"/>
        <bgColor indexed="64"/>
      </patternFill>
    </fill>
    <fill>
      <patternFill patternType="solid">
        <fgColor rgb="FF007FFF"/>
        <bgColor indexed="64"/>
      </patternFill>
    </fill>
    <fill>
      <patternFill patternType="solid">
        <fgColor rgb="FF005E2F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7700FF"/>
        <bgColor indexed="64"/>
      </patternFill>
    </fill>
    <fill>
      <patternFill patternType="solid">
        <fgColor rgb="FF6E6E00"/>
        <bgColor indexed="64"/>
      </patternFill>
    </fill>
    <fill>
      <patternFill patternType="solid">
        <fgColor rgb="FFA0A000"/>
        <bgColor indexed="64"/>
      </patternFill>
    </fill>
    <fill>
      <patternFill patternType="solid">
        <fgColor rgb="FF51E843"/>
        <bgColor indexed="64"/>
      </patternFill>
    </fill>
    <fill>
      <patternFill patternType="solid">
        <fgColor rgb="FFFF40C0"/>
        <bgColor indexed="64"/>
      </patternFill>
    </fill>
    <fill>
      <patternFill patternType="solid">
        <fgColor rgb="FFFF2020"/>
        <bgColor indexed="64"/>
      </patternFill>
    </fill>
    <fill>
      <patternFill patternType="solid">
        <fgColor rgb="FFFF0AFF"/>
        <bgColor indexed="64"/>
      </patternFill>
    </fill>
    <fill>
      <patternFill patternType="solid">
        <fgColor rgb="FF3C3C00"/>
        <bgColor indexed="64"/>
      </patternFill>
    </fill>
    <fill>
      <patternFill patternType="solid">
        <fgColor rgb="FFFF00FE"/>
        <bgColor indexed="64"/>
      </patternFill>
    </fill>
    <fill>
      <patternFill patternType="solid">
        <fgColor rgb="FFEE00FF"/>
        <bgColor indexed="64"/>
      </patternFill>
    </fill>
    <fill>
      <patternFill patternType="solid">
        <fgColor rgb="FF32A6FF"/>
        <bgColor indexed="64"/>
      </patternFill>
    </fill>
    <fill>
      <patternFill patternType="solid">
        <fgColor rgb="FF3285FF"/>
        <bgColor indexed="64"/>
      </patternFill>
    </fill>
    <fill>
      <patternFill patternType="solid">
        <fgColor rgb="FFE94343"/>
        <bgColor indexed="64"/>
      </patternFill>
    </fill>
    <fill>
      <patternFill patternType="solid">
        <fgColor rgb="FFE8E843"/>
        <bgColor indexed="64"/>
      </patternFill>
    </fill>
    <fill>
      <patternFill patternType="solid">
        <fgColor rgb="FFE8BF43"/>
        <bgColor indexed="64"/>
      </patternFill>
    </fill>
    <fill>
      <patternFill patternType="solid">
        <fgColor rgb="FFE89643"/>
        <bgColor indexed="64"/>
      </patternFill>
    </fill>
    <fill>
      <patternFill patternType="solid">
        <fgColor rgb="FF20FFFF"/>
        <bgColor indexed="64"/>
      </patternFill>
    </fill>
    <fill>
      <patternFill patternType="solid">
        <fgColor rgb="FF20FF20"/>
        <bgColor indexed="64"/>
      </patternFill>
    </fill>
    <fill>
      <patternFill patternType="solid">
        <fgColor rgb="FF32CBFF"/>
        <bgColor indexed="64"/>
      </patternFill>
    </fill>
    <fill>
      <patternFill patternType="solid">
        <fgColor rgb="FF804000"/>
        <bgColor indexed="64"/>
      </patternFill>
    </fill>
    <fill>
      <patternFill patternType="solid">
        <fgColor rgb="FF0000FE"/>
        <bgColor indexed="64"/>
      </patternFill>
    </fill>
    <fill>
      <patternFill patternType="solid">
        <fgColor rgb="FF6400D8"/>
        <bgColor indexed="64"/>
      </patternFill>
    </fill>
    <fill>
      <patternFill patternType="solid">
        <fgColor rgb="FF8080C0"/>
        <bgColor indexed="64"/>
      </patternFill>
    </fill>
    <fill>
      <patternFill patternType="solid">
        <fgColor rgb="FF4040FF"/>
        <bgColor indexed="64"/>
      </patternFill>
    </fill>
    <fill>
      <patternFill patternType="solid">
        <fgColor rgb="FF32EEFF"/>
        <bgColor indexed="64"/>
      </patternFill>
    </fill>
    <fill>
      <patternFill patternType="solid">
        <fgColor rgb="FFDCA078"/>
        <bgColor indexed="64"/>
      </patternFill>
    </fill>
    <fill>
      <patternFill patternType="solid">
        <fgColor rgb="FFD2D200"/>
        <bgColor indexed="64"/>
      </patternFill>
    </fill>
    <fill>
      <patternFill patternType="solid">
        <fgColor rgb="FFD2E843"/>
        <bgColor indexed="64"/>
      </patternFill>
    </fill>
    <fill>
      <patternFill patternType="solid">
        <fgColor rgb="FF323FFF"/>
        <bgColor indexed="64"/>
      </patternFill>
    </fill>
    <fill>
      <patternFill patternType="solid">
        <fgColor rgb="FF0A0A00"/>
        <bgColor indexed="64"/>
      </patternFill>
    </fill>
    <fill>
      <patternFill patternType="solid">
        <fgColor rgb="FF09FF09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/>
        <bgColor theme="9"/>
      </patternFill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rgb="FFCCCCCC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263" borderId="5" applyNumberFormat="0" applyAlignment="0" applyProtection="0"/>
  </cellStyleXfs>
  <cellXfs count="500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8" borderId="0" xfId="0" applyFill="1"/>
    <xf numFmtId="0" fontId="0" fillId="99" borderId="0" xfId="0" applyFill="1"/>
    <xf numFmtId="0" fontId="0" fillId="100" borderId="0" xfId="0" applyFill="1"/>
    <xf numFmtId="0" fontId="0" fillId="101" borderId="0" xfId="0" applyFill="1"/>
    <xf numFmtId="0" fontId="0" fillId="102" borderId="0" xfId="0" applyFill="1"/>
    <xf numFmtId="0" fontId="0" fillId="103" borderId="0" xfId="0" applyFill="1"/>
    <xf numFmtId="0" fontId="0" fillId="104" borderId="0" xfId="0" applyFill="1"/>
    <xf numFmtId="0" fontId="0" fillId="105" borderId="0" xfId="0" applyFill="1"/>
    <xf numFmtId="0" fontId="0" fillId="106" borderId="0" xfId="0" applyFill="1"/>
    <xf numFmtId="0" fontId="0" fillId="107" borderId="0" xfId="0" applyFill="1"/>
    <xf numFmtId="0" fontId="0" fillId="108" borderId="0" xfId="0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0" fontId="0" fillId="112" borderId="0" xfId="0" applyFill="1"/>
    <xf numFmtId="0" fontId="0" fillId="113" borderId="0" xfId="0" applyFill="1"/>
    <xf numFmtId="0" fontId="0" fillId="114" borderId="0" xfId="0" applyFill="1"/>
    <xf numFmtId="0" fontId="0" fillId="115" borderId="0" xfId="0" applyFill="1"/>
    <xf numFmtId="0" fontId="0" fillId="116" borderId="0" xfId="0" applyFill="1"/>
    <xf numFmtId="0" fontId="0" fillId="117" borderId="0" xfId="0" applyFill="1"/>
    <xf numFmtId="0" fontId="0" fillId="118" borderId="0" xfId="0" applyFill="1"/>
    <xf numFmtId="0" fontId="0" fillId="119" borderId="0" xfId="0" applyFill="1"/>
    <xf numFmtId="0" fontId="0" fillId="120" borderId="0" xfId="0" applyFill="1"/>
    <xf numFmtId="0" fontId="0" fillId="121" borderId="0" xfId="0" applyFill="1"/>
    <xf numFmtId="0" fontId="0" fillId="122" borderId="0" xfId="0" applyFill="1"/>
    <xf numFmtId="0" fontId="0" fillId="123" borderId="0" xfId="0" applyFill="1"/>
    <xf numFmtId="0" fontId="0" fillId="124" borderId="0" xfId="0" applyFill="1"/>
    <xf numFmtId="0" fontId="0" fillId="125" borderId="0" xfId="0" applyFill="1"/>
    <xf numFmtId="0" fontId="0" fillId="126" borderId="0" xfId="0" applyFill="1"/>
    <xf numFmtId="0" fontId="0" fillId="127" borderId="0" xfId="0" applyFill="1"/>
    <xf numFmtId="0" fontId="0" fillId="128" borderId="0" xfId="0" applyFill="1"/>
    <xf numFmtId="0" fontId="0" fillId="129" borderId="0" xfId="0" applyFill="1"/>
    <xf numFmtId="0" fontId="0" fillId="130" borderId="0" xfId="0" applyFill="1"/>
    <xf numFmtId="0" fontId="0" fillId="131" borderId="0" xfId="0" applyFill="1"/>
    <xf numFmtId="0" fontId="0" fillId="132" borderId="0" xfId="0" applyFill="1"/>
    <xf numFmtId="0" fontId="0" fillId="133" borderId="0" xfId="0" applyFill="1"/>
    <xf numFmtId="0" fontId="0" fillId="134" borderId="0" xfId="0" applyFill="1"/>
    <xf numFmtId="0" fontId="0" fillId="135" borderId="0" xfId="0" applyFill="1"/>
    <xf numFmtId="0" fontId="0" fillId="136" borderId="0" xfId="0" applyFill="1"/>
    <xf numFmtId="0" fontId="0" fillId="137" borderId="0" xfId="0" applyFill="1"/>
    <xf numFmtId="0" fontId="0" fillId="138" borderId="0" xfId="0" applyFill="1"/>
    <xf numFmtId="0" fontId="0" fillId="139" borderId="0" xfId="0" applyFill="1"/>
    <xf numFmtId="0" fontId="0" fillId="140" borderId="0" xfId="0" applyFill="1"/>
    <xf numFmtId="0" fontId="0" fillId="141" borderId="0" xfId="0" applyFill="1"/>
    <xf numFmtId="0" fontId="0" fillId="142" borderId="0" xfId="0" applyFill="1"/>
    <xf numFmtId="0" fontId="0" fillId="143" borderId="0" xfId="0" applyFill="1"/>
    <xf numFmtId="0" fontId="0" fillId="144" borderId="0" xfId="0" applyFill="1"/>
    <xf numFmtId="0" fontId="0" fillId="145" borderId="0" xfId="0" applyFill="1"/>
    <xf numFmtId="0" fontId="0" fillId="146" borderId="0" xfId="0" applyFill="1"/>
    <xf numFmtId="0" fontId="0" fillId="147" borderId="0" xfId="0" applyFill="1"/>
    <xf numFmtId="0" fontId="0" fillId="148" borderId="0" xfId="0" applyFill="1"/>
    <xf numFmtId="0" fontId="0" fillId="149" borderId="0" xfId="0" applyFill="1"/>
    <xf numFmtId="0" fontId="0" fillId="150" borderId="0" xfId="0" applyFill="1"/>
    <xf numFmtId="0" fontId="0" fillId="151" borderId="0" xfId="0" applyFill="1"/>
    <xf numFmtId="0" fontId="0" fillId="152" borderId="0" xfId="0" applyFill="1"/>
    <xf numFmtId="0" fontId="0" fillId="153" borderId="0" xfId="0" applyFill="1"/>
    <xf numFmtId="0" fontId="0" fillId="154" borderId="0" xfId="0" applyFill="1"/>
    <xf numFmtId="0" fontId="0" fillId="155" borderId="0" xfId="0" applyFill="1"/>
    <xf numFmtId="0" fontId="0" fillId="156" borderId="0" xfId="0" applyFill="1"/>
    <xf numFmtId="0" fontId="0" fillId="157" borderId="0" xfId="0" applyFill="1"/>
    <xf numFmtId="0" fontId="0" fillId="158" borderId="0" xfId="0" applyFill="1"/>
    <xf numFmtId="0" fontId="0" fillId="159" borderId="0" xfId="0" applyFill="1"/>
    <xf numFmtId="0" fontId="0" fillId="160" borderId="0" xfId="0" applyFill="1"/>
    <xf numFmtId="0" fontId="0" fillId="161" borderId="0" xfId="0" applyFill="1"/>
    <xf numFmtId="0" fontId="0" fillId="162" borderId="0" xfId="0" applyFill="1"/>
    <xf numFmtId="0" fontId="0" fillId="163" borderId="0" xfId="0" applyFill="1"/>
    <xf numFmtId="0" fontId="0" fillId="164" borderId="0" xfId="0" applyFill="1"/>
    <xf numFmtId="0" fontId="0" fillId="165" borderId="0" xfId="0" applyFill="1"/>
    <xf numFmtId="0" fontId="0" fillId="166" borderId="0" xfId="0" applyFill="1"/>
    <xf numFmtId="0" fontId="0" fillId="167" borderId="0" xfId="0" applyFill="1"/>
    <xf numFmtId="0" fontId="0" fillId="168" borderId="0" xfId="0" applyFill="1"/>
    <xf numFmtId="0" fontId="0" fillId="169" borderId="0" xfId="0" applyFill="1"/>
    <xf numFmtId="0" fontId="0" fillId="170" borderId="0" xfId="0" applyFill="1"/>
    <xf numFmtId="0" fontId="0" fillId="171" borderId="0" xfId="0" applyFill="1"/>
    <xf numFmtId="0" fontId="0" fillId="172" borderId="0" xfId="0" applyFill="1"/>
    <xf numFmtId="0" fontId="0" fillId="173" borderId="0" xfId="0" applyFill="1"/>
    <xf numFmtId="0" fontId="0" fillId="174" borderId="0" xfId="0" applyFill="1"/>
    <xf numFmtId="0" fontId="0" fillId="175" borderId="0" xfId="0" applyFill="1"/>
    <xf numFmtId="0" fontId="0" fillId="176" borderId="0" xfId="0" applyFill="1"/>
    <xf numFmtId="0" fontId="0" fillId="177" borderId="0" xfId="0" applyFill="1"/>
    <xf numFmtId="0" fontId="0" fillId="178" borderId="0" xfId="0" applyFill="1"/>
    <xf numFmtId="0" fontId="0" fillId="179" borderId="0" xfId="0" applyFill="1"/>
    <xf numFmtId="0" fontId="0" fillId="180" borderId="0" xfId="0" applyFill="1"/>
    <xf numFmtId="0" fontId="0" fillId="181" borderId="0" xfId="0" applyFill="1"/>
    <xf numFmtId="0" fontId="0" fillId="182" borderId="0" xfId="0" applyFill="1"/>
    <xf numFmtId="0" fontId="0" fillId="183" borderId="0" xfId="0" applyFill="1"/>
    <xf numFmtId="0" fontId="0" fillId="184" borderId="0" xfId="0" applyFill="1"/>
    <xf numFmtId="0" fontId="0" fillId="185" borderId="0" xfId="0" applyFill="1"/>
    <xf numFmtId="0" fontId="0" fillId="186" borderId="0" xfId="0" applyFill="1"/>
    <xf numFmtId="0" fontId="2" fillId="187" borderId="1" xfId="0" applyFont="1" applyFill="1" applyBorder="1" applyAlignment="1">
      <alignment horizontal="center" vertical="center" wrapText="1"/>
    </xf>
    <xf numFmtId="49" fontId="2" fillId="187" borderId="1" xfId="0" applyNumberFormat="1" applyFont="1" applyFill="1" applyBorder="1" applyAlignment="1">
      <alignment horizontal="center" vertical="center" wrapText="1"/>
    </xf>
    <xf numFmtId="0" fontId="1" fillId="31" borderId="0" xfId="0" applyFont="1" applyFill="1"/>
    <xf numFmtId="0" fontId="2" fillId="154" borderId="2" xfId="0" applyFont="1" applyFill="1" applyBorder="1" applyAlignment="1">
      <alignment vertical="center" wrapText="1"/>
    </xf>
    <xf numFmtId="0" fontId="2" fillId="188" borderId="2" xfId="0" applyFont="1" applyFill="1" applyBorder="1" applyAlignment="1">
      <alignment vertical="center" wrapText="1"/>
    </xf>
    <xf numFmtId="0" fontId="2" fillId="189" borderId="2" xfId="0" applyFont="1" applyFill="1" applyBorder="1" applyAlignment="1">
      <alignment vertical="center" wrapText="1"/>
    </xf>
    <xf numFmtId="0" fontId="2" fillId="35" borderId="2" xfId="0" applyFont="1" applyFill="1" applyBorder="1" applyAlignment="1">
      <alignment vertical="center" wrapText="1"/>
    </xf>
    <xf numFmtId="0" fontId="2" fillId="190" borderId="2" xfId="0" applyFont="1" applyFill="1" applyBorder="1" applyAlignment="1">
      <alignment vertical="center" wrapText="1"/>
    </xf>
    <xf numFmtId="0" fontId="2" fillId="53" borderId="2" xfId="0" applyFont="1" applyFill="1" applyBorder="1" applyAlignment="1">
      <alignment vertical="center" wrapText="1"/>
    </xf>
    <xf numFmtId="0" fontId="2" fillId="24" borderId="2" xfId="0" applyFont="1" applyFill="1" applyBorder="1" applyAlignment="1">
      <alignment vertical="center" wrapText="1"/>
    </xf>
    <xf numFmtId="0" fontId="3" fillId="188" borderId="2" xfId="0" applyFont="1" applyFill="1" applyBorder="1" applyAlignment="1">
      <alignment vertical="center" wrapText="1"/>
    </xf>
    <xf numFmtId="0" fontId="2" fillId="191" borderId="2" xfId="0" applyFont="1" applyFill="1" applyBorder="1" applyAlignment="1">
      <alignment vertical="center" wrapText="1"/>
    </xf>
    <xf numFmtId="0" fontId="2" fillId="54" borderId="2" xfId="0" applyFont="1" applyFill="1" applyBorder="1" applyAlignment="1">
      <alignment vertical="center" wrapText="1"/>
    </xf>
    <xf numFmtId="0" fontId="2" fillId="192" borderId="2" xfId="0" applyFont="1" applyFill="1" applyBorder="1" applyAlignment="1">
      <alignment vertical="center" wrapText="1"/>
    </xf>
    <xf numFmtId="0" fontId="2" fillId="116" borderId="2" xfId="0" applyFont="1" applyFill="1" applyBorder="1" applyAlignment="1">
      <alignment vertical="center" wrapText="1"/>
    </xf>
    <xf numFmtId="0" fontId="2" fillId="193" borderId="2" xfId="0" applyFont="1" applyFill="1" applyBorder="1" applyAlignment="1">
      <alignment vertical="center" wrapText="1"/>
    </xf>
    <xf numFmtId="0" fontId="2" fillId="19" borderId="2" xfId="0" applyFont="1" applyFill="1" applyBorder="1" applyAlignment="1">
      <alignment vertical="center" wrapText="1"/>
    </xf>
    <xf numFmtId="0" fontId="2" fillId="194" borderId="2" xfId="0" applyFont="1" applyFill="1" applyBorder="1" applyAlignment="1">
      <alignment vertical="center" wrapText="1"/>
    </xf>
    <xf numFmtId="0" fontId="2" fillId="22" borderId="2" xfId="0" applyFont="1" applyFill="1" applyBorder="1" applyAlignment="1">
      <alignment vertical="center" wrapText="1"/>
    </xf>
    <xf numFmtId="0" fontId="2" fillId="52" borderId="2" xfId="0" applyFont="1" applyFill="1" applyBorder="1" applyAlignment="1">
      <alignment vertical="center" wrapText="1"/>
    </xf>
    <xf numFmtId="0" fontId="2" fillId="12" borderId="2" xfId="0" applyFont="1" applyFill="1" applyBorder="1" applyAlignment="1">
      <alignment vertical="center" wrapText="1"/>
    </xf>
    <xf numFmtId="0" fontId="2" fillId="13" borderId="2" xfId="0" applyFont="1" applyFill="1" applyBorder="1" applyAlignment="1">
      <alignment vertical="center" wrapText="1"/>
    </xf>
    <xf numFmtId="0" fontId="2" fillId="195" borderId="2" xfId="0" applyFont="1" applyFill="1" applyBorder="1" applyAlignment="1">
      <alignment vertical="center" wrapText="1"/>
    </xf>
    <xf numFmtId="0" fontId="2" fillId="59" borderId="2" xfId="0" applyFont="1" applyFill="1" applyBorder="1" applyAlignment="1">
      <alignment vertical="center" wrapText="1"/>
    </xf>
    <xf numFmtId="0" fontId="2" fillId="196" borderId="2" xfId="0" applyFont="1" applyFill="1" applyBorder="1" applyAlignment="1">
      <alignment vertical="center" wrapText="1"/>
    </xf>
    <xf numFmtId="0" fontId="2" fillId="15" borderId="2" xfId="0" applyFont="1" applyFill="1" applyBorder="1" applyAlignment="1">
      <alignment vertical="center" wrapText="1"/>
    </xf>
    <xf numFmtId="0" fontId="2" fillId="197" borderId="2" xfId="0" applyFont="1" applyFill="1" applyBorder="1" applyAlignment="1">
      <alignment vertical="center" wrapText="1"/>
    </xf>
    <xf numFmtId="0" fontId="2" fillId="17" borderId="2" xfId="0" applyFont="1" applyFill="1" applyBorder="1" applyAlignment="1">
      <alignment vertical="center" wrapText="1"/>
    </xf>
    <xf numFmtId="0" fontId="2" fillId="48" borderId="2" xfId="0" applyFont="1" applyFill="1" applyBorder="1" applyAlignment="1">
      <alignment vertical="center" wrapText="1"/>
    </xf>
    <xf numFmtId="0" fontId="2" fillId="198" borderId="2" xfId="0" applyFont="1" applyFill="1" applyBorder="1" applyAlignment="1">
      <alignment vertical="center" wrapText="1"/>
    </xf>
    <xf numFmtId="0" fontId="2" fillId="199" borderId="2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21" borderId="2" xfId="0" applyFont="1" applyFill="1" applyBorder="1" applyAlignment="1">
      <alignment vertical="center" wrapText="1"/>
    </xf>
    <xf numFmtId="0" fontId="2" fillId="200" borderId="2" xfId="0" applyFont="1" applyFill="1" applyBorder="1" applyAlignment="1">
      <alignment vertical="center" wrapText="1"/>
    </xf>
    <xf numFmtId="0" fontId="2" fillId="201" borderId="2" xfId="0" applyFont="1" applyFill="1" applyBorder="1" applyAlignment="1">
      <alignment vertical="center" wrapText="1"/>
    </xf>
    <xf numFmtId="0" fontId="2" fillId="23" borderId="2" xfId="0" applyFont="1" applyFill="1" applyBorder="1" applyAlignment="1">
      <alignment vertical="center" wrapText="1"/>
    </xf>
    <xf numFmtId="0" fontId="2" fillId="103" borderId="2" xfId="0" applyFont="1" applyFill="1" applyBorder="1" applyAlignment="1">
      <alignment vertical="center" wrapText="1"/>
    </xf>
    <xf numFmtId="0" fontId="2" fillId="30" borderId="2" xfId="0" applyFont="1" applyFill="1" applyBorder="1" applyAlignment="1">
      <alignment vertical="center" wrapText="1"/>
    </xf>
    <xf numFmtId="0" fontId="2" fillId="26" borderId="2" xfId="0" applyFont="1" applyFill="1" applyBorder="1" applyAlignment="1">
      <alignment vertical="center" wrapText="1"/>
    </xf>
    <xf numFmtId="0" fontId="2" fillId="202" borderId="2" xfId="0" applyFont="1" applyFill="1" applyBorder="1" applyAlignment="1">
      <alignment vertical="center" wrapText="1"/>
    </xf>
    <xf numFmtId="0" fontId="2" fillId="38" borderId="2" xfId="0" applyFont="1" applyFill="1" applyBorder="1" applyAlignment="1">
      <alignment vertical="center" wrapText="1"/>
    </xf>
    <xf numFmtId="0" fontId="2" fillId="203" borderId="2" xfId="0" applyFont="1" applyFill="1" applyBorder="1" applyAlignment="1">
      <alignment vertical="center" wrapText="1"/>
    </xf>
    <xf numFmtId="0" fontId="2" fillId="204" borderId="2" xfId="0" applyFont="1" applyFill="1" applyBorder="1" applyAlignment="1">
      <alignment vertical="center" wrapText="1"/>
    </xf>
    <xf numFmtId="0" fontId="2" fillId="66" borderId="2" xfId="0" applyFont="1" applyFill="1" applyBorder="1" applyAlignment="1">
      <alignment vertical="center" wrapText="1"/>
    </xf>
    <xf numFmtId="0" fontId="2" fillId="49" borderId="2" xfId="0" applyFont="1" applyFill="1" applyBorder="1" applyAlignment="1">
      <alignment vertical="center" wrapText="1"/>
    </xf>
    <xf numFmtId="0" fontId="2" fillId="205" borderId="2" xfId="0" applyFont="1" applyFill="1" applyBorder="1" applyAlignment="1">
      <alignment vertical="center" wrapText="1"/>
    </xf>
    <xf numFmtId="0" fontId="2" fillId="206" borderId="2" xfId="0" applyFont="1" applyFill="1" applyBorder="1" applyAlignment="1">
      <alignment vertical="center" wrapText="1"/>
    </xf>
    <xf numFmtId="0" fontId="2" fillId="207" borderId="2" xfId="0" applyFont="1" applyFill="1" applyBorder="1" applyAlignment="1">
      <alignment vertical="center" wrapText="1"/>
    </xf>
    <xf numFmtId="0" fontId="2" fillId="46" borderId="2" xfId="0" applyFont="1" applyFill="1" applyBorder="1" applyAlignment="1">
      <alignment vertical="center" wrapText="1"/>
    </xf>
    <xf numFmtId="0" fontId="2" fillId="208" borderId="2" xfId="0" applyFont="1" applyFill="1" applyBorder="1" applyAlignment="1">
      <alignment vertical="center" wrapText="1"/>
    </xf>
    <xf numFmtId="0" fontId="2" fillId="28" borderId="2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2" fillId="36" borderId="2" xfId="0" applyFont="1" applyFill="1" applyBorder="1" applyAlignment="1">
      <alignment vertical="center" wrapText="1"/>
    </xf>
    <xf numFmtId="0" fontId="2" fillId="58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09" borderId="2" xfId="0" applyFont="1" applyFill="1" applyBorder="1" applyAlignment="1">
      <alignment vertical="center" wrapText="1"/>
    </xf>
    <xf numFmtId="0" fontId="2" fillId="210" borderId="2" xfId="0" applyFont="1" applyFill="1" applyBorder="1" applyAlignment="1">
      <alignment vertical="center" wrapText="1"/>
    </xf>
    <xf numFmtId="0" fontId="2" fillId="211" borderId="2" xfId="0" applyFont="1" applyFill="1" applyBorder="1" applyAlignment="1">
      <alignment vertical="center" wrapText="1"/>
    </xf>
    <xf numFmtId="0" fontId="2" fillId="212" borderId="2" xfId="0" applyFont="1" applyFill="1" applyBorder="1" applyAlignment="1">
      <alignment vertical="center" wrapText="1"/>
    </xf>
    <xf numFmtId="0" fontId="2" fillId="213" borderId="2" xfId="0" applyFont="1" applyFill="1" applyBorder="1" applyAlignment="1">
      <alignment vertical="center" wrapText="1"/>
    </xf>
    <xf numFmtId="0" fontId="2" fillId="37" borderId="2" xfId="0" applyFont="1" applyFill="1" applyBorder="1" applyAlignment="1">
      <alignment vertical="center" wrapText="1"/>
    </xf>
    <xf numFmtId="0" fontId="2" fillId="29" borderId="2" xfId="0" applyFont="1" applyFill="1" applyBorder="1" applyAlignment="1">
      <alignment vertical="center" wrapText="1"/>
    </xf>
    <xf numFmtId="0" fontId="2" fillId="45" borderId="2" xfId="0" applyFont="1" applyFill="1" applyBorder="1" applyAlignment="1">
      <alignment vertical="center" wrapText="1"/>
    </xf>
    <xf numFmtId="0" fontId="2" fillId="9" borderId="2" xfId="0" applyFont="1" applyFill="1" applyBorder="1" applyAlignment="1">
      <alignment vertical="center" wrapText="1"/>
    </xf>
    <xf numFmtId="0" fontId="2" fillId="18" borderId="2" xfId="0" applyFont="1" applyFill="1" applyBorder="1" applyAlignment="1">
      <alignment vertical="center" wrapText="1"/>
    </xf>
    <xf numFmtId="0" fontId="2" fillId="40" borderId="2" xfId="0" applyFont="1" applyFill="1" applyBorder="1" applyAlignment="1">
      <alignment vertical="center" wrapText="1"/>
    </xf>
    <xf numFmtId="0" fontId="2" fillId="39" borderId="2" xfId="0" applyFont="1" applyFill="1" applyBorder="1" applyAlignment="1">
      <alignment vertical="center" wrapText="1"/>
    </xf>
    <xf numFmtId="0" fontId="2" fillId="41" borderId="2" xfId="0" applyFont="1" applyFill="1" applyBorder="1" applyAlignment="1">
      <alignment vertical="center" wrapText="1"/>
    </xf>
    <xf numFmtId="0" fontId="2" fillId="214" borderId="2" xfId="0" applyFont="1" applyFill="1" applyBorder="1" applyAlignment="1">
      <alignment vertical="center" wrapText="1"/>
    </xf>
    <xf numFmtId="0" fontId="2" fillId="108" borderId="2" xfId="0" applyFont="1" applyFill="1" applyBorder="1" applyAlignment="1">
      <alignment vertical="center" wrapText="1"/>
    </xf>
    <xf numFmtId="0" fontId="2" fillId="215" borderId="2" xfId="0" applyFont="1" applyFill="1" applyBorder="1" applyAlignment="1">
      <alignment vertical="center" wrapText="1"/>
    </xf>
    <xf numFmtId="0" fontId="2" fillId="216" borderId="2" xfId="0" applyFont="1" applyFill="1" applyBorder="1" applyAlignment="1">
      <alignment vertical="center" wrapText="1"/>
    </xf>
    <xf numFmtId="0" fontId="2" fillId="31" borderId="2" xfId="0" applyFont="1" applyFill="1" applyBorder="1" applyAlignment="1">
      <alignment vertical="center" wrapText="1"/>
    </xf>
    <xf numFmtId="0" fontId="2" fillId="42" borderId="2" xfId="0" applyFont="1" applyFill="1" applyBorder="1" applyAlignment="1">
      <alignment vertical="center" wrapText="1"/>
    </xf>
    <xf numFmtId="0" fontId="2" fillId="47" borderId="2" xfId="0" applyFont="1" applyFill="1" applyBorder="1" applyAlignment="1">
      <alignment vertical="center" wrapText="1"/>
    </xf>
    <xf numFmtId="0" fontId="2" fillId="64" borderId="2" xfId="0" applyFont="1" applyFill="1" applyBorder="1" applyAlignment="1">
      <alignment vertical="center" wrapText="1"/>
    </xf>
    <xf numFmtId="0" fontId="2" fillId="217" borderId="2" xfId="0" applyFont="1" applyFill="1" applyBorder="1" applyAlignment="1">
      <alignment vertical="center" wrapText="1"/>
    </xf>
    <xf numFmtId="0" fontId="2" fillId="218" borderId="2" xfId="0" applyFont="1" applyFill="1" applyBorder="1" applyAlignment="1">
      <alignment vertical="center" wrapText="1"/>
    </xf>
    <xf numFmtId="0" fontId="2" fillId="219" borderId="2" xfId="0" applyFont="1" applyFill="1" applyBorder="1" applyAlignment="1">
      <alignment vertical="center" wrapText="1"/>
    </xf>
    <xf numFmtId="0" fontId="2" fillId="220" borderId="2" xfId="0" applyFont="1" applyFill="1" applyBorder="1" applyAlignment="1">
      <alignment vertical="center" wrapText="1"/>
    </xf>
    <xf numFmtId="0" fontId="2" fillId="27" borderId="2" xfId="0" applyFont="1" applyFill="1" applyBorder="1" applyAlignment="1">
      <alignment vertical="center" wrapText="1"/>
    </xf>
    <xf numFmtId="0" fontId="2" fillId="221" borderId="2" xfId="0" applyFont="1" applyFill="1" applyBorder="1" applyAlignment="1">
      <alignment vertical="center" wrapText="1"/>
    </xf>
    <xf numFmtId="0" fontId="2" fillId="65" borderId="2" xfId="0" applyFont="1" applyFill="1" applyBorder="1" applyAlignment="1">
      <alignment vertical="center" wrapText="1"/>
    </xf>
    <xf numFmtId="0" fontId="2" fillId="222" borderId="2" xfId="0" applyFont="1" applyFill="1" applyBorder="1" applyAlignment="1">
      <alignment vertical="center" wrapText="1"/>
    </xf>
    <xf numFmtId="0" fontId="2" fillId="44" borderId="2" xfId="0" applyFont="1" applyFill="1" applyBorder="1" applyAlignment="1">
      <alignment vertical="center" wrapText="1"/>
    </xf>
    <xf numFmtId="0" fontId="2" fillId="4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51" borderId="2" xfId="0" applyFont="1" applyFill="1" applyBorder="1" applyAlignment="1">
      <alignment vertical="center" wrapText="1"/>
    </xf>
    <xf numFmtId="0" fontId="2" fillId="32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223" borderId="2" xfId="0" applyFont="1" applyFill="1" applyBorder="1" applyAlignment="1">
      <alignment vertical="center" wrapText="1"/>
    </xf>
    <xf numFmtId="0" fontId="2" fillId="224" borderId="2" xfId="0" applyFont="1" applyFill="1" applyBorder="1" applyAlignment="1">
      <alignment vertical="center" wrapText="1"/>
    </xf>
    <xf numFmtId="0" fontId="2" fillId="11" borderId="2" xfId="0" applyFont="1" applyFill="1" applyBorder="1" applyAlignment="1">
      <alignment vertical="center" wrapText="1"/>
    </xf>
    <xf numFmtId="0" fontId="2" fillId="225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226" borderId="2" xfId="0" applyFont="1" applyFill="1" applyBorder="1" applyAlignment="1">
      <alignment vertical="center" wrapText="1"/>
    </xf>
    <xf numFmtId="0" fontId="2" fillId="227" borderId="2" xfId="0" applyFont="1" applyFill="1" applyBorder="1" applyAlignment="1">
      <alignment vertical="center" wrapText="1"/>
    </xf>
    <xf numFmtId="0" fontId="2" fillId="228" borderId="2" xfId="0" applyFont="1" applyFill="1" applyBorder="1" applyAlignment="1">
      <alignment vertical="center" wrapText="1"/>
    </xf>
    <xf numFmtId="0" fontId="2" fillId="229" borderId="2" xfId="0" applyFont="1" applyFill="1" applyBorder="1" applyAlignment="1">
      <alignment vertical="center" wrapText="1"/>
    </xf>
    <xf numFmtId="0" fontId="2" fillId="230" borderId="2" xfId="0" applyFont="1" applyFill="1" applyBorder="1" applyAlignment="1">
      <alignment vertical="center" wrapText="1"/>
    </xf>
    <xf numFmtId="0" fontId="2" fillId="231" borderId="2" xfId="0" applyFont="1" applyFill="1" applyBorder="1" applyAlignment="1">
      <alignment vertical="center" wrapText="1"/>
    </xf>
    <xf numFmtId="0" fontId="2" fillId="232" borderId="2" xfId="0" applyFont="1" applyFill="1" applyBorder="1" applyAlignment="1">
      <alignment vertical="center" wrapText="1"/>
    </xf>
    <xf numFmtId="0" fontId="2" fillId="233" borderId="2" xfId="0" applyFont="1" applyFill="1" applyBorder="1" applyAlignment="1">
      <alignment vertical="center" wrapText="1"/>
    </xf>
    <xf numFmtId="0" fontId="2" fillId="234" borderId="2" xfId="0" applyFont="1" applyFill="1" applyBorder="1" applyAlignment="1">
      <alignment vertical="center" wrapText="1"/>
    </xf>
    <xf numFmtId="0" fontId="2" fillId="235" borderId="2" xfId="0" applyFont="1" applyFill="1" applyBorder="1" applyAlignment="1">
      <alignment vertical="center" wrapText="1"/>
    </xf>
    <xf numFmtId="0" fontId="2" fillId="67" borderId="2" xfId="0" applyFont="1" applyFill="1" applyBorder="1" applyAlignment="1">
      <alignment vertical="center" wrapText="1"/>
    </xf>
    <xf numFmtId="0" fontId="2" fillId="236" borderId="2" xfId="0" applyFont="1" applyFill="1" applyBorder="1" applyAlignment="1">
      <alignment vertical="center" wrapText="1"/>
    </xf>
    <xf numFmtId="0" fontId="2" fillId="237" borderId="2" xfId="0" applyFont="1" applyFill="1" applyBorder="1" applyAlignment="1">
      <alignment vertical="center" wrapText="1"/>
    </xf>
    <xf numFmtId="0" fontId="2" fillId="238" borderId="2" xfId="0" applyFont="1" applyFill="1" applyBorder="1" applyAlignment="1">
      <alignment vertical="center" wrapText="1"/>
    </xf>
    <xf numFmtId="0" fontId="2" fillId="55" borderId="2" xfId="0" applyFont="1" applyFill="1" applyBorder="1" applyAlignment="1">
      <alignment vertical="center" wrapText="1"/>
    </xf>
    <xf numFmtId="0" fontId="2" fillId="239" borderId="2" xfId="0" applyFont="1" applyFill="1" applyBorder="1" applyAlignment="1">
      <alignment vertical="center" wrapText="1"/>
    </xf>
    <xf numFmtId="0" fontId="2" fillId="61" borderId="2" xfId="0" applyFont="1" applyFill="1" applyBorder="1" applyAlignment="1">
      <alignment vertical="center" wrapText="1"/>
    </xf>
    <xf numFmtId="0" fontId="2" fillId="60" borderId="2" xfId="0" applyFont="1" applyFill="1" applyBorder="1" applyAlignment="1">
      <alignment vertical="center" wrapText="1"/>
    </xf>
    <xf numFmtId="0" fontId="2" fillId="14" borderId="2" xfId="0" applyFont="1" applyFill="1" applyBorder="1" applyAlignment="1">
      <alignment vertical="center" wrapText="1"/>
    </xf>
    <xf numFmtId="0" fontId="2" fillId="240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241" borderId="2" xfId="0" applyFont="1" applyFill="1" applyBorder="1" applyAlignment="1">
      <alignment vertical="center" wrapText="1"/>
    </xf>
    <xf numFmtId="0" fontId="2" fillId="242" borderId="2" xfId="0" applyFont="1" applyFill="1" applyBorder="1" applyAlignment="1">
      <alignment vertical="center" wrapText="1"/>
    </xf>
    <xf numFmtId="0" fontId="2" fillId="243" borderId="2" xfId="0" applyFont="1" applyFill="1" applyBorder="1" applyAlignment="1">
      <alignment vertical="center" wrapText="1"/>
    </xf>
    <xf numFmtId="0" fontId="2" fillId="244" borderId="2" xfId="0" applyFont="1" applyFill="1" applyBorder="1" applyAlignment="1">
      <alignment vertical="center" wrapText="1"/>
    </xf>
    <xf numFmtId="0" fontId="2" fillId="245" borderId="2" xfId="0" applyFont="1" applyFill="1" applyBorder="1" applyAlignment="1">
      <alignment vertical="center" wrapText="1"/>
    </xf>
    <xf numFmtId="0" fontId="2" fillId="246" borderId="2" xfId="0" applyFont="1" applyFill="1" applyBorder="1" applyAlignment="1">
      <alignment vertical="center" wrapText="1"/>
    </xf>
    <xf numFmtId="0" fontId="2" fillId="247" borderId="2" xfId="0" applyFont="1" applyFill="1" applyBorder="1" applyAlignment="1">
      <alignment vertical="center" wrapText="1"/>
    </xf>
    <xf numFmtId="0" fontId="2" fillId="248" borderId="2" xfId="0" applyFont="1" applyFill="1" applyBorder="1" applyAlignment="1">
      <alignment vertical="center" wrapText="1"/>
    </xf>
    <xf numFmtId="0" fontId="2" fillId="249" borderId="2" xfId="0" applyFont="1" applyFill="1" applyBorder="1" applyAlignment="1">
      <alignment vertical="center" wrapText="1"/>
    </xf>
    <xf numFmtId="0" fontId="2" fillId="250" borderId="2" xfId="0" applyFont="1" applyFill="1" applyBorder="1" applyAlignment="1">
      <alignment vertical="center" wrapText="1"/>
    </xf>
    <xf numFmtId="0" fontId="2" fillId="68" borderId="2" xfId="0" applyFont="1" applyFill="1" applyBorder="1" applyAlignment="1">
      <alignment vertical="center" wrapText="1"/>
    </xf>
    <xf numFmtId="0" fontId="2" fillId="251" borderId="2" xfId="0" applyFont="1" applyFill="1" applyBorder="1" applyAlignment="1">
      <alignment vertical="center" wrapText="1"/>
    </xf>
    <xf numFmtId="0" fontId="2" fillId="252" borderId="2" xfId="0" applyFont="1" applyFill="1" applyBorder="1" applyAlignment="1">
      <alignment vertical="center" wrapText="1"/>
    </xf>
    <xf numFmtId="0" fontId="2" fillId="253" borderId="2" xfId="0" applyFont="1" applyFill="1" applyBorder="1" applyAlignment="1">
      <alignment vertical="center" wrapText="1"/>
    </xf>
    <xf numFmtId="0" fontId="2" fillId="25" borderId="2" xfId="0" applyFont="1" applyFill="1" applyBorder="1" applyAlignment="1">
      <alignment vertical="center" wrapText="1"/>
    </xf>
    <xf numFmtId="0" fontId="2" fillId="254" borderId="2" xfId="0" applyFont="1" applyFill="1" applyBorder="1" applyAlignment="1">
      <alignment vertical="center" wrapText="1"/>
    </xf>
    <xf numFmtId="0" fontId="2" fillId="255" borderId="2" xfId="0" applyFont="1" applyFill="1" applyBorder="1" applyAlignment="1">
      <alignment vertical="center" wrapText="1"/>
    </xf>
    <xf numFmtId="0" fontId="2" fillId="256" borderId="2" xfId="0" applyFont="1" applyFill="1" applyBorder="1" applyAlignment="1">
      <alignment vertical="center" wrapText="1"/>
    </xf>
    <xf numFmtId="0" fontId="2" fillId="111" borderId="2" xfId="0" applyFont="1" applyFill="1" applyBorder="1" applyAlignment="1">
      <alignment vertical="center" wrapText="1"/>
    </xf>
    <xf numFmtId="0" fontId="2" fillId="257" borderId="2" xfId="0" applyFont="1" applyFill="1" applyBorder="1" applyAlignment="1">
      <alignment vertical="center" wrapText="1"/>
    </xf>
    <xf numFmtId="0" fontId="2" fillId="258" borderId="2" xfId="0" applyFont="1" applyFill="1" applyBorder="1" applyAlignment="1">
      <alignment vertical="center" wrapText="1"/>
    </xf>
    <xf numFmtId="0" fontId="2" fillId="259" borderId="2" xfId="0" applyFont="1" applyFill="1" applyBorder="1" applyAlignment="1">
      <alignment vertical="center" wrapText="1"/>
    </xf>
    <xf numFmtId="0" fontId="2" fillId="92" borderId="2" xfId="0" applyFont="1" applyFill="1" applyBorder="1" applyAlignment="1">
      <alignment vertical="center" wrapText="1"/>
    </xf>
    <xf numFmtId="0" fontId="2" fillId="260" borderId="2" xfId="0" applyFont="1" applyFill="1" applyBorder="1" applyAlignment="1">
      <alignment vertical="center" wrapText="1"/>
    </xf>
    <xf numFmtId="0" fontId="2" fillId="261" borderId="2" xfId="0" applyFont="1" applyFill="1" applyBorder="1" applyAlignment="1">
      <alignment vertical="center" wrapText="1"/>
    </xf>
    <xf numFmtId="0" fontId="2" fillId="262" borderId="2" xfId="0" applyFont="1" applyFill="1" applyBorder="1" applyAlignment="1">
      <alignment vertical="center" wrapText="1"/>
    </xf>
    <xf numFmtId="0" fontId="2" fillId="16" borderId="2" xfId="0" applyFont="1" applyFill="1" applyBorder="1" applyAlignment="1">
      <alignment vertical="center" wrapText="1"/>
    </xf>
    <xf numFmtId="0" fontId="2" fillId="69" borderId="3" xfId="0" applyFont="1" applyFill="1" applyBorder="1" applyAlignment="1">
      <alignment vertical="center" wrapText="1"/>
    </xf>
    <xf numFmtId="0" fontId="2" fillId="56" borderId="0" xfId="0" applyFont="1" applyFill="1" applyBorder="1" applyAlignment="1">
      <alignment vertical="center" wrapText="1"/>
    </xf>
    <xf numFmtId="0" fontId="2" fillId="188" borderId="4" xfId="0" applyFont="1" applyFill="1" applyBorder="1" applyAlignment="1">
      <alignment vertical="center" wrapText="1"/>
    </xf>
    <xf numFmtId="49" fontId="0" fillId="0" borderId="0" xfId="0" applyNumberFormat="1"/>
    <xf numFmtId="0" fontId="2" fillId="187" borderId="1" xfId="0" applyFont="1" applyFill="1" applyBorder="1" applyAlignment="1">
      <alignment vertical="center" wrapText="1"/>
    </xf>
    <xf numFmtId="0" fontId="5" fillId="0" borderId="0" xfId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6" xfId="0" applyBorder="1" applyAlignment="1">
      <alignment horizontal="center"/>
    </xf>
    <xf numFmtId="0" fontId="7" fillId="265" borderId="7" xfId="0" applyFont="1" applyFill="1" applyBorder="1" applyAlignment="1">
      <alignment horizontal="center"/>
    </xf>
    <xf numFmtId="0" fontId="7" fillId="265" borderId="8" xfId="0" applyFont="1" applyFill="1" applyBorder="1" applyAlignment="1">
      <alignment horizontal="center"/>
    </xf>
    <xf numFmtId="49" fontId="7" fillId="265" borderId="8" xfId="0" applyNumberFormat="1" applyFont="1" applyFill="1" applyBorder="1" applyAlignment="1">
      <alignment horizontal="center"/>
    </xf>
    <xf numFmtId="0" fontId="7" fillId="265" borderId="9" xfId="0" applyFont="1" applyFill="1" applyBorder="1" applyAlignment="1">
      <alignment horizontal="center"/>
    </xf>
    <xf numFmtId="164" fontId="7" fillId="265" borderId="8" xfId="0" applyNumberFormat="1" applyFont="1" applyFill="1" applyBorder="1" applyAlignment="1">
      <alignment horizontal="right"/>
    </xf>
    <xf numFmtId="0" fontId="7" fillId="265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left"/>
    </xf>
    <xf numFmtId="0" fontId="4" fillId="0" borderId="10" xfId="0" applyFont="1" applyBorder="1" applyAlignment="1"/>
    <xf numFmtId="0" fontId="0" fillId="0" borderId="10" xfId="0" applyFont="1" applyBorder="1" applyAlignment="1"/>
    <xf numFmtId="0" fontId="2" fillId="69" borderId="10" xfId="0" applyFont="1" applyFill="1" applyBorder="1" applyAlignment="1">
      <alignment vertical="center" wrapText="1"/>
    </xf>
    <xf numFmtId="0" fontId="2" fillId="188" borderId="11" xfId="0" applyFont="1" applyFill="1" applyBorder="1" applyAlignment="1">
      <alignment vertical="center" wrapText="1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2" fillId="114" borderId="10" xfId="0" applyFont="1" applyFill="1" applyBorder="1" applyAlignment="1">
      <alignment vertical="center" wrapText="1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right"/>
    </xf>
    <xf numFmtId="0" fontId="0" fillId="264" borderId="8" xfId="0" applyFont="1" applyFill="1" applyBorder="1" applyAlignment="1">
      <alignment horizontal="center"/>
    </xf>
    <xf numFmtId="0" fontId="0" fillId="12" borderId="10" xfId="0" applyFont="1" applyFill="1" applyBorder="1" applyAlignment="1"/>
    <xf numFmtId="0" fontId="0" fillId="0" borderId="13" xfId="0" applyBorder="1" applyAlignment="1">
      <alignment horizontal="center"/>
    </xf>
    <xf numFmtId="0" fontId="2" fillId="32" borderId="10" xfId="0" applyFont="1" applyFill="1" applyBorder="1" applyAlignment="1">
      <alignment vertical="center" wrapText="1"/>
    </xf>
    <xf numFmtId="0" fontId="2" fillId="188" borderId="11" xfId="0" applyFont="1" applyFill="1" applyBorder="1" applyAlignment="1">
      <alignment vertical="center"/>
    </xf>
    <xf numFmtId="0" fontId="0" fillId="0" borderId="10" xfId="0" applyFont="1" applyBorder="1" applyAlignment="1">
      <alignment horizontal="left"/>
    </xf>
    <xf numFmtId="0" fontId="0" fillId="0" borderId="10" xfId="0" applyFont="1" applyBorder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11" borderId="10" xfId="0" applyFont="1" applyFill="1" applyBorder="1" applyAlignment="1">
      <alignment vertical="center" wrapText="1"/>
    </xf>
    <xf numFmtId="0" fontId="2" fillId="65" borderId="10" xfId="0" applyFont="1" applyFill="1" applyBorder="1" applyAlignment="1">
      <alignment vertical="center" wrapText="1"/>
    </xf>
    <xf numFmtId="0" fontId="2" fillId="19" borderId="10" xfId="0" applyFont="1" applyFill="1" applyBorder="1" applyAlignment="1">
      <alignment vertical="center" wrapText="1"/>
    </xf>
    <xf numFmtId="0" fontId="2" fillId="31" borderId="10" xfId="0" applyFont="1" applyFill="1" applyBorder="1" applyAlignment="1">
      <alignment vertical="center" wrapText="1"/>
    </xf>
    <xf numFmtId="0" fontId="2" fillId="12" borderId="10" xfId="0" applyFont="1" applyFill="1" applyBorder="1" applyAlignment="1">
      <alignment vertical="center" wrapText="1"/>
    </xf>
    <xf numFmtId="0" fontId="2" fillId="64" borderId="10" xfId="0" applyFont="1" applyFill="1" applyBorder="1" applyAlignment="1">
      <alignment horizontal="right"/>
    </xf>
    <xf numFmtId="0" fontId="2" fillId="26" borderId="10" xfId="0" applyFont="1" applyFill="1" applyBorder="1" applyAlignment="1">
      <alignment vertical="center" wrapText="1"/>
    </xf>
    <xf numFmtId="0" fontId="2" fillId="188" borderId="10" xfId="0" applyFont="1" applyFill="1" applyBorder="1" applyAlignment="1">
      <alignment vertical="center"/>
    </xf>
    <xf numFmtId="0" fontId="2" fillId="113" borderId="10" xfId="0" applyFont="1" applyFill="1" applyBorder="1" applyAlignment="1">
      <alignment vertical="center" wrapText="1"/>
    </xf>
    <xf numFmtId="0" fontId="4" fillId="0" borderId="10" xfId="0" applyNumberFormat="1" applyFont="1" applyBorder="1" applyAlignment="1"/>
    <xf numFmtId="0" fontId="2" fillId="56" borderId="10" xfId="0" applyFont="1" applyFill="1" applyBorder="1" applyAlignment="1">
      <alignment vertical="center" wrapText="1"/>
    </xf>
    <xf numFmtId="0" fontId="2" fillId="50" borderId="10" xfId="0" applyFont="1" applyFill="1" applyBorder="1" applyAlignment="1">
      <alignment vertical="center"/>
    </xf>
    <xf numFmtId="0" fontId="0" fillId="0" borderId="11" xfId="0" applyFont="1" applyFill="1" applyBorder="1" applyAlignment="1">
      <alignment horizontal="left"/>
    </xf>
    <xf numFmtId="0" fontId="2" fillId="67" borderId="10" xfId="0" applyFont="1" applyFill="1" applyBorder="1" applyAlignment="1">
      <alignment vertical="center" wrapText="1"/>
    </xf>
    <xf numFmtId="0" fontId="2" fillId="66" borderId="10" xfId="0" applyFont="1" applyFill="1" applyBorder="1" applyAlignment="1">
      <alignment vertical="center" wrapText="1"/>
    </xf>
    <xf numFmtId="0" fontId="0" fillId="18" borderId="10" xfId="0" applyFont="1" applyFill="1" applyBorder="1" applyAlignment="1"/>
    <xf numFmtId="0" fontId="0" fillId="17" borderId="10" xfId="0" applyFont="1" applyFill="1" applyBorder="1" applyAlignment="1"/>
    <xf numFmtId="0" fontId="2" fillId="21" borderId="10" xfId="0" applyFont="1" applyFill="1" applyBorder="1" applyAlignment="1">
      <alignment vertical="center" wrapText="1"/>
    </xf>
    <xf numFmtId="0" fontId="0" fillId="264" borderId="11" xfId="0" applyFont="1" applyFill="1" applyBorder="1" applyAlignment="1">
      <alignment horizontal="center"/>
    </xf>
    <xf numFmtId="0" fontId="0" fillId="264" borderId="13" xfId="0" applyFont="1" applyFill="1" applyBorder="1" applyAlignment="1">
      <alignment horizontal="center"/>
    </xf>
    <xf numFmtId="0" fontId="2" fillId="44" borderId="10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/>
    </xf>
    <xf numFmtId="0" fontId="0" fillId="0" borderId="10" xfId="0" applyNumberFormat="1" applyFont="1" applyBorder="1" applyAlignment="1"/>
    <xf numFmtId="0" fontId="2" fillId="4" borderId="10" xfId="0" applyFont="1" applyFill="1" applyBorder="1" applyAlignment="1">
      <alignment vertical="center" wrapText="1"/>
    </xf>
    <xf numFmtId="0" fontId="0" fillId="4" borderId="10" xfId="0" applyFont="1" applyFill="1" applyBorder="1" applyAlignment="1"/>
    <xf numFmtId="0" fontId="0" fillId="54" borderId="10" xfId="0" applyFont="1" applyFill="1" applyBorder="1" applyAlignment="1"/>
    <xf numFmtId="0" fontId="2" fillId="38" borderId="10" xfId="0" applyFont="1" applyFill="1" applyBorder="1" applyAlignment="1">
      <alignment vertical="center" wrapText="1"/>
    </xf>
    <xf numFmtId="0" fontId="0" fillId="26" borderId="10" xfId="0" applyFont="1" applyFill="1" applyBorder="1" applyAlignment="1"/>
    <xf numFmtId="0" fontId="0" fillId="264" borderId="10" xfId="0" applyFont="1" applyFill="1" applyBorder="1" applyAlignment="1">
      <alignment horizontal="left"/>
    </xf>
    <xf numFmtId="0" fontId="0" fillId="264" borderId="10" xfId="0" applyFont="1" applyFill="1" applyBorder="1" applyAlignment="1">
      <alignment horizontal="center"/>
    </xf>
    <xf numFmtId="49" fontId="0" fillId="264" borderId="12" xfId="0" applyNumberFormat="1" applyFont="1" applyFill="1" applyBorder="1" applyAlignment="1">
      <alignment horizontal="center"/>
    </xf>
    <xf numFmtId="0" fontId="2" fillId="32" borderId="10" xfId="0" applyFont="1" applyFill="1" applyBorder="1" applyAlignment="1">
      <alignment vertical="center"/>
    </xf>
    <xf numFmtId="0" fontId="2" fillId="37" borderId="10" xfId="0" applyFont="1" applyFill="1" applyBorder="1" applyAlignment="1">
      <alignment vertical="center"/>
    </xf>
    <xf numFmtId="0" fontId="2" fillId="7" borderId="10" xfId="0" applyFont="1" applyFill="1" applyBorder="1" applyAlignment="1">
      <alignment vertical="center"/>
    </xf>
    <xf numFmtId="0" fontId="2" fillId="18" borderId="10" xfId="0" applyFont="1" applyFill="1" applyBorder="1" applyAlignment="1">
      <alignment vertical="center" wrapText="1"/>
    </xf>
    <xf numFmtId="0" fontId="2" fillId="48" borderId="10" xfId="0" applyFont="1" applyFill="1" applyBorder="1" applyAlignment="1">
      <alignment vertical="center"/>
    </xf>
    <xf numFmtId="0" fontId="2" fillId="44" borderId="10" xfId="0" applyFont="1" applyFill="1" applyBorder="1" applyAlignment="1">
      <alignment horizontal="right"/>
    </xf>
    <xf numFmtId="0" fontId="2" fillId="15" borderId="10" xfId="0" applyFont="1" applyFill="1" applyBorder="1" applyAlignment="1">
      <alignment vertical="center"/>
    </xf>
    <xf numFmtId="0" fontId="2" fillId="14" borderId="10" xfId="0" applyFont="1" applyFill="1" applyBorder="1" applyAlignment="1">
      <alignment vertical="center" wrapText="1"/>
    </xf>
    <xf numFmtId="0" fontId="2" fillId="49" borderId="10" xfId="0" applyFont="1" applyFill="1" applyBorder="1" applyAlignment="1">
      <alignment vertical="center"/>
    </xf>
    <xf numFmtId="0" fontId="2" fillId="38" borderId="10" xfId="0" applyFont="1" applyFill="1" applyBorder="1" applyAlignment="1">
      <alignment vertical="center"/>
    </xf>
    <xf numFmtId="0" fontId="2" fillId="198" borderId="10" xfId="0" applyFont="1" applyFill="1" applyBorder="1" applyAlignment="1">
      <alignment vertical="center" wrapText="1"/>
    </xf>
    <xf numFmtId="0" fontId="2" fillId="39" borderId="10" xfId="0" applyFont="1" applyFill="1" applyBorder="1" applyAlignment="1">
      <alignment vertical="center" wrapText="1"/>
    </xf>
    <xf numFmtId="0" fontId="2" fillId="16" borderId="10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17" borderId="10" xfId="0" applyFont="1" applyFill="1" applyBorder="1" applyAlignment="1">
      <alignment vertical="center" wrapText="1"/>
    </xf>
    <xf numFmtId="0" fontId="2" fillId="61" borderId="10" xfId="0" applyFont="1" applyFill="1" applyBorder="1" applyAlignment="1">
      <alignment vertical="center" wrapText="1"/>
    </xf>
    <xf numFmtId="0" fontId="2" fillId="5" borderId="10" xfId="0" applyFont="1" applyFill="1" applyBorder="1" applyAlignment="1">
      <alignment vertical="center" wrapText="1"/>
    </xf>
    <xf numFmtId="0" fontId="2" fillId="53" borderId="10" xfId="0" applyFont="1" applyFill="1" applyBorder="1" applyAlignment="1">
      <alignment vertical="center"/>
    </xf>
    <xf numFmtId="0" fontId="2" fillId="52" borderId="10" xfId="0" applyFont="1" applyFill="1" applyBorder="1" applyAlignment="1">
      <alignment vertical="center"/>
    </xf>
    <xf numFmtId="0" fontId="2" fillId="24" borderId="10" xfId="0" applyFont="1" applyFill="1" applyBorder="1" applyAlignment="1">
      <alignment vertical="center"/>
    </xf>
    <xf numFmtId="0" fontId="0" fillId="24" borderId="1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2" fillId="24" borderId="10" xfId="0" applyFont="1" applyFill="1" applyBorder="1" applyAlignment="1">
      <alignment vertical="center" wrapText="1"/>
    </xf>
    <xf numFmtId="0" fontId="0" fillId="44" borderId="10" xfId="0" applyFont="1" applyFill="1" applyBorder="1" applyAlignment="1"/>
    <xf numFmtId="0" fontId="0" fillId="59" borderId="10" xfId="0" applyFont="1" applyFill="1" applyBorder="1" applyAlignment="1"/>
    <xf numFmtId="0" fontId="0" fillId="3" borderId="10" xfId="0" applyFont="1" applyFill="1" applyBorder="1" applyAlignment="1"/>
    <xf numFmtId="0" fontId="0" fillId="58" borderId="10" xfId="0" applyFont="1" applyFill="1" applyBorder="1" applyAlignment="1"/>
    <xf numFmtId="0" fontId="2" fillId="30" borderId="10" xfId="0" applyFont="1" applyFill="1" applyBorder="1" applyAlignment="1">
      <alignment vertical="center"/>
    </xf>
    <xf numFmtId="0" fontId="2" fillId="33" borderId="10" xfId="0" applyFont="1" applyFill="1" applyBorder="1" applyAlignment="1">
      <alignment vertical="center"/>
    </xf>
    <xf numFmtId="0" fontId="0" fillId="9" borderId="10" xfId="0" applyFont="1" applyFill="1" applyBorder="1" applyAlignment="1"/>
    <xf numFmtId="0" fontId="2" fillId="58" borderId="10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2" fillId="28" borderId="10" xfId="0" applyFont="1" applyFill="1" applyBorder="1" applyAlignment="1">
      <alignment vertical="center" wrapText="1"/>
    </xf>
    <xf numFmtId="0" fontId="2" fillId="60" borderId="10" xfId="0" applyFont="1" applyFill="1" applyBorder="1" applyAlignment="1">
      <alignment vertical="center" wrapText="1"/>
    </xf>
    <xf numFmtId="0" fontId="2" fillId="46" borderId="10" xfId="0" applyFont="1" applyFill="1" applyBorder="1" applyAlignment="1">
      <alignment vertical="center"/>
    </xf>
    <xf numFmtId="0" fontId="0" fillId="264" borderId="10" xfId="0" applyFont="1" applyFill="1" applyBorder="1" applyAlignment="1"/>
    <xf numFmtId="0" fontId="2" fillId="57" borderId="10" xfId="0" applyFont="1" applyFill="1" applyBorder="1" applyAlignment="1">
      <alignment vertical="center"/>
    </xf>
    <xf numFmtId="0" fontId="4" fillId="0" borderId="10" xfId="0" applyFont="1" applyFill="1" applyBorder="1" applyAlignment="1">
      <alignment horizontal="left"/>
    </xf>
    <xf numFmtId="0" fontId="0" fillId="0" borderId="10" xfId="0" quotePrefix="1" applyBorder="1" applyAlignment="1">
      <alignment horizontal="left"/>
    </xf>
    <xf numFmtId="0" fontId="2" fillId="13" borderId="10" xfId="0" applyFont="1" applyFill="1" applyBorder="1" applyAlignment="1">
      <alignment vertical="center" wrapText="1"/>
    </xf>
    <xf numFmtId="0" fontId="2" fillId="27" borderId="10" xfId="0" applyFont="1" applyFill="1" applyBorder="1" applyAlignment="1">
      <alignment vertical="center" wrapText="1"/>
    </xf>
    <xf numFmtId="0" fontId="2" fillId="109" borderId="10" xfId="0" applyFont="1" applyFill="1" applyBorder="1" applyAlignment="1">
      <alignment vertical="center"/>
    </xf>
    <xf numFmtId="0" fontId="2" fillId="55" borderId="10" xfId="0" applyFont="1" applyFill="1" applyBorder="1" applyAlignment="1">
      <alignment vertical="center"/>
    </xf>
    <xf numFmtId="0" fontId="2" fillId="54" borderId="10" xfId="0" applyFont="1" applyFill="1" applyBorder="1" applyAlignment="1">
      <alignment vertical="center"/>
    </xf>
    <xf numFmtId="0" fontId="2" fillId="51" borderId="10" xfId="0" applyFont="1" applyFill="1" applyBorder="1" applyAlignment="1">
      <alignment vertical="center" wrapText="1"/>
    </xf>
    <xf numFmtId="0" fontId="2" fillId="8" borderId="10" xfId="0" applyFont="1" applyFill="1" applyBorder="1" applyAlignment="1">
      <alignment vertical="center" wrapText="1"/>
    </xf>
    <xf numFmtId="0" fontId="2" fillId="7" borderId="10" xfId="0" applyFont="1" applyFill="1" applyBorder="1" applyAlignment="1">
      <alignment vertical="center" wrapText="1"/>
    </xf>
    <xf numFmtId="0" fontId="2" fillId="36" borderId="10" xfId="0" applyFont="1" applyFill="1" applyBorder="1" applyAlignment="1">
      <alignment vertical="center" wrapText="1"/>
    </xf>
    <xf numFmtId="0" fontId="2" fillId="47" borderId="10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left"/>
    </xf>
    <xf numFmtId="0" fontId="4" fillId="0" borderId="13" xfId="0" applyFont="1" applyBorder="1" applyAlignment="1"/>
    <xf numFmtId="0" fontId="0" fillId="0" borderId="13" xfId="0" applyFont="1" applyBorder="1" applyAlignment="1"/>
    <xf numFmtId="0" fontId="2" fillId="45" borderId="13" xfId="0" applyFont="1" applyFill="1" applyBorder="1" applyAlignment="1">
      <alignment vertical="center" wrapText="1"/>
    </xf>
    <xf numFmtId="0" fontId="2" fillId="188" borderId="14" xfId="0" applyFont="1" applyFill="1" applyBorder="1" applyAlignment="1">
      <alignment vertical="center" wrapText="1"/>
    </xf>
    <xf numFmtId="0" fontId="0" fillId="0" borderId="13" xfId="0" applyBorder="1" applyAlignment="1">
      <alignment horizontal="left"/>
    </xf>
    <xf numFmtId="49" fontId="0" fillId="0" borderId="15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right"/>
    </xf>
    <xf numFmtId="49" fontId="0" fillId="0" borderId="1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right"/>
    </xf>
    <xf numFmtId="0" fontId="4" fillId="0" borderId="7" xfId="0" applyFont="1" applyFill="1" applyBorder="1" applyAlignment="1">
      <alignment horizontal="left"/>
    </xf>
    <xf numFmtId="0" fontId="4" fillId="0" borderId="8" xfId="0" applyFont="1" applyBorder="1" applyAlignment="1"/>
    <xf numFmtId="0" fontId="0" fillId="0" borderId="8" xfId="0" applyFont="1" applyBorder="1" applyAlignment="1"/>
    <xf numFmtId="0" fontId="2" fillId="43" borderId="8" xfId="0" applyFont="1" applyFill="1" applyBorder="1" applyAlignment="1">
      <alignment vertical="center" wrapText="1"/>
    </xf>
    <xf numFmtId="0" fontId="2" fillId="188" borderId="7" xfId="0" applyFont="1" applyFill="1" applyBorder="1" applyAlignment="1">
      <alignment vertical="center" wrapText="1"/>
    </xf>
    <xf numFmtId="0" fontId="0" fillId="0" borderId="8" xfId="0" applyBorder="1" applyAlignment="1">
      <alignment horizontal="left"/>
    </xf>
    <xf numFmtId="49" fontId="0" fillId="0" borderId="9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29" borderId="10" xfId="0" applyFont="1" applyFill="1" applyBorder="1" applyAlignment="1">
      <alignment vertical="center" wrapText="1"/>
    </xf>
    <xf numFmtId="0" fontId="2" fillId="42" borderId="10" xfId="0" applyFont="1" applyFill="1" applyBorder="1" applyAlignment="1">
      <alignment vertical="center"/>
    </xf>
    <xf numFmtId="0" fontId="2" fillId="18" borderId="10" xfId="0" applyFont="1" applyFill="1" applyBorder="1" applyAlignment="1">
      <alignment vertical="center"/>
    </xf>
    <xf numFmtId="0" fontId="2" fillId="41" borderId="10" xfId="0" applyFont="1" applyFill="1" applyBorder="1" applyAlignment="1">
      <alignment vertical="center"/>
    </xf>
    <xf numFmtId="0" fontId="2" fillId="40" borderId="10" xfId="0" applyFont="1" applyFill="1" applyBorder="1" applyAlignment="1">
      <alignment vertical="center"/>
    </xf>
    <xf numFmtId="0" fontId="0" fillId="28" borderId="10" xfId="0" applyFont="1" applyFill="1" applyBorder="1" applyAlignment="1"/>
    <xf numFmtId="0" fontId="2" fillId="35" borderId="10" xfId="0" applyFont="1" applyFill="1" applyBorder="1" applyAlignment="1">
      <alignment vertical="center" wrapText="1"/>
    </xf>
    <xf numFmtId="0" fontId="2" fillId="33" borderId="17" xfId="0" applyFont="1" applyFill="1" applyBorder="1" applyAlignment="1">
      <alignment vertical="center"/>
    </xf>
    <xf numFmtId="0" fontId="2" fillId="188" borderId="10" xfId="0" applyFont="1" applyFill="1" applyBorder="1" applyAlignment="1">
      <alignment vertical="center" wrapText="1"/>
    </xf>
    <xf numFmtId="0" fontId="2" fillId="67" borderId="17" xfId="0" applyFont="1" applyFill="1" applyBorder="1" applyAlignment="1">
      <alignment vertical="center" wrapText="1"/>
    </xf>
    <xf numFmtId="0" fontId="2" fillId="32" borderId="17" xfId="0" applyFont="1" applyFill="1" applyBorder="1" applyAlignment="1">
      <alignment vertical="center" wrapText="1"/>
    </xf>
    <xf numFmtId="0" fontId="2" fillId="31" borderId="17" xfId="0" applyFont="1" applyFill="1" applyBorder="1" applyAlignment="1">
      <alignment vertical="center" wrapText="1"/>
    </xf>
    <xf numFmtId="0" fontId="2" fillId="25" borderId="10" xfId="0" applyFont="1" applyFill="1" applyBorder="1" applyAlignment="1">
      <alignment vertical="center"/>
    </xf>
    <xf numFmtId="0" fontId="0" fillId="0" borderId="11" xfId="0" applyFont="1" applyBorder="1" applyAlignment="1"/>
    <xf numFmtId="0" fontId="2" fillId="6" borderId="10" xfId="0" applyFont="1" applyFill="1" applyBorder="1" applyAlignment="1">
      <alignment vertical="center"/>
    </xf>
    <xf numFmtId="0" fontId="0" fillId="23" borderId="10" xfId="0" applyFont="1" applyFill="1" applyBorder="1" applyAlignment="1"/>
    <xf numFmtId="0" fontId="2" fillId="3" borderId="10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 wrapText="1"/>
    </xf>
    <xf numFmtId="0" fontId="4" fillId="0" borderId="14" xfId="0" applyFont="1" applyFill="1" applyBorder="1" applyAlignment="1">
      <alignment horizontal="left"/>
    </xf>
    <xf numFmtId="0" fontId="0" fillId="22" borderId="17" xfId="0" applyFont="1" applyFill="1" applyBorder="1" applyAlignment="1"/>
    <xf numFmtId="0" fontId="0" fillId="22" borderId="10" xfId="0" applyFont="1" applyFill="1" applyBorder="1" applyAlignment="1"/>
    <xf numFmtId="0" fontId="2" fillId="11" borderId="13" xfId="0" applyFont="1" applyFill="1" applyBorder="1" applyAlignment="1">
      <alignment vertical="center" wrapText="1"/>
    </xf>
    <xf numFmtId="0" fontId="0" fillId="21" borderId="10" xfId="0" applyFont="1" applyFill="1" applyBorder="1" applyAlignment="1"/>
    <xf numFmtId="49" fontId="2" fillId="188" borderId="10" xfId="0" applyNumberFormat="1" applyFont="1" applyFill="1" applyBorder="1" applyAlignment="1">
      <alignment vertical="center"/>
    </xf>
    <xf numFmtId="0" fontId="0" fillId="0" borderId="8" xfId="0" applyNumberFormat="1" applyBorder="1" applyAlignment="1">
      <alignment horizontal="center"/>
    </xf>
    <xf numFmtId="0" fontId="2" fillId="67" borderId="13" xfId="0" applyFont="1" applyFill="1" applyBorder="1" applyAlignment="1">
      <alignment vertical="center" wrapText="1"/>
    </xf>
    <xf numFmtId="0" fontId="2" fillId="188" borderId="13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8" xfId="0" applyFont="1" applyBorder="1" applyAlignment="1">
      <alignment horizontal="center"/>
    </xf>
    <xf numFmtId="0" fontId="6" fillId="263" borderId="5" xfId="2"/>
    <xf numFmtId="0" fontId="7" fillId="265" borderId="8" xfId="0" applyFont="1" applyFill="1" applyBorder="1" applyAlignment="1">
      <alignment horizontal="left"/>
    </xf>
    <xf numFmtId="1" fontId="0" fillId="0" borderId="0" xfId="0" applyNumberFormat="1"/>
  </cellXfs>
  <cellStyles count="3">
    <cellStyle name="Calculation" xfId="2" builtinId="22"/>
    <cellStyle name="Normal" xfId="0" builtinId="0"/>
    <cellStyle name="Title" xfId="1" builtinId="15"/>
  </cellStyles>
  <dxfs count="47"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0000"/>
        </patternFill>
      </fill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</dxf>
    <dxf>
      <numFmt numFmtId="0" formatCode="General"/>
    </dxf>
    <dxf>
      <numFmt numFmtId="164" formatCode="0.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 outline="0">
        <left/>
        <right/>
        <top/>
        <bottom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2222"/>
        <name val="Arial"/>
        <scheme val="none"/>
      </font>
      <numFmt numFmtId="30" formatCode="@"/>
      <fill>
        <patternFill patternType="solid">
          <fgColor indexed="64"/>
          <bgColor rgb="FFFFFFF8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2222"/>
        <name val="Arial"/>
        <scheme val="none"/>
      </font>
      <numFmt numFmtId="30" formatCode="@"/>
      <fill>
        <patternFill patternType="solid">
          <fgColor indexed="64"/>
          <bgColor rgb="FFFFFFF8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2222"/>
        <name val="Arial"/>
        <scheme val="none"/>
      </font>
      <fill>
        <patternFill patternType="solid">
          <fgColor indexed="64"/>
          <bgColor rgb="FFFFFFF8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rgb="FF000000"/>
        </patternFill>
      </fill>
    </dxf>
    <dxf>
      <numFmt numFmtId="0" formatCode="General"/>
    </dxf>
  </dxfs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N279" totalsRowShown="0">
  <autoFilter ref="A1:N279"/>
  <tableColumns count="14">
    <tableColumn id="1" name="Color_Id"/>
    <tableColumn id="2" name="Color_Name"/>
    <tableColumn id="14" name="Color Name" dataDxfId="46">
      <calculatedColumnFormula>VLOOKUP(Table1[[#This Row],[RGB]],'Color Chart'!$A$2:$G$143,3,FALSE)</calculatedColumnFormula>
    </tableColumn>
    <tableColumn id="3" name="Structure_Axial_Style"/>
    <tableColumn id="4" name="Structure_BEV_Style"/>
    <tableColumn id="5" name="Structure_Axial_Translucency"/>
    <tableColumn id="6" name="Structure_BEV_Translucency"/>
    <tableColumn id="7" name="Line_thickness"/>
    <tableColumn id="8" name="UseSpecular"/>
    <tableColumn id="9" name="RGB"/>
    <tableColumn id="10" name="RGB_Diffuse"/>
    <tableColumn id="11" name="RGB_Ambient"/>
    <tableColumn id="12" name="RGB_Specular" dataDxfId="45"/>
    <tableColumn id="13" name="Line_patter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Q279" totalsRowShown="0">
  <autoFilter ref="A1:Q279"/>
  <sortState ref="A2:Q279">
    <sortCondition descending="1" ref="O2:O279"/>
    <sortCondition ref="Q2:Q279"/>
    <sortCondition ref="P2:P279"/>
    <sortCondition ref="G2:G279"/>
    <sortCondition ref="H2:H279"/>
    <sortCondition ref="I2:I279"/>
  </sortState>
  <tableColumns count="17">
    <tableColumn id="1" name="ColorAndStyle"/>
    <tableColumn id="2" name="ColorAndStyle Name"/>
    <tableColumn id="14" name="Color Name" dataDxfId="9">
      <calculatedColumnFormula>VLOOKUP(Table14[[#This Row],[2D RGB]],'Color Chart'!$A$2:$G$143,3,FALSE)</calculatedColumnFormula>
    </tableColumn>
    <tableColumn id="9" name="2D RGB"/>
    <tableColumn id="10" name="3D RGB"/>
    <tableColumn id="6" name="Same 2D &amp; 3D Colour" dataDxfId="8">
      <calculatedColumnFormula>EXACT(E2,D2)</calculatedColumnFormula>
    </tableColumn>
    <tableColumn id="3" name="2D Style"/>
    <tableColumn id="4" name="3D Style"/>
    <tableColumn id="5" name="Translucency"/>
    <tableColumn id="11" name="RGB_Ambient"/>
    <tableColumn id="13" name="Line_pattern"/>
    <tableColumn id="7" name="Red" dataDxfId="7">
      <calculatedColumnFormula>INT(MID(Table14[[#This Row],[2D RGB]],2,FIND(",",Table14[[#This Row],[2D RGB]],2)-2))</calculatedColumnFormula>
    </tableColumn>
    <tableColumn id="8" name="Green" dataDxfId="6">
      <calculatedColumnFormula>INT(MID(Table14[[#This Row],[2D RGB]],FIND(",",Table14[[#This Row],[2D RGB]],2)+1,FIND(",",Table14[[#This Row],[2D RGB]],FIND(",",Table14[[#This Row],[2D RGB]],2)+1)-FIND(",",Table14[[#This Row],[2D RGB]],2)-1))</calculatedColumnFormula>
    </tableColumn>
    <tableColumn id="12" name="Blue" dataDxfId="5">
      <calculatedColumnFormula>INT(MID(Table14[[#This Row],[2D RGB]],FIND(",",Table14[[#This Row],[2D RGB]],FIND(",",Table14[[#This Row],[2D RGB]],2)+1)+1,LEN(Table14[[#This Row],[2D RGB]])-FIND(",",Table14[[#This Row],[2D RGB]],FIND(",",Table14[[#This Row],[2D RGB]],2)+1)-1))</calculatedColumnFormula>
    </tableColumn>
    <tableColumn id="15" name="Dominance">
      <calculatedColumnFormula>INDEX($L$1:$N$1,0,MATCH(MAX(L2:N2),L2:N2,0))</calculatedColumnFormula>
    </tableColumn>
    <tableColumn id="16" name="Brightness" dataDxfId="4">
      <calculatedColumnFormula>SQRT(L2^2+M2^2+N2^2)</calculatedColumnFormula>
    </tableColumn>
    <tableColumn id="17" name="Shade" dataDxfId="3">
      <calculatedColumnFormula>P2-MAX(L2:N2)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Colors" displayName="Colors" ref="A2:P241" totalsRowShown="0" headerRowDxfId="44" headerRowBorderDxfId="42" tableBorderDxfId="43" totalsRowBorderDxfId="41">
  <autoFilter ref="A2:P241"/>
  <tableColumns count="16">
    <tableColumn id="1" name="Structure" dataDxfId="40"/>
    <tableColumn id="2" name="Category" dataDxfId="38" totalsRowDxfId="39"/>
    <tableColumn id="3" name="ColorAndStyle" dataDxfId="36" totalsRowDxfId="37"/>
    <tableColumn id="5" name="2D Color" dataDxfId="34" totalsRowDxfId="35"/>
    <tableColumn id="6" name="Color Name" dataDxfId="32" totalsRowDxfId="33"/>
    <tableColumn id="7" name="(R,G,B)" dataDxfId="30" totalsRowDxfId="31"/>
    <tableColumn id="8" name="In 2D View" dataDxfId="28" totalsRowDxfId="29"/>
    <tableColumn id="9" name="In 3D View" dataDxfId="26" totalsRowDxfId="27"/>
    <tableColumn id="10" name="Transparency" dataDxfId="24" totalsRowDxfId="25"/>
    <tableColumn id="11" name="3D Color" dataDxfId="22" totalsRowDxfId="23"/>
    <tableColumn id="12" name="3D Color Name" dataDxfId="20" totalsRowDxfId="21"/>
    <tableColumn id="13" name="3D (R,G,B)" dataDxfId="18" totalsRowDxfId="19"/>
    <tableColumn id="14" name="Red" dataDxfId="16" totalsRowDxfId="17">
      <calculatedColumnFormula>MID(Colors[[#This Row],[(R,G,B)]],2,FIND(",",Colors[[#This Row],[(R,G,B)]],2)-2)</calculatedColumnFormula>
    </tableColumn>
    <tableColumn id="16" name="Green" dataDxfId="14" totalsRowDxfId="15">
      <calculatedColumnFormula>MID(Colors[[#This Row],[(R,G,B)]],FIND(",",Colors[[#This Row],[(R,G,B)]],2)+1,FIND(",",Colors[[#This Row],[(R,G,B)]],FIND(",",Colors[[#This Row],[(R,G,B)]],2)+1)-FIND(",",Colors[[#This Row],[(R,G,B)]],2)-1)</calculatedColumnFormula>
    </tableColumn>
    <tableColumn id="17" name="Blue" dataDxfId="12" totalsRowDxfId="13">
      <calculatedColumnFormula>MID(Colors[[#This Row],[(R,G,B)]],FIND(",",Colors[[#This Row],[(R,G,B)]],FIND(",",Colors[[#This Row],[(R,G,B)]],2)+1)+1,LEN(Colors[[#This Row],[(R,G,B)]])-FIND(",",Colors[[#This Row],[(R,G,B)]],FIND(",",Colors[[#This Row],[(R,G,B)]],2)+1)-1)</calculatedColumnFormula>
    </tableColumn>
    <tableColumn id="18" name="distance" dataDxfId="10" totalsRowDxfId="11">
      <calculatedColumnFormula>SQRT((Colors[[#This Row],[Red]]-$R$3)^2+(Colors[[#This Row],[Green]]-$S$3)^2+(Colors[[#This Row],[Blue]]-$T$3)^2)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9"/>
  <sheetViews>
    <sheetView topLeftCell="D1" workbookViewId="0">
      <selection activeCell="M13" sqref="M13"/>
    </sheetView>
  </sheetViews>
  <sheetFormatPr defaultRowHeight="15" x14ac:dyDescent="0.25"/>
  <cols>
    <col min="1" max="1" width="17.42578125" bestFit="1" customWidth="1"/>
    <col min="2" max="2" width="40" bestFit="1" customWidth="1"/>
    <col min="3" max="3" width="20.140625" bestFit="1" customWidth="1"/>
    <col min="4" max="4" width="22.140625" customWidth="1"/>
    <col min="5" max="5" width="21.140625" customWidth="1"/>
    <col min="6" max="6" width="29.140625" customWidth="1"/>
    <col min="7" max="7" width="28.140625" customWidth="1"/>
    <col min="8" max="8" width="16.140625" customWidth="1"/>
    <col min="9" max="9" width="14" customWidth="1"/>
    <col min="10" max="10" width="13.5703125" bestFit="1" customWidth="1"/>
    <col min="11" max="11" width="14.140625" customWidth="1"/>
    <col min="12" max="12" width="15.42578125" customWidth="1"/>
    <col min="13" max="13" width="15.28515625" customWidth="1"/>
    <col min="14" max="14" width="17.7109375" bestFit="1" customWidth="1"/>
  </cols>
  <sheetData>
    <row r="1" spans="1:14" x14ac:dyDescent="0.25">
      <c r="A1" t="s">
        <v>0</v>
      </c>
      <c r="B1" t="s">
        <v>1</v>
      </c>
      <c r="C1" s="334" t="s">
        <v>646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13</v>
      </c>
      <c r="B2" t="s">
        <v>14</v>
      </c>
      <c r="C2" t="str">
        <f>VLOOKUP(Table1[[#This Row],[RGB]],'Color Chart'!$A$2:$G$143,3,FALSE)</f>
        <v>dark turquoise</v>
      </c>
      <c r="D2" t="s">
        <v>15</v>
      </c>
      <c r="E2" t="s">
        <v>16</v>
      </c>
      <c r="F2">
        <v>0.25</v>
      </c>
      <c r="G2">
        <v>0.25</v>
      </c>
      <c r="H2">
        <v>1</v>
      </c>
      <c r="I2">
        <v>0</v>
      </c>
      <c r="J2" s="2" t="s">
        <v>17</v>
      </c>
      <c r="K2" s="2" t="s">
        <v>17</v>
      </c>
      <c r="L2" s="2" t="s">
        <v>17</v>
      </c>
      <c r="M2" s="16" t="s">
        <v>18</v>
      </c>
      <c r="N2" t="s">
        <v>19</v>
      </c>
    </row>
    <row r="3" spans="1:14" x14ac:dyDescent="0.25">
      <c r="A3" t="s">
        <v>20</v>
      </c>
      <c r="B3" t="s">
        <v>21</v>
      </c>
      <c r="C3" t="str">
        <f>VLOOKUP(Table1[[#This Row],[RGB]],'Color Chart'!$A$2:$G$143,3,FALSE)</f>
        <v>peach puff</v>
      </c>
      <c r="D3" t="s">
        <v>15</v>
      </c>
      <c r="E3" t="s">
        <v>16</v>
      </c>
      <c r="F3">
        <v>0.2</v>
      </c>
      <c r="G3">
        <v>0.2</v>
      </c>
      <c r="H3">
        <v>1</v>
      </c>
      <c r="I3">
        <v>0</v>
      </c>
      <c r="J3" s="3" t="s">
        <v>22</v>
      </c>
      <c r="K3" s="3" t="s">
        <v>22</v>
      </c>
      <c r="L3" s="3" t="s">
        <v>22</v>
      </c>
      <c r="M3" s="143" t="s">
        <v>23</v>
      </c>
      <c r="N3" t="s">
        <v>19</v>
      </c>
    </row>
    <row r="4" spans="1:14" x14ac:dyDescent="0.25">
      <c r="A4" t="s">
        <v>24</v>
      </c>
      <c r="B4" t="s">
        <v>25</v>
      </c>
      <c r="C4" t="str">
        <f>VLOOKUP(Table1[[#This Row],[RGB]],'Color Chart'!$A$2:$G$143,3,FALSE)</f>
        <v>plum</v>
      </c>
      <c r="D4" t="s">
        <v>15</v>
      </c>
      <c r="E4" t="s">
        <v>16</v>
      </c>
      <c r="F4">
        <v>0.21</v>
      </c>
      <c r="G4">
        <v>0.21</v>
      </c>
      <c r="H4">
        <v>1</v>
      </c>
      <c r="I4">
        <v>0</v>
      </c>
      <c r="J4" s="4" t="s">
        <v>26</v>
      </c>
      <c r="K4" s="4" t="s">
        <v>26</v>
      </c>
      <c r="L4" s="4" t="s">
        <v>26</v>
      </c>
      <c r="M4" s="82" t="s">
        <v>27</v>
      </c>
      <c r="N4" t="s">
        <v>19</v>
      </c>
    </row>
    <row r="5" spans="1:14" x14ac:dyDescent="0.25">
      <c r="A5" t="s">
        <v>28</v>
      </c>
      <c r="B5" t="s">
        <v>29</v>
      </c>
      <c r="C5" t="str">
        <f>VLOOKUP(Table1[[#This Row],[RGB]],'Color Chart'!$A$2:$G$143,3,FALSE)</f>
        <v>orchid</v>
      </c>
      <c r="D5" t="s">
        <v>15</v>
      </c>
      <c r="E5" t="s">
        <v>16</v>
      </c>
      <c r="F5">
        <v>0.21</v>
      </c>
      <c r="G5">
        <v>0.21</v>
      </c>
      <c r="H5">
        <v>1</v>
      </c>
      <c r="I5">
        <v>0</v>
      </c>
      <c r="J5" s="5" t="s">
        <v>30</v>
      </c>
      <c r="K5" s="5" t="s">
        <v>30</v>
      </c>
      <c r="L5" s="5" t="s">
        <v>30</v>
      </c>
      <c r="M5" s="16" t="s">
        <v>18</v>
      </c>
      <c r="N5" t="s">
        <v>19</v>
      </c>
    </row>
    <row r="6" spans="1:14" x14ac:dyDescent="0.25">
      <c r="A6" t="s">
        <v>31</v>
      </c>
      <c r="B6" t="s">
        <v>32</v>
      </c>
      <c r="C6" t="str">
        <f>VLOOKUP(Table1[[#This Row],[RGB]],'Color Chart'!$A$2:$G$143,3,FALSE)</f>
        <v>light pink</v>
      </c>
      <c r="D6" t="s">
        <v>33</v>
      </c>
      <c r="E6" t="s">
        <v>16</v>
      </c>
      <c r="F6">
        <v>0</v>
      </c>
      <c r="G6">
        <v>0</v>
      </c>
      <c r="H6">
        <v>1</v>
      </c>
      <c r="I6">
        <v>0</v>
      </c>
      <c r="J6" s="6" t="s">
        <v>34</v>
      </c>
      <c r="K6" s="6" t="s">
        <v>34</v>
      </c>
      <c r="L6" s="6" t="s">
        <v>34</v>
      </c>
      <c r="M6" s="144" t="s">
        <v>35</v>
      </c>
      <c r="N6" t="s">
        <v>19</v>
      </c>
    </row>
    <row r="7" spans="1:14" x14ac:dyDescent="0.25">
      <c r="A7" t="s">
        <v>36</v>
      </c>
      <c r="B7" t="s">
        <v>29</v>
      </c>
      <c r="C7" t="str">
        <f>VLOOKUP(Table1[[#This Row],[RGB]],'Color Chart'!$A$2:$G$143,3,FALSE)</f>
        <v>orchid</v>
      </c>
      <c r="D7" t="s">
        <v>15</v>
      </c>
      <c r="E7" t="s">
        <v>16</v>
      </c>
      <c r="F7">
        <v>0.46</v>
      </c>
      <c r="G7">
        <v>0.46</v>
      </c>
      <c r="H7">
        <v>1</v>
      </c>
      <c r="I7">
        <v>0</v>
      </c>
      <c r="J7" s="5" t="s">
        <v>30</v>
      </c>
      <c r="K7" s="5" t="s">
        <v>30</v>
      </c>
      <c r="L7" s="5" t="s">
        <v>30</v>
      </c>
      <c r="M7" s="16" t="s">
        <v>18</v>
      </c>
      <c r="N7" t="s">
        <v>19</v>
      </c>
    </row>
    <row r="8" spans="1:14" x14ac:dyDescent="0.25">
      <c r="A8" t="s">
        <v>37</v>
      </c>
      <c r="B8" t="s">
        <v>38</v>
      </c>
      <c r="C8" t="str">
        <f>VLOOKUP(Table1[[#This Row],[RGB]],'Color Chart'!$A$2:$G$143,3,FALSE)</f>
        <v>olive drab</v>
      </c>
      <c r="D8" t="s">
        <v>15</v>
      </c>
      <c r="E8" t="s">
        <v>16</v>
      </c>
      <c r="F8">
        <v>0.1</v>
      </c>
      <c r="G8">
        <v>0.1</v>
      </c>
      <c r="H8">
        <v>1</v>
      </c>
      <c r="I8">
        <v>0</v>
      </c>
      <c r="J8" s="7" t="s">
        <v>39</v>
      </c>
      <c r="K8" s="7" t="s">
        <v>39</v>
      </c>
      <c r="L8" s="7" t="s">
        <v>39</v>
      </c>
      <c r="M8" s="16" t="s">
        <v>18</v>
      </c>
      <c r="N8" t="s">
        <v>19</v>
      </c>
    </row>
    <row r="9" spans="1:14" x14ac:dyDescent="0.25">
      <c r="A9" t="s">
        <v>40</v>
      </c>
      <c r="B9" t="s">
        <v>41</v>
      </c>
      <c r="C9" t="str">
        <f>VLOOKUP(Table1[[#This Row],[RGB]],'Color Chart'!$A$2:$G$143,3,FALSE)</f>
        <v>dark cyan</v>
      </c>
      <c r="D9" t="s">
        <v>15</v>
      </c>
      <c r="E9" t="s">
        <v>16</v>
      </c>
      <c r="F9">
        <v>0.24</v>
      </c>
      <c r="G9">
        <v>0.24</v>
      </c>
      <c r="H9">
        <v>1</v>
      </c>
      <c r="I9">
        <v>0</v>
      </c>
      <c r="J9" s="8" t="s">
        <v>42</v>
      </c>
      <c r="K9" s="8" t="s">
        <v>42</v>
      </c>
      <c r="L9" s="8" t="s">
        <v>42</v>
      </c>
      <c r="M9" s="16" t="s">
        <v>18</v>
      </c>
      <c r="N9" t="s">
        <v>19</v>
      </c>
    </row>
    <row r="10" spans="1:14" x14ac:dyDescent="0.25">
      <c r="A10" t="s">
        <v>43</v>
      </c>
      <c r="B10" t="s">
        <v>44</v>
      </c>
      <c r="C10" t="str">
        <f>VLOOKUP(Table1[[#This Row],[RGB]],'Color Chart'!$A$2:$G$143,3,FALSE)</f>
        <v>deep sky blue</v>
      </c>
      <c r="D10" t="s">
        <v>33</v>
      </c>
      <c r="E10" t="s">
        <v>16</v>
      </c>
      <c r="F10">
        <v>0</v>
      </c>
      <c r="G10">
        <v>0</v>
      </c>
      <c r="H10">
        <v>1</v>
      </c>
      <c r="I10">
        <v>0</v>
      </c>
      <c r="J10" s="9" t="s">
        <v>45</v>
      </c>
      <c r="K10" s="9" t="s">
        <v>45</v>
      </c>
      <c r="L10" s="9" t="s">
        <v>45</v>
      </c>
      <c r="M10" s="16" t="s">
        <v>18</v>
      </c>
      <c r="N10" t="s">
        <v>19</v>
      </c>
    </row>
    <row r="11" spans="1:14" x14ac:dyDescent="0.25">
      <c r="A11" t="s">
        <v>46</v>
      </c>
      <c r="B11" t="s">
        <v>47</v>
      </c>
      <c r="C11" t="e">
        <f>VLOOKUP(Table1[[#This Row],[RGB]],'Color Chart'!$A$2:$G$143,3,FALSE)</f>
        <v>#N/A</v>
      </c>
      <c r="D11" t="s">
        <v>15</v>
      </c>
      <c r="E11" t="s">
        <v>16</v>
      </c>
      <c r="F11">
        <v>0.71</v>
      </c>
      <c r="G11">
        <v>0.71</v>
      </c>
      <c r="H11">
        <v>1</v>
      </c>
      <c r="I11">
        <v>0</v>
      </c>
      <c r="J11" s="10" t="s">
        <v>48</v>
      </c>
      <c r="K11" s="10" t="s">
        <v>48</v>
      </c>
      <c r="L11" s="10" t="s">
        <v>48</v>
      </c>
      <c r="M11" s="16" t="s">
        <v>18</v>
      </c>
      <c r="N11" t="s">
        <v>19</v>
      </c>
    </row>
    <row r="12" spans="1:14" x14ac:dyDescent="0.25">
      <c r="A12" t="s">
        <v>49</v>
      </c>
      <c r="B12" t="s">
        <v>50</v>
      </c>
      <c r="C12" t="str">
        <f>VLOOKUP(Table1[[#This Row],[RGB]],'Color Chart'!$A$2:$G$143,3,FALSE)</f>
        <v>deep pink</v>
      </c>
      <c r="D12" t="s">
        <v>15</v>
      </c>
      <c r="E12" t="s">
        <v>16</v>
      </c>
      <c r="F12">
        <v>0.74</v>
      </c>
      <c r="G12">
        <v>0.74</v>
      </c>
      <c r="H12">
        <v>1</v>
      </c>
      <c r="I12">
        <v>0</v>
      </c>
      <c r="J12" s="11" t="s">
        <v>51</v>
      </c>
      <c r="K12" s="11" t="s">
        <v>51</v>
      </c>
      <c r="L12" s="11" t="s">
        <v>51</v>
      </c>
      <c r="M12" s="16" t="s">
        <v>18</v>
      </c>
      <c r="N12" t="s">
        <v>19</v>
      </c>
    </row>
    <row r="13" spans="1:14" x14ac:dyDescent="0.25">
      <c r="A13" t="s">
        <v>52</v>
      </c>
      <c r="B13" t="s">
        <v>53</v>
      </c>
      <c r="C13" t="str">
        <f>VLOOKUP(Table1[[#This Row],[RGB]],'Color Chart'!$A$2:$G$143,3,FALSE)</f>
        <v>orange</v>
      </c>
      <c r="D13" t="s">
        <v>15</v>
      </c>
      <c r="E13" t="s">
        <v>16</v>
      </c>
      <c r="F13">
        <v>0.66</v>
      </c>
      <c r="G13">
        <v>0.66</v>
      </c>
      <c r="H13">
        <v>1</v>
      </c>
      <c r="I13">
        <v>0</v>
      </c>
      <c r="J13" s="12" t="s">
        <v>54</v>
      </c>
      <c r="K13" s="12" t="s">
        <v>54</v>
      </c>
      <c r="L13" s="12" t="s">
        <v>54</v>
      </c>
      <c r="M13" s="16" t="s">
        <v>18</v>
      </c>
      <c r="N13" t="s">
        <v>19</v>
      </c>
    </row>
    <row r="14" spans="1:14" x14ac:dyDescent="0.25">
      <c r="A14" t="s">
        <v>55</v>
      </c>
      <c r="B14" t="s">
        <v>56</v>
      </c>
      <c r="C14" t="str">
        <f>VLOOKUP(Table1[[#This Row],[RGB]],'Color Chart'!$A$2:$G$143,3,FALSE)</f>
        <v>gold</v>
      </c>
      <c r="D14" t="s">
        <v>15</v>
      </c>
      <c r="E14" t="s">
        <v>16</v>
      </c>
      <c r="F14">
        <v>0.69</v>
      </c>
      <c r="G14">
        <v>0.69</v>
      </c>
      <c r="H14">
        <v>1</v>
      </c>
      <c r="I14">
        <v>0</v>
      </c>
      <c r="J14" s="13" t="s">
        <v>57</v>
      </c>
      <c r="K14" s="13" t="s">
        <v>57</v>
      </c>
      <c r="L14" s="13" t="s">
        <v>57</v>
      </c>
      <c r="M14" s="16" t="s">
        <v>18</v>
      </c>
      <c r="N14" t="s">
        <v>19</v>
      </c>
    </row>
    <row r="15" spans="1:14" x14ac:dyDescent="0.25">
      <c r="A15" t="s">
        <v>58</v>
      </c>
      <c r="B15" t="s">
        <v>59</v>
      </c>
      <c r="C15" t="str">
        <f>VLOOKUP(Table1[[#This Row],[RGB]],'Color Chart'!$A$2:$G$143,3,FALSE)</f>
        <v>moccasin</v>
      </c>
      <c r="D15" t="s">
        <v>15</v>
      </c>
      <c r="E15" t="s">
        <v>16</v>
      </c>
      <c r="F15">
        <v>0.72</v>
      </c>
      <c r="G15">
        <v>0.72</v>
      </c>
      <c r="H15">
        <v>1</v>
      </c>
      <c r="I15">
        <v>0</v>
      </c>
      <c r="J15" s="14" t="s">
        <v>60</v>
      </c>
      <c r="K15" s="14" t="s">
        <v>60</v>
      </c>
      <c r="L15" s="14" t="s">
        <v>60</v>
      </c>
      <c r="M15" s="16" t="s">
        <v>18</v>
      </c>
      <c r="N15" t="s">
        <v>19</v>
      </c>
    </row>
    <row r="16" spans="1:14" x14ac:dyDescent="0.25">
      <c r="A16" t="s">
        <v>61</v>
      </c>
      <c r="B16" t="s">
        <v>62</v>
      </c>
      <c r="C16" t="str">
        <f>VLOOKUP(Table1[[#This Row],[RGB]],'Color Chart'!$A$2:$G$143,3,FALSE)</f>
        <v>dark khaki</v>
      </c>
      <c r="D16" t="s">
        <v>15</v>
      </c>
      <c r="E16" t="s">
        <v>16</v>
      </c>
      <c r="F16">
        <v>0.69</v>
      </c>
      <c r="G16">
        <v>0.69</v>
      </c>
      <c r="H16">
        <v>1</v>
      </c>
      <c r="I16">
        <v>0</v>
      </c>
      <c r="J16" s="15" t="s">
        <v>63</v>
      </c>
      <c r="K16" s="15" t="s">
        <v>63</v>
      </c>
      <c r="L16" s="15" t="s">
        <v>63</v>
      </c>
      <c r="M16" s="16" t="s">
        <v>18</v>
      </c>
      <c r="N16" t="s">
        <v>19</v>
      </c>
    </row>
    <row r="17" spans="1:14" x14ac:dyDescent="0.25">
      <c r="A17" t="s">
        <v>64</v>
      </c>
      <c r="B17" t="s">
        <v>59</v>
      </c>
      <c r="C17" t="str">
        <f>VLOOKUP(Table1[[#This Row],[RGB]],'Color Chart'!$A$2:$G$143,3,FALSE)</f>
        <v>moccasin</v>
      </c>
      <c r="D17" t="s">
        <v>15</v>
      </c>
      <c r="E17" t="s">
        <v>16</v>
      </c>
      <c r="F17">
        <v>0.73</v>
      </c>
      <c r="G17">
        <v>0.73</v>
      </c>
      <c r="H17">
        <v>1</v>
      </c>
      <c r="I17">
        <v>0</v>
      </c>
      <c r="J17" s="14" t="s">
        <v>60</v>
      </c>
      <c r="K17" s="14" t="s">
        <v>60</v>
      </c>
      <c r="L17" s="14" t="s">
        <v>60</v>
      </c>
      <c r="M17" s="16" t="s">
        <v>18</v>
      </c>
      <c r="N17" t="s">
        <v>19</v>
      </c>
    </row>
    <row r="18" spans="1:14" x14ac:dyDescent="0.25">
      <c r="A18" t="s">
        <v>65</v>
      </c>
      <c r="B18" t="s">
        <v>62</v>
      </c>
      <c r="C18" t="str">
        <f>VLOOKUP(Table1[[#This Row],[RGB]],'Color Chart'!$A$2:$G$143,3,FALSE)</f>
        <v>dark khaki</v>
      </c>
      <c r="D18" t="s">
        <v>15</v>
      </c>
      <c r="E18" t="s">
        <v>16</v>
      </c>
      <c r="F18">
        <v>0.71</v>
      </c>
      <c r="G18">
        <v>0.71</v>
      </c>
      <c r="H18">
        <v>1</v>
      </c>
      <c r="I18">
        <v>0</v>
      </c>
      <c r="J18" s="15" t="s">
        <v>63</v>
      </c>
      <c r="K18" s="15" t="s">
        <v>63</v>
      </c>
      <c r="L18" s="15" t="s">
        <v>63</v>
      </c>
      <c r="M18" s="16" t="s">
        <v>18</v>
      </c>
      <c r="N18" t="s">
        <v>19</v>
      </c>
    </row>
    <row r="19" spans="1:14" x14ac:dyDescent="0.25">
      <c r="A19" t="s">
        <v>66</v>
      </c>
      <c r="B19" t="s">
        <v>67</v>
      </c>
      <c r="C19" t="str">
        <f>VLOOKUP(Table1[[#This Row],[RGB]],'Color Chart'!$A$2:$G$143,3,FALSE)</f>
        <v>white</v>
      </c>
      <c r="D19" t="s">
        <v>15</v>
      </c>
      <c r="E19" t="s">
        <v>33</v>
      </c>
      <c r="F19">
        <v>1</v>
      </c>
      <c r="G19">
        <v>1</v>
      </c>
      <c r="H19">
        <v>1</v>
      </c>
      <c r="I19">
        <v>0</v>
      </c>
      <c r="J19" s="16" t="s">
        <v>18</v>
      </c>
      <c r="K19" s="16" t="s">
        <v>18</v>
      </c>
      <c r="L19" s="16" t="s">
        <v>18</v>
      </c>
      <c r="M19" s="16" t="s">
        <v>18</v>
      </c>
      <c r="N19" t="s">
        <v>19</v>
      </c>
    </row>
    <row r="20" spans="1:14" x14ac:dyDescent="0.25">
      <c r="A20" t="s">
        <v>68</v>
      </c>
      <c r="B20" t="s">
        <v>67</v>
      </c>
      <c r="C20" t="str">
        <f>VLOOKUP(Table1[[#This Row],[RGB]],'Color Chart'!$A$2:$G$143,3,FALSE)</f>
        <v>white</v>
      </c>
      <c r="D20" t="s">
        <v>15</v>
      </c>
      <c r="E20" t="s">
        <v>33</v>
      </c>
      <c r="F20">
        <v>1</v>
      </c>
      <c r="G20">
        <v>1</v>
      </c>
      <c r="H20">
        <v>1</v>
      </c>
      <c r="I20">
        <v>0</v>
      </c>
      <c r="J20" s="16" t="s">
        <v>18</v>
      </c>
      <c r="K20" s="16" t="s">
        <v>18</v>
      </c>
      <c r="L20" s="16" t="s">
        <v>18</v>
      </c>
      <c r="M20" s="16" t="s">
        <v>18</v>
      </c>
      <c r="N20" t="s">
        <v>19</v>
      </c>
    </row>
    <row r="21" spans="1:14" x14ac:dyDescent="0.25">
      <c r="A21" t="s">
        <v>69</v>
      </c>
      <c r="B21" t="s">
        <v>70</v>
      </c>
      <c r="C21" t="str">
        <f>VLOOKUP(Table1[[#This Row],[RGB]],'Color Chart'!$A$2:$G$143,3,FALSE)</f>
        <v>deep sky blue</v>
      </c>
      <c r="D21" t="s">
        <v>15</v>
      </c>
      <c r="E21" t="s">
        <v>16</v>
      </c>
      <c r="F21">
        <v>0.25</v>
      </c>
      <c r="G21">
        <v>0.25</v>
      </c>
      <c r="H21">
        <v>1</v>
      </c>
      <c r="I21">
        <v>0</v>
      </c>
      <c r="J21" s="9" t="s">
        <v>45</v>
      </c>
      <c r="K21" s="9" t="s">
        <v>45</v>
      </c>
      <c r="L21" s="9" t="s">
        <v>45</v>
      </c>
      <c r="M21" s="16" t="s">
        <v>18</v>
      </c>
      <c r="N21" t="s">
        <v>19</v>
      </c>
    </row>
    <row r="22" spans="1:14" x14ac:dyDescent="0.25">
      <c r="A22" t="s">
        <v>71</v>
      </c>
      <c r="B22" t="s">
        <v>72</v>
      </c>
      <c r="C22" t="str">
        <f>VLOOKUP(Table1[[#This Row],[RGB]],'Color Chart'!$A$2:$G$143,3,FALSE)</f>
        <v>plum</v>
      </c>
      <c r="D22" t="s">
        <v>33</v>
      </c>
      <c r="E22" t="s">
        <v>16</v>
      </c>
      <c r="F22">
        <v>0</v>
      </c>
      <c r="G22">
        <v>0</v>
      </c>
      <c r="H22">
        <v>1</v>
      </c>
      <c r="I22">
        <v>0</v>
      </c>
      <c r="J22" s="4" t="s">
        <v>26</v>
      </c>
      <c r="K22" s="4" t="s">
        <v>26</v>
      </c>
      <c r="L22" s="4" t="s">
        <v>26</v>
      </c>
      <c r="M22" s="16" t="s">
        <v>18</v>
      </c>
      <c r="N22" t="s">
        <v>19</v>
      </c>
    </row>
    <row r="23" spans="1:14" x14ac:dyDescent="0.25">
      <c r="A23" t="s">
        <v>73</v>
      </c>
      <c r="B23" t="s">
        <v>74</v>
      </c>
      <c r="C23" t="str">
        <f>VLOOKUP(Table1[[#This Row],[RGB]],'Color Chart'!$A$2:$G$143,3,FALSE)</f>
        <v>olive</v>
      </c>
      <c r="D23" t="s">
        <v>15</v>
      </c>
      <c r="E23" t="s">
        <v>16</v>
      </c>
      <c r="F23">
        <v>0.23</v>
      </c>
      <c r="G23">
        <v>0.23</v>
      </c>
      <c r="H23">
        <v>1</v>
      </c>
      <c r="I23">
        <v>0</v>
      </c>
      <c r="J23" s="17" t="s">
        <v>75</v>
      </c>
      <c r="K23" s="17" t="s">
        <v>75</v>
      </c>
      <c r="L23" s="17" t="s">
        <v>75</v>
      </c>
      <c r="M23" s="16" t="s">
        <v>18</v>
      </c>
      <c r="N23" t="s">
        <v>19</v>
      </c>
    </row>
    <row r="24" spans="1:14" x14ac:dyDescent="0.25">
      <c r="A24" t="s">
        <v>76</v>
      </c>
      <c r="B24" t="s">
        <v>77</v>
      </c>
      <c r="C24" t="str">
        <f>VLOOKUP(Table1[[#This Row],[RGB]],'Color Chart'!$A$2:$G$143,3,FALSE)</f>
        <v>dodger blue</v>
      </c>
      <c r="D24" t="s">
        <v>15</v>
      </c>
      <c r="E24" t="s">
        <v>16</v>
      </c>
      <c r="F24">
        <v>0.24</v>
      </c>
      <c r="G24">
        <v>0.24</v>
      </c>
      <c r="H24">
        <v>1</v>
      </c>
      <c r="I24">
        <v>0</v>
      </c>
      <c r="J24" s="18" t="s">
        <v>78</v>
      </c>
      <c r="K24" s="18" t="s">
        <v>78</v>
      </c>
      <c r="L24" s="18" t="s">
        <v>78</v>
      </c>
      <c r="M24" s="16" t="s">
        <v>18</v>
      </c>
      <c r="N24" t="s">
        <v>19</v>
      </c>
    </row>
    <row r="25" spans="1:14" x14ac:dyDescent="0.25">
      <c r="A25" t="s">
        <v>79</v>
      </c>
      <c r="B25" t="s">
        <v>80</v>
      </c>
      <c r="C25" t="str">
        <f>VLOOKUP(Table1[[#This Row],[RGB]],'Color Chart'!$A$2:$G$143,3,FALSE)</f>
        <v>plum</v>
      </c>
      <c r="D25" t="s">
        <v>33</v>
      </c>
      <c r="E25" t="s">
        <v>16</v>
      </c>
      <c r="F25">
        <v>0</v>
      </c>
      <c r="G25">
        <v>0</v>
      </c>
      <c r="H25">
        <v>1</v>
      </c>
      <c r="I25">
        <v>0</v>
      </c>
      <c r="J25" s="4" t="s">
        <v>26</v>
      </c>
      <c r="K25" s="4" t="s">
        <v>26</v>
      </c>
      <c r="L25" s="4" t="s">
        <v>26</v>
      </c>
      <c r="M25" s="145" t="s">
        <v>81</v>
      </c>
      <c r="N25" t="s">
        <v>19</v>
      </c>
    </row>
    <row r="26" spans="1:14" x14ac:dyDescent="0.25">
      <c r="A26" t="s">
        <v>82</v>
      </c>
      <c r="B26" t="s">
        <v>83</v>
      </c>
      <c r="C26" t="str">
        <f>VLOOKUP(Table1[[#This Row],[RGB]],'Color Chart'!$A$2:$G$143,3,FALSE)</f>
        <v>salmon</v>
      </c>
      <c r="D26" t="s">
        <v>15</v>
      </c>
      <c r="E26" t="s">
        <v>16</v>
      </c>
      <c r="F26">
        <v>0.19</v>
      </c>
      <c r="G26">
        <v>0.19</v>
      </c>
      <c r="H26">
        <v>1</v>
      </c>
      <c r="I26">
        <v>0</v>
      </c>
      <c r="J26" s="19" t="s">
        <v>84</v>
      </c>
      <c r="K26" s="19" t="s">
        <v>84</v>
      </c>
      <c r="L26" s="19" t="s">
        <v>84</v>
      </c>
      <c r="M26" s="16" t="s">
        <v>18</v>
      </c>
      <c r="N26" t="s">
        <v>19</v>
      </c>
    </row>
    <row r="27" spans="1:14" x14ac:dyDescent="0.25">
      <c r="A27" t="s">
        <v>85</v>
      </c>
      <c r="B27" t="s">
        <v>86</v>
      </c>
      <c r="C27" t="str">
        <f>VLOOKUP(Table1[[#This Row],[RGB]],'Color Chart'!$A$2:$G$143,3,FALSE)</f>
        <v>deep pink</v>
      </c>
      <c r="D27" t="s">
        <v>33</v>
      </c>
      <c r="E27" t="s">
        <v>16</v>
      </c>
      <c r="F27">
        <v>0.79</v>
      </c>
      <c r="G27">
        <v>0.79</v>
      </c>
      <c r="H27">
        <v>1</v>
      </c>
      <c r="I27">
        <v>0</v>
      </c>
      <c r="J27" s="11" t="s">
        <v>51</v>
      </c>
      <c r="K27" s="11" t="s">
        <v>51</v>
      </c>
      <c r="L27" s="11" t="s">
        <v>51</v>
      </c>
      <c r="M27" s="146" t="s">
        <v>87</v>
      </c>
      <c r="N27" t="s">
        <v>19</v>
      </c>
    </row>
    <row r="28" spans="1:14" x14ac:dyDescent="0.25">
      <c r="A28" t="s">
        <v>88</v>
      </c>
      <c r="B28" t="s">
        <v>29</v>
      </c>
      <c r="C28" t="str">
        <f>VLOOKUP(Table1[[#This Row],[RGB]],'Color Chart'!$A$2:$G$143,3,FALSE)</f>
        <v>orchid</v>
      </c>
      <c r="D28" t="s">
        <v>15</v>
      </c>
      <c r="E28" t="s">
        <v>16</v>
      </c>
      <c r="F28">
        <v>0.24</v>
      </c>
      <c r="G28">
        <v>0.24</v>
      </c>
      <c r="H28">
        <v>1</v>
      </c>
      <c r="I28">
        <v>0</v>
      </c>
      <c r="J28" s="5" t="s">
        <v>30</v>
      </c>
      <c r="K28" s="5" t="s">
        <v>30</v>
      </c>
      <c r="L28" s="5" t="s">
        <v>30</v>
      </c>
      <c r="M28" s="16" t="s">
        <v>18</v>
      </c>
      <c r="N28" t="s">
        <v>19</v>
      </c>
    </row>
    <row r="29" spans="1:14" x14ac:dyDescent="0.25">
      <c r="A29" t="s">
        <v>89</v>
      </c>
      <c r="B29" t="s">
        <v>70</v>
      </c>
      <c r="C29" t="str">
        <f>VLOOKUP(Table1[[#This Row],[RGB]],'Color Chart'!$A$2:$G$143,3,FALSE)</f>
        <v>white</v>
      </c>
      <c r="D29" t="s">
        <v>15</v>
      </c>
      <c r="E29" t="s">
        <v>16</v>
      </c>
      <c r="F29">
        <v>0.26</v>
      </c>
      <c r="G29">
        <v>0.26</v>
      </c>
      <c r="H29">
        <v>1</v>
      </c>
      <c r="I29">
        <v>0</v>
      </c>
      <c r="J29" s="16" t="s">
        <v>18</v>
      </c>
      <c r="K29" s="9" t="s">
        <v>45</v>
      </c>
      <c r="L29" s="9" t="s">
        <v>45</v>
      </c>
      <c r="M29" s="16" t="s">
        <v>18</v>
      </c>
      <c r="N29" t="s">
        <v>19</v>
      </c>
    </row>
    <row r="30" spans="1:14" x14ac:dyDescent="0.25">
      <c r="A30" t="s">
        <v>90</v>
      </c>
      <c r="B30" t="s">
        <v>83</v>
      </c>
      <c r="C30" t="e">
        <f>VLOOKUP(Table1[[#This Row],[RGB]],'Color Chart'!$A$2:$G$143,3,FALSE)</f>
        <v>#N/A</v>
      </c>
      <c r="D30" t="s">
        <v>15</v>
      </c>
      <c r="E30" t="s">
        <v>16</v>
      </c>
      <c r="F30">
        <v>0.2</v>
      </c>
      <c r="G30">
        <v>0.2</v>
      </c>
      <c r="H30">
        <v>1</v>
      </c>
      <c r="I30">
        <v>0</v>
      </c>
      <c r="J30" s="20" t="s">
        <v>91</v>
      </c>
      <c r="K30" s="20" t="s">
        <v>91</v>
      </c>
      <c r="L30" s="20" t="s">
        <v>91</v>
      </c>
      <c r="M30" s="16" t="s">
        <v>18</v>
      </c>
      <c r="N30" t="s">
        <v>19</v>
      </c>
    </row>
    <row r="31" spans="1:14" x14ac:dyDescent="0.25">
      <c r="A31" t="s">
        <v>92</v>
      </c>
      <c r="B31" t="s">
        <v>93</v>
      </c>
      <c r="C31" t="str">
        <f>VLOOKUP(Table1[[#This Row],[RGB]],'Color Chart'!$A$2:$G$143,3,FALSE)</f>
        <v>lawn green</v>
      </c>
      <c r="D31" t="s">
        <v>15</v>
      </c>
      <c r="E31" t="s">
        <v>16</v>
      </c>
      <c r="F31">
        <v>0.26</v>
      </c>
      <c r="G31">
        <v>0.26</v>
      </c>
      <c r="H31">
        <v>1</v>
      </c>
      <c r="I31">
        <v>0</v>
      </c>
      <c r="J31" s="21" t="s">
        <v>94</v>
      </c>
      <c r="K31" s="21" t="s">
        <v>94</v>
      </c>
      <c r="L31" s="21" t="s">
        <v>94</v>
      </c>
      <c r="M31" s="16" t="s">
        <v>18</v>
      </c>
      <c r="N31" t="s">
        <v>19</v>
      </c>
    </row>
    <row r="32" spans="1:14" x14ac:dyDescent="0.25">
      <c r="A32" t="s">
        <v>95</v>
      </c>
      <c r="B32" t="s">
        <v>96</v>
      </c>
      <c r="C32" t="str">
        <f>VLOOKUP(Table1[[#This Row],[RGB]],'Color Chart'!$A$2:$G$143,3,FALSE)</f>
        <v>deep pink</v>
      </c>
      <c r="D32" t="s">
        <v>15</v>
      </c>
      <c r="E32" t="s">
        <v>16</v>
      </c>
      <c r="F32">
        <v>0.25</v>
      </c>
      <c r="G32">
        <v>0.25</v>
      </c>
      <c r="H32">
        <v>1</v>
      </c>
      <c r="I32">
        <v>0</v>
      </c>
      <c r="J32" s="11" t="s">
        <v>51</v>
      </c>
      <c r="K32" s="11" t="s">
        <v>51</v>
      </c>
      <c r="L32" s="11" t="s">
        <v>51</v>
      </c>
      <c r="M32" s="16" t="s">
        <v>18</v>
      </c>
      <c r="N32" t="s">
        <v>19</v>
      </c>
    </row>
    <row r="33" spans="1:14" x14ac:dyDescent="0.25">
      <c r="A33" t="s">
        <v>97</v>
      </c>
      <c r="B33" t="s">
        <v>98</v>
      </c>
      <c r="C33" t="str">
        <f>VLOOKUP(Table1[[#This Row],[RGB]],'Color Chart'!$A$2:$G$143,3,FALSE)</f>
        <v>orange red</v>
      </c>
      <c r="D33" t="s">
        <v>15</v>
      </c>
      <c r="E33" t="s">
        <v>16</v>
      </c>
      <c r="F33">
        <v>0.11</v>
      </c>
      <c r="G33">
        <v>0.11</v>
      </c>
      <c r="H33">
        <v>1</v>
      </c>
      <c r="I33">
        <v>0</v>
      </c>
      <c r="J33" s="22" t="s">
        <v>99</v>
      </c>
      <c r="K33" s="22" t="s">
        <v>99</v>
      </c>
      <c r="L33" s="22" t="s">
        <v>99</v>
      </c>
      <c r="M33" s="16" t="s">
        <v>18</v>
      </c>
      <c r="N33" t="s">
        <v>19</v>
      </c>
    </row>
    <row r="34" spans="1:14" x14ac:dyDescent="0.25">
      <c r="A34" t="s">
        <v>100</v>
      </c>
      <c r="B34" t="s">
        <v>101</v>
      </c>
      <c r="C34" t="str">
        <f>VLOOKUP(Table1[[#This Row],[RGB]],'Color Chart'!$A$2:$G$143,3,FALSE)</f>
        <v>dark green</v>
      </c>
      <c r="D34" t="s">
        <v>15</v>
      </c>
      <c r="E34" t="s">
        <v>16</v>
      </c>
      <c r="F34">
        <v>0.26</v>
      </c>
      <c r="G34">
        <v>0.26</v>
      </c>
      <c r="H34">
        <v>1</v>
      </c>
      <c r="I34">
        <v>0</v>
      </c>
      <c r="J34" s="23" t="s">
        <v>102</v>
      </c>
      <c r="K34" s="23" t="s">
        <v>102</v>
      </c>
      <c r="L34" s="23" t="s">
        <v>102</v>
      </c>
      <c r="M34" s="16" t="s">
        <v>18</v>
      </c>
      <c r="N34" t="s">
        <v>19</v>
      </c>
    </row>
    <row r="35" spans="1:14" x14ac:dyDescent="0.25">
      <c r="A35" t="s">
        <v>103</v>
      </c>
      <c r="B35" t="s">
        <v>104</v>
      </c>
      <c r="C35" t="str">
        <f>VLOOKUP(Table1[[#This Row],[RGB]],'Color Chart'!$A$2:$G$143,3,FALSE)</f>
        <v>deep pink</v>
      </c>
      <c r="D35" t="s">
        <v>15</v>
      </c>
      <c r="E35" t="s">
        <v>16</v>
      </c>
      <c r="F35">
        <v>0.25</v>
      </c>
      <c r="G35">
        <v>0.25</v>
      </c>
      <c r="H35">
        <v>1</v>
      </c>
      <c r="I35">
        <v>0</v>
      </c>
      <c r="J35" s="11" t="s">
        <v>51</v>
      </c>
      <c r="K35" s="11" t="s">
        <v>51</v>
      </c>
      <c r="L35" s="11" t="s">
        <v>51</v>
      </c>
      <c r="M35" s="16" t="s">
        <v>18</v>
      </c>
      <c r="N35" t="s">
        <v>19</v>
      </c>
    </row>
    <row r="36" spans="1:14" x14ac:dyDescent="0.25">
      <c r="A36" t="s">
        <v>105</v>
      </c>
      <c r="B36" t="s">
        <v>106</v>
      </c>
      <c r="C36" t="str">
        <f>VLOOKUP(Table1[[#This Row],[RGB]],'Color Chart'!$A$2:$G$143,3,FALSE)</f>
        <v>red</v>
      </c>
      <c r="D36" t="s">
        <v>15</v>
      </c>
      <c r="E36" t="s">
        <v>16</v>
      </c>
      <c r="F36">
        <v>0.21</v>
      </c>
      <c r="G36">
        <v>0.21</v>
      </c>
      <c r="H36">
        <v>1</v>
      </c>
      <c r="I36">
        <v>0</v>
      </c>
      <c r="J36" s="24" t="s">
        <v>107</v>
      </c>
      <c r="K36" s="24" t="s">
        <v>107</v>
      </c>
      <c r="L36" s="24" t="s">
        <v>107</v>
      </c>
      <c r="M36" s="147" t="s">
        <v>108</v>
      </c>
      <c r="N36" t="s">
        <v>19</v>
      </c>
    </row>
    <row r="37" spans="1:14" x14ac:dyDescent="0.25">
      <c r="A37" t="s">
        <v>109</v>
      </c>
      <c r="B37" t="s">
        <v>25</v>
      </c>
      <c r="C37" t="str">
        <f>VLOOKUP(Table1[[#This Row],[RGB]],'Color Chart'!$A$2:$G$143,3,FALSE)</f>
        <v>plum</v>
      </c>
      <c r="D37" t="s">
        <v>15</v>
      </c>
      <c r="E37" t="s">
        <v>16</v>
      </c>
      <c r="F37">
        <v>0.21</v>
      </c>
      <c r="G37">
        <v>0.21</v>
      </c>
      <c r="H37">
        <v>1</v>
      </c>
      <c r="I37">
        <v>0</v>
      </c>
      <c r="J37" s="4" t="s">
        <v>26</v>
      </c>
      <c r="K37" s="4" t="s">
        <v>26</v>
      </c>
      <c r="L37" s="4" t="s">
        <v>26</v>
      </c>
      <c r="M37" s="16" t="s">
        <v>18</v>
      </c>
      <c r="N37" t="s">
        <v>19</v>
      </c>
    </row>
    <row r="38" spans="1:14" x14ac:dyDescent="0.25">
      <c r="A38" t="s">
        <v>110</v>
      </c>
      <c r="B38" t="s">
        <v>106</v>
      </c>
      <c r="C38" t="str">
        <f>VLOOKUP(Table1[[#This Row],[RGB]],'Color Chart'!$A$2:$G$143,3,FALSE)</f>
        <v>red</v>
      </c>
      <c r="D38" t="s">
        <v>15</v>
      </c>
      <c r="E38" t="s">
        <v>16</v>
      </c>
      <c r="F38">
        <v>0.19</v>
      </c>
      <c r="G38">
        <v>0.19</v>
      </c>
      <c r="H38">
        <v>1</v>
      </c>
      <c r="I38">
        <v>0</v>
      </c>
      <c r="J38" s="24" t="s">
        <v>107</v>
      </c>
      <c r="K38" s="24" t="s">
        <v>107</v>
      </c>
      <c r="L38" s="24" t="s">
        <v>107</v>
      </c>
      <c r="M38" s="16" t="s">
        <v>18</v>
      </c>
      <c r="N38" t="s">
        <v>19</v>
      </c>
    </row>
    <row r="39" spans="1:14" x14ac:dyDescent="0.25">
      <c r="A39" t="s">
        <v>111</v>
      </c>
      <c r="B39" t="s">
        <v>112</v>
      </c>
      <c r="C39" t="str">
        <f>VLOOKUP(Table1[[#This Row],[RGB]],'Color Chart'!$A$2:$G$143,3,FALSE)</f>
        <v>honeydew</v>
      </c>
      <c r="D39" t="s">
        <v>15</v>
      </c>
      <c r="E39" t="s">
        <v>16</v>
      </c>
      <c r="F39">
        <v>0.2</v>
      </c>
      <c r="G39">
        <v>0.2</v>
      </c>
      <c r="H39">
        <v>1</v>
      </c>
      <c r="I39">
        <v>0</v>
      </c>
      <c r="J39" s="25" t="s">
        <v>113</v>
      </c>
      <c r="K39" s="25" t="s">
        <v>113</v>
      </c>
      <c r="L39" s="25" t="s">
        <v>113</v>
      </c>
      <c r="M39" s="148" t="s">
        <v>114</v>
      </c>
      <c r="N39" t="s">
        <v>19</v>
      </c>
    </row>
    <row r="40" spans="1:14" x14ac:dyDescent="0.25">
      <c r="A40" t="s">
        <v>115</v>
      </c>
      <c r="B40" t="s">
        <v>116</v>
      </c>
      <c r="C40" t="str">
        <f>VLOOKUP(Table1[[#This Row],[RGB]],'Color Chart'!$A$2:$G$143,3,FALSE)</f>
        <v>lime</v>
      </c>
      <c r="D40" t="s">
        <v>15</v>
      </c>
      <c r="E40" t="s">
        <v>16</v>
      </c>
      <c r="F40">
        <v>0.21</v>
      </c>
      <c r="G40">
        <v>0.21</v>
      </c>
      <c r="H40">
        <v>1</v>
      </c>
      <c r="I40">
        <v>0</v>
      </c>
      <c r="J40" s="26" t="s">
        <v>117</v>
      </c>
      <c r="K40" s="26" t="s">
        <v>117</v>
      </c>
      <c r="L40" s="26" t="s">
        <v>117</v>
      </c>
      <c r="M40" s="16" t="s">
        <v>18</v>
      </c>
      <c r="N40" t="s">
        <v>19</v>
      </c>
    </row>
    <row r="41" spans="1:14" x14ac:dyDescent="0.25">
      <c r="A41" t="s">
        <v>118</v>
      </c>
      <c r="B41" t="s">
        <v>119</v>
      </c>
      <c r="C41" t="str">
        <f>VLOOKUP(Table1[[#This Row],[RGB]],'Color Chart'!$A$2:$G$143,3,FALSE)</f>
        <v>medium purple</v>
      </c>
      <c r="D41" t="s">
        <v>15</v>
      </c>
      <c r="E41" t="s">
        <v>16</v>
      </c>
      <c r="F41">
        <v>0.23</v>
      </c>
      <c r="G41">
        <v>0.23</v>
      </c>
      <c r="H41">
        <v>1</v>
      </c>
      <c r="I41">
        <v>0</v>
      </c>
      <c r="J41" s="27" t="s">
        <v>120</v>
      </c>
      <c r="K41" s="27" t="s">
        <v>120</v>
      </c>
      <c r="L41" s="27" t="s">
        <v>120</v>
      </c>
      <c r="M41" s="16" t="s">
        <v>18</v>
      </c>
      <c r="N41" t="s">
        <v>19</v>
      </c>
    </row>
    <row r="42" spans="1:14" x14ac:dyDescent="0.25">
      <c r="A42" t="s">
        <v>121</v>
      </c>
      <c r="B42" t="s">
        <v>122</v>
      </c>
      <c r="C42" t="str">
        <f>VLOOKUP(Table1[[#This Row],[RGB]],'Color Chart'!$A$2:$G$143,3,FALSE)</f>
        <v>teal</v>
      </c>
      <c r="D42" t="s">
        <v>15</v>
      </c>
      <c r="E42" t="s">
        <v>16</v>
      </c>
      <c r="F42">
        <v>0.2</v>
      </c>
      <c r="G42">
        <v>0.2</v>
      </c>
      <c r="H42">
        <v>1</v>
      </c>
      <c r="I42">
        <v>0</v>
      </c>
      <c r="J42" s="28" t="s">
        <v>123</v>
      </c>
      <c r="K42" s="28" t="s">
        <v>123</v>
      </c>
      <c r="L42" s="28" t="s">
        <v>123</v>
      </c>
      <c r="M42" s="16" t="s">
        <v>18</v>
      </c>
      <c r="N42" t="s">
        <v>19</v>
      </c>
    </row>
    <row r="43" spans="1:14" x14ac:dyDescent="0.25">
      <c r="A43" t="s">
        <v>124</v>
      </c>
      <c r="B43" t="s">
        <v>125</v>
      </c>
      <c r="C43" t="str">
        <f>VLOOKUP(Table1[[#This Row],[RGB]],'Color Chart'!$A$2:$G$143,3,FALSE)</f>
        <v>steel blue</v>
      </c>
      <c r="D43" t="s">
        <v>15</v>
      </c>
      <c r="E43" t="s">
        <v>16</v>
      </c>
      <c r="F43">
        <v>0.2</v>
      </c>
      <c r="G43">
        <v>0.2</v>
      </c>
      <c r="H43">
        <v>1</v>
      </c>
      <c r="I43">
        <v>0</v>
      </c>
      <c r="J43" s="29" t="s">
        <v>126</v>
      </c>
      <c r="K43" s="29" t="s">
        <v>126</v>
      </c>
      <c r="L43" s="29" t="s">
        <v>126</v>
      </c>
      <c r="M43" s="16" t="s">
        <v>18</v>
      </c>
      <c r="N43" t="s">
        <v>19</v>
      </c>
    </row>
    <row r="44" spans="1:14" x14ac:dyDescent="0.25">
      <c r="A44" t="s">
        <v>127</v>
      </c>
      <c r="B44" t="s">
        <v>128</v>
      </c>
      <c r="C44" t="str">
        <f>VLOOKUP(Table1[[#This Row],[RGB]],'Color Chart'!$A$2:$G$143,3,FALSE)</f>
        <v>forest green</v>
      </c>
      <c r="D44" t="s">
        <v>15</v>
      </c>
      <c r="E44" t="s">
        <v>16</v>
      </c>
      <c r="F44">
        <v>0.2</v>
      </c>
      <c r="G44">
        <v>0.2</v>
      </c>
      <c r="H44">
        <v>1</v>
      </c>
      <c r="I44">
        <v>0</v>
      </c>
      <c r="J44" s="30" t="s">
        <v>129</v>
      </c>
      <c r="K44" s="30" t="s">
        <v>129</v>
      </c>
      <c r="L44" s="30" t="s">
        <v>129</v>
      </c>
      <c r="M44" s="16" t="s">
        <v>18</v>
      </c>
      <c r="N44" t="s">
        <v>19</v>
      </c>
    </row>
    <row r="45" spans="1:14" x14ac:dyDescent="0.25">
      <c r="A45" t="s">
        <v>130</v>
      </c>
      <c r="B45" t="s">
        <v>131</v>
      </c>
      <c r="C45" t="str">
        <f>VLOOKUP(Table1[[#This Row],[RGB]],'Color Chart'!$A$2:$G$143,3,FALSE)</f>
        <v>blue</v>
      </c>
      <c r="D45" t="s">
        <v>15</v>
      </c>
      <c r="E45" t="s">
        <v>16</v>
      </c>
      <c r="F45">
        <v>0.8</v>
      </c>
      <c r="G45">
        <v>0.8</v>
      </c>
      <c r="H45">
        <v>1</v>
      </c>
      <c r="I45">
        <v>0</v>
      </c>
      <c r="J45" s="31" t="s">
        <v>132</v>
      </c>
      <c r="K45" s="31" t="s">
        <v>132</v>
      </c>
      <c r="L45" s="31" t="s">
        <v>132</v>
      </c>
      <c r="M45" s="149" t="s">
        <v>133</v>
      </c>
      <c r="N45" t="s">
        <v>19</v>
      </c>
    </row>
    <row r="46" spans="1:14" x14ac:dyDescent="0.25">
      <c r="A46" t="s">
        <v>134</v>
      </c>
      <c r="B46" t="s">
        <v>135</v>
      </c>
      <c r="C46" t="str">
        <f>VLOOKUP(Table1[[#This Row],[RGB]],'Color Chart'!$A$2:$G$143,3,FALSE)</f>
        <v>magenta / fuchsia</v>
      </c>
      <c r="D46" t="s">
        <v>33</v>
      </c>
      <c r="E46" t="s">
        <v>16</v>
      </c>
      <c r="F46">
        <v>0.1</v>
      </c>
      <c r="G46">
        <v>0.1</v>
      </c>
      <c r="H46">
        <v>1</v>
      </c>
      <c r="I46">
        <v>0</v>
      </c>
      <c r="J46" s="32" t="s">
        <v>136</v>
      </c>
      <c r="K46" s="32" t="s">
        <v>136</v>
      </c>
      <c r="L46" s="32" t="s">
        <v>136</v>
      </c>
      <c r="M46" s="16" t="s">
        <v>18</v>
      </c>
      <c r="N46" t="s">
        <v>19</v>
      </c>
    </row>
    <row r="47" spans="1:14" x14ac:dyDescent="0.25">
      <c r="A47" t="s">
        <v>137</v>
      </c>
      <c r="B47" t="s">
        <v>138</v>
      </c>
      <c r="C47" t="e">
        <f>VLOOKUP(Table1[[#This Row],[RGB]],'Color Chart'!$A$2:$G$143,3,FALSE)</f>
        <v>#N/A</v>
      </c>
      <c r="D47" t="s">
        <v>15</v>
      </c>
      <c r="E47" t="s">
        <v>16</v>
      </c>
      <c r="F47">
        <v>0.28000000000000003</v>
      </c>
      <c r="G47">
        <v>0.28000000000000003</v>
      </c>
      <c r="H47">
        <v>1</v>
      </c>
      <c r="I47">
        <v>0</v>
      </c>
      <c r="J47" s="33" t="s">
        <v>139</v>
      </c>
      <c r="K47" s="33" t="s">
        <v>139</v>
      </c>
      <c r="L47" s="33" t="s">
        <v>139</v>
      </c>
      <c r="M47" s="16" t="s">
        <v>18</v>
      </c>
      <c r="N47" t="s">
        <v>19</v>
      </c>
    </row>
    <row r="48" spans="1:14" x14ac:dyDescent="0.25">
      <c r="A48" t="s">
        <v>140</v>
      </c>
      <c r="B48" t="s">
        <v>141</v>
      </c>
      <c r="C48" t="e">
        <f>VLOOKUP(Table1[[#This Row],[RGB]],'Color Chart'!$A$2:$G$143,3,FALSE)</f>
        <v>#N/A</v>
      </c>
      <c r="D48" t="s">
        <v>33</v>
      </c>
      <c r="E48" t="s">
        <v>16</v>
      </c>
      <c r="F48">
        <v>0</v>
      </c>
      <c r="G48">
        <v>0</v>
      </c>
      <c r="H48">
        <v>1</v>
      </c>
      <c r="I48">
        <v>0</v>
      </c>
      <c r="J48" s="34" t="s">
        <v>142</v>
      </c>
      <c r="K48" s="34" t="s">
        <v>142</v>
      </c>
      <c r="L48" s="34" t="s">
        <v>142</v>
      </c>
      <c r="M48" s="16" t="s">
        <v>18</v>
      </c>
      <c r="N48" t="s">
        <v>19</v>
      </c>
    </row>
    <row r="49" spans="1:14" x14ac:dyDescent="0.25">
      <c r="A49" t="s">
        <v>143</v>
      </c>
      <c r="B49" t="s">
        <v>144</v>
      </c>
      <c r="C49" t="str">
        <f>VLOOKUP(Table1[[#This Row],[RGB]],'Color Chart'!$A$2:$G$143,3,FALSE)</f>
        <v>brown</v>
      </c>
      <c r="D49" t="s">
        <v>15</v>
      </c>
      <c r="E49" t="s">
        <v>16</v>
      </c>
      <c r="F49">
        <v>0.14000000000000001</v>
      </c>
      <c r="G49">
        <v>0.14000000000000001</v>
      </c>
      <c r="H49">
        <v>1</v>
      </c>
      <c r="I49">
        <v>0</v>
      </c>
      <c r="J49" s="35" t="s">
        <v>145</v>
      </c>
      <c r="K49" s="35" t="s">
        <v>145</v>
      </c>
      <c r="L49" s="35" t="s">
        <v>145</v>
      </c>
      <c r="M49" s="16" t="s">
        <v>18</v>
      </c>
      <c r="N49" t="s">
        <v>19</v>
      </c>
    </row>
    <row r="50" spans="1:14" x14ac:dyDescent="0.25">
      <c r="A50" t="s">
        <v>146</v>
      </c>
      <c r="B50" t="s">
        <v>122</v>
      </c>
      <c r="C50" t="str">
        <f>VLOOKUP(Table1[[#This Row],[RGB]],'Color Chart'!$A$2:$G$143,3,FALSE)</f>
        <v>teal</v>
      </c>
      <c r="D50" t="s">
        <v>15</v>
      </c>
      <c r="E50" t="s">
        <v>16</v>
      </c>
      <c r="F50">
        <v>0.19</v>
      </c>
      <c r="G50">
        <v>0.19</v>
      </c>
      <c r="H50">
        <v>1</v>
      </c>
      <c r="I50">
        <v>0</v>
      </c>
      <c r="J50" s="28" t="s">
        <v>123</v>
      </c>
      <c r="K50" s="28" t="s">
        <v>123</v>
      </c>
      <c r="L50" s="28" t="s">
        <v>123</v>
      </c>
      <c r="M50" s="16" t="s">
        <v>18</v>
      </c>
      <c r="N50" t="s">
        <v>19</v>
      </c>
    </row>
    <row r="51" spans="1:14" x14ac:dyDescent="0.25">
      <c r="A51" t="s">
        <v>147</v>
      </c>
      <c r="B51" t="s">
        <v>148</v>
      </c>
      <c r="C51" t="str">
        <f>VLOOKUP(Table1[[#This Row],[RGB]],'Color Chart'!$A$2:$G$143,3,FALSE)</f>
        <v>aqua</v>
      </c>
      <c r="D51" t="s">
        <v>15</v>
      </c>
      <c r="E51" t="s">
        <v>16</v>
      </c>
      <c r="F51">
        <v>0</v>
      </c>
      <c r="G51">
        <v>0</v>
      </c>
      <c r="H51">
        <v>1</v>
      </c>
      <c r="I51">
        <v>0</v>
      </c>
      <c r="J51" s="36" t="s">
        <v>149</v>
      </c>
      <c r="K51" s="36" t="s">
        <v>149</v>
      </c>
      <c r="L51" s="36" t="s">
        <v>149</v>
      </c>
      <c r="M51" s="16" t="s">
        <v>18</v>
      </c>
      <c r="N51" t="s">
        <v>19</v>
      </c>
    </row>
    <row r="52" spans="1:14" x14ac:dyDescent="0.25">
      <c r="A52" t="s">
        <v>150</v>
      </c>
      <c r="B52" t="s">
        <v>151</v>
      </c>
      <c r="C52" t="str">
        <f>VLOOKUP(Table1[[#This Row],[RGB]],'Color Chart'!$A$2:$G$143,3,FALSE)</f>
        <v>cadet blue</v>
      </c>
      <c r="D52" t="s">
        <v>15</v>
      </c>
      <c r="E52" t="s">
        <v>16</v>
      </c>
      <c r="F52">
        <v>0</v>
      </c>
      <c r="G52">
        <v>0</v>
      </c>
      <c r="H52">
        <v>1</v>
      </c>
      <c r="I52">
        <v>0</v>
      </c>
      <c r="J52" s="37" t="s">
        <v>152</v>
      </c>
      <c r="K52" s="37" t="s">
        <v>152</v>
      </c>
      <c r="L52" s="37" t="s">
        <v>152</v>
      </c>
      <c r="M52" s="150" t="s">
        <v>153</v>
      </c>
      <c r="N52" t="s">
        <v>19</v>
      </c>
    </row>
    <row r="53" spans="1:14" x14ac:dyDescent="0.25">
      <c r="A53" t="s">
        <v>154</v>
      </c>
      <c r="B53" t="s">
        <v>155</v>
      </c>
      <c r="C53" t="str">
        <f>VLOOKUP(Table1[[#This Row],[RGB]],'Color Chart'!$A$2:$G$143,3,FALSE)</f>
        <v>plum</v>
      </c>
      <c r="D53" t="s">
        <v>15</v>
      </c>
      <c r="E53" t="s">
        <v>16</v>
      </c>
      <c r="F53">
        <v>0</v>
      </c>
      <c r="G53">
        <v>0</v>
      </c>
      <c r="H53">
        <v>1</v>
      </c>
      <c r="I53">
        <v>0</v>
      </c>
      <c r="J53" s="4" t="s">
        <v>26</v>
      </c>
      <c r="K53" s="4" t="s">
        <v>26</v>
      </c>
      <c r="L53" s="4" t="s">
        <v>26</v>
      </c>
      <c r="M53" s="151" t="s">
        <v>156</v>
      </c>
      <c r="N53" t="s">
        <v>19</v>
      </c>
    </row>
    <row r="54" spans="1:14" x14ac:dyDescent="0.25">
      <c r="A54" t="s">
        <v>157</v>
      </c>
      <c r="B54" t="s">
        <v>158</v>
      </c>
      <c r="C54" t="str">
        <f>VLOOKUP(Table1[[#This Row],[RGB]],'Color Chart'!$A$2:$G$143,3,FALSE)</f>
        <v>dark turquoise</v>
      </c>
      <c r="D54" t="s">
        <v>15</v>
      </c>
      <c r="E54" t="s">
        <v>16</v>
      </c>
      <c r="F54">
        <v>0.5</v>
      </c>
      <c r="G54">
        <v>0.5</v>
      </c>
      <c r="H54">
        <v>1</v>
      </c>
      <c r="I54">
        <v>0</v>
      </c>
      <c r="J54" s="2" t="s">
        <v>17</v>
      </c>
      <c r="K54" s="2" t="s">
        <v>17</v>
      </c>
      <c r="L54" s="2" t="s">
        <v>17</v>
      </c>
      <c r="M54" s="152" t="s">
        <v>159</v>
      </c>
      <c r="N54" t="s">
        <v>19</v>
      </c>
    </row>
    <row r="55" spans="1:14" x14ac:dyDescent="0.25">
      <c r="A55" t="s">
        <v>160</v>
      </c>
      <c r="B55" t="s">
        <v>161</v>
      </c>
      <c r="C55" t="str">
        <f>VLOOKUP(Table1[[#This Row],[RGB]],'Color Chart'!$A$2:$G$143,3,FALSE)</f>
        <v>light green</v>
      </c>
      <c r="D55" t="s">
        <v>15</v>
      </c>
      <c r="E55" t="s">
        <v>16</v>
      </c>
      <c r="F55">
        <v>0.5</v>
      </c>
      <c r="G55">
        <v>0.5</v>
      </c>
      <c r="H55">
        <v>1</v>
      </c>
      <c r="I55">
        <v>0</v>
      </c>
      <c r="J55" s="38" t="s">
        <v>162</v>
      </c>
      <c r="K55" s="38" t="s">
        <v>162</v>
      </c>
      <c r="L55" s="38" t="s">
        <v>162</v>
      </c>
      <c r="M55" s="153" t="s">
        <v>163</v>
      </c>
      <c r="N55" t="s">
        <v>19</v>
      </c>
    </row>
    <row r="56" spans="1:14" x14ac:dyDescent="0.25">
      <c r="A56" t="s">
        <v>164</v>
      </c>
      <c r="B56" t="s">
        <v>165</v>
      </c>
      <c r="C56" t="str">
        <f>VLOOKUP(Table1[[#This Row],[RGB]],'Color Chart'!$A$2:$G$143,3,FALSE)</f>
        <v>sky blue</v>
      </c>
      <c r="D56" t="s">
        <v>33</v>
      </c>
      <c r="E56" t="s">
        <v>16</v>
      </c>
      <c r="F56">
        <v>0.5</v>
      </c>
      <c r="G56">
        <v>0.5</v>
      </c>
      <c r="H56">
        <v>1</v>
      </c>
      <c r="I56">
        <v>0</v>
      </c>
      <c r="J56" s="39" t="s">
        <v>166</v>
      </c>
      <c r="K56" s="39" t="s">
        <v>166</v>
      </c>
      <c r="L56" s="39" t="s">
        <v>166</v>
      </c>
      <c r="M56" s="16" t="s">
        <v>18</v>
      </c>
      <c r="N56" t="s">
        <v>19</v>
      </c>
    </row>
    <row r="57" spans="1:14" x14ac:dyDescent="0.25">
      <c r="A57" t="s">
        <v>167</v>
      </c>
      <c r="B57" t="s">
        <v>168</v>
      </c>
      <c r="C57" t="str">
        <f>VLOOKUP(Table1[[#This Row],[RGB]],'Color Chart'!$A$2:$G$143,3,FALSE)</f>
        <v>light blue</v>
      </c>
      <c r="D57" t="s">
        <v>15</v>
      </c>
      <c r="E57" t="s">
        <v>16</v>
      </c>
      <c r="F57">
        <v>0.5</v>
      </c>
      <c r="G57">
        <v>0.5</v>
      </c>
      <c r="H57">
        <v>1</v>
      </c>
      <c r="I57">
        <v>0</v>
      </c>
      <c r="J57" s="40" t="s">
        <v>169</v>
      </c>
      <c r="K57" s="40" t="s">
        <v>169</v>
      </c>
      <c r="L57" s="40" t="s">
        <v>169</v>
      </c>
      <c r="M57" s="97" t="s">
        <v>170</v>
      </c>
      <c r="N57" t="s">
        <v>19</v>
      </c>
    </row>
    <row r="58" spans="1:14" x14ac:dyDescent="0.25">
      <c r="A58" t="s">
        <v>171</v>
      </c>
      <c r="B58" t="s">
        <v>172</v>
      </c>
      <c r="C58" t="str">
        <f>VLOOKUP(Table1[[#This Row],[RGB]],'Color Chart'!$A$2:$G$143,3,FALSE)</f>
        <v>light sky blue</v>
      </c>
      <c r="D58" t="s">
        <v>15</v>
      </c>
      <c r="E58" t="s">
        <v>16</v>
      </c>
      <c r="F58">
        <v>0.5</v>
      </c>
      <c r="G58">
        <v>0.5</v>
      </c>
      <c r="H58">
        <v>1</v>
      </c>
      <c r="I58">
        <v>0</v>
      </c>
      <c r="J58" s="41" t="s">
        <v>173</v>
      </c>
      <c r="K58" s="41" t="s">
        <v>173</v>
      </c>
      <c r="L58" s="41" t="s">
        <v>173</v>
      </c>
      <c r="M58" s="154" t="s">
        <v>174</v>
      </c>
      <c r="N58" t="s">
        <v>19</v>
      </c>
    </row>
    <row r="59" spans="1:14" x14ac:dyDescent="0.25">
      <c r="A59" t="s">
        <v>175</v>
      </c>
      <c r="B59" t="s">
        <v>176</v>
      </c>
      <c r="C59" t="str">
        <f>VLOOKUP(Table1[[#This Row],[RGB]],'Color Chart'!$A$2:$G$143,3,FALSE)</f>
        <v>dodger blue</v>
      </c>
      <c r="D59" t="s">
        <v>15</v>
      </c>
      <c r="E59" t="s">
        <v>16</v>
      </c>
      <c r="F59">
        <v>0.49</v>
      </c>
      <c r="G59">
        <v>0.49</v>
      </c>
      <c r="H59">
        <v>1</v>
      </c>
      <c r="I59">
        <v>0</v>
      </c>
      <c r="J59" s="18" t="s">
        <v>78</v>
      </c>
      <c r="K59" s="18" t="s">
        <v>78</v>
      </c>
      <c r="L59" s="18" t="s">
        <v>78</v>
      </c>
      <c r="M59" s="155" t="s">
        <v>177</v>
      </c>
      <c r="N59" t="s">
        <v>19</v>
      </c>
    </row>
    <row r="60" spans="1:14" x14ac:dyDescent="0.25">
      <c r="A60" t="s">
        <v>178</v>
      </c>
      <c r="B60" t="s">
        <v>179</v>
      </c>
      <c r="C60" t="str">
        <f>VLOOKUP(Table1[[#This Row],[RGB]],'Color Chart'!$A$2:$G$143,3,FALSE)</f>
        <v>royal blue</v>
      </c>
      <c r="D60" t="s">
        <v>15</v>
      </c>
      <c r="E60" t="s">
        <v>16</v>
      </c>
      <c r="F60">
        <v>0.49</v>
      </c>
      <c r="G60">
        <v>0.49</v>
      </c>
      <c r="H60">
        <v>1</v>
      </c>
      <c r="I60">
        <v>0</v>
      </c>
      <c r="J60" s="42" t="s">
        <v>180</v>
      </c>
      <c r="K60" s="42" t="s">
        <v>180</v>
      </c>
      <c r="L60" s="42" t="s">
        <v>180</v>
      </c>
      <c r="M60" s="156" t="s">
        <v>181</v>
      </c>
      <c r="N60" t="s">
        <v>19</v>
      </c>
    </row>
    <row r="61" spans="1:14" x14ac:dyDescent="0.25">
      <c r="A61" t="s">
        <v>182</v>
      </c>
      <c r="B61" t="s">
        <v>183</v>
      </c>
      <c r="C61" t="str">
        <f>VLOOKUP(Table1[[#This Row],[RGB]],'Color Chart'!$A$2:$G$143,3,FALSE)</f>
        <v>steel blue</v>
      </c>
      <c r="D61" t="s">
        <v>15</v>
      </c>
      <c r="E61" t="s">
        <v>16</v>
      </c>
      <c r="F61">
        <v>0.47</v>
      </c>
      <c r="G61">
        <v>0.47</v>
      </c>
      <c r="H61">
        <v>1</v>
      </c>
      <c r="I61">
        <v>0</v>
      </c>
      <c r="J61" s="29" t="s">
        <v>126</v>
      </c>
      <c r="K61" s="29" t="s">
        <v>126</v>
      </c>
      <c r="L61" s="29" t="s">
        <v>126</v>
      </c>
      <c r="M61" s="16" t="s">
        <v>18</v>
      </c>
      <c r="N61" t="s">
        <v>19</v>
      </c>
    </row>
    <row r="62" spans="1:14" x14ac:dyDescent="0.25">
      <c r="A62" t="s">
        <v>184</v>
      </c>
      <c r="B62" t="s">
        <v>183</v>
      </c>
      <c r="C62" t="str">
        <f>VLOOKUP(Table1[[#This Row],[RGB]],'Color Chart'!$A$2:$G$143,3,FALSE)</f>
        <v>steel blue</v>
      </c>
      <c r="D62" t="s">
        <v>15</v>
      </c>
      <c r="E62" t="s">
        <v>16</v>
      </c>
      <c r="F62">
        <v>0.5</v>
      </c>
      <c r="G62">
        <v>0.5</v>
      </c>
      <c r="H62">
        <v>1</v>
      </c>
      <c r="I62">
        <v>0</v>
      </c>
      <c r="J62" s="29" t="s">
        <v>126</v>
      </c>
      <c r="K62" s="29" t="s">
        <v>126</v>
      </c>
      <c r="L62" s="29" t="s">
        <v>126</v>
      </c>
      <c r="M62" s="16" t="s">
        <v>18</v>
      </c>
      <c r="N62" t="s">
        <v>19</v>
      </c>
    </row>
    <row r="63" spans="1:14" x14ac:dyDescent="0.25">
      <c r="A63" t="s">
        <v>185</v>
      </c>
      <c r="B63" t="s">
        <v>186</v>
      </c>
      <c r="C63" t="str">
        <f>VLOOKUP(Table1[[#This Row],[RGB]],'Color Chart'!$A$2:$G$143,3,FALSE)</f>
        <v>thistle</v>
      </c>
      <c r="D63" t="s">
        <v>15</v>
      </c>
      <c r="E63" t="s">
        <v>16</v>
      </c>
      <c r="F63">
        <v>0.5</v>
      </c>
      <c r="G63">
        <v>0.5</v>
      </c>
      <c r="H63">
        <v>1</v>
      </c>
      <c r="I63">
        <v>0</v>
      </c>
      <c r="J63" s="43" t="s">
        <v>187</v>
      </c>
      <c r="K63" s="43" t="s">
        <v>187</v>
      </c>
      <c r="L63" s="43" t="s">
        <v>187</v>
      </c>
      <c r="M63" s="157" t="s">
        <v>188</v>
      </c>
      <c r="N63" t="s">
        <v>19</v>
      </c>
    </row>
    <row r="64" spans="1:14" x14ac:dyDescent="0.25">
      <c r="A64" t="s">
        <v>189</v>
      </c>
      <c r="B64" t="s">
        <v>190</v>
      </c>
      <c r="C64" t="str">
        <f>VLOOKUP(Table1[[#This Row],[RGB]],'Color Chart'!$A$2:$G$143,3,FALSE)</f>
        <v>purple</v>
      </c>
      <c r="D64" t="s">
        <v>33</v>
      </c>
      <c r="E64" t="s">
        <v>16</v>
      </c>
      <c r="F64">
        <v>0.5</v>
      </c>
      <c r="G64">
        <v>0.5</v>
      </c>
      <c r="H64">
        <v>1</v>
      </c>
      <c r="I64">
        <v>0</v>
      </c>
      <c r="J64" s="44" t="s">
        <v>191</v>
      </c>
      <c r="K64" s="44" t="s">
        <v>191</v>
      </c>
      <c r="L64" s="44" t="s">
        <v>191</v>
      </c>
      <c r="M64" s="16" t="s">
        <v>18</v>
      </c>
      <c r="N64" t="s">
        <v>19</v>
      </c>
    </row>
    <row r="65" spans="1:14" x14ac:dyDescent="0.25">
      <c r="A65" t="s">
        <v>192</v>
      </c>
      <c r="B65" t="s">
        <v>193</v>
      </c>
      <c r="C65" t="str">
        <f>VLOOKUP(Table1[[#This Row],[RGB]],'Color Chart'!$A$2:$G$143,3,FALSE)</f>
        <v>corn flower blue</v>
      </c>
      <c r="D65" t="s">
        <v>15</v>
      </c>
      <c r="E65" t="s">
        <v>16</v>
      </c>
      <c r="F65">
        <v>0.5</v>
      </c>
      <c r="G65">
        <v>0.5</v>
      </c>
      <c r="H65">
        <v>1</v>
      </c>
      <c r="I65">
        <v>0</v>
      </c>
      <c r="J65" s="45" t="s">
        <v>194</v>
      </c>
      <c r="K65" s="45" t="s">
        <v>194</v>
      </c>
      <c r="L65" s="45" t="s">
        <v>194</v>
      </c>
      <c r="M65" s="158" t="s">
        <v>195</v>
      </c>
      <c r="N65" t="s">
        <v>19</v>
      </c>
    </row>
    <row r="66" spans="1:14" x14ac:dyDescent="0.25">
      <c r="A66" t="s">
        <v>196</v>
      </c>
      <c r="B66" t="s">
        <v>190</v>
      </c>
      <c r="C66" t="str">
        <f>VLOOKUP(Table1[[#This Row],[RGB]],'Color Chart'!$A$2:$G$143,3,FALSE)</f>
        <v>purple</v>
      </c>
      <c r="D66" t="s">
        <v>15</v>
      </c>
      <c r="E66" t="s">
        <v>16</v>
      </c>
      <c r="F66">
        <v>0.49</v>
      </c>
      <c r="G66">
        <v>0.49</v>
      </c>
      <c r="H66">
        <v>1</v>
      </c>
      <c r="I66">
        <v>0</v>
      </c>
      <c r="J66" s="44" t="s">
        <v>191</v>
      </c>
      <c r="K66" s="44" t="s">
        <v>191</v>
      </c>
      <c r="L66" s="44" t="s">
        <v>191</v>
      </c>
      <c r="M66" s="16" t="s">
        <v>18</v>
      </c>
      <c r="N66" t="s">
        <v>19</v>
      </c>
    </row>
    <row r="67" spans="1:14" x14ac:dyDescent="0.25">
      <c r="A67" t="s">
        <v>197</v>
      </c>
      <c r="B67" t="s">
        <v>198</v>
      </c>
      <c r="C67" t="str">
        <f>VLOOKUP(Table1[[#This Row],[RGB]],'Color Chart'!$A$2:$G$143,3,FALSE)</f>
        <v>light sea green</v>
      </c>
      <c r="D67" t="s">
        <v>15</v>
      </c>
      <c r="E67" t="s">
        <v>16</v>
      </c>
      <c r="F67">
        <v>0.49</v>
      </c>
      <c r="G67">
        <v>0.49</v>
      </c>
      <c r="H67">
        <v>1</v>
      </c>
      <c r="I67">
        <v>0</v>
      </c>
      <c r="J67" s="46" t="s">
        <v>199</v>
      </c>
      <c r="K67" s="46" t="s">
        <v>199</v>
      </c>
      <c r="L67" s="46" t="s">
        <v>199</v>
      </c>
      <c r="M67" s="16" t="s">
        <v>18</v>
      </c>
      <c r="N67" t="s">
        <v>19</v>
      </c>
    </row>
    <row r="68" spans="1:14" x14ac:dyDescent="0.25">
      <c r="A68" t="s">
        <v>200</v>
      </c>
      <c r="B68" t="s">
        <v>201</v>
      </c>
      <c r="C68" t="str">
        <f>VLOOKUP(Table1[[#This Row],[RGB]],'Color Chart'!$A$2:$G$143,3,FALSE)</f>
        <v>medium purple</v>
      </c>
      <c r="D68" t="s">
        <v>15</v>
      </c>
      <c r="E68" t="s">
        <v>16</v>
      </c>
      <c r="F68">
        <v>0.3</v>
      </c>
      <c r="G68">
        <v>0.3</v>
      </c>
      <c r="H68">
        <v>1</v>
      </c>
      <c r="I68">
        <v>0</v>
      </c>
      <c r="J68" s="27" t="s">
        <v>120</v>
      </c>
      <c r="K68" s="27" t="s">
        <v>120</v>
      </c>
      <c r="L68" s="27" t="s">
        <v>120</v>
      </c>
      <c r="M68" s="159" t="s">
        <v>202</v>
      </c>
      <c r="N68" t="s">
        <v>19</v>
      </c>
    </row>
    <row r="69" spans="1:14" x14ac:dyDescent="0.25">
      <c r="A69" t="s">
        <v>203</v>
      </c>
      <c r="B69" t="s">
        <v>204</v>
      </c>
      <c r="C69" t="str">
        <f>VLOOKUP(Table1[[#This Row],[RGB]],'Color Chart'!$A$2:$G$143,3,FALSE)</f>
        <v>blue violet</v>
      </c>
      <c r="D69" t="s">
        <v>15</v>
      </c>
      <c r="E69" t="s">
        <v>16</v>
      </c>
      <c r="F69">
        <v>0.49</v>
      </c>
      <c r="G69">
        <v>0.49</v>
      </c>
      <c r="H69">
        <v>1</v>
      </c>
      <c r="I69">
        <v>0</v>
      </c>
      <c r="J69" s="47" t="s">
        <v>205</v>
      </c>
      <c r="K69" s="47" t="s">
        <v>205</v>
      </c>
      <c r="L69" s="47" t="s">
        <v>205</v>
      </c>
      <c r="M69" s="160" t="s">
        <v>206</v>
      </c>
      <c r="N69" t="s">
        <v>19</v>
      </c>
    </row>
    <row r="70" spans="1:14" x14ac:dyDescent="0.25">
      <c r="A70" t="s">
        <v>207</v>
      </c>
      <c r="B70" t="s">
        <v>190</v>
      </c>
      <c r="C70" t="str">
        <f>VLOOKUP(Table1[[#This Row],[RGB]],'Color Chart'!$A$2:$G$143,3,FALSE)</f>
        <v>purple</v>
      </c>
      <c r="D70" t="s">
        <v>33</v>
      </c>
      <c r="E70" t="s">
        <v>16</v>
      </c>
      <c r="F70">
        <v>0.5</v>
      </c>
      <c r="G70">
        <v>0.5</v>
      </c>
      <c r="H70">
        <v>1</v>
      </c>
      <c r="I70">
        <v>0</v>
      </c>
      <c r="J70" s="44" t="s">
        <v>191</v>
      </c>
      <c r="K70" s="44" t="s">
        <v>191</v>
      </c>
      <c r="L70" s="44" t="s">
        <v>191</v>
      </c>
      <c r="M70" s="161" t="s">
        <v>208</v>
      </c>
      <c r="N70" t="s">
        <v>19</v>
      </c>
    </row>
    <row r="71" spans="1:14" x14ac:dyDescent="0.25">
      <c r="A71" t="s">
        <v>209</v>
      </c>
      <c r="B71" t="s">
        <v>148</v>
      </c>
      <c r="C71" t="str">
        <f>VLOOKUP(Table1[[#This Row],[RGB]],'Color Chart'!$A$2:$G$143,3,FALSE)</f>
        <v>aqua</v>
      </c>
      <c r="D71" t="s">
        <v>15</v>
      </c>
      <c r="E71" t="s">
        <v>16</v>
      </c>
      <c r="F71">
        <v>0</v>
      </c>
      <c r="G71">
        <v>0</v>
      </c>
      <c r="H71">
        <v>1</v>
      </c>
      <c r="I71">
        <v>0</v>
      </c>
      <c r="J71" s="36" t="s">
        <v>149</v>
      </c>
      <c r="K71" s="36" t="s">
        <v>149</v>
      </c>
      <c r="L71" s="36" t="s">
        <v>149</v>
      </c>
      <c r="M71" s="16" t="s">
        <v>18</v>
      </c>
      <c r="N71" t="s">
        <v>19</v>
      </c>
    </row>
    <row r="72" spans="1:14" x14ac:dyDescent="0.25">
      <c r="A72" t="s">
        <v>210</v>
      </c>
      <c r="B72" t="s">
        <v>148</v>
      </c>
      <c r="C72" t="str">
        <f>VLOOKUP(Table1[[#This Row],[RGB]],'Color Chart'!$A$2:$G$143,3,FALSE)</f>
        <v>aqua</v>
      </c>
      <c r="D72" t="s">
        <v>15</v>
      </c>
      <c r="E72" t="s">
        <v>16</v>
      </c>
      <c r="F72">
        <v>0.5</v>
      </c>
      <c r="G72">
        <v>0.5</v>
      </c>
      <c r="H72">
        <v>1</v>
      </c>
      <c r="I72">
        <v>0</v>
      </c>
      <c r="J72" s="36" t="s">
        <v>149</v>
      </c>
      <c r="K72" s="36" t="s">
        <v>149</v>
      </c>
      <c r="L72" s="36" t="s">
        <v>149</v>
      </c>
      <c r="M72" s="162" t="s">
        <v>211</v>
      </c>
      <c r="N72" t="s">
        <v>19</v>
      </c>
    </row>
    <row r="73" spans="1:14" x14ac:dyDescent="0.25">
      <c r="A73" t="s">
        <v>212</v>
      </c>
      <c r="B73" t="s">
        <v>213</v>
      </c>
      <c r="C73" t="str">
        <f>VLOOKUP(Table1[[#This Row],[RGB]],'Color Chart'!$A$2:$G$143,3,FALSE)</f>
        <v>plum</v>
      </c>
      <c r="D73" t="s">
        <v>33</v>
      </c>
      <c r="E73" t="s">
        <v>16</v>
      </c>
      <c r="F73">
        <v>0</v>
      </c>
      <c r="G73">
        <v>0</v>
      </c>
      <c r="H73">
        <v>1</v>
      </c>
      <c r="I73">
        <v>0</v>
      </c>
      <c r="J73" s="4" t="s">
        <v>26</v>
      </c>
      <c r="K73" s="4" t="s">
        <v>26</v>
      </c>
      <c r="L73" s="4" t="s">
        <v>26</v>
      </c>
      <c r="M73" s="16" t="s">
        <v>18</v>
      </c>
      <c r="N73" t="s">
        <v>19</v>
      </c>
    </row>
    <row r="74" spans="1:14" x14ac:dyDescent="0.25">
      <c r="A74" t="s">
        <v>214</v>
      </c>
      <c r="B74" t="s">
        <v>215</v>
      </c>
      <c r="C74" t="str">
        <f>VLOOKUP(Table1[[#This Row],[RGB]],'Color Chart'!$A$2:$G$143,3,FALSE)</f>
        <v>yellow</v>
      </c>
      <c r="D74" t="s">
        <v>15</v>
      </c>
      <c r="E74" t="s">
        <v>16</v>
      </c>
      <c r="F74">
        <v>0.1</v>
      </c>
      <c r="G74">
        <v>0.1</v>
      </c>
      <c r="H74">
        <v>1</v>
      </c>
      <c r="I74">
        <v>0</v>
      </c>
      <c r="J74" s="48" t="s">
        <v>216</v>
      </c>
      <c r="K74" s="48" t="s">
        <v>216</v>
      </c>
      <c r="L74" s="48" t="s">
        <v>216</v>
      </c>
      <c r="M74" s="16" t="s">
        <v>18</v>
      </c>
      <c r="N74" t="s">
        <v>19</v>
      </c>
    </row>
    <row r="75" spans="1:14" x14ac:dyDescent="0.25">
      <c r="A75" t="s">
        <v>217</v>
      </c>
      <c r="B75" t="s">
        <v>218</v>
      </c>
      <c r="C75" t="str">
        <f>VLOOKUP(Table1[[#This Row],[RGB]],'Color Chart'!$A$2:$G$143,3,FALSE)</f>
        <v>spring green</v>
      </c>
      <c r="D75" t="s">
        <v>15</v>
      </c>
      <c r="E75" t="s">
        <v>16</v>
      </c>
      <c r="F75">
        <v>0.25</v>
      </c>
      <c r="G75">
        <v>0.25</v>
      </c>
      <c r="H75">
        <v>1</v>
      </c>
      <c r="I75">
        <v>0</v>
      </c>
      <c r="J75" s="49" t="s">
        <v>219</v>
      </c>
      <c r="K75" s="49" t="s">
        <v>219</v>
      </c>
      <c r="L75" s="49" t="s">
        <v>219</v>
      </c>
      <c r="M75" s="16" t="s">
        <v>18</v>
      </c>
      <c r="N75" t="s">
        <v>19</v>
      </c>
    </row>
    <row r="76" spans="1:14" x14ac:dyDescent="0.25">
      <c r="A76" t="s">
        <v>220</v>
      </c>
      <c r="B76" t="s">
        <v>221</v>
      </c>
      <c r="C76" t="e">
        <f>VLOOKUP(Table1[[#This Row],[RGB]],'Color Chart'!$A$2:$G$143,3,FALSE)</f>
        <v>#N/A</v>
      </c>
      <c r="D76" t="s">
        <v>15</v>
      </c>
      <c r="E76" t="s">
        <v>16</v>
      </c>
      <c r="F76">
        <v>0.24</v>
      </c>
      <c r="G76">
        <v>0.24</v>
      </c>
      <c r="H76">
        <v>1</v>
      </c>
      <c r="I76">
        <v>0</v>
      </c>
      <c r="J76" s="50" t="s">
        <v>222</v>
      </c>
      <c r="K76" s="50" t="s">
        <v>222</v>
      </c>
      <c r="L76" s="50" t="s">
        <v>222</v>
      </c>
      <c r="M76" s="16" t="s">
        <v>18</v>
      </c>
      <c r="N76" t="s">
        <v>19</v>
      </c>
    </row>
    <row r="77" spans="1:14" x14ac:dyDescent="0.25">
      <c r="A77" t="s">
        <v>223</v>
      </c>
      <c r="B77" t="s">
        <v>224</v>
      </c>
      <c r="C77" t="str">
        <f>VLOOKUP(Table1[[#This Row],[RGB]],'Color Chart'!$A$2:$G$143,3,FALSE)</f>
        <v>dodger blue</v>
      </c>
      <c r="D77" t="s">
        <v>15</v>
      </c>
      <c r="E77" t="s">
        <v>16</v>
      </c>
      <c r="F77">
        <v>0.24</v>
      </c>
      <c r="G77">
        <v>0.24</v>
      </c>
      <c r="H77">
        <v>1</v>
      </c>
      <c r="I77">
        <v>0</v>
      </c>
      <c r="J77" s="18" t="s">
        <v>78</v>
      </c>
      <c r="K77" s="18" t="s">
        <v>78</v>
      </c>
      <c r="L77" s="18" t="s">
        <v>78</v>
      </c>
      <c r="M77" s="16" t="s">
        <v>18</v>
      </c>
      <c r="N77" t="s">
        <v>19</v>
      </c>
    </row>
    <row r="78" spans="1:14" x14ac:dyDescent="0.25">
      <c r="A78" t="s">
        <v>225</v>
      </c>
      <c r="B78" t="s">
        <v>226</v>
      </c>
      <c r="C78" t="str">
        <f>VLOOKUP(Table1[[#This Row],[RGB]],'Color Chart'!$A$2:$G$143,3,FALSE)</f>
        <v>violet</v>
      </c>
      <c r="D78" t="s">
        <v>15</v>
      </c>
      <c r="E78" t="s">
        <v>16</v>
      </c>
      <c r="F78">
        <v>0.25</v>
      </c>
      <c r="G78">
        <v>0.25</v>
      </c>
      <c r="H78">
        <v>1</v>
      </c>
      <c r="I78">
        <v>0</v>
      </c>
      <c r="J78" s="51" t="s">
        <v>227</v>
      </c>
      <c r="K78" s="51" t="s">
        <v>227</v>
      </c>
      <c r="L78" s="51" t="s">
        <v>227</v>
      </c>
      <c r="M78" s="16" t="s">
        <v>18</v>
      </c>
      <c r="N78" t="s">
        <v>19</v>
      </c>
    </row>
    <row r="79" spans="1:14" x14ac:dyDescent="0.25">
      <c r="A79" t="s">
        <v>228</v>
      </c>
      <c r="B79" t="s">
        <v>29</v>
      </c>
      <c r="C79" t="str">
        <f>VLOOKUP(Table1[[#This Row],[RGB]],'Color Chart'!$A$2:$G$143,3,FALSE)</f>
        <v>orchid</v>
      </c>
      <c r="D79" t="s">
        <v>15</v>
      </c>
      <c r="E79" t="s">
        <v>16</v>
      </c>
      <c r="F79">
        <v>0.2</v>
      </c>
      <c r="G79">
        <v>0.2</v>
      </c>
      <c r="H79">
        <v>1</v>
      </c>
      <c r="I79">
        <v>0</v>
      </c>
      <c r="J79" s="5" t="s">
        <v>30</v>
      </c>
      <c r="K79" s="5" t="s">
        <v>30</v>
      </c>
      <c r="L79" s="5" t="s">
        <v>30</v>
      </c>
      <c r="M79" s="16" t="s">
        <v>18</v>
      </c>
      <c r="N79" t="s">
        <v>19</v>
      </c>
    </row>
    <row r="80" spans="1:14" x14ac:dyDescent="0.25">
      <c r="A80" t="s">
        <v>229</v>
      </c>
      <c r="B80" t="s">
        <v>128</v>
      </c>
      <c r="C80" t="str">
        <f>VLOOKUP(Table1[[#This Row],[RGB]],'Color Chart'!$A$2:$G$143,3,FALSE)</f>
        <v>forest green</v>
      </c>
      <c r="D80" t="s">
        <v>15</v>
      </c>
      <c r="E80" t="s">
        <v>16</v>
      </c>
      <c r="F80">
        <v>0.26</v>
      </c>
      <c r="G80">
        <v>0.26</v>
      </c>
      <c r="H80">
        <v>1</v>
      </c>
      <c r="I80">
        <v>0</v>
      </c>
      <c r="J80" s="30" t="s">
        <v>129</v>
      </c>
      <c r="K80" s="30" t="s">
        <v>129</v>
      </c>
      <c r="L80" s="30" t="s">
        <v>129</v>
      </c>
      <c r="M80" s="163" t="s">
        <v>230</v>
      </c>
      <c r="N80" t="s">
        <v>19</v>
      </c>
    </row>
    <row r="81" spans="1:14" x14ac:dyDescent="0.25">
      <c r="A81" t="s">
        <v>231</v>
      </c>
      <c r="B81" t="s">
        <v>122</v>
      </c>
      <c r="C81" t="str">
        <f>VLOOKUP(Table1[[#This Row],[RGB]],'Color Chart'!$A$2:$G$143,3,FALSE)</f>
        <v>teal</v>
      </c>
      <c r="D81" t="s">
        <v>15</v>
      </c>
      <c r="E81" t="s">
        <v>16</v>
      </c>
      <c r="F81">
        <v>0</v>
      </c>
      <c r="G81">
        <v>0</v>
      </c>
      <c r="H81">
        <v>1</v>
      </c>
      <c r="I81">
        <v>0</v>
      </c>
      <c r="J81" s="28" t="s">
        <v>123</v>
      </c>
      <c r="K81" s="28" t="s">
        <v>123</v>
      </c>
      <c r="L81" s="28" t="s">
        <v>123</v>
      </c>
      <c r="M81" s="164" t="s">
        <v>232</v>
      </c>
      <c r="N81" t="s">
        <v>19</v>
      </c>
    </row>
    <row r="82" spans="1:14" x14ac:dyDescent="0.25">
      <c r="A82" t="s">
        <v>233</v>
      </c>
      <c r="B82" t="s">
        <v>221</v>
      </c>
      <c r="C82" t="e">
        <f>VLOOKUP(Table1[[#This Row],[RGB]],'Color Chart'!$A$2:$G$143,3,FALSE)</f>
        <v>#N/A</v>
      </c>
      <c r="D82" t="s">
        <v>15</v>
      </c>
      <c r="E82" t="s">
        <v>16</v>
      </c>
      <c r="F82">
        <v>0.25</v>
      </c>
      <c r="G82">
        <v>0.25</v>
      </c>
      <c r="H82">
        <v>1</v>
      </c>
      <c r="I82">
        <v>0</v>
      </c>
      <c r="J82" s="50" t="s">
        <v>222</v>
      </c>
      <c r="K82" s="50" t="s">
        <v>222</v>
      </c>
      <c r="L82" s="50" t="s">
        <v>222</v>
      </c>
      <c r="M82" s="16" t="s">
        <v>18</v>
      </c>
      <c r="N82" t="s">
        <v>19</v>
      </c>
    </row>
    <row r="83" spans="1:14" x14ac:dyDescent="0.25">
      <c r="A83" t="s">
        <v>234</v>
      </c>
      <c r="B83" t="s">
        <v>138</v>
      </c>
      <c r="C83" t="e">
        <f>VLOOKUP(Table1[[#This Row],[RGB]],'Color Chart'!$A$2:$G$143,3,FALSE)</f>
        <v>#N/A</v>
      </c>
      <c r="D83" t="s">
        <v>15</v>
      </c>
      <c r="E83" t="s">
        <v>16</v>
      </c>
      <c r="F83">
        <v>0.23</v>
      </c>
      <c r="G83">
        <v>0.23</v>
      </c>
      <c r="H83">
        <v>1</v>
      </c>
      <c r="I83">
        <v>0</v>
      </c>
      <c r="J83" s="33" t="s">
        <v>139</v>
      </c>
      <c r="K83" s="33" t="s">
        <v>139</v>
      </c>
      <c r="L83" s="33" t="s">
        <v>139</v>
      </c>
      <c r="M83" s="16" t="s">
        <v>18</v>
      </c>
      <c r="N83" t="s">
        <v>19</v>
      </c>
    </row>
    <row r="84" spans="1:14" x14ac:dyDescent="0.25">
      <c r="A84" t="s">
        <v>235</v>
      </c>
      <c r="B84" t="s">
        <v>119</v>
      </c>
      <c r="C84" t="str">
        <f>VLOOKUP(Table1[[#This Row],[RGB]],'Color Chart'!$A$2:$G$143,3,FALSE)</f>
        <v>medium purple</v>
      </c>
      <c r="D84" t="s">
        <v>15</v>
      </c>
      <c r="E84" t="s">
        <v>16</v>
      </c>
      <c r="F84">
        <v>0.2</v>
      </c>
      <c r="G84">
        <v>0.2</v>
      </c>
      <c r="H84">
        <v>1</v>
      </c>
      <c r="I84">
        <v>0</v>
      </c>
      <c r="J84" s="27" t="s">
        <v>120</v>
      </c>
      <c r="K84" s="27" t="s">
        <v>120</v>
      </c>
      <c r="L84" s="27" t="s">
        <v>120</v>
      </c>
      <c r="M84" s="16" t="s">
        <v>18</v>
      </c>
      <c r="N84" t="s">
        <v>19</v>
      </c>
    </row>
    <row r="85" spans="1:14" x14ac:dyDescent="0.25">
      <c r="A85" t="s">
        <v>236</v>
      </c>
      <c r="B85" t="s">
        <v>122</v>
      </c>
      <c r="C85" t="str">
        <f>VLOOKUP(Table1[[#This Row],[RGB]],'Color Chart'!$A$2:$G$143,3,FALSE)</f>
        <v>teal</v>
      </c>
      <c r="D85" t="s">
        <v>15</v>
      </c>
      <c r="E85" t="s">
        <v>16</v>
      </c>
      <c r="F85">
        <v>0.18</v>
      </c>
      <c r="G85">
        <v>0.18</v>
      </c>
      <c r="H85">
        <v>1</v>
      </c>
      <c r="I85">
        <v>0</v>
      </c>
      <c r="J85" s="28" t="s">
        <v>123</v>
      </c>
      <c r="K85" s="28" t="s">
        <v>123</v>
      </c>
      <c r="L85" s="28" t="s">
        <v>123</v>
      </c>
      <c r="M85" s="16" t="s">
        <v>18</v>
      </c>
      <c r="N85" t="s">
        <v>19</v>
      </c>
    </row>
    <row r="86" spans="1:14" x14ac:dyDescent="0.25">
      <c r="A86" t="s">
        <v>237</v>
      </c>
      <c r="B86" t="s">
        <v>138</v>
      </c>
      <c r="C86" t="str">
        <f>VLOOKUP(Table1[[#This Row],[RGB]],'Color Chart'!$A$2:$G$143,3,FALSE)</f>
        <v>dark orange</v>
      </c>
      <c r="D86" t="s">
        <v>15</v>
      </c>
      <c r="E86" t="s">
        <v>16</v>
      </c>
      <c r="F86">
        <v>0.19</v>
      </c>
      <c r="G86">
        <v>0.19</v>
      </c>
      <c r="H86">
        <v>1</v>
      </c>
      <c r="I86">
        <v>0</v>
      </c>
      <c r="J86" s="52" t="s">
        <v>238</v>
      </c>
      <c r="K86" s="52" t="s">
        <v>238</v>
      </c>
      <c r="L86" s="52" t="s">
        <v>238</v>
      </c>
      <c r="M86" s="165" t="s">
        <v>239</v>
      </c>
      <c r="N86" t="s">
        <v>19</v>
      </c>
    </row>
    <row r="87" spans="1:14" x14ac:dyDescent="0.25">
      <c r="A87" t="s">
        <v>240</v>
      </c>
      <c r="B87" t="s">
        <v>241</v>
      </c>
      <c r="C87" t="str">
        <f>VLOOKUP(Table1[[#This Row],[RGB]],'Color Chart'!$A$2:$G$143,3,FALSE)</f>
        <v>crimson</v>
      </c>
      <c r="D87" t="s">
        <v>15</v>
      </c>
      <c r="E87" t="s">
        <v>16</v>
      </c>
      <c r="F87">
        <v>0.15</v>
      </c>
      <c r="G87">
        <v>0.15</v>
      </c>
      <c r="H87">
        <v>1</v>
      </c>
      <c r="I87">
        <v>0</v>
      </c>
      <c r="J87" s="53" t="s">
        <v>242</v>
      </c>
      <c r="K87" s="53" t="s">
        <v>242</v>
      </c>
      <c r="L87" s="53" t="s">
        <v>242</v>
      </c>
      <c r="M87" s="166" t="s">
        <v>243</v>
      </c>
      <c r="N87" t="s">
        <v>19</v>
      </c>
    </row>
    <row r="88" spans="1:14" x14ac:dyDescent="0.25">
      <c r="A88" t="s">
        <v>244</v>
      </c>
      <c r="B88" t="s">
        <v>245</v>
      </c>
      <c r="C88" t="str">
        <f>VLOOKUP(Table1[[#This Row],[RGB]],'Color Chart'!$A$2:$G$143,3,FALSE)</f>
        <v>violet</v>
      </c>
      <c r="D88" t="s">
        <v>15</v>
      </c>
      <c r="E88" t="s">
        <v>16</v>
      </c>
      <c r="F88">
        <v>0</v>
      </c>
      <c r="G88">
        <v>0</v>
      </c>
      <c r="H88">
        <v>1</v>
      </c>
      <c r="I88">
        <v>0</v>
      </c>
      <c r="J88" s="51" t="s">
        <v>227</v>
      </c>
      <c r="K88" s="51" t="s">
        <v>227</v>
      </c>
      <c r="L88" s="51" t="s">
        <v>227</v>
      </c>
      <c r="M88" s="16" t="s">
        <v>18</v>
      </c>
      <c r="N88" t="s">
        <v>19</v>
      </c>
    </row>
    <row r="89" spans="1:14" x14ac:dyDescent="0.25">
      <c r="A89" t="s">
        <v>246</v>
      </c>
      <c r="B89" t="s">
        <v>122</v>
      </c>
      <c r="C89" t="str">
        <f>VLOOKUP(Table1[[#This Row],[RGB]],'Color Chart'!$A$2:$G$143,3,FALSE)</f>
        <v>teal</v>
      </c>
      <c r="D89" t="s">
        <v>15</v>
      </c>
      <c r="E89" t="s">
        <v>16</v>
      </c>
      <c r="F89">
        <v>0.76</v>
      </c>
      <c r="G89">
        <v>0.76</v>
      </c>
      <c r="H89">
        <v>1</v>
      </c>
      <c r="I89">
        <v>0</v>
      </c>
      <c r="J89" s="28" t="s">
        <v>123</v>
      </c>
      <c r="K89" s="28" t="s">
        <v>123</v>
      </c>
      <c r="L89" s="28" t="s">
        <v>123</v>
      </c>
      <c r="M89" s="167" t="s">
        <v>247</v>
      </c>
      <c r="N89" t="s">
        <v>19</v>
      </c>
    </row>
    <row r="90" spans="1:14" x14ac:dyDescent="0.25">
      <c r="A90" t="s">
        <v>248</v>
      </c>
      <c r="B90" t="s">
        <v>249</v>
      </c>
      <c r="C90" t="str">
        <f>VLOOKUP(Table1[[#This Row],[RGB]],'Color Chart'!$A$2:$G$143,3,FALSE)</f>
        <v>coral</v>
      </c>
      <c r="D90" t="s">
        <v>15</v>
      </c>
      <c r="E90" t="s">
        <v>16</v>
      </c>
      <c r="F90">
        <v>0.2</v>
      </c>
      <c r="G90">
        <v>0.2</v>
      </c>
      <c r="H90">
        <v>1</v>
      </c>
      <c r="I90">
        <v>0</v>
      </c>
      <c r="J90" s="54" t="s">
        <v>250</v>
      </c>
      <c r="K90" s="54" t="s">
        <v>250</v>
      </c>
      <c r="L90" s="54" t="s">
        <v>250</v>
      </c>
      <c r="M90" s="168" t="s">
        <v>251</v>
      </c>
      <c r="N90" t="s">
        <v>19</v>
      </c>
    </row>
    <row r="91" spans="1:14" x14ac:dyDescent="0.25">
      <c r="A91" t="s">
        <v>252</v>
      </c>
      <c r="B91" t="s">
        <v>253</v>
      </c>
      <c r="C91" t="str">
        <f>VLOOKUP(Table1[[#This Row],[RGB]],'Color Chart'!$A$2:$G$143,3,FALSE)</f>
        <v>sandy brown</v>
      </c>
      <c r="D91" t="s">
        <v>15</v>
      </c>
      <c r="E91" t="s">
        <v>16</v>
      </c>
      <c r="F91">
        <v>0.2</v>
      </c>
      <c r="G91">
        <v>0.2</v>
      </c>
      <c r="H91">
        <v>1</v>
      </c>
      <c r="I91">
        <v>0</v>
      </c>
      <c r="J91" s="55" t="s">
        <v>254</v>
      </c>
      <c r="K91" s="112" t="s">
        <v>255</v>
      </c>
      <c r="L91" s="112" t="s">
        <v>255</v>
      </c>
      <c r="M91" s="169" t="s">
        <v>256</v>
      </c>
      <c r="N91" t="s">
        <v>19</v>
      </c>
    </row>
    <row r="92" spans="1:14" x14ac:dyDescent="0.25">
      <c r="A92" t="s">
        <v>257</v>
      </c>
      <c r="B92" t="s">
        <v>213</v>
      </c>
      <c r="C92" t="str">
        <f>VLOOKUP(Table1[[#This Row],[RGB]],'Color Chart'!$A$2:$G$143,3,FALSE)</f>
        <v>plum</v>
      </c>
      <c r="D92" t="s">
        <v>33</v>
      </c>
      <c r="E92" t="s">
        <v>16</v>
      </c>
      <c r="F92">
        <v>0</v>
      </c>
      <c r="G92">
        <v>0</v>
      </c>
      <c r="H92">
        <v>1</v>
      </c>
      <c r="I92">
        <v>0</v>
      </c>
      <c r="J92" s="4" t="s">
        <v>26</v>
      </c>
      <c r="K92" s="4" t="s">
        <v>26</v>
      </c>
      <c r="L92" s="4" t="s">
        <v>26</v>
      </c>
      <c r="M92" s="170" t="s">
        <v>258</v>
      </c>
      <c r="N92" t="s">
        <v>19</v>
      </c>
    </row>
    <row r="93" spans="1:14" x14ac:dyDescent="0.25">
      <c r="A93" t="s">
        <v>259</v>
      </c>
      <c r="B93" t="s">
        <v>260</v>
      </c>
      <c r="C93" t="str">
        <f>VLOOKUP(Table1[[#This Row],[RGB]],'Color Chart'!$A$2:$G$143,3,FALSE)</f>
        <v>sugar cane</v>
      </c>
      <c r="D93" t="s">
        <v>15</v>
      </c>
      <c r="E93" t="s">
        <v>16</v>
      </c>
      <c r="F93">
        <v>0.6</v>
      </c>
      <c r="G93">
        <v>0.6</v>
      </c>
      <c r="H93">
        <v>1</v>
      </c>
      <c r="I93">
        <v>0</v>
      </c>
      <c r="J93" s="56" t="s">
        <v>261</v>
      </c>
      <c r="K93" s="113" t="s">
        <v>262</v>
      </c>
      <c r="L93" s="113" t="s">
        <v>262</v>
      </c>
      <c r="M93" s="16" t="s">
        <v>18</v>
      </c>
      <c r="N93" t="s">
        <v>19</v>
      </c>
    </row>
    <row r="94" spans="1:14" x14ac:dyDescent="0.25">
      <c r="A94" t="s">
        <v>263</v>
      </c>
      <c r="B94" t="s">
        <v>264</v>
      </c>
      <c r="C94" t="str">
        <f>VLOOKUP(Table1[[#This Row],[RGB]],'Color Chart'!$A$2:$G$143,3,FALSE)</f>
        <v>corn flower blue</v>
      </c>
      <c r="D94" t="s">
        <v>15</v>
      </c>
      <c r="E94" t="s">
        <v>16</v>
      </c>
      <c r="F94">
        <v>0</v>
      </c>
      <c r="G94">
        <v>0</v>
      </c>
      <c r="H94">
        <v>1</v>
      </c>
      <c r="I94">
        <v>0</v>
      </c>
      <c r="J94" s="45" t="s">
        <v>194</v>
      </c>
      <c r="K94" s="45" t="s">
        <v>194</v>
      </c>
      <c r="L94" s="45" t="s">
        <v>194</v>
      </c>
      <c r="M94" s="16" t="s">
        <v>18</v>
      </c>
      <c r="N94" t="s">
        <v>19</v>
      </c>
    </row>
    <row r="95" spans="1:14" x14ac:dyDescent="0.25">
      <c r="A95" t="s">
        <v>265</v>
      </c>
      <c r="B95" t="s">
        <v>56</v>
      </c>
      <c r="C95" t="str">
        <f>VLOOKUP(Table1[[#This Row],[RGB]],'Color Chart'!$A$2:$G$143,3,FALSE)</f>
        <v>gold</v>
      </c>
      <c r="D95" t="s">
        <v>15</v>
      </c>
      <c r="E95" t="s">
        <v>16</v>
      </c>
      <c r="F95">
        <v>0.74</v>
      </c>
      <c r="G95">
        <v>0.74</v>
      </c>
      <c r="H95">
        <v>1</v>
      </c>
      <c r="I95">
        <v>0</v>
      </c>
      <c r="J95" s="13" t="s">
        <v>57</v>
      </c>
      <c r="K95" s="13" t="s">
        <v>57</v>
      </c>
      <c r="L95" s="13" t="s">
        <v>57</v>
      </c>
      <c r="M95" s="16" t="s">
        <v>18</v>
      </c>
      <c r="N95" t="s">
        <v>19</v>
      </c>
    </row>
    <row r="96" spans="1:14" x14ac:dyDescent="0.25">
      <c r="A96" t="s">
        <v>266</v>
      </c>
      <c r="B96" t="s">
        <v>267</v>
      </c>
      <c r="C96" t="str">
        <f>VLOOKUP(Table1[[#This Row],[RGB]],'Color Chart'!$A$2:$G$143,3,FALSE)</f>
        <v>dark orange</v>
      </c>
      <c r="D96" t="s">
        <v>15</v>
      </c>
      <c r="E96" t="s">
        <v>16</v>
      </c>
      <c r="F96">
        <v>0.76</v>
      </c>
      <c r="G96">
        <v>0.76</v>
      </c>
      <c r="H96">
        <v>1</v>
      </c>
      <c r="I96">
        <v>0</v>
      </c>
      <c r="J96" s="52" t="s">
        <v>238</v>
      </c>
      <c r="K96" s="52" t="s">
        <v>238</v>
      </c>
      <c r="L96" s="52" t="s">
        <v>238</v>
      </c>
      <c r="M96" s="16" t="s">
        <v>18</v>
      </c>
      <c r="N96" t="s">
        <v>19</v>
      </c>
    </row>
    <row r="97" spans="1:14" x14ac:dyDescent="0.25">
      <c r="A97" t="s">
        <v>268</v>
      </c>
      <c r="B97" t="s">
        <v>56</v>
      </c>
      <c r="C97" t="str">
        <f>VLOOKUP(Table1[[#This Row],[RGB]],'Color Chart'!$A$2:$G$143,3,FALSE)</f>
        <v>gold</v>
      </c>
      <c r="D97" t="s">
        <v>15</v>
      </c>
      <c r="E97" t="s">
        <v>16</v>
      </c>
      <c r="F97">
        <v>0.6</v>
      </c>
      <c r="G97">
        <v>0.6</v>
      </c>
      <c r="H97">
        <v>1</v>
      </c>
      <c r="I97">
        <v>0</v>
      </c>
      <c r="J97" s="13" t="s">
        <v>57</v>
      </c>
      <c r="K97" s="13" t="s">
        <v>57</v>
      </c>
      <c r="L97" s="13" t="s">
        <v>57</v>
      </c>
      <c r="M97" s="16" t="s">
        <v>18</v>
      </c>
      <c r="N97" t="s">
        <v>19</v>
      </c>
    </row>
    <row r="98" spans="1:14" x14ac:dyDescent="0.25">
      <c r="A98" t="s">
        <v>269</v>
      </c>
      <c r="B98" t="s">
        <v>62</v>
      </c>
      <c r="C98" t="str">
        <f>VLOOKUP(Table1[[#This Row],[RGB]],'Color Chart'!$A$2:$G$143,3,FALSE)</f>
        <v>dark khaki</v>
      </c>
      <c r="D98" t="s">
        <v>15</v>
      </c>
      <c r="E98" t="s">
        <v>16</v>
      </c>
      <c r="F98">
        <v>0.64</v>
      </c>
      <c r="G98">
        <v>0.64</v>
      </c>
      <c r="H98">
        <v>1</v>
      </c>
      <c r="I98">
        <v>0</v>
      </c>
      <c r="J98" s="15" t="s">
        <v>63</v>
      </c>
      <c r="K98" s="15" t="s">
        <v>63</v>
      </c>
      <c r="L98" s="15" t="s">
        <v>63</v>
      </c>
      <c r="M98" s="16" t="s">
        <v>18</v>
      </c>
      <c r="N98" t="s">
        <v>19</v>
      </c>
    </row>
    <row r="99" spans="1:14" x14ac:dyDescent="0.25">
      <c r="A99" t="s">
        <v>270</v>
      </c>
      <c r="B99" t="s">
        <v>59</v>
      </c>
      <c r="C99" t="str">
        <f>VLOOKUP(Table1[[#This Row],[RGB]],'Color Chart'!$A$2:$G$143,3,FALSE)</f>
        <v>moccasin</v>
      </c>
      <c r="D99" t="s">
        <v>15</v>
      </c>
      <c r="E99" t="s">
        <v>16</v>
      </c>
      <c r="F99">
        <v>0.68</v>
      </c>
      <c r="G99">
        <v>0.68</v>
      </c>
      <c r="H99">
        <v>1</v>
      </c>
      <c r="I99">
        <v>0</v>
      </c>
      <c r="J99" s="14" t="s">
        <v>60</v>
      </c>
      <c r="K99" s="14" t="s">
        <v>60</v>
      </c>
      <c r="L99" s="14" t="s">
        <v>60</v>
      </c>
      <c r="M99" s="16" t="s">
        <v>18</v>
      </c>
      <c r="N99" t="s">
        <v>19</v>
      </c>
    </row>
    <row r="100" spans="1:14" x14ac:dyDescent="0.25">
      <c r="A100" t="s">
        <v>271</v>
      </c>
      <c r="B100" t="s">
        <v>56</v>
      </c>
      <c r="C100" t="str">
        <f>VLOOKUP(Table1[[#This Row],[RGB]],'Color Chart'!$A$2:$G$143,3,FALSE)</f>
        <v>gold</v>
      </c>
      <c r="D100" t="s">
        <v>15</v>
      </c>
      <c r="E100" t="s">
        <v>16</v>
      </c>
      <c r="F100">
        <v>0.72</v>
      </c>
      <c r="G100">
        <v>0.72</v>
      </c>
      <c r="H100">
        <v>1</v>
      </c>
      <c r="I100">
        <v>0</v>
      </c>
      <c r="J100" s="13" t="s">
        <v>57</v>
      </c>
      <c r="K100" s="13" t="s">
        <v>57</v>
      </c>
      <c r="L100" s="13" t="s">
        <v>57</v>
      </c>
      <c r="M100" s="16" t="s">
        <v>18</v>
      </c>
      <c r="N100" t="s">
        <v>19</v>
      </c>
    </row>
    <row r="101" spans="1:14" x14ac:dyDescent="0.25">
      <c r="A101" t="s">
        <v>272</v>
      </c>
      <c r="B101" t="s">
        <v>273</v>
      </c>
      <c r="C101" t="str">
        <f>VLOOKUP(Table1[[#This Row],[RGB]],'Color Chart'!$A$2:$G$143,3,FALSE)</f>
        <v>spring green</v>
      </c>
      <c r="D101" t="s">
        <v>15</v>
      </c>
      <c r="E101" t="s">
        <v>16</v>
      </c>
      <c r="F101">
        <v>0.75</v>
      </c>
      <c r="G101">
        <v>0.75</v>
      </c>
      <c r="H101">
        <v>1</v>
      </c>
      <c r="I101">
        <v>0</v>
      </c>
      <c r="J101" s="49" t="s">
        <v>219</v>
      </c>
      <c r="K101" s="49" t="s">
        <v>219</v>
      </c>
      <c r="L101" s="49" t="s">
        <v>219</v>
      </c>
      <c r="M101" s="16" t="s">
        <v>18</v>
      </c>
      <c r="N101" t="s">
        <v>19</v>
      </c>
    </row>
    <row r="102" spans="1:14" x14ac:dyDescent="0.25">
      <c r="A102" t="s">
        <v>274</v>
      </c>
      <c r="B102" t="s">
        <v>50</v>
      </c>
      <c r="C102" t="str">
        <f>VLOOKUP(Table1[[#This Row],[RGB]],'Color Chart'!$A$2:$G$143,3,FALSE)</f>
        <v>deep pink</v>
      </c>
      <c r="D102" t="s">
        <v>15</v>
      </c>
      <c r="E102" t="s">
        <v>16</v>
      </c>
      <c r="F102">
        <v>0.61</v>
      </c>
      <c r="G102">
        <v>0.61</v>
      </c>
      <c r="H102">
        <v>1</v>
      </c>
      <c r="I102">
        <v>0</v>
      </c>
      <c r="J102" s="11" t="s">
        <v>51</v>
      </c>
      <c r="K102" s="11" t="s">
        <v>51</v>
      </c>
      <c r="L102" s="11" t="s">
        <v>51</v>
      </c>
      <c r="M102" s="16" t="s">
        <v>18</v>
      </c>
      <c r="N102" t="s">
        <v>19</v>
      </c>
    </row>
    <row r="103" spans="1:14" x14ac:dyDescent="0.25">
      <c r="A103" t="s">
        <v>275</v>
      </c>
      <c r="B103" t="s">
        <v>56</v>
      </c>
      <c r="C103" t="str">
        <f>VLOOKUP(Table1[[#This Row],[RGB]],'Color Chart'!$A$2:$G$143,3,FALSE)</f>
        <v>gold</v>
      </c>
      <c r="D103" t="s">
        <v>15</v>
      </c>
      <c r="E103" t="s">
        <v>16</v>
      </c>
      <c r="F103">
        <v>0.66</v>
      </c>
      <c r="G103">
        <v>0.66</v>
      </c>
      <c r="H103">
        <v>1</v>
      </c>
      <c r="I103">
        <v>0</v>
      </c>
      <c r="J103" s="13" t="s">
        <v>57</v>
      </c>
      <c r="K103" s="13" t="s">
        <v>57</v>
      </c>
      <c r="L103" s="13" t="s">
        <v>57</v>
      </c>
      <c r="M103" s="16" t="s">
        <v>18</v>
      </c>
      <c r="N103" t="s">
        <v>19</v>
      </c>
    </row>
    <row r="104" spans="1:14" x14ac:dyDescent="0.25">
      <c r="A104" t="s">
        <v>276</v>
      </c>
      <c r="B104" t="s">
        <v>59</v>
      </c>
      <c r="C104" t="str">
        <f>VLOOKUP(Table1[[#This Row],[RGB]],'Color Chart'!$A$2:$G$143,3,FALSE)</f>
        <v>moccasin</v>
      </c>
      <c r="D104" t="s">
        <v>15</v>
      </c>
      <c r="E104" t="s">
        <v>16</v>
      </c>
      <c r="F104">
        <v>0.69</v>
      </c>
      <c r="G104">
        <v>0.69</v>
      </c>
      <c r="H104">
        <v>1</v>
      </c>
      <c r="I104">
        <v>0</v>
      </c>
      <c r="J104" s="14" t="s">
        <v>60</v>
      </c>
      <c r="K104" s="14" t="s">
        <v>60</v>
      </c>
      <c r="L104" s="14" t="s">
        <v>60</v>
      </c>
      <c r="M104" s="16" t="s">
        <v>18</v>
      </c>
      <c r="N104" t="s">
        <v>19</v>
      </c>
    </row>
    <row r="105" spans="1:14" x14ac:dyDescent="0.25">
      <c r="A105" t="s">
        <v>277</v>
      </c>
      <c r="B105" t="s">
        <v>62</v>
      </c>
      <c r="C105" t="str">
        <f>VLOOKUP(Table1[[#This Row],[RGB]],'Color Chart'!$A$2:$G$143,3,FALSE)</f>
        <v>dark khaki</v>
      </c>
      <c r="D105" t="s">
        <v>15</v>
      </c>
      <c r="E105" t="s">
        <v>16</v>
      </c>
      <c r="F105">
        <v>0.66</v>
      </c>
      <c r="G105">
        <v>0.66</v>
      </c>
      <c r="H105">
        <v>1</v>
      </c>
      <c r="I105">
        <v>0</v>
      </c>
      <c r="J105" s="15" t="s">
        <v>63</v>
      </c>
      <c r="K105" s="15" t="s">
        <v>63</v>
      </c>
      <c r="L105" s="15" t="s">
        <v>63</v>
      </c>
      <c r="M105" s="16" t="s">
        <v>18</v>
      </c>
      <c r="N105" t="s">
        <v>19</v>
      </c>
    </row>
    <row r="106" spans="1:14" x14ac:dyDescent="0.25">
      <c r="A106" t="s">
        <v>278</v>
      </c>
      <c r="B106" t="s">
        <v>279</v>
      </c>
      <c r="C106" t="str">
        <f>VLOOKUP(Table1[[#This Row],[RGB]],'Color Chart'!$A$2:$G$143,3,FALSE)</f>
        <v>light green</v>
      </c>
      <c r="D106" t="s">
        <v>15</v>
      </c>
      <c r="E106" t="s">
        <v>16</v>
      </c>
      <c r="F106">
        <v>0.68</v>
      </c>
      <c r="G106">
        <v>0.68</v>
      </c>
      <c r="H106">
        <v>1</v>
      </c>
      <c r="I106">
        <v>0</v>
      </c>
      <c r="J106" s="38" t="s">
        <v>162</v>
      </c>
      <c r="K106" s="38" t="s">
        <v>162</v>
      </c>
      <c r="L106" s="38" t="s">
        <v>162</v>
      </c>
      <c r="M106" s="16" t="s">
        <v>18</v>
      </c>
      <c r="N106" t="s">
        <v>19</v>
      </c>
    </row>
    <row r="107" spans="1:14" x14ac:dyDescent="0.25">
      <c r="A107" t="s">
        <v>280</v>
      </c>
      <c r="B107" t="s">
        <v>62</v>
      </c>
      <c r="C107" t="str">
        <f>VLOOKUP(Table1[[#This Row],[RGB]],'Color Chart'!$A$2:$G$143,3,FALSE)</f>
        <v>dark khaki</v>
      </c>
      <c r="D107" t="s">
        <v>15</v>
      </c>
      <c r="E107" t="s">
        <v>16</v>
      </c>
      <c r="F107">
        <v>0.66</v>
      </c>
      <c r="G107">
        <v>0.66</v>
      </c>
      <c r="H107">
        <v>1</v>
      </c>
      <c r="I107">
        <v>0</v>
      </c>
      <c r="J107" s="15" t="s">
        <v>63</v>
      </c>
      <c r="K107" s="15" t="s">
        <v>63</v>
      </c>
      <c r="L107" s="15" t="s">
        <v>63</v>
      </c>
      <c r="M107" s="16" t="s">
        <v>18</v>
      </c>
      <c r="N107" t="s">
        <v>19</v>
      </c>
    </row>
    <row r="108" spans="1:14" x14ac:dyDescent="0.25">
      <c r="A108" t="s">
        <v>281</v>
      </c>
      <c r="B108" t="s">
        <v>67</v>
      </c>
      <c r="C108" t="str">
        <f>VLOOKUP(Table1[[#This Row],[RGB]],'Color Chart'!$A$2:$G$143,3,FALSE)</f>
        <v>white</v>
      </c>
      <c r="D108" t="s">
        <v>15</v>
      </c>
      <c r="E108" t="s">
        <v>33</v>
      </c>
      <c r="F108">
        <v>1</v>
      </c>
      <c r="G108">
        <v>1</v>
      </c>
      <c r="H108">
        <v>1</v>
      </c>
      <c r="I108">
        <v>0</v>
      </c>
      <c r="J108" s="16" t="s">
        <v>18</v>
      </c>
      <c r="K108" s="16" t="s">
        <v>18</v>
      </c>
      <c r="L108" s="16" t="s">
        <v>18</v>
      </c>
      <c r="M108" s="16" t="s">
        <v>18</v>
      </c>
      <c r="N108" t="s">
        <v>19</v>
      </c>
    </row>
    <row r="109" spans="1:14" x14ac:dyDescent="0.25">
      <c r="A109" t="s">
        <v>282</v>
      </c>
      <c r="B109" t="s">
        <v>67</v>
      </c>
      <c r="C109" t="str">
        <f>VLOOKUP(Table1[[#This Row],[RGB]],'Color Chart'!$A$2:$G$143,3,FALSE)</f>
        <v>white</v>
      </c>
      <c r="D109" t="s">
        <v>15</v>
      </c>
      <c r="E109" t="s">
        <v>33</v>
      </c>
      <c r="F109">
        <v>1</v>
      </c>
      <c r="G109">
        <v>1</v>
      </c>
      <c r="H109">
        <v>1</v>
      </c>
      <c r="I109">
        <v>0</v>
      </c>
      <c r="J109" s="16" t="s">
        <v>18</v>
      </c>
      <c r="K109" s="16" t="s">
        <v>18</v>
      </c>
      <c r="L109" s="16" t="s">
        <v>18</v>
      </c>
      <c r="M109" s="16" t="s">
        <v>18</v>
      </c>
      <c r="N109" t="s">
        <v>19</v>
      </c>
    </row>
    <row r="110" spans="1:14" x14ac:dyDescent="0.25">
      <c r="A110" t="s">
        <v>283</v>
      </c>
      <c r="B110" t="s">
        <v>284</v>
      </c>
      <c r="C110" t="e">
        <f>VLOOKUP(Table1[[#This Row],[RGB]],'Color Chart'!$A$2:$G$143,3,FALSE)</f>
        <v>#N/A</v>
      </c>
      <c r="D110" t="s">
        <v>15</v>
      </c>
      <c r="E110" t="s">
        <v>16</v>
      </c>
      <c r="F110">
        <v>0.77</v>
      </c>
      <c r="G110">
        <v>0.77</v>
      </c>
      <c r="H110">
        <v>1</v>
      </c>
      <c r="I110">
        <v>0</v>
      </c>
      <c r="J110" s="57" t="s">
        <v>285</v>
      </c>
      <c r="K110" s="57" t="s">
        <v>285</v>
      </c>
      <c r="L110" s="57" t="s">
        <v>285</v>
      </c>
      <c r="M110" s="16" t="s">
        <v>18</v>
      </c>
      <c r="N110" t="s">
        <v>19</v>
      </c>
    </row>
    <row r="111" spans="1:14" x14ac:dyDescent="0.25">
      <c r="A111" t="s">
        <v>286</v>
      </c>
      <c r="B111" t="s">
        <v>29</v>
      </c>
      <c r="C111" t="str">
        <f>VLOOKUP(Table1[[#This Row],[RGB]],'Color Chart'!$A$2:$G$143,3,FALSE)</f>
        <v>orchid</v>
      </c>
      <c r="D111" t="s">
        <v>15</v>
      </c>
      <c r="E111" t="s">
        <v>16</v>
      </c>
      <c r="F111">
        <v>0.2</v>
      </c>
      <c r="G111">
        <v>0.2</v>
      </c>
      <c r="H111">
        <v>1</v>
      </c>
      <c r="I111">
        <v>0</v>
      </c>
      <c r="J111" s="5" t="s">
        <v>30</v>
      </c>
      <c r="K111" s="5" t="s">
        <v>30</v>
      </c>
      <c r="L111" s="5" t="s">
        <v>30</v>
      </c>
      <c r="M111" s="16" t="s">
        <v>18</v>
      </c>
      <c r="N111" t="s">
        <v>19</v>
      </c>
    </row>
    <row r="112" spans="1:14" x14ac:dyDescent="0.25">
      <c r="A112" t="s">
        <v>287</v>
      </c>
      <c r="B112" t="s">
        <v>288</v>
      </c>
      <c r="C112" t="str">
        <f>VLOOKUP(Table1[[#This Row],[RGB]],'Color Chart'!$A$2:$G$143,3,FALSE)</f>
        <v>red</v>
      </c>
      <c r="D112" t="s">
        <v>15</v>
      </c>
      <c r="E112" t="s">
        <v>16</v>
      </c>
      <c r="F112">
        <v>0</v>
      </c>
      <c r="G112">
        <v>0</v>
      </c>
      <c r="H112">
        <v>1</v>
      </c>
      <c r="I112">
        <v>0</v>
      </c>
      <c r="J112" s="24" t="s">
        <v>107</v>
      </c>
      <c r="K112" s="24" t="s">
        <v>107</v>
      </c>
      <c r="L112" s="24" t="s">
        <v>107</v>
      </c>
      <c r="M112" s="16" t="s">
        <v>18</v>
      </c>
      <c r="N112" t="s">
        <v>19</v>
      </c>
    </row>
    <row r="113" spans="1:14" x14ac:dyDescent="0.25">
      <c r="A113" t="s">
        <v>289</v>
      </c>
      <c r="B113" t="s">
        <v>21</v>
      </c>
      <c r="C113" t="str">
        <f>VLOOKUP(Table1[[#This Row],[RGB]],'Color Chart'!$A$2:$G$143,3,FALSE)</f>
        <v>peach puff</v>
      </c>
      <c r="D113" t="s">
        <v>15</v>
      </c>
      <c r="E113" t="s">
        <v>16</v>
      </c>
      <c r="F113">
        <v>0.28999999999999998</v>
      </c>
      <c r="G113">
        <v>0.28999999999999998</v>
      </c>
      <c r="H113">
        <v>1</v>
      </c>
      <c r="I113">
        <v>0</v>
      </c>
      <c r="J113" s="3" t="s">
        <v>22</v>
      </c>
      <c r="K113" s="3" t="s">
        <v>22</v>
      </c>
      <c r="L113" s="3" t="s">
        <v>22</v>
      </c>
      <c r="M113" s="16" t="s">
        <v>18</v>
      </c>
      <c r="N113" t="s">
        <v>19</v>
      </c>
    </row>
    <row r="114" spans="1:14" x14ac:dyDescent="0.25">
      <c r="A114" t="s">
        <v>290</v>
      </c>
      <c r="B114" t="s">
        <v>291</v>
      </c>
      <c r="C114" t="str">
        <f>VLOOKUP(Table1[[#This Row],[RGB]],'Color Chart'!$A$2:$G$143,3,FALSE)</f>
        <v>light cyan</v>
      </c>
      <c r="D114" t="s">
        <v>15</v>
      </c>
      <c r="E114" t="s">
        <v>16</v>
      </c>
      <c r="F114">
        <v>0.31</v>
      </c>
      <c r="G114">
        <v>0.31</v>
      </c>
      <c r="H114">
        <v>1</v>
      </c>
      <c r="I114">
        <v>0</v>
      </c>
      <c r="J114" s="58" t="s">
        <v>292</v>
      </c>
      <c r="K114" s="58" t="s">
        <v>292</v>
      </c>
      <c r="L114" s="58" t="s">
        <v>292</v>
      </c>
      <c r="M114" s="16" t="s">
        <v>18</v>
      </c>
      <c r="N114" t="s">
        <v>19</v>
      </c>
    </row>
    <row r="115" spans="1:14" x14ac:dyDescent="0.25">
      <c r="A115" t="s">
        <v>293</v>
      </c>
      <c r="B115" t="s">
        <v>155</v>
      </c>
      <c r="C115" t="str">
        <f>VLOOKUP(Table1[[#This Row],[RGB]],'Color Chart'!$A$2:$G$143,3,FALSE)</f>
        <v>plum</v>
      </c>
      <c r="D115" t="s">
        <v>33</v>
      </c>
      <c r="E115" t="s">
        <v>16</v>
      </c>
      <c r="F115">
        <v>1</v>
      </c>
      <c r="G115">
        <v>1</v>
      </c>
      <c r="H115">
        <v>1</v>
      </c>
      <c r="I115">
        <v>0</v>
      </c>
      <c r="J115" s="4" t="s">
        <v>26</v>
      </c>
      <c r="K115" s="4" t="s">
        <v>26</v>
      </c>
      <c r="L115" s="4" t="s">
        <v>26</v>
      </c>
      <c r="M115" s="16" t="s">
        <v>18</v>
      </c>
      <c r="N115" t="s">
        <v>19</v>
      </c>
    </row>
    <row r="116" spans="1:14" x14ac:dyDescent="0.25">
      <c r="A116" t="s">
        <v>294</v>
      </c>
      <c r="B116" t="s">
        <v>295</v>
      </c>
      <c r="C116" t="str">
        <f>VLOOKUP(Table1[[#This Row],[RGB]],'Color Chart'!$A$2:$G$143,3,FALSE)</f>
        <v>golden rod</v>
      </c>
      <c r="D116" t="s">
        <v>15</v>
      </c>
      <c r="E116" t="s">
        <v>16</v>
      </c>
      <c r="F116">
        <v>0.25</v>
      </c>
      <c r="G116">
        <v>0.25</v>
      </c>
      <c r="H116">
        <v>1</v>
      </c>
      <c r="I116">
        <v>0</v>
      </c>
      <c r="J116" s="59" t="s">
        <v>296</v>
      </c>
      <c r="K116" s="59" t="s">
        <v>296</v>
      </c>
      <c r="L116" s="59" t="s">
        <v>296</v>
      </c>
      <c r="M116" s="16" t="s">
        <v>18</v>
      </c>
      <c r="N116" t="s">
        <v>19</v>
      </c>
    </row>
    <row r="117" spans="1:14" x14ac:dyDescent="0.25">
      <c r="A117" t="s">
        <v>297</v>
      </c>
      <c r="B117" t="s">
        <v>38</v>
      </c>
      <c r="C117" t="str">
        <f>VLOOKUP(Table1[[#This Row],[RGB]],'Color Chart'!$A$2:$G$143,3,FALSE)</f>
        <v>olive drab</v>
      </c>
      <c r="D117" t="s">
        <v>15</v>
      </c>
      <c r="E117" t="s">
        <v>16</v>
      </c>
      <c r="F117">
        <v>0.26</v>
      </c>
      <c r="G117">
        <v>0.26</v>
      </c>
      <c r="H117">
        <v>1</v>
      </c>
      <c r="I117">
        <v>0</v>
      </c>
      <c r="J117" s="7" t="s">
        <v>39</v>
      </c>
      <c r="K117" s="7" t="s">
        <v>39</v>
      </c>
      <c r="L117" s="7" t="s">
        <v>39</v>
      </c>
      <c r="M117" s="16" t="s">
        <v>18</v>
      </c>
      <c r="N117" t="s">
        <v>19</v>
      </c>
    </row>
    <row r="118" spans="1:14" x14ac:dyDescent="0.25">
      <c r="A118" t="s">
        <v>298</v>
      </c>
      <c r="B118" t="s">
        <v>104</v>
      </c>
      <c r="C118" t="str">
        <f>VLOOKUP(Table1[[#This Row],[RGB]],'Color Chart'!$A$2:$G$143,3,FALSE)</f>
        <v>deep pink</v>
      </c>
      <c r="D118" t="s">
        <v>15</v>
      </c>
      <c r="E118" t="s">
        <v>16</v>
      </c>
      <c r="F118">
        <v>0.25</v>
      </c>
      <c r="G118">
        <v>0.25</v>
      </c>
      <c r="H118">
        <v>1</v>
      </c>
      <c r="I118">
        <v>0</v>
      </c>
      <c r="J118" s="11" t="s">
        <v>51</v>
      </c>
      <c r="K118" s="11" t="s">
        <v>51</v>
      </c>
      <c r="L118" s="11" t="s">
        <v>51</v>
      </c>
      <c r="M118" s="16" t="s">
        <v>18</v>
      </c>
      <c r="N118" t="s">
        <v>19</v>
      </c>
    </row>
    <row r="119" spans="1:14" x14ac:dyDescent="0.25">
      <c r="A119" t="s">
        <v>299</v>
      </c>
      <c r="B119" t="s">
        <v>122</v>
      </c>
      <c r="C119" t="str">
        <f>VLOOKUP(Table1[[#This Row],[RGB]],'Color Chart'!$A$2:$G$143,3,FALSE)</f>
        <v>teal</v>
      </c>
      <c r="D119" t="s">
        <v>15</v>
      </c>
      <c r="E119" t="s">
        <v>16</v>
      </c>
      <c r="F119">
        <v>0.25</v>
      </c>
      <c r="G119">
        <v>0.25</v>
      </c>
      <c r="H119">
        <v>1</v>
      </c>
      <c r="I119">
        <v>0</v>
      </c>
      <c r="J119" s="28" t="s">
        <v>123</v>
      </c>
      <c r="K119" s="28" t="s">
        <v>123</v>
      </c>
      <c r="L119" s="28" t="s">
        <v>123</v>
      </c>
      <c r="M119" s="99" t="s">
        <v>300</v>
      </c>
      <c r="N119" t="s">
        <v>19</v>
      </c>
    </row>
    <row r="120" spans="1:14" x14ac:dyDescent="0.25">
      <c r="A120" t="s">
        <v>301</v>
      </c>
      <c r="B120" t="s">
        <v>249</v>
      </c>
      <c r="C120" t="str">
        <f>VLOOKUP(Table1[[#This Row],[RGB]],'Color Chart'!$A$2:$G$143,3,FALSE)</f>
        <v>coral</v>
      </c>
      <c r="D120" t="s">
        <v>15</v>
      </c>
      <c r="E120" t="s">
        <v>16</v>
      </c>
      <c r="F120">
        <v>0.25</v>
      </c>
      <c r="G120">
        <v>0.25</v>
      </c>
      <c r="H120">
        <v>1</v>
      </c>
      <c r="I120">
        <v>0</v>
      </c>
      <c r="J120" s="54" t="s">
        <v>250</v>
      </c>
      <c r="K120" s="54" t="s">
        <v>250</v>
      </c>
      <c r="L120" s="54" t="s">
        <v>250</v>
      </c>
      <c r="M120" s="171" t="s">
        <v>302</v>
      </c>
      <c r="N120" t="s">
        <v>19</v>
      </c>
    </row>
    <row r="121" spans="1:14" x14ac:dyDescent="0.25">
      <c r="A121" t="s">
        <v>303</v>
      </c>
      <c r="B121" t="s">
        <v>25</v>
      </c>
      <c r="C121" t="str">
        <f>VLOOKUP(Table1[[#This Row],[RGB]],'Color Chart'!$A$2:$G$143,3,FALSE)</f>
        <v>plum</v>
      </c>
      <c r="D121" t="s">
        <v>15</v>
      </c>
      <c r="E121" t="s">
        <v>16</v>
      </c>
      <c r="F121">
        <v>0</v>
      </c>
      <c r="G121">
        <v>0</v>
      </c>
      <c r="H121">
        <v>1</v>
      </c>
      <c r="I121">
        <v>0</v>
      </c>
      <c r="J121" s="4" t="s">
        <v>26</v>
      </c>
      <c r="K121" s="4" t="s">
        <v>26</v>
      </c>
      <c r="L121" s="4" t="s">
        <v>26</v>
      </c>
      <c r="M121" s="172" t="s">
        <v>304</v>
      </c>
      <c r="N121" t="s">
        <v>19</v>
      </c>
    </row>
    <row r="122" spans="1:14" x14ac:dyDescent="0.25">
      <c r="A122" t="s">
        <v>305</v>
      </c>
      <c r="B122" t="s">
        <v>306</v>
      </c>
      <c r="C122" t="str">
        <f>VLOOKUP(Table1[[#This Row],[RGB]],'Color Chart'!$A$2:$G$143,3,FALSE)</f>
        <v>rosy brown</v>
      </c>
      <c r="D122" t="s">
        <v>15</v>
      </c>
      <c r="E122" t="s">
        <v>16</v>
      </c>
      <c r="F122">
        <v>0.22</v>
      </c>
      <c r="G122">
        <v>0.22</v>
      </c>
      <c r="H122">
        <v>1</v>
      </c>
      <c r="I122">
        <v>0</v>
      </c>
      <c r="J122" s="60" t="s">
        <v>307</v>
      </c>
      <c r="K122" s="60" t="s">
        <v>307</v>
      </c>
      <c r="L122" s="60" t="s">
        <v>307</v>
      </c>
      <c r="M122" s="16" t="s">
        <v>18</v>
      </c>
      <c r="N122" t="s">
        <v>19</v>
      </c>
    </row>
    <row r="123" spans="1:14" x14ac:dyDescent="0.25">
      <c r="A123" t="s">
        <v>308</v>
      </c>
      <c r="B123" t="s">
        <v>21</v>
      </c>
      <c r="C123" t="str">
        <f>VLOOKUP(Table1[[#This Row],[RGB]],'Color Chart'!$A$2:$G$143,3,FALSE)</f>
        <v>peach puff</v>
      </c>
      <c r="D123" t="s">
        <v>15</v>
      </c>
      <c r="E123" t="s">
        <v>16</v>
      </c>
      <c r="F123">
        <v>0.2</v>
      </c>
      <c r="G123">
        <v>0.2</v>
      </c>
      <c r="H123">
        <v>1</v>
      </c>
      <c r="I123">
        <v>0</v>
      </c>
      <c r="J123" s="3" t="s">
        <v>22</v>
      </c>
      <c r="K123" s="3" t="s">
        <v>22</v>
      </c>
      <c r="L123" s="3" t="s">
        <v>22</v>
      </c>
      <c r="M123" s="16" t="s">
        <v>18</v>
      </c>
      <c r="N123" t="s">
        <v>19</v>
      </c>
    </row>
    <row r="124" spans="1:14" x14ac:dyDescent="0.25">
      <c r="A124" t="s">
        <v>309</v>
      </c>
      <c r="B124" t="s">
        <v>291</v>
      </c>
      <c r="C124" t="str">
        <f>VLOOKUP(Table1[[#This Row],[RGB]],'Color Chart'!$A$2:$G$143,3,FALSE)</f>
        <v>light cyan</v>
      </c>
      <c r="D124" t="s">
        <v>15</v>
      </c>
      <c r="E124" t="s">
        <v>16</v>
      </c>
      <c r="F124">
        <v>0</v>
      </c>
      <c r="G124">
        <v>0</v>
      </c>
      <c r="H124">
        <v>1</v>
      </c>
      <c r="I124">
        <v>0</v>
      </c>
      <c r="J124" s="58" t="s">
        <v>292</v>
      </c>
      <c r="K124" s="58" t="s">
        <v>292</v>
      </c>
      <c r="L124" s="58" t="s">
        <v>292</v>
      </c>
      <c r="M124" s="16" t="s">
        <v>18</v>
      </c>
      <c r="N124" t="s">
        <v>19</v>
      </c>
    </row>
    <row r="125" spans="1:14" x14ac:dyDescent="0.25">
      <c r="A125" t="s">
        <v>310</v>
      </c>
      <c r="B125" t="s">
        <v>25</v>
      </c>
      <c r="C125" t="str">
        <f>VLOOKUP(Table1[[#This Row],[RGB]],'Color Chart'!$A$2:$G$143,3,FALSE)</f>
        <v>plum</v>
      </c>
      <c r="D125" t="s">
        <v>15</v>
      </c>
      <c r="E125" t="s">
        <v>16</v>
      </c>
      <c r="F125">
        <v>0.76</v>
      </c>
      <c r="G125">
        <v>0.76</v>
      </c>
      <c r="H125">
        <v>1</v>
      </c>
      <c r="I125">
        <v>0</v>
      </c>
      <c r="J125" s="4" t="s">
        <v>26</v>
      </c>
      <c r="K125" s="4" t="s">
        <v>26</v>
      </c>
      <c r="L125" s="4" t="s">
        <v>26</v>
      </c>
      <c r="M125" s="16" t="s">
        <v>18</v>
      </c>
      <c r="N125" t="s">
        <v>19</v>
      </c>
    </row>
    <row r="126" spans="1:14" x14ac:dyDescent="0.25">
      <c r="A126" t="s">
        <v>311</v>
      </c>
      <c r="B126" t="s">
        <v>249</v>
      </c>
      <c r="C126" t="str">
        <f>VLOOKUP(Table1[[#This Row],[RGB]],'Color Chart'!$A$2:$G$143,3,FALSE)</f>
        <v>coral</v>
      </c>
      <c r="D126" t="s">
        <v>15</v>
      </c>
      <c r="E126" t="s">
        <v>16</v>
      </c>
      <c r="F126">
        <v>0.25</v>
      </c>
      <c r="G126">
        <v>0.25</v>
      </c>
      <c r="H126">
        <v>1</v>
      </c>
      <c r="I126">
        <v>0</v>
      </c>
      <c r="J126" s="54" t="s">
        <v>250</v>
      </c>
      <c r="K126" s="54" t="s">
        <v>250</v>
      </c>
      <c r="L126" s="54" t="s">
        <v>250</v>
      </c>
      <c r="M126" s="16" t="s">
        <v>18</v>
      </c>
      <c r="N126" t="s">
        <v>19</v>
      </c>
    </row>
    <row r="127" spans="1:14" x14ac:dyDescent="0.25">
      <c r="A127" t="s">
        <v>312</v>
      </c>
      <c r="B127" t="s">
        <v>313</v>
      </c>
      <c r="C127" t="str">
        <f>VLOOKUP(Table1[[#This Row],[RGB]],'Color Chart'!$A$2:$G$143,3,FALSE)</f>
        <v>yellow</v>
      </c>
      <c r="D127" t="s">
        <v>15</v>
      </c>
      <c r="E127" t="s">
        <v>16</v>
      </c>
      <c r="F127">
        <v>0.75</v>
      </c>
      <c r="G127">
        <v>0.75</v>
      </c>
      <c r="H127">
        <v>1</v>
      </c>
      <c r="I127">
        <v>0</v>
      </c>
      <c r="J127" s="48" t="s">
        <v>216</v>
      </c>
      <c r="K127" s="48" t="s">
        <v>216</v>
      </c>
      <c r="L127" s="48" t="s">
        <v>216</v>
      </c>
      <c r="M127" s="16" t="s">
        <v>18</v>
      </c>
      <c r="N127" t="s">
        <v>19</v>
      </c>
    </row>
    <row r="128" spans="1:14" x14ac:dyDescent="0.25">
      <c r="A128" t="s">
        <v>314</v>
      </c>
      <c r="B128" t="s">
        <v>315</v>
      </c>
      <c r="C128" t="str">
        <f>VLOOKUP(Table1[[#This Row],[RGB]],'Color Chart'!$A$2:$G$143,3,FALSE)</f>
        <v>lime</v>
      </c>
      <c r="D128" t="s">
        <v>33</v>
      </c>
      <c r="E128" t="s">
        <v>16</v>
      </c>
      <c r="F128">
        <v>0</v>
      </c>
      <c r="G128">
        <v>0</v>
      </c>
      <c r="H128">
        <v>1</v>
      </c>
      <c r="I128">
        <v>0</v>
      </c>
      <c r="J128" s="26" t="s">
        <v>117</v>
      </c>
      <c r="K128" s="26" t="s">
        <v>117</v>
      </c>
      <c r="L128" s="26" t="s">
        <v>117</v>
      </c>
      <c r="M128" s="16" t="s">
        <v>18</v>
      </c>
      <c r="N128" t="s">
        <v>19</v>
      </c>
    </row>
    <row r="129" spans="1:14" x14ac:dyDescent="0.25">
      <c r="A129" t="s">
        <v>316</v>
      </c>
      <c r="B129" t="s">
        <v>317</v>
      </c>
      <c r="C129" t="str">
        <f>VLOOKUP(Table1[[#This Row],[RGB]],'Color Chart'!$A$2:$G$143,3,FALSE)</f>
        <v>lime</v>
      </c>
      <c r="D129" t="s">
        <v>33</v>
      </c>
      <c r="E129" t="s">
        <v>16</v>
      </c>
      <c r="F129">
        <v>0.25</v>
      </c>
      <c r="G129">
        <v>0.25</v>
      </c>
      <c r="I129">
        <v>0</v>
      </c>
      <c r="J129" s="26" t="s">
        <v>117</v>
      </c>
      <c r="K129" s="26" t="s">
        <v>117</v>
      </c>
      <c r="L129" s="26" t="s">
        <v>117</v>
      </c>
      <c r="M129" s="16" t="s">
        <v>18</v>
      </c>
      <c r="N129" t="s">
        <v>19</v>
      </c>
    </row>
    <row r="130" spans="1:14" x14ac:dyDescent="0.25">
      <c r="A130" t="s">
        <v>318</v>
      </c>
      <c r="B130" t="s">
        <v>221</v>
      </c>
      <c r="C130" t="e">
        <f>VLOOKUP(Table1[[#This Row],[RGB]],'Color Chart'!$A$2:$G$143,3,FALSE)</f>
        <v>#N/A</v>
      </c>
      <c r="D130" t="s">
        <v>15</v>
      </c>
      <c r="E130" t="s">
        <v>16</v>
      </c>
      <c r="F130">
        <v>0.21</v>
      </c>
      <c r="G130">
        <v>0.21</v>
      </c>
      <c r="H130">
        <v>1</v>
      </c>
      <c r="I130">
        <v>0</v>
      </c>
      <c r="J130" s="50" t="s">
        <v>222</v>
      </c>
      <c r="K130" s="50" t="s">
        <v>222</v>
      </c>
      <c r="L130" s="50" t="s">
        <v>222</v>
      </c>
      <c r="M130" s="16" t="s">
        <v>18</v>
      </c>
      <c r="N130" t="s">
        <v>19</v>
      </c>
    </row>
    <row r="131" spans="1:14" x14ac:dyDescent="0.25">
      <c r="A131" t="s">
        <v>319</v>
      </c>
      <c r="B131" t="s">
        <v>138</v>
      </c>
      <c r="C131" t="e">
        <f>VLOOKUP(Table1[[#This Row],[RGB]],'Color Chart'!$A$2:$G$143,3,FALSE)</f>
        <v>#N/A</v>
      </c>
      <c r="D131" t="s">
        <v>15</v>
      </c>
      <c r="E131" t="s">
        <v>16</v>
      </c>
      <c r="F131">
        <v>0.24</v>
      </c>
      <c r="G131">
        <v>0.24</v>
      </c>
      <c r="H131">
        <v>1</v>
      </c>
      <c r="I131">
        <v>0</v>
      </c>
      <c r="J131" s="33" t="s">
        <v>139</v>
      </c>
      <c r="K131" s="33" t="s">
        <v>139</v>
      </c>
      <c r="L131" s="33" t="s">
        <v>139</v>
      </c>
      <c r="M131" s="16" t="s">
        <v>18</v>
      </c>
      <c r="N131" t="s">
        <v>19</v>
      </c>
    </row>
    <row r="132" spans="1:14" x14ac:dyDescent="0.25">
      <c r="A132" t="s">
        <v>320</v>
      </c>
      <c r="B132" t="s">
        <v>321</v>
      </c>
      <c r="C132" t="str">
        <f>VLOOKUP(Table1[[#This Row],[RGB]],'Color Chart'!$A$2:$G$143,3,FALSE)</f>
        <v>red</v>
      </c>
      <c r="D132" t="s">
        <v>15</v>
      </c>
      <c r="E132" t="s">
        <v>16</v>
      </c>
      <c r="F132">
        <v>1</v>
      </c>
      <c r="G132">
        <v>1</v>
      </c>
      <c r="H132">
        <v>1</v>
      </c>
      <c r="I132">
        <v>0</v>
      </c>
      <c r="J132" s="24" t="s">
        <v>107</v>
      </c>
      <c r="K132" s="24" t="s">
        <v>107</v>
      </c>
      <c r="L132" s="24" t="s">
        <v>107</v>
      </c>
      <c r="M132" s="16" t="s">
        <v>18</v>
      </c>
      <c r="N132" t="s">
        <v>19</v>
      </c>
    </row>
    <row r="133" spans="1:14" x14ac:dyDescent="0.25">
      <c r="A133" t="s">
        <v>322</v>
      </c>
      <c r="B133" t="s">
        <v>128</v>
      </c>
      <c r="C133" t="str">
        <f>VLOOKUP(Table1[[#This Row],[RGB]],'Color Chart'!$A$2:$G$143,3,FALSE)</f>
        <v>forest green</v>
      </c>
      <c r="D133" t="s">
        <v>15</v>
      </c>
      <c r="E133" t="s">
        <v>16</v>
      </c>
      <c r="F133">
        <v>0.2</v>
      </c>
      <c r="G133">
        <v>0.2</v>
      </c>
      <c r="H133">
        <v>1</v>
      </c>
      <c r="I133">
        <v>0</v>
      </c>
      <c r="J133" s="30" t="s">
        <v>129</v>
      </c>
      <c r="K133" s="30" t="s">
        <v>129</v>
      </c>
      <c r="L133" s="30" t="s">
        <v>129</v>
      </c>
      <c r="M133" s="16" t="s">
        <v>18</v>
      </c>
      <c r="N133" t="s">
        <v>19</v>
      </c>
    </row>
    <row r="134" spans="1:14" x14ac:dyDescent="0.25">
      <c r="A134" t="s">
        <v>323</v>
      </c>
      <c r="B134" t="s">
        <v>324</v>
      </c>
      <c r="C134" t="str">
        <f>VLOOKUP(Table1[[#This Row],[RGB]],'Color Chart'!$A$2:$G$143,3,FALSE)</f>
        <v>cadet blue</v>
      </c>
      <c r="D134" t="s">
        <v>15</v>
      </c>
      <c r="E134" t="s">
        <v>16</v>
      </c>
      <c r="F134">
        <v>0.2</v>
      </c>
      <c r="G134">
        <v>0.2</v>
      </c>
      <c r="H134">
        <v>1</v>
      </c>
      <c r="I134">
        <v>0</v>
      </c>
      <c r="J134" s="37" t="s">
        <v>152</v>
      </c>
      <c r="K134" s="37" t="s">
        <v>152</v>
      </c>
      <c r="L134" s="37" t="s">
        <v>152</v>
      </c>
      <c r="M134" s="16" t="s">
        <v>18</v>
      </c>
      <c r="N134" t="s">
        <v>19</v>
      </c>
    </row>
    <row r="135" spans="1:14" x14ac:dyDescent="0.25">
      <c r="A135" t="s">
        <v>325</v>
      </c>
      <c r="B135" t="s">
        <v>326</v>
      </c>
      <c r="C135" t="e">
        <f>VLOOKUP(Table1[[#This Row],[RGB]],'Color Chart'!$A$2:$G$143,3,FALSE)</f>
        <v>#N/A</v>
      </c>
      <c r="D135" t="s">
        <v>15</v>
      </c>
      <c r="E135" t="s">
        <v>16</v>
      </c>
      <c r="F135">
        <v>1</v>
      </c>
      <c r="G135">
        <v>1</v>
      </c>
      <c r="H135">
        <v>1</v>
      </c>
      <c r="I135">
        <v>0</v>
      </c>
      <c r="J135" s="50" t="s">
        <v>222</v>
      </c>
      <c r="K135" s="50" t="s">
        <v>222</v>
      </c>
      <c r="L135" s="50" t="s">
        <v>222</v>
      </c>
      <c r="M135" s="16" t="s">
        <v>18</v>
      </c>
      <c r="N135" t="s">
        <v>19</v>
      </c>
    </row>
    <row r="136" spans="1:14" x14ac:dyDescent="0.25">
      <c r="A136" t="s">
        <v>327</v>
      </c>
      <c r="B136" t="s">
        <v>291</v>
      </c>
      <c r="C136" t="str">
        <f>VLOOKUP(Table1[[#This Row],[RGB]],'Color Chart'!$A$2:$G$143,3,FALSE)</f>
        <v>light cyan</v>
      </c>
      <c r="D136" t="s">
        <v>15</v>
      </c>
      <c r="E136" t="s">
        <v>16</v>
      </c>
      <c r="F136">
        <v>0.19</v>
      </c>
      <c r="G136">
        <v>0.19</v>
      </c>
      <c r="H136">
        <v>1</v>
      </c>
      <c r="I136">
        <v>0</v>
      </c>
      <c r="J136" s="58" t="s">
        <v>292</v>
      </c>
      <c r="K136" s="58" t="s">
        <v>292</v>
      </c>
      <c r="L136" s="58" t="s">
        <v>292</v>
      </c>
      <c r="M136" s="16" t="s">
        <v>18</v>
      </c>
      <c r="N136" t="s">
        <v>19</v>
      </c>
    </row>
    <row r="137" spans="1:14" x14ac:dyDescent="0.25">
      <c r="A137" t="s">
        <v>328</v>
      </c>
      <c r="B137" t="s">
        <v>21</v>
      </c>
      <c r="C137" t="str">
        <f>VLOOKUP(Table1[[#This Row],[RGB]],'Color Chart'!$A$2:$G$143,3,FALSE)</f>
        <v>peach puff</v>
      </c>
      <c r="D137" t="s">
        <v>15</v>
      </c>
      <c r="E137" t="s">
        <v>16</v>
      </c>
      <c r="F137">
        <v>0.16</v>
      </c>
      <c r="G137">
        <v>0.16</v>
      </c>
      <c r="H137">
        <v>1</v>
      </c>
      <c r="I137">
        <v>0</v>
      </c>
      <c r="J137" s="3" t="s">
        <v>22</v>
      </c>
      <c r="K137" s="3" t="s">
        <v>22</v>
      </c>
      <c r="L137" s="3" t="s">
        <v>22</v>
      </c>
      <c r="M137" s="16" t="s">
        <v>18</v>
      </c>
      <c r="N137" t="s">
        <v>19</v>
      </c>
    </row>
    <row r="138" spans="1:14" x14ac:dyDescent="0.25">
      <c r="A138" t="s">
        <v>329</v>
      </c>
      <c r="B138" t="s">
        <v>330</v>
      </c>
      <c r="C138" t="str">
        <f>VLOOKUP(Table1[[#This Row],[RGB]],'Color Chart'!$A$2:$G$143,3,FALSE)</f>
        <v>golden rod</v>
      </c>
      <c r="D138" t="s">
        <v>15</v>
      </c>
      <c r="E138" t="s">
        <v>16</v>
      </c>
      <c r="F138">
        <v>0.2</v>
      </c>
      <c r="G138">
        <v>0.2</v>
      </c>
      <c r="H138">
        <v>1</v>
      </c>
      <c r="I138">
        <v>0</v>
      </c>
      <c r="J138" s="59" t="s">
        <v>296</v>
      </c>
      <c r="K138" s="59" t="s">
        <v>296</v>
      </c>
      <c r="L138" s="59" t="s">
        <v>296</v>
      </c>
      <c r="M138" s="16" t="s">
        <v>18</v>
      </c>
      <c r="N138" t="s">
        <v>19</v>
      </c>
    </row>
    <row r="139" spans="1:14" x14ac:dyDescent="0.25">
      <c r="A139" t="s">
        <v>331</v>
      </c>
      <c r="B139" t="s">
        <v>332</v>
      </c>
      <c r="C139" t="str">
        <f>VLOOKUP(Table1[[#This Row],[RGB]],'Color Chart'!$A$2:$G$143,3,FALSE)</f>
        <v>deep pink</v>
      </c>
      <c r="D139" t="s">
        <v>33</v>
      </c>
      <c r="E139" t="s">
        <v>16</v>
      </c>
      <c r="F139">
        <v>0</v>
      </c>
      <c r="G139">
        <v>0</v>
      </c>
      <c r="H139">
        <v>1</v>
      </c>
      <c r="I139">
        <v>0</v>
      </c>
      <c r="J139" s="11" t="s">
        <v>51</v>
      </c>
      <c r="K139" s="11" t="s">
        <v>51</v>
      </c>
      <c r="L139" s="11" t="s">
        <v>51</v>
      </c>
      <c r="M139" s="16" t="s">
        <v>18</v>
      </c>
      <c r="N139" t="s">
        <v>19</v>
      </c>
    </row>
    <row r="140" spans="1:14" x14ac:dyDescent="0.25">
      <c r="A140" t="s">
        <v>333</v>
      </c>
      <c r="B140" t="s">
        <v>324</v>
      </c>
      <c r="C140" t="str">
        <f>VLOOKUP(Table1[[#This Row],[RGB]],'Color Chart'!$A$2:$G$143,3,FALSE)</f>
        <v>cadet blue</v>
      </c>
      <c r="D140" t="s">
        <v>15</v>
      </c>
      <c r="E140" t="s">
        <v>16</v>
      </c>
      <c r="F140">
        <v>0.09</v>
      </c>
      <c r="G140">
        <v>0.09</v>
      </c>
      <c r="H140">
        <v>1</v>
      </c>
      <c r="I140">
        <v>0</v>
      </c>
      <c r="J140" s="37" t="s">
        <v>152</v>
      </c>
      <c r="K140" s="37" t="s">
        <v>152</v>
      </c>
      <c r="L140" s="37" t="s">
        <v>152</v>
      </c>
      <c r="M140" s="16" t="s">
        <v>18</v>
      </c>
      <c r="N140" t="s">
        <v>19</v>
      </c>
    </row>
    <row r="141" spans="1:14" x14ac:dyDescent="0.25">
      <c r="A141" t="s">
        <v>334</v>
      </c>
      <c r="B141" t="s">
        <v>38</v>
      </c>
      <c r="C141" t="str">
        <f>VLOOKUP(Table1[[#This Row],[RGB]],'Color Chart'!$A$2:$G$143,3,FALSE)</f>
        <v>olive drab</v>
      </c>
      <c r="D141" t="s">
        <v>15</v>
      </c>
      <c r="E141" t="s">
        <v>16</v>
      </c>
      <c r="F141">
        <v>0.11</v>
      </c>
      <c r="G141">
        <v>0.11</v>
      </c>
      <c r="H141">
        <v>1</v>
      </c>
      <c r="I141">
        <v>0</v>
      </c>
      <c r="J141" s="7" t="s">
        <v>39</v>
      </c>
      <c r="K141" s="7" t="s">
        <v>39</v>
      </c>
      <c r="L141" s="7" t="s">
        <v>39</v>
      </c>
      <c r="M141" s="16" t="s">
        <v>18</v>
      </c>
      <c r="N141" t="s">
        <v>19</v>
      </c>
    </row>
    <row r="142" spans="1:14" x14ac:dyDescent="0.25">
      <c r="A142" t="s">
        <v>335</v>
      </c>
      <c r="B142" t="s">
        <v>336</v>
      </c>
      <c r="C142" t="str">
        <f>VLOOKUP(Table1[[#This Row],[RGB]],'Color Chart'!$A$2:$G$143,3,FALSE)</f>
        <v>purple</v>
      </c>
      <c r="D142" t="s">
        <v>15</v>
      </c>
      <c r="E142" t="s">
        <v>16</v>
      </c>
      <c r="F142">
        <v>0.25</v>
      </c>
      <c r="G142">
        <v>0.25</v>
      </c>
      <c r="H142">
        <v>1</v>
      </c>
      <c r="I142">
        <v>0</v>
      </c>
      <c r="J142" s="44" t="s">
        <v>191</v>
      </c>
      <c r="K142" s="44" t="s">
        <v>191</v>
      </c>
      <c r="L142" s="44" t="s">
        <v>191</v>
      </c>
      <c r="M142" s="16" t="s">
        <v>18</v>
      </c>
      <c r="N142" t="s">
        <v>19</v>
      </c>
    </row>
    <row r="143" spans="1:14" x14ac:dyDescent="0.25">
      <c r="A143" t="s">
        <v>337</v>
      </c>
      <c r="B143" t="s">
        <v>321</v>
      </c>
      <c r="C143" t="str">
        <f>VLOOKUP(Table1[[#This Row],[RGB]],'Color Chart'!$A$2:$G$143,3,FALSE)</f>
        <v>red</v>
      </c>
      <c r="D143" t="s">
        <v>15</v>
      </c>
      <c r="E143" t="s">
        <v>16</v>
      </c>
      <c r="F143">
        <v>1</v>
      </c>
      <c r="G143">
        <v>1</v>
      </c>
      <c r="H143">
        <v>1</v>
      </c>
      <c r="I143">
        <v>0</v>
      </c>
      <c r="J143" s="24" t="s">
        <v>107</v>
      </c>
      <c r="K143" s="24" t="s">
        <v>107</v>
      </c>
      <c r="L143" s="24" t="s">
        <v>107</v>
      </c>
      <c r="M143" s="16" t="s">
        <v>18</v>
      </c>
      <c r="N143" t="s">
        <v>19</v>
      </c>
    </row>
    <row r="144" spans="1:14" x14ac:dyDescent="0.25">
      <c r="A144" t="s">
        <v>338</v>
      </c>
      <c r="B144" t="s">
        <v>339</v>
      </c>
      <c r="C144" t="str">
        <f>VLOOKUP(Table1[[#This Row],[RGB]],'Color Chart'!$A$2:$G$143,3,FALSE)</f>
        <v>red</v>
      </c>
      <c r="D144" t="s">
        <v>15</v>
      </c>
      <c r="E144" t="s">
        <v>16</v>
      </c>
      <c r="F144">
        <v>1</v>
      </c>
      <c r="G144">
        <v>1</v>
      </c>
      <c r="H144">
        <v>1</v>
      </c>
      <c r="I144">
        <v>0</v>
      </c>
      <c r="J144" s="24" t="s">
        <v>107</v>
      </c>
      <c r="K144" s="24" t="s">
        <v>107</v>
      </c>
      <c r="L144" s="24" t="s">
        <v>107</v>
      </c>
      <c r="M144" s="16" t="s">
        <v>18</v>
      </c>
      <c r="N144" t="s">
        <v>19</v>
      </c>
    </row>
    <row r="145" spans="1:14" x14ac:dyDescent="0.25">
      <c r="A145" t="s">
        <v>340</v>
      </c>
      <c r="B145" t="s">
        <v>339</v>
      </c>
      <c r="C145" t="str">
        <f>VLOOKUP(Table1[[#This Row],[RGB]],'Color Chart'!$A$2:$G$143,3,FALSE)</f>
        <v>red</v>
      </c>
      <c r="D145" t="s">
        <v>15</v>
      </c>
      <c r="E145" t="s">
        <v>16</v>
      </c>
      <c r="F145">
        <v>1</v>
      </c>
      <c r="G145">
        <v>1</v>
      </c>
      <c r="H145">
        <v>1</v>
      </c>
      <c r="I145">
        <v>0</v>
      </c>
      <c r="J145" s="24" t="s">
        <v>107</v>
      </c>
      <c r="K145" s="24" t="s">
        <v>107</v>
      </c>
      <c r="L145" s="24" t="s">
        <v>107</v>
      </c>
      <c r="M145" s="173" t="s">
        <v>341</v>
      </c>
      <c r="N145" t="s">
        <v>19</v>
      </c>
    </row>
    <row r="146" spans="1:14" x14ac:dyDescent="0.25">
      <c r="A146" t="s">
        <v>342</v>
      </c>
      <c r="B146" t="s">
        <v>343</v>
      </c>
      <c r="C146" t="str">
        <f>VLOOKUP(Table1[[#This Row],[RGB]],'Color Chart'!$A$2:$G$143,3,FALSE)</f>
        <v>deep pink</v>
      </c>
      <c r="D146" t="s">
        <v>15</v>
      </c>
      <c r="E146" t="s">
        <v>16</v>
      </c>
      <c r="F146">
        <v>0.25</v>
      </c>
      <c r="G146">
        <v>0.25</v>
      </c>
      <c r="H146">
        <v>1</v>
      </c>
      <c r="I146">
        <v>0</v>
      </c>
      <c r="J146" s="11" t="s">
        <v>51</v>
      </c>
      <c r="K146" s="11" t="s">
        <v>51</v>
      </c>
      <c r="L146" s="11" t="s">
        <v>51</v>
      </c>
      <c r="M146" s="16" t="s">
        <v>18</v>
      </c>
      <c r="N146" t="s">
        <v>19</v>
      </c>
    </row>
    <row r="147" spans="1:14" x14ac:dyDescent="0.25">
      <c r="A147" t="s">
        <v>344</v>
      </c>
      <c r="B147" t="s">
        <v>29</v>
      </c>
      <c r="C147" t="str">
        <f>VLOOKUP(Table1[[#This Row],[RGB]],'Color Chart'!$A$2:$G$143,3,FALSE)</f>
        <v>orchid</v>
      </c>
      <c r="D147" t="s">
        <v>15</v>
      </c>
      <c r="E147" t="s">
        <v>16</v>
      </c>
      <c r="F147">
        <v>0.21</v>
      </c>
      <c r="G147">
        <v>0.21</v>
      </c>
      <c r="H147">
        <v>1</v>
      </c>
      <c r="I147">
        <v>0</v>
      </c>
      <c r="J147" s="5" t="s">
        <v>30</v>
      </c>
      <c r="K147" s="5" t="s">
        <v>30</v>
      </c>
      <c r="L147" s="5" t="s">
        <v>30</v>
      </c>
      <c r="M147" s="16" t="s">
        <v>18</v>
      </c>
      <c r="N147" t="s">
        <v>19</v>
      </c>
    </row>
    <row r="148" spans="1:14" x14ac:dyDescent="0.25">
      <c r="A148" t="s">
        <v>345</v>
      </c>
      <c r="B148" t="s">
        <v>135</v>
      </c>
      <c r="C148" t="str">
        <f>VLOOKUP(Table1[[#This Row],[RGB]],'Color Chart'!$A$2:$G$143,3,FALSE)</f>
        <v>magenta / fuchsia</v>
      </c>
      <c r="D148" t="s">
        <v>15</v>
      </c>
      <c r="E148" t="s">
        <v>16</v>
      </c>
      <c r="F148">
        <v>0</v>
      </c>
      <c r="G148">
        <v>0</v>
      </c>
      <c r="H148">
        <v>1</v>
      </c>
      <c r="I148">
        <v>0</v>
      </c>
      <c r="J148" s="32" t="s">
        <v>136</v>
      </c>
      <c r="K148" s="32" t="s">
        <v>136</v>
      </c>
      <c r="L148" s="32" t="s">
        <v>136</v>
      </c>
      <c r="M148" s="16" t="s">
        <v>18</v>
      </c>
      <c r="N148" t="s">
        <v>19</v>
      </c>
    </row>
    <row r="149" spans="1:14" x14ac:dyDescent="0.25">
      <c r="A149" t="s">
        <v>346</v>
      </c>
      <c r="B149" t="s">
        <v>347</v>
      </c>
      <c r="C149" t="str">
        <f>VLOOKUP(Table1[[#This Row],[RGB]],'Color Chart'!$A$2:$G$143,3,FALSE)</f>
        <v>tan</v>
      </c>
      <c r="D149" t="s">
        <v>15</v>
      </c>
      <c r="E149" t="s">
        <v>16</v>
      </c>
      <c r="F149">
        <v>0.1</v>
      </c>
      <c r="G149">
        <v>0.1</v>
      </c>
      <c r="H149">
        <v>1</v>
      </c>
      <c r="I149">
        <v>0</v>
      </c>
      <c r="J149" s="61" t="s">
        <v>348</v>
      </c>
      <c r="K149" s="61" t="s">
        <v>348</v>
      </c>
      <c r="L149" s="61" t="s">
        <v>348</v>
      </c>
      <c r="M149" s="16" t="s">
        <v>18</v>
      </c>
      <c r="N149" t="s">
        <v>19</v>
      </c>
    </row>
    <row r="150" spans="1:14" x14ac:dyDescent="0.25">
      <c r="A150" t="s">
        <v>349</v>
      </c>
      <c r="B150" t="s">
        <v>74</v>
      </c>
      <c r="C150" t="str">
        <f>VLOOKUP(Table1[[#This Row],[RGB]],'Color Chart'!$A$2:$G$143,3,FALSE)</f>
        <v>olive</v>
      </c>
      <c r="D150" t="s">
        <v>15</v>
      </c>
      <c r="E150" t="s">
        <v>16</v>
      </c>
      <c r="F150">
        <v>0.19</v>
      </c>
      <c r="G150">
        <v>0.19</v>
      </c>
      <c r="H150">
        <v>1</v>
      </c>
      <c r="I150">
        <v>0</v>
      </c>
      <c r="J150" s="17" t="s">
        <v>75</v>
      </c>
      <c r="K150" s="17" t="s">
        <v>75</v>
      </c>
      <c r="L150" s="17" t="s">
        <v>75</v>
      </c>
      <c r="M150" s="16" t="s">
        <v>18</v>
      </c>
      <c r="N150" t="s">
        <v>19</v>
      </c>
    </row>
    <row r="151" spans="1:14" x14ac:dyDescent="0.25">
      <c r="A151" t="s">
        <v>350</v>
      </c>
      <c r="B151" t="s">
        <v>351</v>
      </c>
      <c r="C151" t="str">
        <f>VLOOKUP(Table1[[#This Row],[RGB]],'Color Chart'!$A$2:$G$143,3,FALSE)</f>
        <v>dark turquoise</v>
      </c>
      <c r="D151" t="s">
        <v>15</v>
      </c>
      <c r="E151" t="s">
        <v>16</v>
      </c>
      <c r="F151">
        <v>0.2</v>
      </c>
      <c r="G151">
        <v>0.2</v>
      </c>
      <c r="H151">
        <v>1</v>
      </c>
      <c r="I151">
        <v>0</v>
      </c>
      <c r="J151" s="2" t="s">
        <v>17</v>
      </c>
      <c r="K151" s="2" t="s">
        <v>17</v>
      </c>
      <c r="L151" s="2" t="s">
        <v>17</v>
      </c>
      <c r="M151" s="89" t="s">
        <v>352</v>
      </c>
      <c r="N151" t="s">
        <v>19</v>
      </c>
    </row>
    <row r="152" spans="1:14" x14ac:dyDescent="0.25">
      <c r="A152" t="s">
        <v>353</v>
      </c>
      <c r="B152" t="s">
        <v>336</v>
      </c>
      <c r="C152" t="str">
        <f>VLOOKUP(Table1[[#This Row],[RGB]],'Color Chart'!$A$2:$G$143,3,FALSE)</f>
        <v>purple</v>
      </c>
      <c r="D152" t="s">
        <v>15</v>
      </c>
      <c r="E152" t="s">
        <v>16</v>
      </c>
      <c r="F152">
        <v>0.2</v>
      </c>
      <c r="G152">
        <v>0.2</v>
      </c>
      <c r="H152">
        <v>1</v>
      </c>
      <c r="I152">
        <v>0</v>
      </c>
      <c r="J152" s="44" t="s">
        <v>191</v>
      </c>
      <c r="K152" s="44" t="s">
        <v>191</v>
      </c>
      <c r="L152" s="44" t="s">
        <v>191</v>
      </c>
      <c r="M152" s="16" t="s">
        <v>18</v>
      </c>
      <c r="N152" t="s">
        <v>19</v>
      </c>
    </row>
    <row r="153" spans="1:14" x14ac:dyDescent="0.25">
      <c r="A153" t="s">
        <v>354</v>
      </c>
      <c r="B153" t="s">
        <v>355</v>
      </c>
      <c r="C153" t="str">
        <f>VLOOKUP(Table1[[#This Row],[RGB]],'Color Chart'!$A$2:$G$143,3,FALSE)</f>
        <v>white</v>
      </c>
      <c r="D153" t="s">
        <v>15</v>
      </c>
      <c r="E153" t="s">
        <v>16</v>
      </c>
      <c r="F153">
        <v>0</v>
      </c>
      <c r="G153">
        <v>0</v>
      </c>
      <c r="H153">
        <v>1</v>
      </c>
      <c r="I153">
        <v>0</v>
      </c>
      <c r="J153" s="16" t="s">
        <v>18</v>
      </c>
      <c r="K153" s="16" t="s">
        <v>18</v>
      </c>
      <c r="L153" s="16" t="s">
        <v>18</v>
      </c>
      <c r="M153" s="174" t="s">
        <v>356</v>
      </c>
      <c r="N153" t="s">
        <v>19</v>
      </c>
    </row>
    <row r="154" spans="1:14" x14ac:dyDescent="0.25">
      <c r="A154" t="s">
        <v>357</v>
      </c>
      <c r="B154" t="s">
        <v>358</v>
      </c>
      <c r="C154" t="str">
        <f>VLOOKUP(Table1[[#This Row],[RGB]],'Color Chart'!$A$2:$G$143,3,FALSE)</f>
        <v>yellow</v>
      </c>
      <c r="D154" t="s">
        <v>15</v>
      </c>
      <c r="E154" t="s">
        <v>16</v>
      </c>
      <c r="F154">
        <v>0.2</v>
      </c>
      <c r="G154">
        <v>0.2</v>
      </c>
      <c r="I154">
        <v>0</v>
      </c>
      <c r="J154" s="48" t="s">
        <v>216</v>
      </c>
      <c r="K154" s="48" t="s">
        <v>216</v>
      </c>
      <c r="L154" s="48" t="s">
        <v>216</v>
      </c>
      <c r="M154" s="111" t="s">
        <v>359</v>
      </c>
      <c r="N154" t="s">
        <v>360</v>
      </c>
    </row>
    <row r="155" spans="1:14" x14ac:dyDescent="0.25">
      <c r="A155" t="s">
        <v>361</v>
      </c>
      <c r="B155" t="s">
        <v>362</v>
      </c>
      <c r="C155" t="e">
        <f>VLOOKUP(Table1[[#This Row],[RGB]],'Color Chart'!$A$2:$G$143,3,FALSE)</f>
        <v>#N/A</v>
      </c>
      <c r="D155" t="s">
        <v>15</v>
      </c>
      <c r="E155" t="s">
        <v>16</v>
      </c>
      <c r="F155">
        <v>0.8</v>
      </c>
      <c r="G155">
        <v>0.8</v>
      </c>
      <c r="H155">
        <v>1</v>
      </c>
      <c r="I155">
        <v>0</v>
      </c>
      <c r="J155" s="62" t="s">
        <v>363</v>
      </c>
      <c r="K155" s="62" t="s">
        <v>363</v>
      </c>
      <c r="L155" s="62" t="s">
        <v>363</v>
      </c>
      <c r="M155" s="175" t="s">
        <v>364</v>
      </c>
      <c r="N155" t="s">
        <v>19</v>
      </c>
    </row>
    <row r="156" spans="1:14" x14ac:dyDescent="0.25">
      <c r="A156" t="s">
        <v>365</v>
      </c>
      <c r="B156" t="s">
        <v>279</v>
      </c>
      <c r="C156" t="str">
        <f>VLOOKUP(Table1[[#This Row],[RGB]],'Color Chart'!$A$2:$G$143,3,FALSE)</f>
        <v>light green</v>
      </c>
      <c r="D156" t="s">
        <v>15</v>
      </c>
      <c r="E156" t="s">
        <v>16</v>
      </c>
      <c r="F156">
        <v>0.76</v>
      </c>
      <c r="G156">
        <v>0.76</v>
      </c>
      <c r="H156">
        <v>1</v>
      </c>
      <c r="I156">
        <v>0</v>
      </c>
      <c r="J156" s="38" t="s">
        <v>162</v>
      </c>
      <c r="K156" s="38" t="s">
        <v>162</v>
      </c>
      <c r="L156" s="38" t="s">
        <v>162</v>
      </c>
      <c r="M156" s="176" t="s">
        <v>366</v>
      </c>
      <c r="N156" t="s">
        <v>19</v>
      </c>
    </row>
    <row r="157" spans="1:14" x14ac:dyDescent="0.25">
      <c r="A157" t="s">
        <v>367</v>
      </c>
      <c r="B157" t="s">
        <v>273</v>
      </c>
      <c r="C157" t="str">
        <f>VLOOKUP(Table1[[#This Row],[RGB]],'Color Chart'!$A$2:$G$143,3,FALSE)</f>
        <v>spring green</v>
      </c>
      <c r="D157" t="s">
        <v>15</v>
      </c>
      <c r="E157" t="s">
        <v>16</v>
      </c>
      <c r="F157">
        <v>0.74</v>
      </c>
      <c r="G157">
        <v>0.74</v>
      </c>
      <c r="H157">
        <v>1</v>
      </c>
      <c r="I157">
        <v>0</v>
      </c>
      <c r="J157" s="49" t="s">
        <v>219</v>
      </c>
      <c r="K157" s="49" t="s">
        <v>219</v>
      </c>
      <c r="L157" s="49" t="s">
        <v>219</v>
      </c>
      <c r="M157" s="16" t="s">
        <v>18</v>
      </c>
      <c r="N157" t="s">
        <v>19</v>
      </c>
    </row>
    <row r="158" spans="1:14" x14ac:dyDescent="0.25">
      <c r="A158" t="s">
        <v>368</v>
      </c>
      <c r="B158" t="s">
        <v>59</v>
      </c>
      <c r="C158" t="str">
        <f>VLOOKUP(Table1[[#This Row],[RGB]],'Color Chart'!$A$2:$G$143,3,FALSE)</f>
        <v>moccasin</v>
      </c>
      <c r="D158" t="s">
        <v>15</v>
      </c>
      <c r="E158" t="s">
        <v>16</v>
      </c>
      <c r="F158">
        <v>0.76</v>
      </c>
      <c r="G158">
        <v>0.76</v>
      </c>
      <c r="H158">
        <v>1</v>
      </c>
      <c r="I158">
        <v>0</v>
      </c>
      <c r="J158" s="14" t="s">
        <v>60</v>
      </c>
      <c r="K158" s="14" t="s">
        <v>60</v>
      </c>
      <c r="L158" s="14" t="s">
        <v>60</v>
      </c>
      <c r="M158" s="177" t="s">
        <v>369</v>
      </c>
      <c r="N158" t="s">
        <v>19</v>
      </c>
    </row>
    <row r="159" spans="1:14" x14ac:dyDescent="0.25">
      <c r="A159" t="s">
        <v>370</v>
      </c>
      <c r="B159" t="s">
        <v>62</v>
      </c>
      <c r="C159" t="str">
        <f>VLOOKUP(Table1[[#This Row],[RGB]],'Color Chart'!$A$2:$G$143,3,FALSE)</f>
        <v>dark khaki</v>
      </c>
      <c r="D159" t="s">
        <v>15</v>
      </c>
      <c r="E159" t="s">
        <v>16</v>
      </c>
      <c r="F159">
        <v>0.76</v>
      </c>
      <c r="G159">
        <v>0.76</v>
      </c>
      <c r="H159">
        <v>1</v>
      </c>
      <c r="I159">
        <v>0</v>
      </c>
      <c r="J159" s="15" t="s">
        <v>63</v>
      </c>
      <c r="K159" s="15" t="s">
        <v>63</v>
      </c>
      <c r="L159" s="15" t="s">
        <v>63</v>
      </c>
      <c r="M159" s="178" t="s">
        <v>371</v>
      </c>
      <c r="N159" t="s">
        <v>19</v>
      </c>
    </row>
    <row r="160" spans="1:14" x14ac:dyDescent="0.25">
      <c r="A160" t="s">
        <v>372</v>
      </c>
      <c r="B160" t="s">
        <v>373</v>
      </c>
      <c r="C160" t="str">
        <f>VLOOKUP(Table1[[#This Row],[RGB]],'Color Chart'!$A$2:$G$143,3,FALSE)</f>
        <v>deep pink</v>
      </c>
      <c r="D160" t="s">
        <v>15</v>
      </c>
      <c r="E160" t="s">
        <v>16</v>
      </c>
      <c r="F160">
        <v>0.69</v>
      </c>
      <c r="G160">
        <v>0.69</v>
      </c>
      <c r="H160">
        <v>1</v>
      </c>
      <c r="I160">
        <v>0</v>
      </c>
      <c r="J160" s="11" t="s">
        <v>51</v>
      </c>
      <c r="K160" s="11" t="s">
        <v>51</v>
      </c>
      <c r="L160" s="11" t="s">
        <v>51</v>
      </c>
      <c r="M160" s="16" t="s">
        <v>18</v>
      </c>
      <c r="N160" t="s">
        <v>19</v>
      </c>
    </row>
    <row r="161" spans="1:14" x14ac:dyDescent="0.25">
      <c r="A161" t="s">
        <v>374</v>
      </c>
      <c r="B161" t="s">
        <v>375</v>
      </c>
      <c r="C161" t="str">
        <f>VLOOKUP(Table1[[#This Row],[RGB]],'Color Chart'!$A$2:$G$143,3,FALSE)</f>
        <v>yellow</v>
      </c>
      <c r="D161" t="s">
        <v>15</v>
      </c>
      <c r="E161" t="s">
        <v>16</v>
      </c>
      <c r="F161">
        <v>0.76</v>
      </c>
      <c r="G161">
        <v>0.76</v>
      </c>
      <c r="H161">
        <v>1</v>
      </c>
      <c r="I161">
        <v>0</v>
      </c>
      <c r="J161" s="48" t="s">
        <v>216</v>
      </c>
      <c r="K161" s="48" t="s">
        <v>216</v>
      </c>
      <c r="L161" s="48" t="s">
        <v>216</v>
      </c>
      <c r="M161" s="179" t="s">
        <v>376</v>
      </c>
      <c r="N161" t="s">
        <v>19</v>
      </c>
    </row>
    <row r="162" spans="1:14" x14ac:dyDescent="0.25">
      <c r="A162" t="s">
        <v>377</v>
      </c>
      <c r="B162" t="s">
        <v>378</v>
      </c>
      <c r="C162" t="str">
        <f>VLOOKUP(Table1[[#This Row],[RGB]],'Color Chart'!$A$2:$G$143,3,FALSE)</f>
        <v>magenta / fuchsia</v>
      </c>
      <c r="D162" t="s">
        <v>15</v>
      </c>
      <c r="E162" t="s">
        <v>16</v>
      </c>
      <c r="F162">
        <v>0</v>
      </c>
      <c r="G162">
        <v>0</v>
      </c>
      <c r="H162">
        <v>1</v>
      </c>
      <c r="I162">
        <v>0</v>
      </c>
      <c r="J162" s="32" t="s">
        <v>136</v>
      </c>
      <c r="K162" s="32" t="s">
        <v>136</v>
      </c>
      <c r="L162" s="32" t="s">
        <v>136</v>
      </c>
      <c r="M162" s="16" t="s">
        <v>18</v>
      </c>
      <c r="N162" t="s">
        <v>19</v>
      </c>
    </row>
    <row r="163" spans="1:14" x14ac:dyDescent="0.25">
      <c r="A163" t="s">
        <v>379</v>
      </c>
      <c r="B163" t="s">
        <v>135</v>
      </c>
      <c r="C163" t="str">
        <f>VLOOKUP(Table1[[#This Row],[RGB]],'Color Chart'!$A$2:$G$143,3,FALSE)</f>
        <v>magenta / fuchsia</v>
      </c>
      <c r="D163" t="s">
        <v>33</v>
      </c>
      <c r="E163" t="s">
        <v>16</v>
      </c>
      <c r="F163">
        <v>0</v>
      </c>
      <c r="G163">
        <v>0</v>
      </c>
      <c r="H163">
        <v>1</v>
      </c>
      <c r="I163">
        <v>0</v>
      </c>
      <c r="J163" s="32" t="s">
        <v>136</v>
      </c>
      <c r="K163" s="32" t="s">
        <v>136</v>
      </c>
      <c r="L163" s="32" t="s">
        <v>136</v>
      </c>
      <c r="M163" s="180" t="s">
        <v>380</v>
      </c>
      <c r="N163" t="s">
        <v>19</v>
      </c>
    </row>
    <row r="164" spans="1:14" x14ac:dyDescent="0.25">
      <c r="A164" t="s">
        <v>381</v>
      </c>
      <c r="B164" t="s">
        <v>317</v>
      </c>
      <c r="C164" t="str">
        <f>VLOOKUP(Table1[[#This Row],[RGB]],'Color Chart'!$A$2:$G$143,3,FALSE)</f>
        <v>lime</v>
      </c>
      <c r="D164" t="s">
        <v>33</v>
      </c>
      <c r="E164" t="s">
        <v>16</v>
      </c>
      <c r="F164">
        <v>0.25</v>
      </c>
      <c r="G164">
        <v>0.25</v>
      </c>
      <c r="H164">
        <v>1</v>
      </c>
      <c r="I164">
        <v>0</v>
      </c>
      <c r="J164" s="26" t="s">
        <v>117</v>
      </c>
      <c r="K164" s="26" t="s">
        <v>117</v>
      </c>
      <c r="L164" s="26" t="s">
        <v>117</v>
      </c>
      <c r="M164" s="16" t="s">
        <v>18</v>
      </c>
      <c r="N164" t="s">
        <v>19</v>
      </c>
    </row>
    <row r="165" spans="1:14" x14ac:dyDescent="0.25">
      <c r="A165" t="s">
        <v>382</v>
      </c>
      <c r="B165" t="s">
        <v>77</v>
      </c>
      <c r="C165" t="e">
        <f>VLOOKUP(Table1[[#This Row],[RGB]],'Color Chart'!$A$2:$G$143,3,FALSE)</f>
        <v>#N/A</v>
      </c>
      <c r="D165" t="s">
        <v>15</v>
      </c>
      <c r="E165" t="s">
        <v>33</v>
      </c>
      <c r="F165">
        <v>1</v>
      </c>
      <c r="G165">
        <v>1</v>
      </c>
      <c r="H165">
        <v>1</v>
      </c>
      <c r="I165">
        <v>0</v>
      </c>
      <c r="J165" s="63" t="s">
        <v>383</v>
      </c>
      <c r="K165" s="63" t="s">
        <v>383</v>
      </c>
      <c r="L165" s="63" t="s">
        <v>383</v>
      </c>
      <c r="M165" s="16" t="s">
        <v>18</v>
      </c>
      <c r="N165" t="s">
        <v>19</v>
      </c>
    </row>
    <row r="166" spans="1:14" x14ac:dyDescent="0.25">
      <c r="A166" t="s">
        <v>384</v>
      </c>
      <c r="B166" t="s">
        <v>38</v>
      </c>
      <c r="C166" t="str">
        <f>VLOOKUP(Table1[[#This Row],[RGB]],'Color Chart'!$A$2:$G$143,3,FALSE)</f>
        <v>olive drab</v>
      </c>
      <c r="D166" t="s">
        <v>15</v>
      </c>
      <c r="E166" t="s">
        <v>16</v>
      </c>
      <c r="F166">
        <v>0.2</v>
      </c>
      <c r="G166">
        <v>0.2</v>
      </c>
      <c r="H166">
        <v>1</v>
      </c>
      <c r="I166">
        <v>0</v>
      </c>
      <c r="J166" s="7" t="s">
        <v>39</v>
      </c>
      <c r="K166" s="7" t="s">
        <v>39</v>
      </c>
      <c r="L166" s="7" t="s">
        <v>39</v>
      </c>
      <c r="M166" s="181" t="s">
        <v>385</v>
      </c>
      <c r="N166" t="s">
        <v>19</v>
      </c>
    </row>
    <row r="167" spans="1:14" x14ac:dyDescent="0.25">
      <c r="A167" t="s">
        <v>386</v>
      </c>
      <c r="B167" t="s">
        <v>324</v>
      </c>
      <c r="C167" t="str">
        <f>VLOOKUP(Table1[[#This Row],[RGB]],'Color Chart'!$A$2:$G$143,3,FALSE)</f>
        <v>cadet blue</v>
      </c>
      <c r="D167" t="s">
        <v>15</v>
      </c>
      <c r="E167" t="s">
        <v>16</v>
      </c>
      <c r="F167">
        <v>0.19</v>
      </c>
      <c r="G167">
        <v>0.19</v>
      </c>
      <c r="H167">
        <v>1</v>
      </c>
      <c r="I167">
        <v>0</v>
      </c>
      <c r="J167" s="37" t="s">
        <v>152</v>
      </c>
      <c r="K167" s="37" t="s">
        <v>152</v>
      </c>
      <c r="L167" s="37" t="s">
        <v>152</v>
      </c>
      <c r="M167" s="182" t="s">
        <v>387</v>
      </c>
      <c r="N167" t="s">
        <v>19</v>
      </c>
    </row>
    <row r="168" spans="1:14" x14ac:dyDescent="0.25">
      <c r="A168" t="s">
        <v>388</v>
      </c>
      <c r="B168" t="s">
        <v>389</v>
      </c>
      <c r="C168" t="str">
        <f>VLOOKUP(Table1[[#This Row],[RGB]],'Color Chart'!$A$2:$G$143,3,FALSE)</f>
        <v>magenta / fuchsia</v>
      </c>
      <c r="D168" t="s">
        <v>15</v>
      </c>
      <c r="E168" t="s">
        <v>16</v>
      </c>
      <c r="F168">
        <v>0</v>
      </c>
      <c r="G168">
        <v>0</v>
      </c>
      <c r="H168">
        <v>1</v>
      </c>
      <c r="I168">
        <v>0</v>
      </c>
      <c r="J168" s="32" t="s">
        <v>136</v>
      </c>
      <c r="K168" s="32" t="s">
        <v>136</v>
      </c>
      <c r="L168" s="32" t="s">
        <v>136</v>
      </c>
      <c r="M168" s="16" t="s">
        <v>18</v>
      </c>
      <c r="N168" t="s">
        <v>19</v>
      </c>
    </row>
    <row r="169" spans="1:14" x14ac:dyDescent="0.25">
      <c r="A169" t="s">
        <v>390</v>
      </c>
      <c r="B169" t="s">
        <v>253</v>
      </c>
      <c r="C169" t="str">
        <f>VLOOKUP(Table1[[#This Row],[RGB]],'Color Chart'!$A$2:$G$143,3,FALSE)</f>
        <v>sandy brown</v>
      </c>
      <c r="D169" t="s">
        <v>15</v>
      </c>
      <c r="E169" t="s">
        <v>16</v>
      </c>
      <c r="F169">
        <v>0.25</v>
      </c>
      <c r="G169">
        <v>0.25</v>
      </c>
      <c r="H169">
        <v>1</v>
      </c>
      <c r="I169">
        <v>0</v>
      </c>
      <c r="J169" s="55" t="s">
        <v>254</v>
      </c>
      <c r="K169" s="55" t="s">
        <v>254</v>
      </c>
      <c r="L169" s="55" t="s">
        <v>254</v>
      </c>
      <c r="M169" s="183" t="s">
        <v>391</v>
      </c>
      <c r="N169" t="s">
        <v>19</v>
      </c>
    </row>
    <row r="170" spans="1:14" x14ac:dyDescent="0.25">
      <c r="A170" t="s">
        <v>392</v>
      </c>
      <c r="B170" t="s">
        <v>393</v>
      </c>
      <c r="C170" t="str">
        <f>VLOOKUP(Table1[[#This Row],[RGB]],'Color Chart'!$A$2:$G$143,3,FALSE)</f>
        <v>light green</v>
      </c>
      <c r="D170" t="s">
        <v>15</v>
      </c>
      <c r="E170" t="s">
        <v>16</v>
      </c>
      <c r="F170">
        <v>0.21</v>
      </c>
      <c r="G170">
        <v>0.21</v>
      </c>
      <c r="H170">
        <v>1</v>
      </c>
      <c r="I170">
        <v>0</v>
      </c>
      <c r="J170" s="38" t="s">
        <v>162</v>
      </c>
      <c r="K170" s="38" t="s">
        <v>162</v>
      </c>
      <c r="L170" s="38" t="s">
        <v>162</v>
      </c>
      <c r="M170" s="16" t="s">
        <v>18</v>
      </c>
      <c r="N170" t="s">
        <v>19</v>
      </c>
    </row>
    <row r="171" spans="1:14" x14ac:dyDescent="0.25">
      <c r="A171" t="s">
        <v>394</v>
      </c>
      <c r="B171" t="s">
        <v>395</v>
      </c>
      <c r="C171" t="str">
        <f>VLOOKUP(Table1[[#This Row],[RGB]],'Color Chart'!$A$2:$G$143,3,FALSE)</f>
        <v>medium orchid</v>
      </c>
      <c r="D171" t="s">
        <v>15</v>
      </c>
      <c r="E171" t="s">
        <v>16</v>
      </c>
      <c r="F171">
        <v>0.22</v>
      </c>
      <c r="G171">
        <v>0.22</v>
      </c>
      <c r="H171">
        <v>1</v>
      </c>
      <c r="I171">
        <v>0</v>
      </c>
      <c r="J171" s="64" t="s">
        <v>396</v>
      </c>
      <c r="K171" s="64" t="s">
        <v>396</v>
      </c>
      <c r="L171" s="64" t="s">
        <v>396</v>
      </c>
      <c r="M171" s="16" t="s">
        <v>18</v>
      </c>
      <c r="N171" t="s">
        <v>19</v>
      </c>
    </row>
    <row r="172" spans="1:14" x14ac:dyDescent="0.25">
      <c r="A172" t="s">
        <v>397</v>
      </c>
      <c r="B172" t="s">
        <v>393</v>
      </c>
      <c r="C172" t="str">
        <f>VLOOKUP(Table1[[#This Row],[RGB]],'Color Chart'!$A$2:$G$143,3,FALSE)</f>
        <v>light green</v>
      </c>
      <c r="D172" t="s">
        <v>15</v>
      </c>
      <c r="E172" t="s">
        <v>16</v>
      </c>
      <c r="F172">
        <v>0.2</v>
      </c>
      <c r="G172">
        <v>0.2</v>
      </c>
      <c r="H172">
        <v>1</v>
      </c>
      <c r="I172">
        <v>0</v>
      </c>
      <c r="J172" s="38" t="s">
        <v>162</v>
      </c>
      <c r="K172" s="38" t="s">
        <v>162</v>
      </c>
      <c r="L172" s="38" t="s">
        <v>162</v>
      </c>
      <c r="M172" s="16" t="s">
        <v>18</v>
      </c>
      <c r="N172" t="s">
        <v>19</v>
      </c>
    </row>
    <row r="173" spans="1:14" x14ac:dyDescent="0.25">
      <c r="A173" t="s">
        <v>398</v>
      </c>
      <c r="B173" t="s">
        <v>249</v>
      </c>
      <c r="C173" t="str">
        <f>VLOOKUP(Table1[[#This Row],[RGB]],'Color Chart'!$A$2:$G$143,3,FALSE)</f>
        <v>coral</v>
      </c>
      <c r="D173" t="s">
        <v>15</v>
      </c>
      <c r="E173" t="s">
        <v>16</v>
      </c>
      <c r="F173">
        <v>0.24</v>
      </c>
      <c r="G173">
        <v>0.24</v>
      </c>
      <c r="H173">
        <v>1</v>
      </c>
      <c r="I173">
        <v>0</v>
      </c>
      <c r="J173" s="54" t="s">
        <v>250</v>
      </c>
      <c r="K173" s="54" t="s">
        <v>250</v>
      </c>
      <c r="L173" s="54" t="s">
        <v>250</v>
      </c>
      <c r="M173" s="16" t="s">
        <v>18</v>
      </c>
      <c r="N173" t="s">
        <v>19</v>
      </c>
    </row>
    <row r="174" spans="1:14" x14ac:dyDescent="0.25">
      <c r="A174" t="s">
        <v>399</v>
      </c>
      <c r="B174" t="s">
        <v>400</v>
      </c>
      <c r="C174" t="str">
        <f>VLOOKUP(Table1[[#This Row],[RGB]],'Color Chart'!$A$2:$G$143,3,FALSE)</f>
        <v>plum</v>
      </c>
      <c r="D174" t="s">
        <v>15</v>
      </c>
      <c r="E174" t="s">
        <v>16</v>
      </c>
      <c r="F174">
        <v>0.17</v>
      </c>
      <c r="G174">
        <v>0.17</v>
      </c>
      <c r="H174">
        <v>1</v>
      </c>
      <c r="I174">
        <v>0</v>
      </c>
      <c r="J174" s="4" t="s">
        <v>26</v>
      </c>
      <c r="K174" s="4" t="s">
        <v>26</v>
      </c>
      <c r="L174" s="4" t="s">
        <v>26</v>
      </c>
      <c r="M174" s="16" t="s">
        <v>18</v>
      </c>
      <c r="N174" t="s">
        <v>19</v>
      </c>
    </row>
    <row r="175" spans="1:14" x14ac:dyDescent="0.25">
      <c r="A175" t="s">
        <v>401</v>
      </c>
      <c r="B175" t="s">
        <v>83</v>
      </c>
      <c r="C175" t="str">
        <f>VLOOKUP(Table1[[#This Row],[RGB]],'Color Chart'!$A$2:$G$143,3,FALSE)</f>
        <v>salmon</v>
      </c>
      <c r="D175" t="s">
        <v>15</v>
      </c>
      <c r="E175" t="s">
        <v>16</v>
      </c>
      <c r="F175">
        <v>0.21</v>
      </c>
      <c r="G175">
        <v>0.21</v>
      </c>
      <c r="H175">
        <v>1</v>
      </c>
      <c r="I175">
        <v>0</v>
      </c>
      <c r="J175" s="19" t="s">
        <v>84</v>
      </c>
      <c r="K175" s="19" t="s">
        <v>84</v>
      </c>
      <c r="L175" s="19" t="s">
        <v>84</v>
      </c>
      <c r="M175" s="16" t="s">
        <v>18</v>
      </c>
      <c r="N175" t="s">
        <v>19</v>
      </c>
    </row>
    <row r="176" spans="1:14" x14ac:dyDescent="0.25">
      <c r="A176" t="s">
        <v>402</v>
      </c>
      <c r="B176" t="s">
        <v>336</v>
      </c>
      <c r="C176" t="str">
        <f>VLOOKUP(Table1[[#This Row],[RGB]],'Color Chart'!$A$2:$G$143,3,FALSE)</f>
        <v>purple</v>
      </c>
      <c r="D176" t="s">
        <v>15</v>
      </c>
      <c r="E176" t="s">
        <v>16</v>
      </c>
      <c r="F176">
        <v>0.17</v>
      </c>
      <c r="G176">
        <v>0.17</v>
      </c>
      <c r="H176">
        <v>1</v>
      </c>
      <c r="I176">
        <v>0</v>
      </c>
      <c r="J176" s="44" t="s">
        <v>191</v>
      </c>
      <c r="K176" s="44" t="s">
        <v>191</v>
      </c>
      <c r="L176" s="44" t="s">
        <v>191</v>
      </c>
      <c r="M176" s="184" t="s">
        <v>403</v>
      </c>
      <c r="N176" t="s">
        <v>19</v>
      </c>
    </row>
    <row r="177" spans="1:14" x14ac:dyDescent="0.25">
      <c r="A177" t="s">
        <v>404</v>
      </c>
      <c r="B177" t="s">
        <v>405</v>
      </c>
      <c r="C177" t="str">
        <f>VLOOKUP(Table1[[#This Row],[RGB]],'Color Chart'!$A$2:$G$143,3,FALSE)</f>
        <v>dark violet</v>
      </c>
      <c r="D177" t="s">
        <v>33</v>
      </c>
      <c r="E177" t="s">
        <v>33</v>
      </c>
      <c r="F177">
        <v>1</v>
      </c>
      <c r="G177">
        <v>1</v>
      </c>
      <c r="H177">
        <v>1</v>
      </c>
      <c r="I177">
        <v>0</v>
      </c>
      <c r="J177" s="65" t="s">
        <v>406</v>
      </c>
      <c r="K177" s="65" t="s">
        <v>406</v>
      </c>
      <c r="L177" s="65" t="s">
        <v>406</v>
      </c>
      <c r="M177" s="16" t="s">
        <v>18</v>
      </c>
      <c r="N177" t="s">
        <v>19</v>
      </c>
    </row>
    <row r="178" spans="1:14" x14ac:dyDescent="0.25">
      <c r="A178" t="s">
        <v>407</v>
      </c>
      <c r="B178" t="s">
        <v>408</v>
      </c>
      <c r="C178" t="str">
        <f>VLOOKUP(Table1[[#This Row],[RGB]],'Color Chart'!$A$2:$G$143,3,FALSE)</f>
        <v>lawn green</v>
      </c>
      <c r="D178" t="s">
        <v>15</v>
      </c>
      <c r="E178" t="s">
        <v>16</v>
      </c>
      <c r="F178">
        <v>0.16</v>
      </c>
      <c r="G178">
        <v>0.16</v>
      </c>
      <c r="H178">
        <v>1</v>
      </c>
      <c r="I178">
        <v>0</v>
      </c>
      <c r="J178" s="21" t="s">
        <v>94</v>
      </c>
      <c r="K178" s="21" t="s">
        <v>94</v>
      </c>
      <c r="L178" s="21" t="s">
        <v>94</v>
      </c>
      <c r="M178" s="185" t="s">
        <v>409</v>
      </c>
      <c r="N178" t="s">
        <v>19</v>
      </c>
    </row>
    <row r="179" spans="1:14" x14ac:dyDescent="0.25">
      <c r="A179" t="s">
        <v>410</v>
      </c>
      <c r="B179" t="s">
        <v>80</v>
      </c>
      <c r="C179" t="str">
        <f>VLOOKUP(Table1[[#This Row],[RGB]],'Color Chart'!$A$2:$G$143,3,FALSE)</f>
        <v>plum</v>
      </c>
      <c r="D179" t="s">
        <v>33</v>
      </c>
      <c r="E179" t="s">
        <v>16</v>
      </c>
      <c r="F179">
        <v>0</v>
      </c>
      <c r="G179">
        <v>0</v>
      </c>
      <c r="H179">
        <v>1</v>
      </c>
      <c r="I179">
        <v>0</v>
      </c>
      <c r="J179" s="4" t="s">
        <v>26</v>
      </c>
      <c r="K179" s="4" t="s">
        <v>26</v>
      </c>
      <c r="L179" s="4" t="s">
        <v>26</v>
      </c>
      <c r="M179" s="107" t="s">
        <v>411</v>
      </c>
      <c r="N179" t="s">
        <v>19</v>
      </c>
    </row>
    <row r="180" spans="1:14" x14ac:dyDescent="0.25">
      <c r="A180" t="s">
        <v>412</v>
      </c>
      <c r="B180" t="s">
        <v>413</v>
      </c>
      <c r="C180" t="str">
        <f>VLOOKUP(Table1[[#This Row],[RGB]],'Color Chart'!$A$2:$G$143,3,FALSE)</f>
        <v>medium spring green</v>
      </c>
      <c r="D180" t="s">
        <v>15</v>
      </c>
      <c r="E180" t="s">
        <v>16</v>
      </c>
      <c r="F180">
        <v>0.21</v>
      </c>
      <c r="G180">
        <v>0.21</v>
      </c>
      <c r="H180">
        <v>1</v>
      </c>
      <c r="I180">
        <v>0</v>
      </c>
      <c r="J180" s="66" t="s">
        <v>414</v>
      </c>
      <c r="K180" s="66" t="s">
        <v>414</v>
      </c>
      <c r="L180" s="66" t="s">
        <v>414</v>
      </c>
      <c r="M180" s="16" t="s">
        <v>18</v>
      </c>
      <c r="N180" t="s">
        <v>19</v>
      </c>
    </row>
    <row r="181" spans="1:14" x14ac:dyDescent="0.25">
      <c r="A181" t="s">
        <v>415</v>
      </c>
      <c r="B181" t="s">
        <v>416</v>
      </c>
      <c r="C181" t="str">
        <f>VLOOKUP(Table1[[#This Row],[RGB]],'Color Chart'!$A$2:$G$143,3,FALSE)</f>
        <v>saddle brown</v>
      </c>
      <c r="D181" t="s">
        <v>15</v>
      </c>
      <c r="E181" t="s">
        <v>16</v>
      </c>
      <c r="F181">
        <v>1</v>
      </c>
      <c r="G181">
        <v>1</v>
      </c>
      <c r="I181">
        <v>0</v>
      </c>
      <c r="J181" s="67" t="s">
        <v>417</v>
      </c>
      <c r="K181" s="56" t="s">
        <v>261</v>
      </c>
      <c r="L181" s="56" t="s">
        <v>261</v>
      </c>
      <c r="M181" s="16" t="s">
        <v>18</v>
      </c>
      <c r="N181" t="s">
        <v>19</v>
      </c>
    </row>
    <row r="182" spans="1:14" x14ac:dyDescent="0.25">
      <c r="A182" t="s">
        <v>418</v>
      </c>
      <c r="B182" t="s">
        <v>221</v>
      </c>
      <c r="C182" t="e">
        <f>VLOOKUP(Table1[[#This Row],[RGB]],'Color Chart'!$A$2:$G$143,3,FALSE)</f>
        <v>#N/A</v>
      </c>
      <c r="D182" t="s">
        <v>15</v>
      </c>
      <c r="E182" t="s">
        <v>16</v>
      </c>
      <c r="F182">
        <v>0.18</v>
      </c>
      <c r="G182">
        <v>0.18</v>
      </c>
      <c r="H182">
        <v>1</v>
      </c>
      <c r="I182">
        <v>0</v>
      </c>
      <c r="J182" s="50" t="s">
        <v>222</v>
      </c>
      <c r="K182" s="50" t="s">
        <v>222</v>
      </c>
      <c r="L182" s="50" t="s">
        <v>222</v>
      </c>
      <c r="M182" s="16" t="s">
        <v>18</v>
      </c>
      <c r="N182" t="s">
        <v>19</v>
      </c>
    </row>
    <row r="183" spans="1:14" x14ac:dyDescent="0.25">
      <c r="A183" t="s">
        <v>419</v>
      </c>
      <c r="B183" t="s">
        <v>420</v>
      </c>
      <c r="C183" t="str">
        <f>VLOOKUP(Table1[[#This Row],[RGB]],'Color Chart'!$A$2:$G$143,3,FALSE)</f>
        <v>blue</v>
      </c>
      <c r="D183" t="s">
        <v>33</v>
      </c>
      <c r="E183" t="s">
        <v>16</v>
      </c>
      <c r="F183">
        <v>0.2</v>
      </c>
      <c r="G183">
        <v>0.2</v>
      </c>
      <c r="H183">
        <v>1</v>
      </c>
      <c r="I183">
        <v>0</v>
      </c>
      <c r="J183" s="31" t="s">
        <v>132</v>
      </c>
      <c r="K183" s="31" t="s">
        <v>132</v>
      </c>
      <c r="L183" s="31" t="s">
        <v>132</v>
      </c>
      <c r="M183" s="16" t="s">
        <v>18</v>
      </c>
      <c r="N183" t="s">
        <v>19</v>
      </c>
    </row>
    <row r="184" spans="1:14" x14ac:dyDescent="0.25">
      <c r="A184" t="s">
        <v>421</v>
      </c>
      <c r="B184" t="s">
        <v>422</v>
      </c>
      <c r="C184" t="str">
        <f>VLOOKUP(Table1[[#This Row],[RGB]],'Color Chart'!$A$2:$G$143,3,FALSE)</f>
        <v>lime</v>
      </c>
      <c r="D184" t="s">
        <v>15</v>
      </c>
      <c r="E184" t="s">
        <v>16</v>
      </c>
      <c r="F184">
        <v>0.6</v>
      </c>
      <c r="G184">
        <v>0.6</v>
      </c>
      <c r="I184">
        <v>0</v>
      </c>
      <c r="J184" s="26" t="s">
        <v>117</v>
      </c>
      <c r="K184" s="113" t="s">
        <v>262</v>
      </c>
      <c r="L184" s="113" t="s">
        <v>262</v>
      </c>
      <c r="M184" s="111" t="s">
        <v>359</v>
      </c>
      <c r="N184" t="s">
        <v>423</v>
      </c>
    </row>
    <row r="185" spans="1:14" x14ac:dyDescent="0.25">
      <c r="A185" t="s">
        <v>424</v>
      </c>
      <c r="B185" t="s">
        <v>395</v>
      </c>
      <c r="C185" t="str">
        <f>VLOOKUP(Table1[[#This Row],[RGB]],'Color Chart'!$A$2:$G$143,3,FALSE)</f>
        <v>medium orchid</v>
      </c>
      <c r="D185" t="s">
        <v>15</v>
      </c>
      <c r="E185" t="s">
        <v>16</v>
      </c>
      <c r="F185">
        <v>0.2</v>
      </c>
      <c r="G185">
        <v>0.2</v>
      </c>
      <c r="H185">
        <v>1</v>
      </c>
      <c r="I185">
        <v>0</v>
      </c>
      <c r="J185" s="64" t="s">
        <v>396</v>
      </c>
      <c r="K185" s="64" t="s">
        <v>396</v>
      </c>
      <c r="L185" s="64" t="s">
        <v>396</v>
      </c>
      <c r="M185" s="16" t="s">
        <v>18</v>
      </c>
      <c r="N185" t="s">
        <v>19</v>
      </c>
    </row>
    <row r="186" spans="1:14" x14ac:dyDescent="0.25">
      <c r="A186" t="s">
        <v>425</v>
      </c>
      <c r="B186" t="s">
        <v>426</v>
      </c>
      <c r="C186" t="str">
        <f>VLOOKUP(Table1[[#This Row],[RGB]],'Color Chart'!$A$2:$G$143,3,FALSE)</f>
        <v>lavender</v>
      </c>
      <c r="D186" t="s">
        <v>33</v>
      </c>
      <c r="E186" t="s">
        <v>16</v>
      </c>
      <c r="F186">
        <v>0.17</v>
      </c>
      <c r="G186">
        <v>0.17</v>
      </c>
      <c r="H186">
        <v>1</v>
      </c>
      <c r="I186">
        <v>0</v>
      </c>
      <c r="J186" s="68" t="s">
        <v>427</v>
      </c>
      <c r="K186" s="68" t="s">
        <v>427</v>
      </c>
      <c r="L186" s="68" t="s">
        <v>427</v>
      </c>
      <c r="M186" s="16" t="s">
        <v>18</v>
      </c>
      <c r="N186" t="s">
        <v>19</v>
      </c>
    </row>
    <row r="187" spans="1:14" x14ac:dyDescent="0.25">
      <c r="A187" t="s">
        <v>428</v>
      </c>
      <c r="B187" t="s">
        <v>429</v>
      </c>
      <c r="C187" t="str">
        <f>VLOOKUP(Table1[[#This Row],[RGB]],'Color Chart'!$A$2:$G$143,3,FALSE)</f>
        <v>orange</v>
      </c>
      <c r="D187" t="s">
        <v>15</v>
      </c>
      <c r="E187" t="s">
        <v>16</v>
      </c>
      <c r="F187">
        <v>0.26</v>
      </c>
      <c r="G187">
        <v>0.26</v>
      </c>
      <c r="H187">
        <v>1</v>
      </c>
      <c r="I187">
        <v>0</v>
      </c>
      <c r="J187" s="12" t="s">
        <v>54</v>
      </c>
      <c r="K187" s="12" t="s">
        <v>54</v>
      </c>
      <c r="L187" s="12" t="s">
        <v>54</v>
      </c>
      <c r="M187" s="16" t="s">
        <v>18</v>
      </c>
      <c r="N187" t="s">
        <v>19</v>
      </c>
    </row>
    <row r="188" spans="1:14" x14ac:dyDescent="0.25">
      <c r="A188" t="s">
        <v>430</v>
      </c>
      <c r="B188" t="s">
        <v>431</v>
      </c>
      <c r="C188" t="str">
        <f>VLOOKUP(Table1[[#This Row],[RGB]],'Color Chart'!$A$2:$G$143,3,FALSE)</f>
        <v>blue</v>
      </c>
      <c r="D188" t="s">
        <v>33</v>
      </c>
      <c r="E188" t="s">
        <v>16</v>
      </c>
      <c r="F188">
        <v>0.19</v>
      </c>
      <c r="G188">
        <v>0.19</v>
      </c>
      <c r="H188">
        <v>1</v>
      </c>
      <c r="I188">
        <v>0</v>
      </c>
      <c r="J188" s="31" t="s">
        <v>132</v>
      </c>
      <c r="K188" s="31" t="s">
        <v>132</v>
      </c>
      <c r="L188" s="31" t="s">
        <v>132</v>
      </c>
      <c r="M188" s="16" t="s">
        <v>18</v>
      </c>
      <c r="N188" t="s">
        <v>19</v>
      </c>
    </row>
    <row r="189" spans="1:14" x14ac:dyDescent="0.25">
      <c r="A189" t="s">
        <v>432</v>
      </c>
      <c r="B189" t="s">
        <v>135</v>
      </c>
      <c r="C189" t="str">
        <f>VLOOKUP(Table1[[#This Row],[RGB]],'Color Chart'!$A$2:$G$143,3,FALSE)</f>
        <v>magenta / fuchsia</v>
      </c>
      <c r="D189" t="s">
        <v>33</v>
      </c>
      <c r="E189" t="s">
        <v>16</v>
      </c>
      <c r="F189">
        <v>0</v>
      </c>
      <c r="G189">
        <v>0</v>
      </c>
      <c r="H189">
        <v>1</v>
      </c>
      <c r="I189">
        <v>0</v>
      </c>
      <c r="J189" s="32" t="s">
        <v>136</v>
      </c>
      <c r="K189" s="32" t="s">
        <v>136</v>
      </c>
      <c r="L189" s="32" t="s">
        <v>136</v>
      </c>
      <c r="M189" s="16" t="s">
        <v>18</v>
      </c>
      <c r="N189" t="s">
        <v>19</v>
      </c>
    </row>
    <row r="190" spans="1:14" x14ac:dyDescent="0.25">
      <c r="A190" t="s">
        <v>433</v>
      </c>
      <c r="B190" t="s">
        <v>405</v>
      </c>
      <c r="C190" t="str">
        <f>VLOOKUP(Table1[[#This Row],[RGB]],'Color Chart'!$A$2:$G$143,3,FALSE)</f>
        <v>dark violet</v>
      </c>
      <c r="D190" t="s">
        <v>33</v>
      </c>
      <c r="E190" t="s">
        <v>16</v>
      </c>
      <c r="F190">
        <v>0</v>
      </c>
      <c r="G190">
        <v>0</v>
      </c>
      <c r="H190">
        <v>1</v>
      </c>
      <c r="I190">
        <v>0</v>
      </c>
      <c r="J190" s="65" t="s">
        <v>406</v>
      </c>
      <c r="K190" s="65" t="s">
        <v>406</v>
      </c>
      <c r="L190" s="65" t="s">
        <v>406</v>
      </c>
      <c r="M190" s="16" t="s">
        <v>18</v>
      </c>
      <c r="N190" t="s">
        <v>19</v>
      </c>
    </row>
    <row r="191" spans="1:14" x14ac:dyDescent="0.25">
      <c r="A191" t="s">
        <v>434</v>
      </c>
      <c r="B191" t="s">
        <v>332</v>
      </c>
      <c r="C191" t="str">
        <f>VLOOKUP(Table1[[#This Row],[RGB]],'Color Chart'!$A$2:$G$143,3,FALSE)</f>
        <v>deep pink</v>
      </c>
      <c r="D191" t="s">
        <v>33</v>
      </c>
      <c r="E191" t="s">
        <v>16</v>
      </c>
      <c r="F191">
        <v>0</v>
      </c>
      <c r="G191">
        <v>0</v>
      </c>
      <c r="H191">
        <v>1</v>
      </c>
      <c r="I191">
        <v>0</v>
      </c>
      <c r="J191" s="11" t="s">
        <v>51</v>
      </c>
      <c r="K191" s="11" t="s">
        <v>51</v>
      </c>
      <c r="L191" s="11" t="s">
        <v>51</v>
      </c>
      <c r="M191" s="16" t="s">
        <v>18</v>
      </c>
      <c r="N191" t="s">
        <v>19</v>
      </c>
    </row>
    <row r="192" spans="1:14" x14ac:dyDescent="0.25">
      <c r="A192" t="s">
        <v>435</v>
      </c>
      <c r="B192" t="s">
        <v>436</v>
      </c>
      <c r="C192" t="str">
        <f>VLOOKUP(Table1[[#This Row],[RGB]],'Color Chart'!$A$2:$G$143,3,FALSE)</f>
        <v>magenta / fuchsia</v>
      </c>
      <c r="D192" t="s">
        <v>33</v>
      </c>
      <c r="E192" t="s">
        <v>16</v>
      </c>
      <c r="F192">
        <v>0.75</v>
      </c>
      <c r="G192">
        <v>0.75</v>
      </c>
      <c r="H192">
        <v>1</v>
      </c>
      <c r="I192">
        <v>0</v>
      </c>
      <c r="J192" s="32" t="s">
        <v>136</v>
      </c>
      <c r="K192" s="32" t="s">
        <v>136</v>
      </c>
      <c r="L192" s="32" t="s">
        <v>136</v>
      </c>
      <c r="M192" s="186" t="s">
        <v>437</v>
      </c>
      <c r="N192" t="s">
        <v>19</v>
      </c>
    </row>
    <row r="193" spans="1:14" x14ac:dyDescent="0.25">
      <c r="A193" t="s">
        <v>438</v>
      </c>
      <c r="B193" t="s">
        <v>429</v>
      </c>
      <c r="C193" t="str">
        <f>VLOOKUP(Table1[[#This Row],[RGB]],'Color Chart'!$A$2:$G$143,3,FALSE)</f>
        <v>orange</v>
      </c>
      <c r="D193" t="s">
        <v>15</v>
      </c>
      <c r="E193" t="s">
        <v>16</v>
      </c>
      <c r="F193">
        <v>0.26</v>
      </c>
      <c r="G193">
        <v>0.26</v>
      </c>
      <c r="H193">
        <v>1</v>
      </c>
      <c r="I193">
        <v>0</v>
      </c>
      <c r="J193" s="12" t="s">
        <v>54</v>
      </c>
      <c r="K193" s="12" t="s">
        <v>54</v>
      </c>
      <c r="L193" s="12" t="s">
        <v>54</v>
      </c>
      <c r="M193" s="16" t="s">
        <v>18</v>
      </c>
      <c r="N193" t="s">
        <v>19</v>
      </c>
    </row>
    <row r="194" spans="1:14" x14ac:dyDescent="0.25">
      <c r="A194" t="s">
        <v>439</v>
      </c>
      <c r="B194" t="s">
        <v>440</v>
      </c>
      <c r="C194" t="str">
        <f>VLOOKUP(Table1[[#This Row],[RGB]],'Color Chart'!$A$2:$G$143,3,FALSE)</f>
        <v>baby puke green</v>
      </c>
      <c r="D194" t="s">
        <v>33</v>
      </c>
      <c r="E194" t="s">
        <v>16</v>
      </c>
      <c r="F194">
        <v>0.15</v>
      </c>
      <c r="G194">
        <v>0.15</v>
      </c>
      <c r="I194">
        <v>0</v>
      </c>
      <c r="J194" s="69" t="s">
        <v>441</v>
      </c>
      <c r="K194" s="114" t="s">
        <v>442</v>
      </c>
      <c r="L194" s="114" t="s">
        <v>442</v>
      </c>
      <c r="M194" s="16" t="s">
        <v>18</v>
      </c>
      <c r="N194" t="s">
        <v>19</v>
      </c>
    </row>
    <row r="195" spans="1:14" x14ac:dyDescent="0.25">
      <c r="A195" t="s">
        <v>443</v>
      </c>
      <c r="B195" t="s">
        <v>443</v>
      </c>
      <c r="C195" t="str">
        <f>VLOOKUP(Table1[[#This Row],[RGB]],'Color Chart'!$A$2:$G$143,3,FALSE)</f>
        <v>yellow</v>
      </c>
      <c r="D195" t="s">
        <v>15</v>
      </c>
      <c r="E195" t="s">
        <v>16</v>
      </c>
      <c r="F195">
        <v>1</v>
      </c>
      <c r="G195">
        <v>1</v>
      </c>
      <c r="I195">
        <v>0</v>
      </c>
      <c r="J195" s="48" t="s">
        <v>216</v>
      </c>
      <c r="K195" s="87" t="s">
        <v>444</v>
      </c>
      <c r="L195" s="87" t="s">
        <v>444</v>
      </c>
      <c r="M195" s="111" t="s">
        <v>359</v>
      </c>
      <c r="N195" t="s">
        <v>360</v>
      </c>
    </row>
    <row r="196" spans="1:14" x14ac:dyDescent="0.25">
      <c r="A196" t="s">
        <v>445</v>
      </c>
      <c r="B196" t="s">
        <v>445</v>
      </c>
      <c r="C196" t="e">
        <f>VLOOKUP(Table1[[#This Row],[RGB]],'Color Chart'!$A$2:$G$143,3,FALSE)</f>
        <v>#N/A</v>
      </c>
      <c r="D196" t="s">
        <v>15</v>
      </c>
      <c r="E196" t="s">
        <v>16</v>
      </c>
      <c r="F196">
        <v>1</v>
      </c>
      <c r="G196">
        <v>1</v>
      </c>
      <c r="I196">
        <v>0</v>
      </c>
      <c r="J196" s="70" t="s">
        <v>446</v>
      </c>
      <c r="K196" s="70" t="s">
        <v>446</v>
      </c>
      <c r="L196" s="70" t="s">
        <v>446</v>
      </c>
      <c r="M196" s="111" t="s">
        <v>359</v>
      </c>
      <c r="N196" t="s">
        <v>423</v>
      </c>
    </row>
    <row r="197" spans="1:14" x14ac:dyDescent="0.25">
      <c r="A197" t="s">
        <v>447</v>
      </c>
      <c r="B197" t="s">
        <v>448</v>
      </c>
      <c r="C197" t="e">
        <f>VLOOKUP(Table1[[#This Row],[RGB]],'Color Chart'!$A$2:$G$143,3,FALSE)</f>
        <v>#N/A</v>
      </c>
      <c r="D197" t="s">
        <v>33</v>
      </c>
      <c r="E197" t="s">
        <v>16</v>
      </c>
      <c r="F197">
        <v>0</v>
      </c>
      <c r="G197">
        <v>0</v>
      </c>
      <c r="H197">
        <v>1</v>
      </c>
      <c r="I197">
        <v>0</v>
      </c>
      <c r="J197" s="34" t="s">
        <v>142</v>
      </c>
      <c r="K197" s="34" t="s">
        <v>142</v>
      </c>
      <c r="L197" s="34" t="s">
        <v>142</v>
      </c>
      <c r="M197" s="16" t="s">
        <v>18</v>
      </c>
      <c r="N197" t="s">
        <v>19</v>
      </c>
    </row>
    <row r="198" spans="1:14" x14ac:dyDescent="0.25">
      <c r="A198" t="s">
        <v>449</v>
      </c>
      <c r="B198" t="s">
        <v>450</v>
      </c>
      <c r="C198" t="e">
        <f>VLOOKUP(Table1[[#This Row],[RGB]],'Color Chart'!$A$2:$G$143,3,FALSE)</f>
        <v>#N/A</v>
      </c>
      <c r="D198" t="s">
        <v>16</v>
      </c>
      <c r="E198" t="s">
        <v>16</v>
      </c>
      <c r="F198">
        <v>0.4</v>
      </c>
      <c r="G198">
        <v>0.4</v>
      </c>
      <c r="H198">
        <v>1</v>
      </c>
      <c r="I198">
        <v>0</v>
      </c>
      <c r="J198" s="71" t="s">
        <v>451</v>
      </c>
      <c r="K198" s="71" t="s">
        <v>451</v>
      </c>
      <c r="L198" s="71" t="s">
        <v>451</v>
      </c>
      <c r="M198" s="16" t="s">
        <v>18</v>
      </c>
      <c r="N198" t="s">
        <v>19</v>
      </c>
    </row>
    <row r="199" spans="1:14" x14ac:dyDescent="0.25">
      <c r="A199" t="s">
        <v>452</v>
      </c>
      <c r="B199" t="s">
        <v>453</v>
      </c>
      <c r="C199" t="e">
        <f>VLOOKUP(Table1[[#This Row],[RGB]],'Color Chart'!$A$2:$G$143,3,FALSE)</f>
        <v>#N/A</v>
      </c>
      <c r="D199" t="s">
        <v>15</v>
      </c>
      <c r="E199" t="s">
        <v>16</v>
      </c>
      <c r="F199">
        <v>0.4</v>
      </c>
      <c r="G199">
        <v>0.4</v>
      </c>
      <c r="I199">
        <v>0</v>
      </c>
      <c r="J199" s="57" t="s">
        <v>285</v>
      </c>
      <c r="K199" s="87" t="s">
        <v>444</v>
      </c>
      <c r="L199" s="87" t="s">
        <v>444</v>
      </c>
      <c r="M199" s="111" t="s">
        <v>359</v>
      </c>
      <c r="N199" t="s">
        <v>360</v>
      </c>
    </row>
    <row r="200" spans="1:14" x14ac:dyDescent="0.25">
      <c r="A200" t="s">
        <v>454</v>
      </c>
      <c r="B200" t="s">
        <v>455</v>
      </c>
      <c r="C200" t="str">
        <f>VLOOKUP(Table1[[#This Row],[RGB]],'Color Chart'!$A$2:$G$143,3,FALSE)</f>
        <v>red</v>
      </c>
      <c r="D200" t="s">
        <v>15</v>
      </c>
      <c r="E200" t="s">
        <v>16</v>
      </c>
      <c r="F200">
        <v>0.4</v>
      </c>
      <c r="G200">
        <v>0.4</v>
      </c>
      <c r="I200">
        <v>0</v>
      </c>
      <c r="J200" s="24" t="s">
        <v>107</v>
      </c>
      <c r="K200" s="115" t="s">
        <v>456</v>
      </c>
      <c r="L200" s="115" t="s">
        <v>456</v>
      </c>
      <c r="M200" s="111" t="s">
        <v>359</v>
      </c>
      <c r="N200" t="s">
        <v>360</v>
      </c>
    </row>
    <row r="201" spans="1:14" x14ac:dyDescent="0.25">
      <c r="A201" t="s">
        <v>457</v>
      </c>
      <c r="B201" t="s">
        <v>458</v>
      </c>
      <c r="C201" t="e">
        <f>VLOOKUP(Table1[[#This Row],[RGB]],'Color Chart'!$A$2:$G$143,3,FALSE)</f>
        <v>#N/A</v>
      </c>
      <c r="D201" t="s">
        <v>15</v>
      </c>
      <c r="E201" t="s">
        <v>16</v>
      </c>
      <c r="F201">
        <v>0.39</v>
      </c>
      <c r="G201">
        <v>0.39</v>
      </c>
      <c r="H201">
        <v>1</v>
      </c>
      <c r="I201">
        <v>0</v>
      </c>
      <c r="J201" s="72" t="s">
        <v>459</v>
      </c>
      <c r="K201" s="72" t="s">
        <v>459</v>
      </c>
      <c r="L201" s="72" t="s">
        <v>459</v>
      </c>
      <c r="M201" s="16" t="s">
        <v>18</v>
      </c>
      <c r="N201" t="s">
        <v>19</v>
      </c>
    </row>
    <row r="202" spans="1:14" x14ac:dyDescent="0.25">
      <c r="A202" t="s">
        <v>460</v>
      </c>
      <c r="B202" t="s">
        <v>461</v>
      </c>
      <c r="C202" t="e">
        <f>VLOOKUP(Table1[[#This Row],[RGB]],'Color Chart'!$A$2:$G$143,3,FALSE)</f>
        <v>#N/A</v>
      </c>
      <c r="D202" t="s">
        <v>15</v>
      </c>
      <c r="E202" t="s">
        <v>16</v>
      </c>
      <c r="F202">
        <v>0.4</v>
      </c>
      <c r="G202">
        <v>0.4</v>
      </c>
      <c r="I202">
        <v>0</v>
      </c>
      <c r="J202" s="50" t="s">
        <v>222</v>
      </c>
      <c r="K202" s="116" t="s">
        <v>462</v>
      </c>
      <c r="L202" s="116" t="s">
        <v>462</v>
      </c>
      <c r="M202" s="111" t="s">
        <v>359</v>
      </c>
      <c r="N202" t="s">
        <v>360</v>
      </c>
    </row>
    <row r="203" spans="1:14" x14ac:dyDescent="0.25">
      <c r="A203" t="s">
        <v>463</v>
      </c>
      <c r="B203" t="s">
        <v>464</v>
      </c>
      <c r="C203" t="e">
        <f>VLOOKUP(Table1[[#This Row],[RGB]],'Color Chart'!$A$2:$G$143,3,FALSE)</f>
        <v>#N/A</v>
      </c>
      <c r="D203" t="s">
        <v>15</v>
      </c>
      <c r="E203" t="s">
        <v>16</v>
      </c>
      <c r="F203">
        <v>0.4</v>
      </c>
      <c r="G203">
        <v>0.4</v>
      </c>
      <c r="I203">
        <v>0</v>
      </c>
      <c r="J203" s="33" t="s">
        <v>139</v>
      </c>
      <c r="K203" s="117" t="s">
        <v>465</v>
      </c>
      <c r="L203" s="117" t="s">
        <v>465</v>
      </c>
      <c r="M203" s="111" t="s">
        <v>359</v>
      </c>
      <c r="N203" t="s">
        <v>360</v>
      </c>
    </row>
    <row r="204" spans="1:14" x14ac:dyDescent="0.25">
      <c r="A204" t="s">
        <v>466</v>
      </c>
      <c r="B204" t="s">
        <v>467</v>
      </c>
      <c r="C204" t="str">
        <f>VLOOKUP(Table1[[#This Row],[RGB]],'Color Chart'!$A$2:$G$143,3,FALSE)</f>
        <v>baby puke green</v>
      </c>
      <c r="D204" t="s">
        <v>15</v>
      </c>
      <c r="E204" t="s">
        <v>16</v>
      </c>
      <c r="F204">
        <v>0.5</v>
      </c>
      <c r="G204">
        <v>0.5</v>
      </c>
      <c r="H204">
        <v>1</v>
      </c>
      <c r="I204">
        <v>0</v>
      </c>
      <c r="J204" s="69" t="s">
        <v>441</v>
      </c>
      <c r="K204" s="69" t="s">
        <v>441</v>
      </c>
      <c r="L204" s="69" t="s">
        <v>441</v>
      </c>
      <c r="M204" s="16" t="s">
        <v>18</v>
      </c>
      <c r="N204" t="s">
        <v>19</v>
      </c>
    </row>
    <row r="205" spans="1:14" x14ac:dyDescent="0.25">
      <c r="A205" t="s">
        <v>468</v>
      </c>
      <c r="B205" t="s">
        <v>469</v>
      </c>
      <c r="C205" t="str">
        <f>VLOOKUP(Table1[[#This Row],[RGB]],'Color Chart'!$A$2:$G$143,3,FALSE)</f>
        <v>magenta / fuchsia</v>
      </c>
      <c r="D205" t="s">
        <v>15</v>
      </c>
      <c r="E205" t="s">
        <v>16</v>
      </c>
      <c r="F205">
        <v>0.4</v>
      </c>
      <c r="G205">
        <v>0.4</v>
      </c>
      <c r="I205">
        <v>0</v>
      </c>
      <c r="J205" s="32" t="s">
        <v>136</v>
      </c>
      <c r="K205" s="118" t="s">
        <v>470</v>
      </c>
      <c r="L205" s="118" t="s">
        <v>470</v>
      </c>
      <c r="M205" s="111" t="s">
        <v>359</v>
      </c>
      <c r="N205" t="s">
        <v>360</v>
      </c>
    </row>
    <row r="206" spans="1:14" x14ac:dyDescent="0.25">
      <c r="A206" t="s">
        <v>471</v>
      </c>
      <c r="B206" t="s">
        <v>472</v>
      </c>
      <c r="C206" t="e">
        <f>VLOOKUP(Table1[[#This Row],[RGB]],'Color Chart'!$A$2:$G$143,3,FALSE)</f>
        <v>#N/A</v>
      </c>
      <c r="D206" t="s">
        <v>33</v>
      </c>
      <c r="E206" t="s">
        <v>16</v>
      </c>
      <c r="F206">
        <v>0.39</v>
      </c>
      <c r="G206">
        <v>0.39</v>
      </c>
      <c r="H206">
        <v>1</v>
      </c>
      <c r="I206">
        <v>0</v>
      </c>
      <c r="J206" s="73" t="s">
        <v>473</v>
      </c>
      <c r="K206" s="73" t="s">
        <v>473</v>
      </c>
      <c r="L206" s="73" t="s">
        <v>473</v>
      </c>
      <c r="M206" s="16" t="s">
        <v>18</v>
      </c>
      <c r="N206" t="s">
        <v>19</v>
      </c>
    </row>
    <row r="207" spans="1:14" x14ac:dyDescent="0.25">
      <c r="A207" t="s">
        <v>474</v>
      </c>
      <c r="B207" t="s">
        <v>475</v>
      </c>
      <c r="C207" t="e">
        <f>VLOOKUP(Table1[[#This Row],[RGB]],'Color Chart'!$A$2:$G$143,3,FALSE)</f>
        <v>#N/A</v>
      </c>
      <c r="D207" t="s">
        <v>15</v>
      </c>
      <c r="E207" t="s">
        <v>16</v>
      </c>
      <c r="F207">
        <v>0.4</v>
      </c>
      <c r="G207">
        <v>0.4</v>
      </c>
      <c r="I207">
        <v>0</v>
      </c>
      <c r="J207" s="74" t="s">
        <v>476</v>
      </c>
      <c r="K207" s="119" t="s">
        <v>477</v>
      </c>
      <c r="L207" s="119" t="s">
        <v>477</v>
      </c>
      <c r="M207" s="111" t="s">
        <v>359</v>
      </c>
      <c r="N207" t="s">
        <v>360</v>
      </c>
    </row>
    <row r="208" spans="1:14" x14ac:dyDescent="0.25">
      <c r="A208" t="s">
        <v>478</v>
      </c>
      <c r="B208" t="s">
        <v>479</v>
      </c>
      <c r="C208" t="e">
        <f>VLOOKUP(Table1[[#This Row],[RGB]],'Color Chart'!$A$2:$G$143,3,FALSE)</f>
        <v>#N/A</v>
      </c>
      <c r="D208" t="s">
        <v>15</v>
      </c>
      <c r="E208" t="s">
        <v>16</v>
      </c>
      <c r="F208">
        <v>0.4</v>
      </c>
      <c r="G208">
        <v>0.4</v>
      </c>
      <c r="H208">
        <v>1</v>
      </c>
      <c r="I208">
        <v>0</v>
      </c>
      <c r="J208" s="75" t="s">
        <v>480</v>
      </c>
      <c r="K208" s="75" t="s">
        <v>480</v>
      </c>
      <c r="L208" s="75" t="s">
        <v>480</v>
      </c>
      <c r="M208" s="16" t="s">
        <v>18</v>
      </c>
      <c r="N208" t="s">
        <v>19</v>
      </c>
    </row>
    <row r="209" spans="1:14" x14ac:dyDescent="0.25">
      <c r="A209" t="s">
        <v>481</v>
      </c>
      <c r="B209" t="s">
        <v>482</v>
      </c>
      <c r="C209" t="str">
        <f>VLOOKUP(Table1[[#This Row],[RGB]],'Color Chart'!$A$2:$G$143,3,FALSE)</f>
        <v>lime</v>
      </c>
      <c r="D209" t="s">
        <v>15</v>
      </c>
      <c r="E209" t="s">
        <v>16</v>
      </c>
      <c r="F209">
        <v>0.4</v>
      </c>
      <c r="G209">
        <v>0.4</v>
      </c>
      <c r="I209">
        <v>0</v>
      </c>
      <c r="J209" s="26" t="s">
        <v>117</v>
      </c>
      <c r="K209" s="120" t="s">
        <v>483</v>
      </c>
      <c r="L209" s="120" t="s">
        <v>483</v>
      </c>
      <c r="M209" s="111" t="s">
        <v>359</v>
      </c>
      <c r="N209" t="s">
        <v>360</v>
      </c>
    </row>
    <row r="210" spans="1:14" x14ac:dyDescent="0.25">
      <c r="A210" t="s">
        <v>484</v>
      </c>
      <c r="B210" t="s">
        <v>485</v>
      </c>
      <c r="C210" t="e">
        <f>VLOOKUP(Table1[[#This Row],[RGB]],'Color Chart'!$A$2:$G$143,3,FALSE)</f>
        <v>#N/A</v>
      </c>
      <c r="D210" t="s">
        <v>15</v>
      </c>
      <c r="E210" t="s">
        <v>16</v>
      </c>
      <c r="F210">
        <v>0.4</v>
      </c>
      <c r="G210">
        <v>0.4</v>
      </c>
      <c r="I210">
        <v>0</v>
      </c>
      <c r="J210" s="76" t="s">
        <v>486</v>
      </c>
      <c r="K210" s="105" t="s">
        <v>487</v>
      </c>
      <c r="L210" s="105" t="s">
        <v>487</v>
      </c>
      <c r="M210" s="111" t="s">
        <v>359</v>
      </c>
      <c r="N210" t="s">
        <v>360</v>
      </c>
    </row>
    <row r="211" spans="1:14" x14ac:dyDescent="0.25">
      <c r="A211" t="s">
        <v>488</v>
      </c>
      <c r="B211" t="s">
        <v>489</v>
      </c>
      <c r="C211" t="e">
        <f>VLOOKUP(Table1[[#This Row],[RGB]],'Color Chart'!$A$2:$G$143,3,FALSE)</f>
        <v>#N/A</v>
      </c>
      <c r="D211" t="s">
        <v>15</v>
      </c>
      <c r="E211" t="s">
        <v>16</v>
      </c>
      <c r="F211">
        <v>0.4</v>
      </c>
      <c r="G211">
        <v>0.4</v>
      </c>
      <c r="I211">
        <v>0</v>
      </c>
      <c r="J211" s="77" t="s">
        <v>490</v>
      </c>
      <c r="K211" s="121" t="s">
        <v>491</v>
      </c>
      <c r="L211" s="121" t="s">
        <v>491</v>
      </c>
      <c r="M211" s="111" t="s">
        <v>359</v>
      </c>
      <c r="N211" t="s">
        <v>360</v>
      </c>
    </row>
    <row r="212" spans="1:14" x14ac:dyDescent="0.25">
      <c r="A212" t="s">
        <v>492</v>
      </c>
      <c r="B212" t="s">
        <v>493</v>
      </c>
      <c r="C212" t="str">
        <f>VLOOKUP(Table1[[#This Row],[RGB]],'Color Chart'!$A$2:$G$143,3,FALSE)</f>
        <v>aqua</v>
      </c>
      <c r="D212" t="s">
        <v>15</v>
      </c>
      <c r="E212" t="s">
        <v>16</v>
      </c>
      <c r="F212">
        <v>0.4</v>
      </c>
      <c r="G212">
        <v>0.4</v>
      </c>
      <c r="I212">
        <v>0</v>
      </c>
      <c r="J212" s="36" t="s">
        <v>149</v>
      </c>
      <c r="K212" s="122" t="s">
        <v>494</v>
      </c>
      <c r="L212" s="122" t="s">
        <v>494</v>
      </c>
      <c r="M212" s="111" t="s">
        <v>359</v>
      </c>
      <c r="N212" t="s">
        <v>360</v>
      </c>
    </row>
    <row r="213" spans="1:14" x14ac:dyDescent="0.25">
      <c r="A213" t="s">
        <v>495</v>
      </c>
      <c r="B213" t="s">
        <v>496</v>
      </c>
      <c r="C213" t="e">
        <f>VLOOKUP(Table1[[#This Row],[RGB]],'Color Chart'!$A$2:$G$143,3,FALSE)</f>
        <v>#N/A</v>
      </c>
      <c r="D213" t="s">
        <v>15</v>
      </c>
      <c r="E213" t="s">
        <v>16</v>
      </c>
      <c r="F213">
        <v>0.4</v>
      </c>
      <c r="G213">
        <v>0.4</v>
      </c>
      <c r="I213">
        <v>0</v>
      </c>
      <c r="J213" s="34" t="s">
        <v>142</v>
      </c>
      <c r="K213" s="123" t="s">
        <v>497</v>
      </c>
      <c r="L213" s="123" t="s">
        <v>497</v>
      </c>
      <c r="M213" s="111" t="s">
        <v>359</v>
      </c>
      <c r="N213" t="s">
        <v>360</v>
      </c>
    </row>
    <row r="214" spans="1:14" x14ac:dyDescent="0.25">
      <c r="A214" t="s">
        <v>498</v>
      </c>
      <c r="B214" t="s">
        <v>499</v>
      </c>
      <c r="C214" t="e">
        <f>VLOOKUP(Table1[[#This Row],[RGB]],'Color Chart'!$A$2:$G$143,3,FALSE)</f>
        <v>#N/A</v>
      </c>
      <c r="D214" t="s">
        <v>15</v>
      </c>
      <c r="E214" t="s">
        <v>16</v>
      </c>
      <c r="F214">
        <v>0.4</v>
      </c>
      <c r="G214">
        <v>0.4</v>
      </c>
      <c r="H214">
        <v>1</v>
      </c>
      <c r="I214">
        <v>0</v>
      </c>
      <c r="J214" s="78" t="s">
        <v>500</v>
      </c>
      <c r="K214" s="78" t="s">
        <v>500</v>
      </c>
      <c r="L214" s="78" t="s">
        <v>500</v>
      </c>
      <c r="M214" s="16" t="s">
        <v>18</v>
      </c>
      <c r="N214" t="s">
        <v>19</v>
      </c>
    </row>
    <row r="215" spans="1:14" x14ac:dyDescent="0.25">
      <c r="A215" t="s">
        <v>501</v>
      </c>
      <c r="B215" t="s">
        <v>502</v>
      </c>
      <c r="C215" t="e">
        <f>VLOOKUP(Table1[[#This Row],[RGB]],'Color Chart'!$A$2:$G$143,3,FALSE)</f>
        <v>#N/A</v>
      </c>
      <c r="D215" t="s">
        <v>15</v>
      </c>
      <c r="E215" t="s">
        <v>16</v>
      </c>
      <c r="F215">
        <v>0.4</v>
      </c>
      <c r="G215">
        <v>0.4</v>
      </c>
      <c r="I215">
        <v>0</v>
      </c>
      <c r="J215" s="79" t="s">
        <v>503</v>
      </c>
      <c r="K215" s="124" t="s">
        <v>504</v>
      </c>
      <c r="L215" s="124" t="s">
        <v>504</v>
      </c>
      <c r="M215" s="111" t="s">
        <v>359</v>
      </c>
      <c r="N215" t="s">
        <v>360</v>
      </c>
    </row>
    <row r="216" spans="1:14" x14ac:dyDescent="0.25">
      <c r="A216" t="s">
        <v>505</v>
      </c>
      <c r="B216" t="s">
        <v>506</v>
      </c>
      <c r="C216" t="str">
        <f>VLOOKUP(Table1[[#This Row],[RGB]],'Color Chart'!$A$2:$G$143,3,FALSE)</f>
        <v>medium spring green</v>
      </c>
      <c r="D216" t="s">
        <v>33</v>
      </c>
      <c r="E216" t="s">
        <v>16</v>
      </c>
      <c r="F216">
        <v>0</v>
      </c>
      <c r="G216">
        <v>0</v>
      </c>
      <c r="H216">
        <v>1</v>
      </c>
      <c r="I216">
        <v>0</v>
      </c>
      <c r="J216" s="66" t="s">
        <v>414</v>
      </c>
      <c r="K216" s="66" t="s">
        <v>414</v>
      </c>
      <c r="L216" s="66" t="s">
        <v>414</v>
      </c>
      <c r="M216" s="16" t="s">
        <v>18</v>
      </c>
      <c r="N216" t="s">
        <v>19</v>
      </c>
    </row>
    <row r="217" spans="1:14" x14ac:dyDescent="0.25">
      <c r="A217" t="s">
        <v>507</v>
      </c>
      <c r="B217" t="s">
        <v>508</v>
      </c>
      <c r="C217" t="str">
        <f>VLOOKUP(Table1[[#This Row],[RGB]],'Color Chart'!$A$2:$G$143,3,FALSE)</f>
        <v>lime</v>
      </c>
      <c r="D217" t="s">
        <v>15</v>
      </c>
      <c r="E217" t="s">
        <v>16</v>
      </c>
      <c r="F217">
        <v>0.26</v>
      </c>
      <c r="G217">
        <v>0.26</v>
      </c>
      <c r="I217">
        <v>0</v>
      </c>
      <c r="J217" s="26" t="s">
        <v>117</v>
      </c>
      <c r="K217" s="125" t="s">
        <v>509</v>
      </c>
      <c r="L217" s="125" t="s">
        <v>509</v>
      </c>
      <c r="M217" s="111" t="s">
        <v>359</v>
      </c>
      <c r="N217" t="s">
        <v>19</v>
      </c>
    </row>
    <row r="218" spans="1:14" x14ac:dyDescent="0.25">
      <c r="A218" t="s">
        <v>510</v>
      </c>
      <c r="B218" t="s">
        <v>511</v>
      </c>
      <c r="C218" t="str">
        <f>VLOOKUP(Table1[[#This Row],[RGB]],'Color Chart'!$A$2:$G$143,3,FALSE)</f>
        <v>lime</v>
      </c>
      <c r="D218" t="s">
        <v>15</v>
      </c>
      <c r="E218" t="s">
        <v>16</v>
      </c>
      <c r="F218">
        <v>0.55000000000000004</v>
      </c>
      <c r="G218">
        <v>0.55000000000000004</v>
      </c>
      <c r="I218">
        <v>0</v>
      </c>
      <c r="J218" s="26" t="s">
        <v>117</v>
      </c>
      <c r="K218" s="113" t="s">
        <v>262</v>
      </c>
      <c r="L218" s="113" t="s">
        <v>262</v>
      </c>
      <c r="M218" s="16" t="s">
        <v>18</v>
      </c>
      <c r="N218" t="s">
        <v>19</v>
      </c>
    </row>
    <row r="219" spans="1:14" x14ac:dyDescent="0.25">
      <c r="A219" t="s">
        <v>512</v>
      </c>
      <c r="B219" t="s">
        <v>513</v>
      </c>
      <c r="C219" t="e">
        <f>VLOOKUP(Table1[[#This Row],[RGB]],'Color Chart'!$A$2:$G$143,3,FALSE)</f>
        <v>#N/A</v>
      </c>
      <c r="D219" t="s">
        <v>33</v>
      </c>
      <c r="E219" t="s">
        <v>16</v>
      </c>
      <c r="F219">
        <v>0.7</v>
      </c>
      <c r="G219">
        <v>0.7</v>
      </c>
      <c r="I219">
        <v>0</v>
      </c>
      <c r="J219" s="57" t="s">
        <v>285</v>
      </c>
      <c r="K219" s="87" t="s">
        <v>444</v>
      </c>
      <c r="L219" s="87" t="s">
        <v>444</v>
      </c>
      <c r="M219" s="111" t="s">
        <v>359</v>
      </c>
      <c r="N219" t="s">
        <v>360</v>
      </c>
    </row>
    <row r="220" spans="1:14" x14ac:dyDescent="0.25">
      <c r="A220" t="s">
        <v>514</v>
      </c>
      <c r="B220" t="s">
        <v>515</v>
      </c>
      <c r="C220" t="str">
        <f>VLOOKUP(Table1[[#This Row],[RGB]],'Color Chart'!$A$2:$G$143,3,FALSE)</f>
        <v>red</v>
      </c>
      <c r="D220" t="s">
        <v>33</v>
      </c>
      <c r="E220" t="s">
        <v>16</v>
      </c>
      <c r="F220">
        <v>0.7</v>
      </c>
      <c r="G220">
        <v>0.7</v>
      </c>
      <c r="I220">
        <v>0</v>
      </c>
      <c r="J220" s="24" t="s">
        <v>107</v>
      </c>
      <c r="K220" s="126" t="s">
        <v>516</v>
      </c>
      <c r="L220" s="126" t="s">
        <v>516</v>
      </c>
      <c r="M220" s="111" t="s">
        <v>359</v>
      </c>
      <c r="N220" t="s">
        <v>360</v>
      </c>
    </row>
    <row r="221" spans="1:14" x14ac:dyDescent="0.25">
      <c r="A221" t="s">
        <v>517</v>
      </c>
      <c r="B221" t="s">
        <v>518</v>
      </c>
      <c r="C221" t="e">
        <f>VLOOKUP(Table1[[#This Row],[RGB]],'Color Chart'!$A$2:$G$143,3,FALSE)</f>
        <v>#N/A</v>
      </c>
      <c r="D221" t="s">
        <v>33</v>
      </c>
      <c r="E221" t="s">
        <v>16</v>
      </c>
      <c r="F221">
        <v>0.7</v>
      </c>
      <c r="G221">
        <v>0.7</v>
      </c>
      <c r="I221">
        <v>0</v>
      </c>
      <c r="J221" s="50" t="s">
        <v>222</v>
      </c>
      <c r="K221" s="116" t="s">
        <v>462</v>
      </c>
      <c r="L221" s="116" t="s">
        <v>462</v>
      </c>
      <c r="M221" s="111" t="s">
        <v>359</v>
      </c>
      <c r="N221" t="s">
        <v>360</v>
      </c>
    </row>
    <row r="222" spans="1:14" x14ac:dyDescent="0.25">
      <c r="A222" t="s">
        <v>519</v>
      </c>
      <c r="B222" t="s">
        <v>520</v>
      </c>
      <c r="C222" t="e">
        <f>VLOOKUP(Table1[[#This Row],[RGB]],'Color Chart'!$A$2:$G$143,3,FALSE)</f>
        <v>#N/A</v>
      </c>
      <c r="D222" t="s">
        <v>33</v>
      </c>
      <c r="E222" t="s">
        <v>16</v>
      </c>
      <c r="F222">
        <v>0.7</v>
      </c>
      <c r="G222">
        <v>0.7</v>
      </c>
      <c r="I222">
        <v>0</v>
      </c>
      <c r="J222" s="33" t="s">
        <v>139</v>
      </c>
      <c r="K222" s="127" t="s">
        <v>521</v>
      </c>
      <c r="L222" s="127" t="s">
        <v>521</v>
      </c>
      <c r="M222" s="111" t="s">
        <v>359</v>
      </c>
      <c r="N222" t="s">
        <v>360</v>
      </c>
    </row>
    <row r="223" spans="1:14" x14ac:dyDescent="0.25">
      <c r="A223" t="s">
        <v>522</v>
      </c>
      <c r="B223" t="s">
        <v>523</v>
      </c>
      <c r="C223" t="str">
        <f>VLOOKUP(Table1[[#This Row],[RGB]],'Color Chart'!$A$2:$G$143,3,FALSE)</f>
        <v>magenta / fuchsia</v>
      </c>
      <c r="D223" t="s">
        <v>33</v>
      </c>
      <c r="E223" t="s">
        <v>16</v>
      </c>
      <c r="F223">
        <v>0.7</v>
      </c>
      <c r="G223">
        <v>0.7</v>
      </c>
      <c r="I223">
        <v>0</v>
      </c>
      <c r="J223" s="32" t="s">
        <v>136</v>
      </c>
      <c r="K223" s="128" t="s">
        <v>524</v>
      </c>
      <c r="L223" s="128" t="s">
        <v>524</v>
      </c>
      <c r="M223" s="111" t="s">
        <v>359</v>
      </c>
      <c r="N223" t="s">
        <v>360</v>
      </c>
    </row>
    <row r="224" spans="1:14" x14ac:dyDescent="0.25">
      <c r="A224" t="s">
        <v>525</v>
      </c>
      <c r="B224" t="s">
        <v>526</v>
      </c>
      <c r="C224" t="e">
        <f>VLOOKUP(Table1[[#This Row],[RGB]],'Color Chart'!$A$2:$G$143,3,FALSE)</f>
        <v>#N/A</v>
      </c>
      <c r="D224" t="s">
        <v>33</v>
      </c>
      <c r="E224" t="s">
        <v>16</v>
      </c>
      <c r="F224">
        <v>0.6</v>
      </c>
      <c r="G224">
        <v>0.6</v>
      </c>
      <c r="I224">
        <v>0</v>
      </c>
      <c r="J224" s="74" t="s">
        <v>476</v>
      </c>
      <c r="K224" s="119" t="s">
        <v>477</v>
      </c>
      <c r="L224" s="119" t="s">
        <v>477</v>
      </c>
      <c r="M224" s="1" t="s">
        <v>644</v>
      </c>
      <c r="N224" t="s">
        <v>644</v>
      </c>
    </row>
    <row r="225" spans="1:14" x14ac:dyDescent="0.25">
      <c r="A225" t="s">
        <v>527</v>
      </c>
      <c r="B225" t="s">
        <v>528</v>
      </c>
      <c r="C225" t="str">
        <f>VLOOKUP(Table1[[#This Row],[RGB]],'Color Chart'!$A$2:$G$143,3,FALSE)</f>
        <v>lime</v>
      </c>
      <c r="D225" t="s">
        <v>33</v>
      </c>
      <c r="E225" t="s">
        <v>16</v>
      </c>
      <c r="F225">
        <v>0.7</v>
      </c>
      <c r="G225">
        <v>0.7</v>
      </c>
      <c r="I225">
        <v>0</v>
      </c>
      <c r="J225" s="26" t="s">
        <v>117</v>
      </c>
      <c r="K225" s="129" t="s">
        <v>529</v>
      </c>
      <c r="L225" s="129" t="s">
        <v>529</v>
      </c>
      <c r="M225" s="111" t="s">
        <v>359</v>
      </c>
      <c r="N225" t="s">
        <v>360</v>
      </c>
    </row>
    <row r="226" spans="1:14" x14ac:dyDescent="0.25">
      <c r="A226" t="s">
        <v>530</v>
      </c>
      <c r="B226" t="s">
        <v>531</v>
      </c>
      <c r="C226" t="e">
        <f>VLOOKUP(Table1[[#This Row],[RGB]],'Color Chart'!$A$2:$G$143,3,FALSE)</f>
        <v>#N/A</v>
      </c>
      <c r="D226" t="s">
        <v>33</v>
      </c>
      <c r="E226" t="s">
        <v>33</v>
      </c>
      <c r="F226">
        <v>0.25</v>
      </c>
      <c r="G226">
        <v>0.25</v>
      </c>
      <c r="I226">
        <v>0</v>
      </c>
      <c r="J226" s="80" t="s">
        <v>532</v>
      </c>
      <c r="K226" s="76" t="s">
        <v>486</v>
      </c>
      <c r="L226" s="111" t="s">
        <v>359</v>
      </c>
      <c r="M226" s="111" t="s">
        <v>359</v>
      </c>
      <c r="N226" t="s">
        <v>644</v>
      </c>
    </row>
    <row r="227" spans="1:14" x14ac:dyDescent="0.25">
      <c r="A227" t="s">
        <v>533</v>
      </c>
      <c r="B227" t="s">
        <v>534</v>
      </c>
      <c r="C227" t="e">
        <f>VLOOKUP(Table1[[#This Row],[RGB]],'Color Chart'!$A$2:$G$143,3,FALSE)</f>
        <v>#N/A</v>
      </c>
      <c r="D227" t="s">
        <v>33</v>
      </c>
      <c r="E227" t="s">
        <v>16</v>
      </c>
      <c r="F227">
        <v>0.7</v>
      </c>
      <c r="G227">
        <v>0.7</v>
      </c>
      <c r="I227">
        <v>0</v>
      </c>
      <c r="J227" s="81" t="s">
        <v>535</v>
      </c>
      <c r="K227" s="130" t="s">
        <v>536</v>
      </c>
      <c r="L227" s="130" t="s">
        <v>536</v>
      </c>
      <c r="M227" s="111" t="s">
        <v>359</v>
      </c>
      <c r="N227" t="s">
        <v>360</v>
      </c>
    </row>
    <row r="228" spans="1:14" x14ac:dyDescent="0.25">
      <c r="A228" t="s">
        <v>537</v>
      </c>
      <c r="B228" t="s">
        <v>538</v>
      </c>
      <c r="C228" t="str">
        <f>VLOOKUP(Table1[[#This Row],[RGB]],'Color Chart'!$A$2:$G$143,3,FALSE)</f>
        <v>aqua</v>
      </c>
      <c r="D228" t="s">
        <v>33</v>
      </c>
      <c r="E228" t="s">
        <v>16</v>
      </c>
      <c r="F228">
        <v>0.7</v>
      </c>
      <c r="G228">
        <v>0.7</v>
      </c>
      <c r="I228">
        <v>0</v>
      </c>
      <c r="J228" s="36" t="s">
        <v>149</v>
      </c>
      <c r="K228" s="131" t="s">
        <v>539</v>
      </c>
      <c r="L228" s="131" t="s">
        <v>539</v>
      </c>
      <c r="M228" s="111" t="s">
        <v>359</v>
      </c>
      <c r="N228" t="s">
        <v>360</v>
      </c>
    </row>
    <row r="229" spans="1:14" x14ac:dyDescent="0.25">
      <c r="A229" t="s">
        <v>540</v>
      </c>
      <c r="B229" t="s">
        <v>541</v>
      </c>
      <c r="C229" t="e">
        <f>VLOOKUP(Table1[[#This Row],[RGB]],'Color Chart'!$A$2:$G$143,3,FALSE)</f>
        <v>#N/A</v>
      </c>
      <c r="D229" t="s">
        <v>33</v>
      </c>
      <c r="E229" t="s">
        <v>16</v>
      </c>
      <c r="F229">
        <v>0.7</v>
      </c>
      <c r="G229">
        <v>0.7</v>
      </c>
      <c r="I229">
        <v>0</v>
      </c>
      <c r="J229" s="34" t="s">
        <v>142</v>
      </c>
      <c r="K229" s="123" t="s">
        <v>497</v>
      </c>
      <c r="L229" s="123" t="s">
        <v>497</v>
      </c>
      <c r="M229" s="111" t="s">
        <v>359</v>
      </c>
      <c r="N229" t="s">
        <v>360</v>
      </c>
    </row>
    <row r="230" spans="1:14" x14ac:dyDescent="0.25">
      <c r="A230" t="s">
        <v>542</v>
      </c>
      <c r="B230" t="s">
        <v>543</v>
      </c>
      <c r="C230" t="str">
        <f>VLOOKUP(Table1[[#This Row],[RGB]],'Color Chart'!$A$2:$G$143,3,FALSE)</f>
        <v>blue</v>
      </c>
      <c r="D230" t="s">
        <v>33</v>
      </c>
      <c r="E230" t="s">
        <v>16</v>
      </c>
      <c r="F230">
        <v>0.7</v>
      </c>
      <c r="G230">
        <v>0.7</v>
      </c>
      <c r="I230">
        <v>0</v>
      </c>
      <c r="J230" s="31" t="s">
        <v>132</v>
      </c>
      <c r="K230" s="132" t="s">
        <v>544</v>
      </c>
      <c r="L230" s="132" t="s">
        <v>544</v>
      </c>
      <c r="M230" s="111" t="s">
        <v>359</v>
      </c>
      <c r="N230" t="s">
        <v>360</v>
      </c>
    </row>
    <row r="231" spans="1:14" x14ac:dyDescent="0.25">
      <c r="A231" t="s">
        <v>545</v>
      </c>
      <c r="B231" t="s">
        <v>545</v>
      </c>
      <c r="C231" t="e">
        <f>VLOOKUP(Table1[[#This Row],[RGB]],'Color Chart'!$A$2:$G$143,3,FALSE)</f>
        <v>#N/A</v>
      </c>
      <c r="D231" t="s">
        <v>33</v>
      </c>
      <c r="E231" t="s">
        <v>33</v>
      </c>
      <c r="F231">
        <v>1</v>
      </c>
      <c r="G231">
        <v>1</v>
      </c>
      <c r="H231">
        <v>1</v>
      </c>
      <c r="I231">
        <v>0</v>
      </c>
      <c r="J231" s="82" t="s">
        <v>27</v>
      </c>
      <c r="K231" s="82" t="s">
        <v>27</v>
      </c>
      <c r="L231" s="82" t="s">
        <v>27</v>
      </c>
      <c r="M231" s="82" t="s">
        <v>27</v>
      </c>
      <c r="N231" t="s">
        <v>19</v>
      </c>
    </row>
    <row r="232" spans="1:14" x14ac:dyDescent="0.25">
      <c r="A232" t="s">
        <v>546</v>
      </c>
      <c r="B232" t="s">
        <v>546</v>
      </c>
      <c r="C232" t="e">
        <f>VLOOKUP(Table1[[#This Row],[RGB]],'Color Chart'!$A$2:$G$143,3,FALSE)</f>
        <v>#N/A</v>
      </c>
      <c r="D232" t="s">
        <v>33</v>
      </c>
      <c r="E232" t="s">
        <v>33</v>
      </c>
      <c r="F232">
        <v>1</v>
      </c>
      <c r="G232">
        <v>1</v>
      </c>
      <c r="H232">
        <v>1</v>
      </c>
      <c r="I232">
        <v>0</v>
      </c>
      <c r="J232" s="83" t="s">
        <v>547</v>
      </c>
      <c r="K232" s="83" t="s">
        <v>547</v>
      </c>
      <c r="L232" s="83" t="s">
        <v>547</v>
      </c>
      <c r="M232" s="83" t="s">
        <v>547</v>
      </c>
      <c r="N232" t="s">
        <v>19</v>
      </c>
    </row>
    <row r="233" spans="1:14" x14ac:dyDescent="0.25">
      <c r="A233" t="s">
        <v>548</v>
      </c>
      <c r="B233" t="s">
        <v>548</v>
      </c>
      <c r="C233" t="e">
        <f>VLOOKUP(Table1[[#This Row],[RGB]],'Color Chart'!$A$2:$G$143,3,FALSE)</f>
        <v>#N/A</v>
      </c>
      <c r="D233" t="s">
        <v>15</v>
      </c>
      <c r="E233" t="s">
        <v>33</v>
      </c>
      <c r="I233">
        <v>0</v>
      </c>
      <c r="J233" s="84" t="s">
        <v>549</v>
      </c>
      <c r="K233" s="84" t="s">
        <v>549</v>
      </c>
      <c r="L233" s="16" t="s">
        <v>18</v>
      </c>
      <c r="M233" s="16" t="s">
        <v>18</v>
      </c>
      <c r="N233" t="s">
        <v>19</v>
      </c>
    </row>
    <row r="234" spans="1:14" x14ac:dyDescent="0.25">
      <c r="A234" t="s">
        <v>550</v>
      </c>
      <c r="B234" t="s">
        <v>550</v>
      </c>
      <c r="C234" t="e">
        <f>VLOOKUP(Table1[[#This Row],[RGB]],'Color Chart'!$A$2:$G$143,3,FALSE)</f>
        <v>#N/A</v>
      </c>
      <c r="D234" t="s">
        <v>33</v>
      </c>
      <c r="E234" t="s">
        <v>33</v>
      </c>
      <c r="F234">
        <v>1</v>
      </c>
      <c r="G234">
        <v>1</v>
      </c>
      <c r="H234">
        <v>1</v>
      </c>
      <c r="I234">
        <v>0</v>
      </c>
      <c r="J234" s="85" t="s">
        <v>551</v>
      </c>
      <c r="K234" s="85" t="s">
        <v>551</v>
      </c>
      <c r="L234" s="85" t="s">
        <v>551</v>
      </c>
      <c r="M234" s="85" t="s">
        <v>551</v>
      </c>
      <c r="N234" t="s">
        <v>19</v>
      </c>
    </row>
    <row r="235" spans="1:14" x14ac:dyDescent="0.25">
      <c r="A235" t="s">
        <v>552</v>
      </c>
      <c r="B235" t="s">
        <v>552</v>
      </c>
      <c r="C235" t="e">
        <f>VLOOKUP(Table1[[#This Row],[RGB]],'Color Chart'!$A$2:$G$143,3,FALSE)</f>
        <v>#N/A</v>
      </c>
      <c r="D235" t="s">
        <v>33</v>
      </c>
      <c r="E235" t="s">
        <v>33</v>
      </c>
      <c r="F235">
        <v>1</v>
      </c>
      <c r="G235">
        <v>1</v>
      </c>
      <c r="H235">
        <v>1</v>
      </c>
      <c r="I235">
        <v>0</v>
      </c>
      <c r="J235" s="86" t="s">
        <v>553</v>
      </c>
      <c r="K235" s="86" t="s">
        <v>553</v>
      </c>
      <c r="L235" s="86" t="s">
        <v>553</v>
      </c>
      <c r="M235" s="86" t="s">
        <v>553</v>
      </c>
      <c r="N235" t="s">
        <v>19</v>
      </c>
    </row>
    <row r="236" spans="1:14" x14ac:dyDescent="0.25">
      <c r="A236" t="s">
        <v>554</v>
      </c>
      <c r="B236" t="s">
        <v>554</v>
      </c>
      <c r="C236" t="e">
        <f>VLOOKUP(Table1[[#This Row],[RGB]],'Color Chart'!$A$2:$G$143,3,FALSE)</f>
        <v>#N/A</v>
      </c>
      <c r="D236" t="s">
        <v>33</v>
      </c>
      <c r="E236" t="s">
        <v>33</v>
      </c>
      <c r="F236">
        <v>1</v>
      </c>
      <c r="G236">
        <v>1</v>
      </c>
      <c r="H236">
        <v>1</v>
      </c>
      <c r="I236">
        <v>0</v>
      </c>
      <c r="J236" s="87" t="s">
        <v>444</v>
      </c>
      <c r="K236" s="87" t="s">
        <v>444</v>
      </c>
      <c r="L236" s="87" t="s">
        <v>444</v>
      </c>
      <c r="M236" s="87" t="s">
        <v>444</v>
      </c>
      <c r="N236" t="s">
        <v>19</v>
      </c>
    </row>
    <row r="237" spans="1:14" x14ac:dyDescent="0.25">
      <c r="A237" t="s">
        <v>555</v>
      </c>
      <c r="B237" t="s">
        <v>555</v>
      </c>
      <c r="C237" t="e">
        <f>VLOOKUP(Table1[[#This Row],[RGB]],'Color Chart'!$A$2:$G$143,3,FALSE)</f>
        <v>#N/A</v>
      </c>
      <c r="D237" t="s">
        <v>15</v>
      </c>
      <c r="E237" t="s">
        <v>33</v>
      </c>
      <c r="I237">
        <v>0</v>
      </c>
      <c r="J237" s="88" t="s">
        <v>556</v>
      </c>
      <c r="K237" s="88" t="s">
        <v>556</v>
      </c>
      <c r="L237" s="16" t="s">
        <v>18</v>
      </c>
      <c r="M237" s="16" t="s">
        <v>18</v>
      </c>
      <c r="N237" t="s">
        <v>19</v>
      </c>
    </row>
    <row r="238" spans="1:14" x14ac:dyDescent="0.25">
      <c r="A238" t="s">
        <v>557</v>
      </c>
      <c r="B238" t="s">
        <v>557</v>
      </c>
      <c r="C238" t="e">
        <f>VLOOKUP(Table1[[#This Row],[RGB]],'Color Chart'!$A$2:$G$143,3,FALSE)</f>
        <v>#N/A</v>
      </c>
      <c r="D238" t="s">
        <v>33</v>
      </c>
      <c r="E238" t="s">
        <v>33</v>
      </c>
      <c r="F238">
        <v>1</v>
      </c>
      <c r="G238">
        <v>1</v>
      </c>
      <c r="H238">
        <v>1</v>
      </c>
      <c r="I238">
        <v>0</v>
      </c>
      <c r="J238" s="89" t="s">
        <v>352</v>
      </c>
      <c r="K238" s="89" t="s">
        <v>352</v>
      </c>
      <c r="L238" s="89" t="s">
        <v>352</v>
      </c>
      <c r="M238" s="89" t="s">
        <v>352</v>
      </c>
      <c r="N238" t="s">
        <v>19</v>
      </c>
    </row>
    <row r="239" spans="1:14" x14ac:dyDescent="0.25">
      <c r="A239" t="s">
        <v>558</v>
      </c>
      <c r="B239" t="s">
        <v>558</v>
      </c>
      <c r="C239" t="e">
        <f>VLOOKUP(Table1[[#This Row],[RGB]],'Color Chart'!$A$2:$G$143,3,FALSE)</f>
        <v>#N/A</v>
      </c>
      <c r="D239" t="s">
        <v>33</v>
      </c>
      <c r="E239" t="s">
        <v>33</v>
      </c>
      <c r="F239">
        <v>1</v>
      </c>
      <c r="G239">
        <v>1</v>
      </c>
      <c r="H239">
        <v>1</v>
      </c>
      <c r="I239">
        <v>0</v>
      </c>
      <c r="J239" s="90" t="s">
        <v>559</v>
      </c>
      <c r="K239" s="90" t="s">
        <v>559</v>
      </c>
      <c r="L239" s="90" t="s">
        <v>559</v>
      </c>
      <c r="M239" s="90" t="s">
        <v>559</v>
      </c>
      <c r="N239" t="s">
        <v>19</v>
      </c>
    </row>
    <row r="240" spans="1:14" x14ac:dyDescent="0.25">
      <c r="A240" t="s">
        <v>560</v>
      </c>
      <c r="B240" t="s">
        <v>560</v>
      </c>
      <c r="C240" t="e">
        <f>VLOOKUP(Table1[[#This Row],[RGB]],'Color Chart'!$A$2:$G$143,3,FALSE)</f>
        <v>#N/A</v>
      </c>
      <c r="D240" t="s">
        <v>33</v>
      </c>
      <c r="E240" t="s">
        <v>33</v>
      </c>
      <c r="F240">
        <v>1</v>
      </c>
      <c r="G240">
        <v>1</v>
      </c>
      <c r="H240">
        <v>1</v>
      </c>
      <c r="I240">
        <v>0</v>
      </c>
      <c r="J240" s="91" t="s">
        <v>561</v>
      </c>
      <c r="K240" s="91" t="s">
        <v>561</v>
      </c>
      <c r="L240" s="91" t="s">
        <v>561</v>
      </c>
      <c r="M240" s="91" t="s">
        <v>561</v>
      </c>
      <c r="N240" t="s">
        <v>19</v>
      </c>
    </row>
    <row r="241" spans="1:14" x14ac:dyDescent="0.25">
      <c r="A241" t="s">
        <v>562</v>
      </c>
      <c r="B241" t="s">
        <v>562</v>
      </c>
      <c r="C241" t="str">
        <f>VLOOKUP(Table1[[#This Row],[RGB]],'Color Chart'!$A$2:$G$143,3,FALSE)</f>
        <v>silver</v>
      </c>
      <c r="D241" t="s">
        <v>33</v>
      </c>
      <c r="E241" t="s">
        <v>33</v>
      </c>
      <c r="F241">
        <v>1</v>
      </c>
      <c r="G241">
        <v>1</v>
      </c>
      <c r="H241">
        <v>1</v>
      </c>
      <c r="I241">
        <v>0</v>
      </c>
      <c r="J241" s="92" t="s">
        <v>563</v>
      </c>
      <c r="K241" s="92" t="s">
        <v>563</v>
      </c>
      <c r="L241" s="92" t="s">
        <v>563</v>
      </c>
      <c r="M241" s="92" t="s">
        <v>563</v>
      </c>
      <c r="N241" t="s">
        <v>19</v>
      </c>
    </row>
    <row r="242" spans="1:14" x14ac:dyDescent="0.25">
      <c r="A242" t="s">
        <v>564</v>
      </c>
      <c r="B242" t="s">
        <v>564</v>
      </c>
      <c r="C242" t="e">
        <f>VLOOKUP(Table1[[#This Row],[RGB]],'Color Chart'!$A$2:$G$143,3,FALSE)</f>
        <v>#N/A</v>
      </c>
      <c r="D242" t="s">
        <v>33</v>
      </c>
      <c r="E242" t="s">
        <v>33</v>
      </c>
      <c r="F242">
        <v>1</v>
      </c>
      <c r="G242">
        <v>1</v>
      </c>
      <c r="H242">
        <v>1</v>
      </c>
      <c r="I242">
        <v>0</v>
      </c>
      <c r="J242" s="93" t="s">
        <v>565</v>
      </c>
      <c r="K242" s="93" t="s">
        <v>565</v>
      </c>
      <c r="L242" s="93" t="s">
        <v>565</v>
      </c>
      <c r="M242" s="93" t="s">
        <v>565</v>
      </c>
      <c r="N242" t="s">
        <v>19</v>
      </c>
    </row>
    <row r="243" spans="1:14" x14ac:dyDescent="0.25">
      <c r="A243" t="s">
        <v>566</v>
      </c>
      <c r="B243" t="s">
        <v>566</v>
      </c>
      <c r="C243" t="e">
        <f>VLOOKUP(Table1[[#This Row],[RGB]],'Color Chart'!$A$2:$G$143,3,FALSE)</f>
        <v>#N/A</v>
      </c>
      <c r="D243" t="s">
        <v>15</v>
      </c>
      <c r="E243" t="s">
        <v>33</v>
      </c>
      <c r="I243">
        <v>0</v>
      </c>
      <c r="J243" s="94" t="s">
        <v>567</v>
      </c>
      <c r="K243" s="16" t="s">
        <v>18</v>
      </c>
      <c r="L243" s="16" t="s">
        <v>18</v>
      </c>
      <c r="M243" s="16" t="s">
        <v>18</v>
      </c>
      <c r="N243" t="s">
        <v>19</v>
      </c>
    </row>
    <row r="244" spans="1:14" x14ac:dyDescent="0.25">
      <c r="A244" t="s">
        <v>568</v>
      </c>
      <c r="B244" t="s">
        <v>568</v>
      </c>
      <c r="C244" t="e">
        <f>VLOOKUP(Table1[[#This Row],[RGB]],'Color Chart'!$A$2:$G$143,3,FALSE)</f>
        <v>#N/A</v>
      </c>
      <c r="D244" t="s">
        <v>33</v>
      </c>
      <c r="E244" t="s">
        <v>33</v>
      </c>
      <c r="F244">
        <v>1</v>
      </c>
      <c r="G244">
        <v>1</v>
      </c>
      <c r="H244">
        <v>1</v>
      </c>
      <c r="I244">
        <v>0</v>
      </c>
      <c r="J244" s="95" t="s">
        <v>569</v>
      </c>
      <c r="K244" s="95" t="s">
        <v>569</v>
      </c>
      <c r="L244" s="95" t="s">
        <v>569</v>
      </c>
      <c r="M244" s="95" t="s">
        <v>569</v>
      </c>
      <c r="N244" t="s">
        <v>19</v>
      </c>
    </row>
    <row r="245" spans="1:14" x14ac:dyDescent="0.25">
      <c r="A245" t="s">
        <v>570</v>
      </c>
      <c r="B245" t="s">
        <v>570</v>
      </c>
      <c r="C245" t="e">
        <f>VLOOKUP(Table1[[#This Row],[RGB]],'Color Chart'!$A$2:$G$143,3,FALSE)</f>
        <v>#N/A</v>
      </c>
      <c r="D245" t="s">
        <v>15</v>
      </c>
      <c r="E245" t="s">
        <v>33</v>
      </c>
      <c r="I245">
        <v>0</v>
      </c>
      <c r="J245" s="96" t="s">
        <v>571</v>
      </c>
      <c r="K245" s="16" t="s">
        <v>18</v>
      </c>
      <c r="L245" s="16" t="s">
        <v>18</v>
      </c>
      <c r="M245" s="16" t="s">
        <v>18</v>
      </c>
      <c r="N245" t="s">
        <v>19</v>
      </c>
    </row>
    <row r="246" spans="1:14" x14ac:dyDescent="0.25">
      <c r="A246" t="s">
        <v>572</v>
      </c>
      <c r="B246" t="s">
        <v>572</v>
      </c>
      <c r="C246" t="e">
        <f>VLOOKUP(Table1[[#This Row],[RGB]],'Color Chart'!$A$2:$G$143,3,FALSE)</f>
        <v>#N/A</v>
      </c>
      <c r="D246" t="s">
        <v>33</v>
      </c>
      <c r="E246" t="s">
        <v>33</v>
      </c>
      <c r="F246">
        <v>1</v>
      </c>
      <c r="G246">
        <v>1</v>
      </c>
      <c r="H246">
        <v>1</v>
      </c>
      <c r="I246">
        <v>0</v>
      </c>
      <c r="J246" s="97" t="s">
        <v>170</v>
      </c>
      <c r="K246" s="97" t="s">
        <v>170</v>
      </c>
      <c r="L246" s="97" t="s">
        <v>170</v>
      </c>
      <c r="M246" s="97" t="s">
        <v>170</v>
      </c>
      <c r="N246" t="s">
        <v>19</v>
      </c>
    </row>
    <row r="247" spans="1:14" x14ac:dyDescent="0.25">
      <c r="A247" t="s">
        <v>573</v>
      </c>
      <c r="B247" t="s">
        <v>573</v>
      </c>
      <c r="C247" t="e">
        <f>VLOOKUP(Table1[[#This Row],[RGB]],'Color Chart'!$A$2:$G$143,3,FALSE)</f>
        <v>#N/A</v>
      </c>
      <c r="D247" t="s">
        <v>15</v>
      </c>
      <c r="E247" t="s">
        <v>33</v>
      </c>
      <c r="I247">
        <v>0</v>
      </c>
      <c r="J247" s="98" t="s">
        <v>574</v>
      </c>
      <c r="K247" s="16" t="s">
        <v>18</v>
      </c>
      <c r="L247" s="16" t="s">
        <v>18</v>
      </c>
      <c r="M247" s="16" t="s">
        <v>18</v>
      </c>
      <c r="N247" t="s">
        <v>19</v>
      </c>
    </row>
    <row r="248" spans="1:14" x14ac:dyDescent="0.25">
      <c r="A248" t="s">
        <v>575</v>
      </c>
      <c r="B248" t="s">
        <v>575</v>
      </c>
      <c r="C248" t="e">
        <f>VLOOKUP(Table1[[#This Row],[RGB]],'Color Chart'!$A$2:$G$143,3,FALSE)</f>
        <v>#N/A</v>
      </c>
      <c r="D248" t="s">
        <v>33</v>
      </c>
      <c r="E248" t="s">
        <v>33</v>
      </c>
      <c r="F248">
        <v>1</v>
      </c>
      <c r="G248">
        <v>1</v>
      </c>
      <c r="H248">
        <v>1</v>
      </c>
      <c r="I248">
        <v>0</v>
      </c>
      <c r="J248" s="99" t="s">
        <v>300</v>
      </c>
      <c r="K248" s="99" t="s">
        <v>300</v>
      </c>
      <c r="L248" s="99" t="s">
        <v>300</v>
      </c>
      <c r="M248" s="99" t="s">
        <v>300</v>
      </c>
      <c r="N248" t="s">
        <v>19</v>
      </c>
    </row>
    <row r="249" spans="1:14" x14ac:dyDescent="0.25">
      <c r="A249" t="s">
        <v>576</v>
      </c>
      <c r="B249" t="s">
        <v>576</v>
      </c>
      <c r="C249" t="e">
        <f>VLOOKUP(Table1[[#This Row],[RGB]],'Color Chart'!$A$2:$G$143,3,FALSE)</f>
        <v>#N/A</v>
      </c>
      <c r="D249" t="s">
        <v>33</v>
      </c>
      <c r="E249" t="s">
        <v>33</v>
      </c>
      <c r="F249">
        <v>1</v>
      </c>
      <c r="G249">
        <v>1</v>
      </c>
      <c r="H249">
        <v>1</v>
      </c>
      <c r="I249">
        <v>0</v>
      </c>
      <c r="J249" s="100" t="s">
        <v>577</v>
      </c>
      <c r="K249" s="100" t="s">
        <v>577</v>
      </c>
      <c r="L249" s="100" t="s">
        <v>577</v>
      </c>
      <c r="M249" s="100" t="s">
        <v>577</v>
      </c>
      <c r="N249" t="s">
        <v>19</v>
      </c>
    </row>
    <row r="250" spans="1:14" x14ac:dyDescent="0.25">
      <c r="A250" t="s">
        <v>578</v>
      </c>
      <c r="B250" t="s">
        <v>578</v>
      </c>
      <c r="C250" t="e">
        <f>VLOOKUP(Table1[[#This Row],[RGB]],'Color Chart'!$A$2:$G$143,3,FALSE)</f>
        <v>#N/A</v>
      </c>
      <c r="D250" t="s">
        <v>33</v>
      </c>
      <c r="E250" t="s">
        <v>33</v>
      </c>
      <c r="F250">
        <v>1</v>
      </c>
      <c r="G250">
        <v>1</v>
      </c>
      <c r="H250">
        <v>1</v>
      </c>
      <c r="I250">
        <v>0</v>
      </c>
      <c r="J250" s="101" t="s">
        <v>579</v>
      </c>
      <c r="K250" s="101" t="s">
        <v>579</v>
      </c>
      <c r="L250" s="101" t="s">
        <v>579</v>
      </c>
      <c r="M250" s="101" t="s">
        <v>579</v>
      </c>
      <c r="N250" t="s">
        <v>19</v>
      </c>
    </row>
    <row r="251" spans="1:14" x14ac:dyDescent="0.25">
      <c r="A251" t="s">
        <v>580</v>
      </c>
      <c r="B251" t="s">
        <v>580</v>
      </c>
      <c r="C251" t="e">
        <f>VLOOKUP(Table1[[#This Row],[RGB]],'Color Chart'!$A$2:$G$143,3,FALSE)</f>
        <v>#N/A</v>
      </c>
      <c r="D251" t="s">
        <v>33</v>
      </c>
      <c r="E251" t="s">
        <v>33</v>
      </c>
      <c r="F251">
        <v>1</v>
      </c>
      <c r="G251">
        <v>1</v>
      </c>
      <c r="H251">
        <v>1</v>
      </c>
      <c r="I251">
        <v>0</v>
      </c>
      <c r="J251" s="102" t="s">
        <v>581</v>
      </c>
      <c r="K251" s="102" t="s">
        <v>581</v>
      </c>
      <c r="L251" s="102" t="s">
        <v>581</v>
      </c>
      <c r="M251" s="102" t="s">
        <v>581</v>
      </c>
      <c r="N251" t="s">
        <v>19</v>
      </c>
    </row>
    <row r="252" spans="1:14" x14ac:dyDescent="0.25">
      <c r="A252" t="s">
        <v>582</v>
      </c>
      <c r="B252" t="s">
        <v>582</v>
      </c>
      <c r="C252" t="str">
        <f>VLOOKUP(Table1[[#This Row],[RGB]],'Color Chart'!$A$2:$G$143,3,FALSE)</f>
        <v>green</v>
      </c>
      <c r="D252" t="s">
        <v>33</v>
      </c>
      <c r="E252" t="s">
        <v>33</v>
      </c>
      <c r="F252">
        <v>1</v>
      </c>
      <c r="G252">
        <v>1</v>
      </c>
      <c r="H252">
        <v>1</v>
      </c>
      <c r="I252">
        <v>0</v>
      </c>
      <c r="J252" s="103" t="s">
        <v>583</v>
      </c>
      <c r="K252" s="103" t="s">
        <v>583</v>
      </c>
      <c r="L252" s="103" t="s">
        <v>583</v>
      </c>
      <c r="M252" s="103" t="s">
        <v>583</v>
      </c>
      <c r="N252" t="s">
        <v>19</v>
      </c>
    </row>
    <row r="253" spans="1:14" x14ac:dyDescent="0.25">
      <c r="A253" t="s">
        <v>584</v>
      </c>
      <c r="B253" t="s">
        <v>584</v>
      </c>
      <c r="C253" t="str">
        <f>VLOOKUP(Table1[[#This Row],[RGB]],'Color Chart'!$A$2:$G$143,3,FALSE)</f>
        <v>red</v>
      </c>
      <c r="D253" t="s">
        <v>15</v>
      </c>
      <c r="E253" t="s">
        <v>16</v>
      </c>
      <c r="F253">
        <v>1</v>
      </c>
      <c r="G253">
        <v>1</v>
      </c>
      <c r="I253">
        <v>0</v>
      </c>
      <c r="J253" s="24" t="s">
        <v>107</v>
      </c>
      <c r="K253" s="133" t="s">
        <v>585</v>
      </c>
      <c r="L253" s="133" t="s">
        <v>585</v>
      </c>
      <c r="M253" s="111" t="s">
        <v>359</v>
      </c>
      <c r="N253" t="s">
        <v>423</v>
      </c>
    </row>
    <row r="254" spans="1:14" x14ac:dyDescent="0.25">
      <c r="A254" t="s">
        <v>586</v>
      </c>
      <c r="B254" t="s">
        <v>586</v>
      </c>
      <c r="C254" t="str">
        <f>VLOOKUP(Table1[[#This Row],[RGB]],'Color Chart'!$A$2:$G$143,3,FALSE)</f>
        <v>magenta / fuchsia</v>
      </c>
      <c r="D254" t="s">
        <v>15</v>
      </c>
      <c r="E254" t="s">
        <v>16</v>
      </c>
      <c r="F254">
        <v>1</v>
      </c>
      <c r="G254">
        <v>1</v>
      </c>
      <c r="I254">
        <v>0</v>
      </c>
      <c r="J254" s="32" t="s">
        <v>136</v>
      </c>
      <c r="K254" s="134" t="s">
        <v>587</v>
      </c>
      <c r="L254" s="134" t="s">
        <v>587</v>
      </c>
      <c r="M254" s="111" t="s">
        <v>359</v>
      </c>
      <c r="N254" t="s">
        <v>423</v>
      </c>
    </row>
    <row r="255" spans="1:14" x14ac:dyDescent="0.25">
      <c r="A255" t="s">
        <v>588</v>
      </c>
      <c r="B255" t="s">
        <v>588</v>
      </c>
      <c r="C255" t="e">
        <f>VLOOKUP(Table1[[#This Row],[RGB]],'Color Chart'!$A$2:$G$143,3,FALSE)</f>
        <v>#N/A</v>
      </c>
      <c r="D255" t="s">
        <v>15</v>
      </c>
      <c r="E255" t="s">
        <v>16</v>
      </c>
      <c r="F255">
        <v>1</v>
      </c>
      <c r="G255">
        <v>1</v>
      </c>
      <c r="I255">
        <v>0</v>
      </c>
      <c r="J255" s="50" t="s">
        <v>222</v>
      </c>
      <c r="K255" s="135" t="s">
        <v>589</v>
      </c>
      <c r="L255" s="135" t="s">
        <v>589</v>
      </c>
      <c r="M255" s="111" t="s">
        <v>359</v>
      </c>
      <c r="N255" t="s">
        <v>360</v>
      </c>
    </row>
    <row r="256" spans="1:14" x14ac:dyDescent="0.25">
      <c r="A256" t="s">
        <v>590</v>
      </c>
      <c r="B256" t="s">
        <v>591</v>
      </c>
      <c r="C256" t="e">
        <f>VLOOKUP(Table1[[#This Row],[RGB]],'Color Chart'!$A$2:$G$143,3,FALSE)</f>
        <v>#N/A</v>
      </c>
      <c r="D256" t="s">
        <v>15</v>
      </c>
      <c r="E256" t="s">
        <v>16</v>
      </c>
      <c r="F256">
        <v>1</v>
      </c>
      <c r="G256">
        <v>1</v>
      </c>
      <c r="I256">
        <v>0</v>
      </c>
      <c r="J256" s="104" t="s">
        <v>592</v>
      </c>
      <c r="K256" s="136" t="s">
        <v>593</v>
      </c>
      <c r="L256" s="136" t="s">
        <v>593</v>
      </c>
      <c r="M256" s="111" t="s">
        <v>359</v>
      </c>
      <c r="N256" t="s">
        <v>360</v>
      </c>
    </row>
    <row r="257" spans="1:14" x14ac:dyDescent="0.25">
      <c r="A257" t="s">
        <v>594</v>
      </c>
      <c r="B257" t="s">
        <v>426</v>
      </c>
      <c r="C257" t="str">
        <f>VLOOKUP(Table1[[#This Row],[RGB]],'Color Chart'!$A$2:$G$143,3,FALSE)</f>
        <v>lavender</v>
      </c>
      <c r="D257" t="s">
        <v>33</v>
      </c>
      <c r="E257" t="s">
        <v>33</v>
      </c>
      <c r="F257">
        <v>1</v>
      </c>
      <c r="G257">
        <v>1</v>
      </c>
      <c r="H257">
        <v>1</v>
      </c>
      <c r="I257">
        <v>0</v>
      </c>
      <c r="J257" s="68" t="s">
        <v>427</v>
      </c>
      <c r="K257" s="68" t="s">
        <v>427</v>
      </c>
      <c r="L257" s="68" t="s">
        <v>427</v>
      </c>
      <c r="M257" s="16" t="s">
        <v>18</v>
      </c>
      <c r="N257" t="s">
        <v>19</v>
      </c>
    </row>
    <row r="258" spans="1:14" x14ac:dyDescent="0.25">
      <c r="A258" t="s">
        <v>595</v>
      </c>
      <c r="B258" t="s">
        <v>595</v>
      </c>
      <c r="C258" t="str">
        <f>VLOOKUP(Table1[[#This Row],[RGB]],'Color Chart'!$A$2:$G$143,3,FALSE)</f>
        <v>lime</v>
      </c>
      <c r="D258" t="s">
        <v>15</v>
      </c>
      <c r="E258" t="s">
        <v>16</v>
      </c>
      <c r="F258">
        <v>1</v>
      </c>
      <c r="G258">
        <v>1</v>
      </c>
      <c r="I258">
        <v>0</v>
      </c>
      <c r="J258" s="26" t="s">
        <v>117</v>
      </c>
      <c r="K258" s="137" t="s">
        <v>596</v>
      </c>
      <c r="L258" s="137" t="s">
        <v>596</v>
      </c>
      <c r="M258" s="111" t="s">
        <v>359</v>
      </c>
      <c r="N258" t="s">
        <v>360</v>
      </c>
    </row>
    <row r="259" spans="1:14" x14ac:dyDescent="0.25">
      <c r="A259" t="s">
        <v>597</v>
      </c>
      <c r="B259" t="s">
        <v>598</v>
      </c>
      <c r="C259" t="e">
        <f>VLOOKUP(Table1[[#This Row],[RGB]],'Color Chart'!$A$2:$G$143,3,FALSE)</f>
        <v>#N/A</v>
      </c>
      <c r="D259" t="s">
        <v>15</v>
      </c>
      <c r="E259" t="s">
        <v>16</v>
      </c>
      <c r="F259">
        <v>1</v>
      </c>
      <c r="G259">
        <v>1</v>
      </c>
      <c r="I259">
        <v>0</v>
      </c>
      <c r="J259" s="105" t="s">
        <v>487</v>
      </c>
      <c r="K259" s="105" t="s">
        <v>487</v>
      </c>
      <c r="L259" s="105" t="s">
        <v>487</v>
      </c>
      <c r="M259" s="111" t="s">
        <v>359</v>
      </c>
      <c r="N259" t="s">
        <v>423</v>
      </c>
    </row>
    <row r="260" spans="1:14" x14ac:dyDescent="0.25">
      <c r="A260" t="s">
        <v>599</v>
      </c>
      <c r="B260" t="s">
        <v>405</v>
      </c>
      <c r="C260" t="str">
        <f>VLOOKUP(Table1[[#This Row],[RGB]],'Color Chart'!$A$2:$G$143,3,FALSE)</f>
        <v>dark violet</v>
      </c>
      <c r="D260" t="s">
        <v>33</v>
      </c>
      <c r="E260" t="s">
        <v>16</v>
      </c>
      <c r="F260">
        <v>0</v>
      </c>
      <c r="G260">
        <v>0</v>
      </c>
      <c r="H260">
        <v>1</v>
      </c>
      <c r="I260">
        <v>0</v>
      </c>
      <c r="J260" s="65" t="s">
        <v>406</v>
      </c>
      <c r="K260" s="65" t="s">
        <v>406</v>
      </c>
      <c r="L260" s="65" t="s">
        <v>406</v>
      </c>
      <c r="M260" s="16" t="s">
        <v>18</v>
      </c>
      <c r="N260" t="s">
        <v>19</v>
      </c>
    </row>
    <row r="261" spans="1:14" x14ac:dyDescent="0.25">
      <c r="A261" t="s">
        <v>600</v>
      </c>
      <c r="B261" t="s">
        <v>600</v>
      </c>
      <c r="C261" t="str">
        <f>VLOOKUP(Table1[[#This Row],[RGB]],'Color Chart'!$A$2:$G$143,3,FALSE)</f>
        <v>aqua</v>
      </c>
      <c r="D261" t="s">
        <v>15</v>
      </c>
      <c r="E261" t="s">
        <v>16</v>
      </c>
      <c r="F261">
        <v>1</v>
      </c>
      <c r="G261">
        <v>1</v>
      </c>
      <c r="I261">
        <v>0</v>
      </c>
      <c r="J261" s="36" t="s">
        <v>149</v>
      </c>
      <c r="K261" s="138" t="s">
        <v>601</v>
      </c>
      <c r="L261" s="138" t="s">
        <v>601</v>
      </c>
      <c r="M261" s="111" t="s">
        <v>359</v>
      </c>
      <c r="N261" t="s">
        <v>360</v>
      </c>
    </row>
    <row r="262" spans="1:14" x14ac:dyDescent="0.25">
      <c r="A262" t="s">
        <v>602</v>
      </c>
      <c r="B262" t="s">
        <v>603</v>
      </c>
      <c r="C262" t="e">
        <f>VLOOKUP(Table1[[#This Row],[RGB]],'Color Chart'!$A$2:$G$143,3,FALSE)</f>
        <v>#N/A</v>
      </c>
      <c r="D262" t="s">
        <v>15</v>
      </c>
      <c r="E262" t="s">
        <v>604</v>
      </c>
      <c r="F262">
        <v>1</v>
      </c>
      <c r="G262">
        <v>1</v>
      </c>
      <c r="I262">
        <v>0</v>
      </c>
      <c r="J262" s="57" t="s">
        <v>285</v>
      </c>
      <c r="K262" s="87" t="s">
        <v>444</v>
      </c>
      <c r="L262" s="87" t="s">
        <v>444</v>
      </c>
      <c r="M262" s="111" t="s">
        <v>359</v>
      </c>
      <c r="N262" t="s">
        <v>360</v>
      </c>
    </row>
    <row r="263" spans="1:14" x14ac:dyDescent="0.25">
      <c r="A263" t="s">
        <v>605</v>
      </c>
      <c r="B263" t="s">
        <v>606</v>
      </c>
      <c r="C263" t="str">
        <f>VLOOKUP(Table1[[#This Row],[RGB]],'Color Chart'!$A$2:$G$143,3,FALSE)</f>
        <v>white</v>
      </c>
      <c r="D263" t="s">
        <v>15</v>
      </c>
      <c r="E263" t="s">
        <v>604</v>
      </c>
      <c r="F263">
        <v>0</v>
      </c>
      <c r="G263">
        <v>0.4</v>
      </c>
      <c r="I263">
        <v>0</v>
      </c>
      <c r="J263" s="16" t="s">
        <v>18</v>
      </c>
      <c r="K263" s="16" t="s">
        <v>18</v>
      </c>
      <c r="L263" s="1" t="s">
        <v>644</v>
      </c>
      <c r="M263" s="1" t="s">
        <v>644</v>
      </c>
      <c r="N263" t="s">
        <v>644</v>
      </c>
    </row>
    <row r="264" spans="1:14" x14ac:dyDescent="0.25">
      <c r="A264" t="s">
        <v>607</v>
      </c>
      <c r="B264" t="s">
        <v>608</v>
      </c>
      <c r="C264" t="str">
        <f>VLOOKUP(Table1[[#This Row],[RGB]],'Color Chart'!$A$2:$G$143,3,FALSE)</f>
        <v>red</v>
      </c>
      <c r="D264" t="s">
        <v>15</v>
      </c>
      <c r="E264" t="s">
        <v>604</v>
      </c>
      <c r="F264">
        <v>1</v>
      </c>
      <c r="G264">
        <v>1</v>
      </c>
      <c r="I264">
        <v>0</v>
      </c>
      <c r="J264" s="24" t="s">
        <v>107</v>
      </c>
      <c r="K264" s="24" t="s">
        <v>107</v>
      </c>
      <c r="L264" s="24" t="s">
        <v>107</v>
      </c>
      <c r="M264" s="111" t="s">
        <v>359</v>
      </c>
      <c r="N264" t="s">
        <v>360</v>
      </c>
    </row>
    <row r="265" spans="1:14" x14ac:dyDescent="0.25">
      <c r="A265" t="s">
        <v>609</v>
      </c>
      <c r="B265" t="s">
        <v>610</v>
      </c>
      <c r="C265" t="e">
        <f>VLOOKUP(Table1[[#This Row],[RGB]],'Color Chart'!$A$2:$G$143,3,FALSE)</f>
        <v>#N/A</v>
      </c>
      <c r="D265" t="s">
        <v>15</v>
      </c>
      <c r="E265" t="s">
        <v>604</v>
      </c>
      <c r="F265">
        <v>1</v>
      </c>
      <c r="G265">
        <v>1</v>
      </c>
      <c r="H265">
        <v>1</v>
      </c>
      <c r="I265">
        <v>0</v>
      </c>
      <c r="J265" s="106" t="s">
        <v>611</v>
      </c>
      <c r="K265" s="106" t="s">
        <v>611</v>
      </c>
      <c r="L265" s="106" t="s">
        <v>611</v>
      </c>
      <c r="M265" s="16" t="s">
        <v>18</v>
      </c>
      <c r="N265" t="s">
        <v>19</v>
      </c>
    </row>
    <row r="266" spans="1:14" x14ac:dyDescent="0.25">
      <c r="A266" t="s">
        <v>612</v>
      </c>
      <c r="B266" t="s">
        <v>613</v>
      </c>
      <c r="C266" t="e">
        <f>VLOOKUP(Table1[[#This Row],[RGB]],'Color Chart'!$A$2:$G$143,3,FALSE)</f>
        <v>#N/A</v>
      </c>
      <c r="D266" t="s">
        <v>15</v>
      </c>
      <c r="E266" t="s">
        <v>604</v>
      </c>
      <c r="F266">
        <v>1</v>
      </c>
      <c r="G266">
        <v>1</v>
      </c>
      <c r="I266">
        <v>0</v>
      </c>
      <c r="J266" s="50" t="s">
        <v>222</v>
      </c>
      <c r="K266" s="50" t="s">
        <v>222</v>
      </c>
      <c r="L266" s="50" t="s">
        <v>222</v>
      </c>
      <c r="M266" s="111" t="s">
        <v>359</v>
      </c>
      <c r="N266" t="s">
        <v>360</v>
      </c>
    </row>
    <row r="267" spans="1:14" x14ac:dyDescent="0.25">
      <c r="A267" t="s">
        <v>614</v>
      </c>
      <c r="B267" t="s">
        <v>615</v>
      </c>
      <c r="C267" t="e">
        <f>VLOOKUP(Table1[[#This Row],[RGB]],'Color Chart'!$A$2:$G$143,3,FALSE)</f>
        <v>#N/A</v>
      </c>
      <c r="D267" t="s">
        <v>15</v>
      </c>
      <c r="E267" t="s">
        <v>604</v>
      </c>
      <c r="F267">
        <v>1</v>
      </c>
      <c r="G267">
        <v>1</v>
      </c>
      <c r="I267">
        <v>0</v>
      </c>
      <c r="J267" s="33" t="s">
        <v>139</v>
      </c>
      <c r="K267" s="33" t="s">
        <v>139</v>
      </c>
      <c r="L267" s="33" t="s">
        <v>139</v>
      </c>
      <c r="M267" s="111" t="s">
        <v>359</v>
      </c>
      <c r="N267" t="s">
        <v>360</v>
      </c>
    </row>
    <row r="268" spans="1:14" x14ac:dyDescent="0.25">
      <c r="A268" t="s">
        <v>616</v>
      </c>
      <c r="B268" t="s">
        <v>617</v>
      </c>
      <c r="C268" t="str">
        <f>VLOOKUP(Table1[[#This Row],[RGB]],'Color Chart'!$A$2:$G$143,3,FALSE)</f>
        <v>magenta / fuchsia</v>
      </c>
      <c r="D268" t="s">
        <v>15</v>
      </c>
      <c r="E268" t="s">
        <v>604</v>
      </c>
      <c r="F268">
        <v>1</v>
      </c>
      <c r="G268">
        <v>1</v>
      </c>
      <c r="I268">
        <v>0</v>
      </c>
      <c r="J268" s="32" t="s">
        <v>136</v>
      </c>
      <c r="K268" s="32" t="s">
        <v>136</v>
      </c>
      <c r="L268" s="32" t="s">
        <v>136</v>
      </c>
      <c r="M268" s="111" t="s">
        <v>359</v>
      </c>
      <c r="N268" t="s">
        <v>423</v>
      </c>
    </row>
    <row r="269" spans="1:14" x14ac:dyDescent="0.25">
      <c r="A269" t="s">
        <v>618</v>
      </c>
      <c r="B269" t="s">
        <v>619</v>
      </c>
      <c r="C269" t="e">
        <f>VLOOKUP(Table1[[#This Row],[RGB]],'Color Chart'!$A$2:$G$143,3,FALSE)</f>
        <v>#N/A</v>
      </c>
      <c r="D269" t="s">
        <v>15</v>
      </c>
      <c r="E269" t="s">
        <v>604</v>
      </c>
      <c r="F269">
        <v>0.6</v>
      </c>
      <c r="G269">
        <v>0.6</v>
      </c>
      <c r="I269">
        <v>0</v>
      </c>
      <c r="J269" s="74" t="s">
        <v>476</v>
      </c>
      <c r="K269" s="74" t="s">
        <v>476</v>
      </c>
      <c r="L269" s="74" t="s">
        <v>476</v>
      </c>
      <c r="M269" s="1" t="s">
        <v>644</v>
      </c>
      <c r="N269" t="s">
        <v>360</v>
      </c>
    </row>
    <row r="270" spans="1:14" x14ac:dyDescent="0.25">
      <c r="A270" t="s">
        <v>620</v>
      </c>
      <c r="B270" t="s">
        <v>621</v>
      </c>
      <c r="C270" t="e">
        <f>VLOOKUP(Table1[[#This Row],[RGB]],'Color Chart'!$A$2:$G$143,3,FALSE)</f>
        <v>#N/A</v>
      </c>
      <c r="D270" t="s">
        <v>15</v>
      </c>
      <c r="E270" t="s">
        <v>604</v>
      </c>
      <c r="F270">
        <v>1</v>
      </c>
      <c r="G270">
        <v>1</v>
      </c>
      <c r="H270">
        <v>1</v>
      </c>
      <c r="I270">
        <v>0</v>
      </c>
      <c r="J270" s="107" t="s">
        <v>411</v>
      </c>
      <c r="K270" s="107" t="s">
        <v>411</v>
      </c>
      <c r="L270" s="107" t="s">
        <v>411</v>
      </c>
      <c r="M270" s="16" t="s">
        <v>18</v>
      </c>
      <c r="N270" t="s">
        <v>19</v>
      </c>
    </row>
    <row r="271" spans="1:14" x14ac:dyDescent="0.25">
      <c r="A271" t="s">
        <v>622</v>
      </c>
      <c r="B271" t="s">
        <v>623</v>
      </c>
      <c r="C271" t="str">
        <f>VLOOKUP(Table1[[#This Row],[RGB]],'Color Chart'!$A$2:$G$143,3,FALSE)</f>
        <v>lime</v>
      </c>
      <c r="D271" t="s">
        <v>15</v>
      </c>
      <c r="E271" t="s">
        <v>604</v>
      </c>
      <c r="F271">
        <v>0</v>
      </c>
      <c r="G271">
        <v>0.4</v>
      </c>
      <c r="I271">
        <v>0</v>
      </c>
      <c r="J271" s="26" t="s">
        <v>117</v>
      </c>
      <c r="K271" s="26" t="s">
        <v>117</v>
      </c>
      <c r="L271" s="1" t="s">
        <v>644</v>
      </c>
      <c r="M271" s="1" t="s">
        <v>644</v>
      </c>
      <c r="N271" t="s">
        <v>644</v>
      </c>
    </row>
    <row r="272" spans="1:14" x14ac:dyDescent="0.25">
      <c r="A272" t="s">
        <v>624</v>
      </c>
      <c r="B272" t="s">
        <v>625</v>
      </c>
      <c r="C272" t="e">
        <f>VLOOKUP(Table1[[#This Row],[RGB]],'Color Chart'!$A$2:$G$143,3,FALSE)</f>
        <v>#N/A</v>
      </c>
      <c r="D272" t="s">
        <v>15</v>
      </c>
      <c r="E272" t="s">
        <v>604</v>
      </c>
      <c r="F272">
        <v>0</v>
      </c>
      <c r="G272">
        <v>0.25</v>
      </c>
      <c r="I272">
        <v>0</v>
      </c>
      <c r="J272" s="76" t="s">
        <v>486</v>
      </c>
      <c r="K272" s="76" t="s">
        <v>486</v>
      </c>
      <c r="L272" s="1" t="s">
        <v>644</v>
      </c>
      <c r="M272" s="1" t="s">
        <v>644</v>
      </c>
      <c r="N272" t="s">
        <v>644</v>
      </c>
    </row>
    <row r="273" spans="1:14" x14ac:dyDescent="0.25">
      <c r="A273" t="s">
        <v>626</v>
      </c>
      <c r="B273" t="s">
        <v>627</v>
      </c>
      <c r="C273" t="str">
        <f>VLOOKUP(Table1[[#This Row],[RGB]],'Color Chart'!$A$2:$G$143,3,FALSE)</f>
        <v>navy</v>
      </c>
      <c r="D273" t="s">
        <v>15</v>
      </c>
      <c r="E273" t="s">
        <v>604</v>
      </c>
      <c r="F273">
        <v>1</v>
      </c>
      <c r="G273">
        <v>1</v>
      </c>
      <c r="I273">
        <v>0</v>
      </c>
      <c r="J273" s="108" t="s">
        <v>628</v>
      </c>
      <c r="K273" s="108" t="s">
        <v>628</v>
      </c>
      <c r="L273" s="108" t="s">
        <v>628</v>
      </c>
      <c r="M273" s="111" t="s">
        <v>359</v>
      </c>
      <c r="N273" t="s">
        <v>360</v>
      </c>
    </row>
    <row r="274" spans="1:14" x14ac:dyDescent="0.25">
      <c r="A274" t="s">
        <v>629</v>
      </c>
      <c r="B274" t="s">
        <v>630</v>
      </c>
      <c r="C274" t="e">
        <f>VLOOKUP(Table1[[#This Row],[RGB]],'Color Chart'!$A$2:$G$143,3,FALSE)</f>
        <v>#N/A</v>
      </c>
      <c r="D274" t="s">
        <v>15</v>
      </c>
      <c r="E274" t="s">
        <v>604</v>
      </c>
      <c r="F274">
        <v>1</v>
      </c>
      <c r="G274">
        <v>1</v>
      </c>
      <c r="I274">
        <v>0</v>
      </c>
      <c r="J274" s="109" t="s">
        <v>631</v>
      </c>
      <c r="K274" s="109" t="s">
        <v>631</v>
      </c>
      <c r="L274" s="109" t="s">
        <v>631</v>
      </c>
      <c r="M274" s="111" t="s">
        <v>359</v>
      </c>
      <c r="N274" t="s">
        <v>360</v>
      </c>
    </row>
    <row r="275" spans="1:14" x14ac:dyDescent="0.25">
      <c r="A275" t="s">
        <v>632</v>
      </c>
      <c r="B275" t="s">
        <v>633</v>
      </c>
      <c r="C275" t="e">
        <f>VLOOKUP(Table1[[#This Row],[RGB]],'Color Chart'!$A$2:$G$143,3,FALSE)</f>
        <v>#N/A</v>
      </c>
      <c r="D275" t="s">
        <v>15</v>
      </c>
      <c r="E275" t="s">
        <v>604</v>
      </c>
      <c r="F275">
        <v>1</v>
      </c>
      <c r="G275">
        <v>1</v>
      </c>
      <c r="I275">
        <v>0</v>
      </c>
      <c r="J275" s="34" t="s">
        <v>142</v>
      </c>
      <c r="K275" s="139" t="s">
        <v>634</v>
      </c>
      <c r="L275" s="139" t="s">
        <v>634</v>
      </c>
      <c r="M275" s="111" t="s">
        <v>359</v>
      </c>
      <c r="N275" t="s">
        <v>360</v>
      </c>
    </row>
    <row r="276" spans="1:14" x14ac:dyDescent="0.25">
      <c r="A276" t="s">
        <v>635</v>
      </c>
      <c r="B276" t="s">
        <v>636</v>
      </c>
      <c r="C276" t="e">
        <f>VLOOKUP(Table1[[#This Row],[RGB]],'Color Chart'!$A$2:$G$143,3,FALSE)</f>
        <v>#N/A</v>
      </c>
      <c r="D276" t="s">
        <v>15</v>
      </c>
      <c r="E276" t="s">
        <v>604</v>
      </c>
      <c r="F276">
        <v>1</v>
      </c>
      <c r="G276">
        <v>1</v>
      </c>
      <c r="I276">
        <v>0</v>
      </c>
      <c r="J276" s="110" t="s">
        <v>637</v>
      </c>
      <c r="K276" s="110" t="s">
        <v>637</v>
      </c>
      <c r="L276" s="110" t="s">
        <v>637</v>
      </c>
      <c r="M276" s="111" t="s">
        <v>359</v>
      </c>
      <c r="N276" t="s">
        <v>644</v>
      </c>
    </row>
    <row r="277" spans="1:14" x14ac:dyDescent="0.25">
      <c r="A277" t="s">
        <v>638</v>
      </c>
      <c r="B277" t="s">
        <v>638</v>
      </c>
      <c r="C277" t="e">
        <f>VLOOKUP(Table1[[#This Row],[RGB]],'Color Chart'!$A$2:$G$143,3,FALSE)</f>
        <v>#N/A</v>
      </c>
      <c r="D277" t="s">
        <v>15</v>
      </c>
      <c r="E277" t="s">
        <v>16</v>
      </c>
      <c r="F277">
        <v>1</v>
      </c>
      <c r="G277">
        <v>1</v>
      </c>
      <c r="I277">
        <v>0</v>
      </c>
      <c r="J277" s="34" t="s">
        <v>142</v>
      </c>
      <c r="K277" s="140" t="s">
        <v>639</v>
      </c>
      <c r="L277" s="140" t="s">
        <v>639</v>
      </c>
      <c r="M277" s="111" t="s">
        <v>359</v>
      </c>
      <c r="N277" t="s">
        <v>360</v>
      </c>
    </row>
    <row r="278" spans="1:14" x14ac:dyDescent="0.25">
      <c r="A278" t="s">
        <v>640</v>
      </c>
      <c r="B278" t="s">
        <v>640</v>
      </c>
      <c r="C278" t="str">
        <f>VLOOKUP(Table1[[#This Row],[RGB]],'Color Chart'!$A$2:$G$143,3,FALSE)</f>
        <v>blue</v>
      </c>
      <c r="D278" t="s">
        <v>15</v>
      </c>
      <c r="E278" t="s">
        <v>16</v>
      </c>
      <c r="F278">
        <v>1</v>
      </c>
      <c r="G278">
        <v>1</v>
      </c>
      <c r="I278">
        <v>0</v>
      </c>
      <c r="J278" s="31" t="s">
        <v>132</v>
      </c>
      <c r="K278" s="141" t="s">
        <v>641</v>
      </c>
      <c r="L278" s="141" t="s">
        <v>641</v>
      </c>
      <c r="M278" s="111" t="s">
        <v>359</v>
      </c>
      <c r="N278" t="s">
        <v>423</v>
      </c>
    </row>
    <row r="279" spans="1:14" x14ac:dyDescent="0.25">
      <c r="A279" t="s">
        <v>642</v>
      </c>
      <c r="B279" t="s">
        <v>642</v>
      </c>
      <c r="C279" t="str">
        <f>VLOOKUP(Table1[[#This Row],[RGB]],'Color Chart'!$A$2:$G$143,3,FALSE)</f>
        <v>black</v>
      </c>
      <c r="D279" t="s">
        <v>15</v>
      </c>
      <c r="E279" t="s">
        <v>16</v>
      </c>
      <c r="F279">
        <v>1</v>
      </c>
      <c r="G279">
        <v>1</v>
      </c>
      <c r="I279">
        <v>0</v>
      </c>
      <c r="J279" s="111" t="s">
        <v>359</v>
      </c>
      <c r="K279" s="142" t="s">
        <v>643</v>
      </c>
      <c r="L279" s="142" t="s">
        <v>643</v>
      </c>
      <c r="M279" s="111" t="s">
        <v>359</v>
      </c>
      <c r="N279" t="s">
        <v>360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9"/>
  <sheetViews>
    <sheetView workbookViewId="0">
      <selection activeCell="B9" sqref="B9"/>
    </sheetView>
  </sheetViews>
  <sheetFormatPr defaultRowHeight="15" x14ac:dyDescent="0.25"/>
  <cols>
    <col min="1" max="1" width="17.42578125" bestFit="1" customWidth="1"/>
    <col min="2" max="2" width="40" bestFit="1" customWidth="1"/>
    <col min="3" max="3" width="20.140625" bestFit="1" customWidth="1"/>
    <col min="4" max="5" width="13.5703125" bestFit="1" customWidth="1"/>
    <col min="6" max="6" width="22.140625" bestFit="1" customWidth="1"/>
    <col min="7" max="8" width="11.28515625" bestFit="1" customWidth="1"/>
    <col min="9" max="9" width="14.7109375" bestFit="1" customWidth="1"/>
    <col min="10" max="10" width="15.85546875" bestFit="1" customWidth="1"/>
    <col min="11" max="11" width="17.7109375" bestFit="1" customWidth="1"/>
    <col min="12" max="12" width="7.85546875" customWidth="1"/>
    <col min="13" max="13" width="9.140625" customWidth="1"/>
    <col min="14" max="14" width="7.5703125" customWidth="1"/>
    <col min="15" max="15" width="13.42578125" customWidth="1"/>
    <col min="16" max="16" width="13.5703125" customWidth="1"/>
  </cols>
  <sheetData>
    <row r="1" spans="1:17" x14ac:dyDescent="0.25">
      <c r="A1" s="498" t="s">
        <v>936</v>
      </c>
      <c r="B1" s="498" t="s">
        <v>1270</v>
      </c>
      <c r="C1" s="498" t="s">
        <v>646</v>
      </c>
      <c r="D1" s="498" t="s">
        <v>1274</v>
      </c>
      <c r="E1" s="498" t="s">
        <v>1276</v>
      </c>
      <c r="F1" s="498" t="s">
        <v>1275</v>
      </c>
      <c r="G1" s="498" t="s">
        <v>1271</v>
      </c>
      <c r="H1" s="498" t="s">
        <v>1272</v>
      </c>
      <c r="I1" s="498" t="s">
        <v>1273</v>
      </c>
      <c r="J1" s="498" t="s">
        <v>10</v>
      </c>
      <c r="K1" s="498" t="s">
        <v>12</v>
      </c>
      <c r="L1" s="24" t="s">
        <v>584</v>
      </c>
      <c r="M1" s="26" t="s">
        <v>595</v>
      </c>
      <c r="N1" s="189" t="s">
        <v>640</v>
      </c>
      <c r="O1" s="497" t="s">
        <v>1269</v>
      </c>
      <c r="P1" s="497" t="s">
        <v>1277</v>
      </c>
      <c r="Q1" s="497" t="s">
        <v>1278</v>
      </c>
    </row>
    <row r="2" spans="1:17" x14ac:dyDescent="0.25">
      <c r="A2" t="s">
        <v>642</v>
      </c>
      <c r="B2" t="s">
        <v>642</v>
      </c>
      <c r="C2" t="str">
        <f>VLOOKUP(Table14[[#This Row],[2D RGB]],'Color Chart'!$A$2:$G$143,3,FALSE)</f>
        <v>black</v>
      </c>
      <c r="D2" s="111" t="s">
        <v>359</v>
      </c>
      <c r="E2" s="142" t="s">
        <v>643</v>
      </c>
      <c r="F2" t="b">
        <f>EXACT(E2,D2)</f>
        <v>0</v>
      </c>
      <c r="G2" t="s">
        <v>15</v>
      </c>
      <c r="H2" t="s">
        <v>16</v>
      </c>
      <c r="I2">
        <v>1</v>
      </c>
      <c r="J2" s="142" t="s">
        <v>643</v>
      </c>
      <c r="K2" t="s">
        <v>360</v>
      </c>
      <c r="L2" s="496">
        <f>INT(MID(Table14[[#This Row],[2D RGB]],2,FIND(",",Table14[[#This Row],[2D RGB]],2)-2))</f>
        <v>0</v>
      </c>
      <c r="M2" s="496">
        <f>INT(MID(Table14[[#This Row],[2D RGB]],FIND(",",Table14[[#This Row],[2D RGB]],2)+1,FIND(",",Table14[[#This Row],[2D RGB]],FIND(",",Table14[[#This Row],[2D RGB]],2)+1)-FIND(",",Table14[[#This Row],[2D RGB]],2)-1))</f>
        <v>0</v>
      </c>
      <c r="N2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2" t="str">
        <f>INDEX($L$1:$N$1,0,MATCH(MAX(L2:N2),L2:N2,0))</f>
        <v>Red</v>
      </c>
      <c r="P2" s="499">
        <f>SQRT(L2^2+M2^2+N2^2)</f>
        <v>0</v>
      </c>
      <c r="Q2" s="499">
        <f>P2-MAX(L2:N2)</f>
        <v>0</v>
      </c>
    </row>
    <row r="3" spans="1:17" x14ac:dyDescent="0.25">
      <c r="A3" t="s">
        <v>287</v>
      </c>
      <c r="B3" t="s">
        <v>288</v>
      </c>
      <c r="C3" t="str">
        <f>VLOOKUP(Table14[[#This Row],[2D RGB]],'Color Chart'!$A$2:$G$143,3,FALSE)</f>
        <v>red</v>
      </c>
      <c r="D3" s="24" t="s">
        <v>107</v>
      </c>
      <c r="E3" s="24" t="s">
        <v>107</v>
      </c>
      <c r="F3" t="b">
        <f>EXACT(E3,D3)</f>
        <v>1</v>
      </c>
      <c r="G3" t="s">
        <v>15</v>
      </c>
      <c r="H3" t="s">
        <v>16</v>
      </c>
      <c r="I3">
        <v>0</v>
      </c>
      <c r="J3" s="24" t="s">
        <v>107</v>
      </c>
      <c r="K3" t="s">
        <v>19</v>
      </c>
      <c r="L3" s="496">
        <f>INT(MID(Table14[[#This Row],[2D RGB]],2,FIND(",",Table14[[#This Row],[2D RGB]],2)-2))</f>
        <v>255</v>
      </c>
      <c r="M3" s="496">
        <f>INT(MID(Table14[[#This Row],[2D RGB]],FIND(",",Table14[[#This Row],[2D RGB]],2)+1,FIND(",",Table14[[#This Row],[2D RGB]],FIND(",",Table14[[#This Row],[2D RGB]],2)+1)-FIND(",",Table14[[#This Row],[2D RGB]],2)-1))</f>
        <v>0</v>
      </c>
      <c r="N3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3" t="str">
        <f>INDEX($L$1:$N$1,0,MATCH(MAX(L3:N3),L3:N3,0))</f>
        <v>Red</v>
      </c>
      <c r="P3" s="499">
        <f>SQRT(L3^2+M3^2+N3^2)</f>
        <v>255</v>
      </c>
      <c r="Q3" s="499">
        <f>P3-MAX(L3:N3)</f>
        <v>0</v>
      </c>
    </row>
    <row r="4" spans="1:17" x14ac:dyDescent="0.25">
      <c r="A4" t="s">
        <v>110</v>
      </c>
      <c r="B4" t="s">
        <v>106</v>
      </c>
      <c r="C4" t="str">
        <f>VLOOKUP(Table14[[#This Row],[2D RGB]],'Color Chart'!$A$2:$G$143,3,FALSE)</f>
        <v>red</v>
      </c>
      <c r="D4" s="24" t="s">
        <v>107</v>
      </c>
      <c r="E4" s="24" t="s">
        <v>107</v>
      </c>
      <c r="F4" t="b">
        <f>EXACT(E4,D4)</f>
        <v>1</v>
      </c>
      <c r="G4" t="s">
        <v>15</v>
      </c>
      <c r="H4" t="s">
        <v>16</v>
      </c>
      <c r="I4">
        <v>0.19</v>
      </c>
      <c r="J4" s="24" t="s">
        <v>107</v>
      </c>
      <c r="K4" t="s">
        <v>19</v>
      </c>
      <c r="L4" s="496">
        <f>INT(MID(Table14[[#This Row],[2D RGB]],2,FIND(",",Table14[[#This Row],[2D RGB]],2)-2))</f>
        <v>255</v>
      </c>
      <c r="M4" s="496">
        <f>INT(MID(Table14[[#This Row],[2D RGB]],FIND(",",Table14[[#This Row],[2D RGB]],2)+1,FIND(",",Table14[[#This Row],[2D RGB]],FIND(",",Table14[[#This Row],[2D RGB]],2)+1)-FIND(",",Table14[[#This Row],[2D RGB]],2)-1))</f>
        <v>0</v>
      </c>
      <c r="N4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4" t="str">
        <f>INDEX($L$1:$N$1,0,MATCH(MAX(L4:N4),L4:N4,0))</f>
        <v>Red</v>
      </c>
      <c r="P4" s="499">
        <f>SQRT(L4^2+M4^2+N4^2)</f>
        <v>255</v>
      </c>
      <c r="Q4" s="499">
        <f>P4-MAX(L4:N4)</f>
        <v>0</v>
      </c>
    </row>
    <row r="5" spans="1:17" x14ac:dyDescent="0.25">
      <c r="A5" t="s">
        <v>105</v>
      </c>
      <c r="B5" t="s">
        <v>106</v>
      </c>
      <c r="C5" t="str">
        <f>VLOOKUP(Table14[[#This Row],[2D RGB]],'Color Chart'!$A$2:$G$143,3,FALSE)</f>
        <v>red</v>
      </c>
      <c r="D5" s="24" t="s">
        <v>107</v>
      </c>
      <c r="E5" s="24" t="s">
        <v>107</v>
      </c>
      <c r="F5" t="b">
        <f>EXACT(E5,D5)</f>
        <v>1</v>
      </c>
      <c r="G5" t="s">
        <v>15</v>
      </c>
      <c r="H5" t="s">
        <v>16</v>
      </c>
      <c r="I5">
        <v>0.21</v>
      </c>
      <c r="J5" s="24" t="s">
        <v>107</v>
      </c>
      <c r="K5" t="s">
        <v>19</v>
      </c>
      <c r="L5" s="496">
        <f>INT(MID(Table14[[#This Row],[2D RGB]],2,FIND(",",Table14[[#This Row],[2D RGB]],2)-2))</f>
        <v>255</v>
      </c>
      <c r="M5" s="496">
        <f>INT(MID(Table14[[#This Row],[2D RGB]],FIND(",",Table14[[#This Row],[2D RGB]],2)+1,FIND(",",Table14[[#This Row],[2D RGB]],FIND(",",Table14[[#This Row],[2D RGB]],2)+1)-FIND(",",Table14[[#This Row],[2D RGB]],2)-1))</f>
        <v>0</v>
      </c>
      <c r="N5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5" t="str">
        <f>INDEX($L$1:$N$1,0,MATCH(MAX(L5:N5),L5:N5,0))</f>
        <v>Red</v>
      </c>
      <c r="P5" s="499">
        <f>SQRT(L5^2+M5^2+N5^2)</f>
        <v>255</v>
      </c>
      <c r="Q5" s="499">
        <f>P5-MAX(L5:N5)</f>
        <v>0</v>
      </c>
    </row>
    <row r="6" spans="1:17" x14ac:dyDescent="0.25">
      <c r="A6" t="s">
        <v>454</v>
      </c>
      <c r="B6" t="s">
        <v>455</v>
      </c>
      <c r="C6" t="str">
        <f>VLOOKUP(Table14[[#This Row],[2D RGB]],'Color Chart'!$A$2:$G$143,3,FALSE)</f>
        <v>red</v>
      </c>
      <c r="D6" s="24" t="s">
        <v>107</v>
      </c>
      <c r="E6" s="115" t="s">
        <v>456</v>
      </c>
      <c r="F6" t="b">
        <f>EXACT(E6,D6)</f>
        <v>0</v>
      </c>
      <c r="G6" t="s">
        <v>15</v>
      </c>
      <c r="H6" t="s">
        <v>16</v>
      </c>
      <c r="I6">
        <v>0.4</v>
      </c>
      <c r="J6" s="115" t="s">
        <v>456</v>
      </c>
      <c r="K6" t="s">
        <v>360</v>
      </c>
      <c r="L6" s="496">
        <f>INT(MID(Table14[[#This Row],[2D RGB]],2,FIND(",",Table14[[#This Row],[2D RGB]],2)-2))</f>
        <v>255</v>
      </c>
      <c r="M6" s="496">
        <f>INT(MID(Table14[[#This Row],[2D RGB]],FIND(",",Table14[[#This Row],[2D RGB]],2)+1,FIND(",",Table14[[#This Row],[2D RGB]],FIND(",",Table14[[#This Row],[2D RGB]],2)+1)-FIND(",",Table14[[#This Row],[2D RGB]],2)-1))</f>
        <v>0</v>
      </c>
      <c r="N6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6" t="str">
        <f>INDEX($L$1:$N$1,0,MATCH(MAX(L6:N6),L6:N6,0))</f>
        <v>Red</v>
      </c>
      <c r="P6" s="499">
        <f>SQRT(L6^2+M6^2+N6^2)</f>
        <v>255</v>
      </c>
      <c r="Q6" s="499">
        <f>P6-MAX(L6:N6)</f>
        <v>0</v>
      </c>
    </row>
    <row r="7" spans="1:17" x14ac:dyDescent="0.25">
      <c r="A7" t="s">
        <v>320</v>
      </c>
      <c r="B7" t="s">
        <v>321</v>
      </c>
      <c r="C7" t="str">
        <f>VLOOKUP(Table14[[#This Row],[2D RGB]],'Color Chart'!$A$2:$G$143,3,FALSE)</f>
        <v>red</v>
      </c>
      <c r="D7" s="24" t="s">
        <v>107</v>
      </c>
      <c r="E7" s="24" t="s">
        <v>107</v>
      </c>
      <c r="F7" t="b">
        <f>EXACT(E7,D7)</f>
        <v>1</v>
      </c>
      <c r="G7" t="s">
        <v>15</v>
      </c>
      <c r="H7" t="s">
        <v>16</v>
      </c>
      <c r="I7">
        <v>1</v>
      </c>
      <c r="J7" s="24" t="s">
        <v>107</v>
      </c>
      <c r="K7" t="s">
        <v>19</v>
      </c>
      <c r="L7" s="496">
        <f>INT(MID(Table14[[#This Row],[2D RGB]],2,FIND(",",Table14[[#This Row],[2D RGB]],2)-2))</f>
        <v>255</v>
      </c>
      <c r="M7" s="496">
        <f>INT(MID(Table14[[#This Row],[2D RGB]],FIND(",",Table14[[#This Row],[2D RGB]],2)+1,FIND(",",Table14[[#This Row],[2D RGB]],FIND(",",Table14[[#This Row],[2D RGB]],2)+1)-FIND(",",Table14[[#This Row],[2D RGB]],2)-1))</f>
        <v>0</v>
      </c>
      <c r="N7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7" t="str">
        <f>INDEX($L$1:$N$1,0,MATCH(MAX(L7:N7),L7:N7,0))</f>
        <v>Red</v>
      </c>
      <c r="P7" s="499">
        <f>SQRT(L7^2+M7^2+N7^2)</f>
        <v>255</v>
      </c>
      <c r="Q7" s="499">
        <f>P7-MAX(L7:N7)</f>
        <v>0</v>
      </c>
    </row>
    <row r="8" spans="1:17" x14ac:dyDescent="0.25">
      <c r="A8" t="s">
        <v>337</v>
      </c>
      <c r="B8" t="s">
        <v>321</v>
      </c>
      <c r="C8" t="str">
        <f>VLOOKUP(Table14[[#This Row],[2D RGB]],'Color Chart'!$A$2:$G$143,3,FALSE)</f>
        <v>red</v>
      </c>
      <c r="D8" s="24" t="s">
        <v>107</v>
      </c>
      <c r="E8" s="24" t="s">
        <v>107</v>
      </c>
      <c r="F8" t="b">
        <f>EXACT(E8,D8)</f>
        <v>1</v>
      </c>
      <c r="G8" t="s">
        <v>15</v>
      </c>
      <c r="H8" t="s">
        <v>16</v>
      </c>
      <c r="I8">
        <v>1</v>
      </c>
      <c r="J8" s="24" t="s">
        <v>107</v>
      </c>
      <c r="K8" t="s">
        <v>19</v>
      </c>
      <c r="L8" s="496">
        <f>INT(MID(Table14[[#This Row],[2D RGB]],2,FIND(",",Table14[[#This Row],[2D RGB]],2)-2))</f>
        <v>255</v>
      </c>
      <c r="M8" s="496">
        <f>INT(MID(Table14[[#This Row],[2D RGB]],FIND(",",Table14[[#This Row],[2D RGB]],2)+1,FIND(",",Table14[[#This Row],[2D RGB]],FIND(",",Table14[[#This Row],[2D RGB]],2)+1)-FIND(",",Table14[[#This Row],[2D RGB]],2)-1))</f>
        <v>0</v>
      </c>
      <c r="N8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8" t="str">
        <f>INDEX($L$1:$N$1,0,MATCH(MAX(L8:N8),L8:N8,0))</f>
        <v>Red</v>
      </c>
      <c r="P8" s="499">
        <f>SQRT(L8^2+M8^2+N8^2)</f>
        <v>255</v>
      </c>
      <c r="Q8" s="499">
        <f>P8-MAX(L8:N8)</f>
        <v>0</v>
      </c>
    </row>
    <row r="9" spans="1:17" x14ac:dyDescent="0.25">
      <c r="A9" t="s">
        <v>338</v>
      </c>
      <c r="B9" t="s">
        <v>339</v>
      </c>
      <c r="C9" t="str">
        <f>VLOOKUP(Table14[[#This Row],[2D RGB]],'Color Chart'!$A$2:$G$143,3,FALSE)</f>
        <v>red</v>
      </c>
      <c r="D9" s="24" t="s">
        <v>107</v>
      </c>
      <c r="E9" s="24" t="s">
        <v>107</v>
      </c>
      <c r="F9" t="b">
        <f>EXACT(E9,D9)</f>
        <v>1</v>
      </c>
      <c r="G9" t="s">
        <v>15</v>
      </c>
      <c r="H9" t="s">
        <v>16</v>
      </c>
      <c r="I9">
        <v>1</v>
      </c>
      <c r="J9" s="24" t="s">
        <v>107</v>
      </c>
      <c r="K9" t="s">
        <v>19</v>
      </c>
      <c r="L9" s="496">
        <f>INT(MID(Table14[[#This Row],[2D RGB]],2,FIND(",",Table14[[#This Row],[2D RGB]],2)-2))</f>
        <v>255</v>
      </c>
      <c r="M9" s="496">
        <f>INT(MID(Table14[[#This Row],[2D RGB]],FIND(",",Table14[[#This Row],[2D RGB]],2)+1,FIND(",",Table14[[#This Row],[2D RGB]],FIND(",",Table14[[#This Row],[2D RGB]],2)+1)-FIND(",",Table14[[#This Row],[2D RGB]],2)-1))</f>
        <v>0</v>
      </c>
      <c r="N9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9" t="str">
        <f>INDEX($L$1:$N$1,0,MATCH(MAX(L9:N9),L9:N9,0))</f>
        <v>Red</v>
      </c>
      <c r="P9" s="499">
        <f>SQRT(L9^2+M9^2+N9^2)</f>
        <v>255</v>
      </c>
      <c r="Q9" s="499">
        <f>P9-MAX(L9:N9)</f>
        <v>0</v>
      </c>
    </row>
    <row r="10" spans="1:17" x14ac:dyDescent="0.25">
      <c r="A10" t="s">
        <v>340</v>
      </c>
      <c r="B10" t="s">
        <v>339</v>
      </c>
      <c r="C10" t="str">
        <f>VLOOKUP(Table14[[#This Row],[2D RGB]],'Color Chart'!$A$2:$G$143,3,FALSE)</f>
        <v>red</v>
      </c>
      <c r="D10" s="24" t="s">
        <v>107</v>
      </c>
      <c r="E10" s="24" t="s">
        <v>107</v>
      </c>
      <c r="F10" t="b">
        <f>EXACT(E10,D10)</f>
        <v>1</v>
      </c>
      <c r="G10" t="s">
        <v>15</v>
      </c>
      <c r="H10" t="s">
        <v>16</v>
      </c>
      <c r="I10">
        <v>1</v>
      </c>
      <c r="J10" s="24" t="s">
        <v>107</v>
      </c>
      <c r="K10" t="s">
        <v>19</v>
      </c>
      <c r="L10" s="496">
        <f>INT(MID(Table14[[#This Row],[2D RGB]],2,FIND(",",Table14[[#This Row],[2D RGB]],2)-2))</f>
        <v>255</v>
      </c>
      <c r="M10" s="496">
        <f>INT(MID(Table14[[#This Row],[2D RGB]],FIND(",",Table14[[#This Row],[2D RGB]],2)+1,FIND(",",Table14[[#This Row],[2D RGB]],FIND(",",Table14[[#This Row],[2D RGB]],2)+1)-FIND(",",Table14[[#This Row],[2D RGB]],2)-1))</f>
        <v>0</v>
      </c>
      <c r="N10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10" t="str">
        <f>INDEX($L$1:$N$1,0,MATCH(MAX(L10:N10),L10:N10,0))</f>
        <v>Red</v>
      </c>
      <c r="P10" s="499">
        <f>SQRT(L10^2+M10^2+N10^2)</f>
        <v>255</v>
      </c>
      <c r="Q10" s="499">
        <f>P10-MAX(L10:N10)</f>
        <v>0</v>
      </c>
    </row>
    <row r="11" spans="1:17" x14ac:dyDescent="0.25">
      <c r="A11" t="s">
        <v>584</v>
      </c>
      <c r="B11" t="s">
        <v>584</v>
      </c>
      <c r="C11" t="str">
        <f>VLOOKUP(Table14[[#This Row],[2D RGB]],'Color Chart'!$A$2:$G$143,3,FALSE)</f>
        <v>red</v>
      </c>
      <c r="D11" s="24" t="s">
        <v>107</v>
      </c>
      <c r="E11" s="133" t="s">
        <v>585</v>
      </c>
      <c r="F11" t="b">
        <f>EXACT(E11,D11)</f>
        <v>0</v>
      </c>
      <c r="G11" t="s">
        <v>15</v>
      </c>
      <c r="H11" t="s">
        <v>16</v>
      </c>
      <c r="I11">
        <v>1</v>
      </c>
      <c r="J11" s="133" t="s">
        <v>585</v>
      </c>
      <c r="K11" t="s">
        <v>423</v>
      </c>
      <c r="L11" s="496">
        <f>INT(MID(Table14[[#This Row],[2D RGB]],2,FIND(",",Table14[[#This Row],[2D RGB]],2)-2))</f>
        <v>255</v>
      </c>
      <c r="M11" s="496">
        <f>INT(MID(Table14[[#This Row],[2D RGB]],FIND(",",Table14[[#This Row],[2D RGB]],2)+1,FIND(",",Table14[[#This Row],[2D RGB]],FIND(",",Table14[[#This Row],[2D RGB]],2)+1)-FIND(",",Table14[[#This Row],[2D RGB]],2)-1))</f>
        <v>0</v>
      </c>
      <c r="N11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11" t="str">
        <f>INDEX($L$1:$N$1,0,MATCH(MAX(L11:N11),L11:N11,0))</f>
        <v>Red</v>
      </c>
      <c r="P11" s="499">
        <f>SQRT(L11^2+M11^2+N11^2)</f>
        <v>255</v>
      </c>
      <c r="Q11" s="499">
        <f>P11-MAX(L11:N11)</f>
        <v>0</v>
      </c>
    </row>
    <row r="12" spans="1:17" x14ac:dyDescent="0.25">
      <c r="A12" t="s">
        <v>607</v>
      </c>
      <c r="B12" t="s">
        <v>608</v>
      </c>
      <c r="C12" t="str">
        <f>VLOOKUP(Table14[[#This Row],[2D RGB]],'Color Chart'!$A$2:$G$143,3,FALSE)</f>
        <v>red</v>
      </c>
      <c r="D12" s="24" t="s">
        <v>107</v>
      </c>
      <c r="E12" s="24" t="s">
        <v>107</v>
      </c>
      <c r="F12" t="b">
        <f>EXACT(E12,D12)</f>
        <v>1</v>
      </c>
      <c r="G12" t="s">
        <v>15</v>
      </c>
      <c r="H12" t="s">
        <v>604</v>
      </c>
      <c r="I12">
        <v>1</v>
      </c>
      <c r="J12" s="24" t="s">
        <v>107</v>
      </c>
      <c r="K12" t="s">
        <v>360</v>
      </c>
      <c r="L12" s="496">
        <f>INT(MID(Table14[[#This Row],[2D RGB]],2,FIND(",",Table14[[#This Row],[2D RGB]],2)-2))</f>
        <v>255</v>
      </c>
      <c r="M12" s="496">
        <f>INT(MID(Table14[[#This Row],[2D RGB]],FIND(",",Table14[[#This Row],[2D RGB]],2)+1,FIND(",",Table14[[#This Row],[2D RGB]],FIND(",",Table14[[#This Row],[2D RGB]],2)+1)-FIND(",",Table14[[#This Row],[2D RGB]],2)-1))</f>
        <v>0</v>
      </c>
      <c r="N12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12" t="str">
        <f>INDEX($L$1:$N$1,0,MATCH(MAX(L12:N12),L12:N12,0))</f>
        <v>Red</v>
      </c>
      <c r="P12" s="499">
        <f>SQRT(L12^2+M12^2+N12^2)</f>
        <v>255</v>
      </c>
      <c r="Q12" s="499">
        <f>P12-MAX(L12:N12)</f>
        <v>0</v>
      </c>
    </row>
    <row r="13" spans="1:17" x14ac:dyDescent="0.25">
      <c r="A13" t="s">
        <v>514</v>
      </c>
      <c r="B13" t="s">
        <v>515</v>
      </c>
      <c r="C13" t="str">
        <f>VLOOKUP(Table14[[#This Row],[2D RGB]],'Color Chart'!$A$2:$G$143,3,FALSE)</f>
        <v>red</v>
      </c>
      <c r="D13" s="24" t="s">
        <v>107</v>
      </c>
      <c r="E13" s="126" t="s">
        <v>516</v>
      </c>
      <c r="F13" t="b">
        <f>EXACT(E13,D13)</f>
        <v>0</v>
      </c>
      <c r="G13" t="s">
        <v>33</v>
      </c>
      <c r="H13" t="s">
        <v>16</v>
      </c>
      <c r="I13">
        <v>0.7</v>
      </c>
      <c r="J13" s="126" t="s">
        <v>516</v>
      </c>
      <c r="K13" t="s">
        <v>360</v>
      </c>
      <c r="L13" s="496">
        <f>INT(MID(Table14[[#This Row],[2D RGB]],2,FIND(",",Table14[[#This Row],[2D RGB]],2)-2))</f>
        <v>255</v>
      </c>
      <c r="M13" s="496">
        <f>INT(MID(Table14[[#This Row],[2D RGB]],FIND(",",Table14[[#This Row],[2D RGB]],2)+1,FIND(",",Table14[[#This Row],[2D RGB]],FIND(",",Table14[[#This Row],[2D RGB]],2)+1)-FIND(",",Table14[[#This Row],[2D RGB]],2)-1))</f>
        <v>0</v>
      </c>
      <c r="N13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13" t="str">
        <f>INDEX($L$1:$N$1,0,MATCH(MAX(L13:N13),L13:N13,0))</f>
        <v>Red</v>
      </c>
      <c r="P13" s="499">
        <f>SQRT(L13^2+M13^2+N13^2)</f>
        <v>255</v>
      </c>
      <c r="Q13" s="499">
        <f>P13-MAX(L13:N13)</f>
        <v>0</v>
      </c>
    </row>
    <row r="14" spans="1:17" x14ac:dyDescent="0.25">
      <c r="A14" t="s">
        <v>555</v>
      </c>
      <c r="B14" t="s">
        <v>555</v>
      </c>
      <c r="C14" t="e">
        <f>VLOOKUP(Table14[[#This Row],[2D RGB]],'Color Chart'!$A$2:$G$143,3,FALSE)</f>
        <v>#N/A</v>
      </c>
      <c r="D14" s="88" t="s">
        <v>556</v>
      </c>
      <c r="E14" s="88" t="s">
        <v>556</v>
      </c>
      <c r="F14" t="b">
        <f>EXACT(E14,D14)</f>
        <v>1</v>
      </c>
      <c r="G14" t="s">
        <v>15</v>
      </c>
      <c r="H14" t="s">
        <v>33</v>
      </c>
      <c r="J14" s="16" t="s">
        <v>18</v>
      </c>
      <c r="K14" t="s">
        <v>19</v>
      </c>
      <c r="L14" s="496">
        <f>INT(MID(Table14[[#This Row],[2D RGB]],2,FIND(",",Table14[[#This Row],[2D RGB]],2)-2))</f>
        <v>228</v>
      </c>
      <c r="M14" s="496">
        <f>INT(MID(Table14[[#This Row],[2D RGB]],FIND(",",Table14[[#This Row],[2D RGB]],2)+1,FIND(",",Table14[[#This Row],[2D RGB]],FIND(",",Table14[[#This Row],[2D RGB]],2)+1)-FIND(",",Table14[[#This Row],[2D RGB]],2)-1))</f>
        <v>22</v>
      </c>
      <c r="N14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53</v>
      </c>
      <c r="O14" t="str">
        <f>INDEX($L$1:$N$1,0,MATCH(MAX(L14:N14),L14:N14,0))</f>
        <v>Red</v>
      </c>
      <c r="P14" s="499">
        <f>SQRT(L14^2+M14^2+N14^2)</f>
        <v>235.11061226580139</v>
      </c>
      <c r="Q14" s="499">
        <f>P14-MAX(L14:N14)</f>
        <v>7.1106122658013931</v>
      </c>
    </row>
    <row r="15" spans="1:17" x14ac:dyDescent="0.25">
      <c r="A15" t="s">
        <v>240</v>
      </c>
      <c r="B15" t="s">
        <v>241</v>
      </c>
      <c r="C15" t="str">
        <f>VLOOKUP(Table14[[#This Row],[2D RGB]],'Color Chart'!$A$2:$G$143,3,FALSE)</f>
        <v>crimson</v>
      </c>
      <c r="D15" s="53" t="s">
        <v>242</v>
      </c>
      <c r="E15" s="53" t="s">
        <v>242</v>
      </c>
      <c r="F15" t="b">
        <f>EXACT(E15,D15)</f>
        <v>1</v>
      </c>
      <c r="G15" t="s">
        <v>15</v>
      </c>
      <c r="H15" t="s">
        <v>16</v>
      </c>
      <c r="I15">
        <v>0.15</v>
      </c>
      <c r="J15" s="53" t="s">
        <v>242</v>
      </c>
      <c r="K15" t="s">
        <v>19</v>
      </c>
      <c r="L15" s="496">
        <f>INT(MID(Table14[[#This Row],[2D RGB]],2,FIND(",",Table14[[#This Row],[2D RGB]],2)-2))</f>
        <v>220</v>
      </c>
      <c r="M15" s="496">
        <f>INT(MID(Table14[[#This Row],[2D RGB]],FIND(",",Table14[[#This Row],[2D RGB]],2)+1,FIND(",",Table14[[#This Row],[2D RGB]],FIND(",",Table14[[#This Row],[2D RGB]],2)+1)-FIND(",",Table14[[#This Row],[2D RGB]],2)-1))</f>
        <v>20</v>
      </c>
      <c r="N15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60</v>
      </c>
      <c r="O15" t="str">
        <f>INDEX($L$1:$N$1,0,MATCH(MAX(L15:N15),L15:N15,0))</f>
        <v>Red</v>
      </c>
      <c r="P15" s="499">
        <f>SQRT(L15^2+M15^2+N15^2)</f>
        <v>228.91046284519194</v>
      </c>
      <c r="Q15" s="499">
        <f>P15-MAX(L15:N15)</f>
        <v>8.9104628451919439</v>
      </c>
    </row>
    <row r="16" spans="1:17" x14ac:dyDescent="0.25">
      <c r="A16" t="s">
        <v>97</v>
      </c>
      <c r="B16" t="s">
        <v>98</v>
      </c>
      <c r="C16" t="str">
        <f>VLOOKUP(Table14[[#This Row],[2D RGB]],'Color Chart'!$A$2:$G$143,3,FALSE)</f>
        <v>orange red</v>
      </c>
      <c r="D16" s="22" t="s">
        <v>99</v>
      </c>
      <c r="E16" s="22" t="s">
        <v>99</v>
      </c>
      <c r="F16" t="b">
        <f>EXACT(E16,D16)</f>
        <v>1</v>
      </c>
      <c r="G16" t="s">
        <v>15</v>
      </c>
      <c r="H16" t="s">
        <v>16</v>
      </c>
      <c r="I16">
        <v>0.11</v>
      </c>
      <c r="J16" s="22" t="s">
        <v>99</v>
      </c>
      <c r="K16" t="s">
        <v>19</v>
      </c>
      <c r="L16" s="496">
        <f>INT(MID(Table14[[#This Row],[2D RGB]],2,FIND(",",Table14[[#This Row],[2D RGB]],2)-2))</f>
        <v>255</v>
      </c>
      <c r="M16" s="496">
        <f>INT(MID(Table14[[#This Row],[2D RGB]],FIND(",",Table14[[#This Row],[2D RGB]],2)+1,FIND(",",Table14[[#This Row],[2D RGB]],FIND(",",Table14[[#This Row],[2D RGB]],2)+1)-FIND(",",Table14[[#This Row],[2D RGB]],2)-1))</f>
        <v>69</v>
      </c>
      <c r="N16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16" t="str">
        <f>INDEX($L$1:$N$1,0,MATCH(MAX(L16:N16),L16:N16,0))</f>
        <v>Red</v>
      </c>
      <c r="P16" s="499">
        <f>SQRT(L16^2+M16^2+N16^2)</f>
        <v>264.17039955301578</v>
      </c>
      <c r="Q16" s="499">
        <f>P16-MAX(L16:N16)</f>
        <v>9.170399553015784</v>
      </c>
    </row>
    <row r="17" spans="1:17" x14ac:dyDescent="0.25">
      <c r="A17" t="s">
        <v>143</v>
      </c>
      <c r="B17" t="s">
        <v>144</v>
      </c>
      <c r="C17" t="str">
        <f>VLOOKUP(Table14[[#This Row],[2D RGB]],'Color Chart'!$A$2:$G$143,3,FALSE)</f>
        <v>brown</v>
      </c>
      <c r="D17" s="35" t="s">
        <v>145</v>
      </c>
      <c r="E17" s="35" t="s">
        <v>145</v>
      </c>
      <c r="F17" t="b">
        <f>EXACT(E17,D17)</f>
        <v>1</v>
      </c>
      <c r="G17" t="s">
        <v>15</v>
      </c>
      <c r="H17" t="s">
        <v>16</v>
      </c>
      <c r="I17">
        <v>0.14000000000000001</v>
      </c>
      <c r="J17" s="35" t="s">
        <v>145</v>
      </c>
      <c r="K17" t="s">
        <v>19</v>
      </c>
      <c r="L17" s="496">
        <f>INT(MID(Table14[[#This Row],[2D RGB]],2,FIND(",",Table14[[#This Row],[2D RGB]],2)-2))</f>
        <v>165</v>
      </c>
      <c r="M17" s="496">
        <f>INT(MID(Table14[[#This Row],[2D RGB]],FIND(",",Table14[[#This Row],[2D RGB]],2)+1,FIND(",",Table14[[#This Row],[2D RGB]],FIND(",",Table14[[#This Row],[2D RGB]],2)+1)-FIND(",",Table14[[#This Row],[2D RGB]],2)-1))</f>
        <v>42</v>
      </c>
      <c r="N17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42</v>
      </c>
      <c r="O17" t="str">
        <f>INDEX($L$1:$N$1,0,MATCH(MAX(L17:N17),L17:N17,0))</f>
        <v>Red</v>
      </c>
      <c r="P17" s="499">
        <f>SQRT(L17^2+M17^2+N17^2)</f>
        <v>175.36533294810579</v>
      </c>
      <c r="Q17" s="499">
        <f>P17-MAX(L17:N17)</f>
        <v>10.365332948105788</v>
      </c>
    </row>
    <row r="18" spans="1:17" x14ac:dyDescent="0.25">
      <c r="A18" t="s">
        <v>498</v>
      </c>
      <c r="B18" t="s">
        <v>499</v>
      </c>
      <c r="C18" t="e">
        <f>VLOOKUP(Table14[[#This Row],[2D RGB]],'Color Chart'!$A$2:$G$143,3,FALSE)</f>
        <v>#N/A</v>
      </c>
      <c r="D18" s="78" t="s">
        <v>500</v>
      </c>
      <c r="E18" s="78" t="s">
        <v>500</v>
      </c>
      <c r="F18" t="b">
        <f>EXACT(E18,D18)</f>
        <v>1</v>
      </c>
      <c r="G18" t="s">
        <v>15</v>
      </c>
      <c r="H18" t="s">
        <v>16</v>
      </c>
      <c r="I18">
        <v>0.4</v>
      </c>
      <c r="J18" s="78" t="s">
        <v>500</v>
      </c>
      <c r="K18" t="s">
        <v>19</v>
      </c>
      <c r="L18" s="496">
        <f>INT(MID(Table14[[#This Row],[2D RGB]],2,FIND(",",Table14[[#This Row],[2D RGB]],2)-2))</f>
        <v>192</v>
      </c>
      <c r="M18" s="496">
        <f>INT(MID(Table14[[#This Row],[2D RGB]],FIND(",",Table14[[#This Row],[2D RGB]],2)+1,FIND(",",Table14[[#This Row],[2D RGB]],FIND(",",Table14[[#This Row],[2D RGB]],2)+1)-FIND(",",Table14[[#This Row],[2D RGB]],2)-1))</f>
        <v>64</v>
      </c>
      <c r="N18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18" t="str">
        <f>INDEX($L$1:$N$1,0,MATCH(MAX(L18:N18),L18:N18,0))</f>
        <v>Red</v>
      </c>
      <c r="P18" s="499">
        <f>SQRT(L18^2+M18^2+N18^2)</f>
        <v>202.38577025077629</v>
      </c>
      <c r="Q18" s="499">
        <f>P18-MAX(L18:N18)</f>
        <v>10.385770250776289</v>
      </c>
    </row>
    <row r="19" spans="1:17" x14ac:dyDescent="0.25">
      <c r="A19" t="s">
        <v>573</v>
      </c>
      <c r="B19" t="s">
        <v>573</v>
      </c>
      <c r="C19" t="e">
        <f>VLOOKUP(Table14[[#This Row],[2D RGB]],'Color Chart'!$A$2:$G$143,3,FALSE)</f>
        <v>#N/A</v>
      </c>
      <c r="D19" s="98" t="s">
        <v>574</v>
      </c>
      <c r="E19" s="16" t="s">
        <v>18</v>
      </c>
      <c r="F19" t="b">
        <f>EXACT(E19,D19)</f>
        <v>0</v>
      </c>
      <c r="G19" t="s">
        <v>15</v>
      </c>
      <c r="H19" t="s">
        <v>33</v>
      </c>
      <c r="J19" s="16" t="s">
        <v>18</v>
      </c>
      <c r="K19" t="s">
        <v>19</v>
      </c>
      <c r="L19" s="496">
        <f>INT(MID(Table14[[#This Row],[2D RGB]],2,FIND(",",Table14[[#This Row],[2D RGB]],2)-2))</f>
        <v>102</v>
      </c>
      <c r="M19" s="496">
        <f>INT(MID(Table14[[#This Row],[2D RGB]],FIND(",",Table14[[#This Row],[2D RGB]],2)+1,FIND(",",Table14[[#This Row],[2D RGB]],FIND(",",Table14[[#This Row],[2D RGB]],2)+1)-FIND(",",Table14[[#This Row],[2D RGB]],2)-1))</f>
        <v>51</v>
      </c>
      <c r="N19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19" t="str">
        <f>INDEX($L$1:$N$1,0,MATCH(MAX(L19:N19),L19:N19,0))</f>
        <v>Red</v>
      </c>
      <c r="P19" s="499">
        <f>SQRT(L19^2+M19^2+N19^2)</f>
        <v>114.03946685248927</v>
      </c>
      <c r="Q19" s="499">
        <f>P19-MAX(L19:N19)</f>
        <v>12.039466852489269</v>
      </c>
    </row>
    <row r="20" spans="1:17" x14ac:dyDescent="0.25">
      <c r="A20" t="s">
        <v>415</v>
      </c>
      <c r="B20" t="s">
        <v>416</v>
      </c>
      <c r="C20" t="str">
        <f>VLOOKUP(Table14[[#This Row],[2D RGB]],'Color Chart'!$A$2:$G$143,3,FALSE)</f>
        <v>saddle brown</v>
      </c>
      <c r="D20" s="67" t="s">
        <v>417</v>
      </c>
      <c r="E20" s="56" t="s">
        <v>261</v>
      </c>
      <c r="F20" t="b">
        <f>EXACT(E20,D20)</f>
        <v>0</v>
      </c>
      <c r="G20" t="s">
        <v>15</v>
      </c>
      <c r="H20" t="s">
        <v>16</v>
      </c>
      <c r="I20">
        <v>1</v>
      </c>
      <c r="J20" s="56" t="s">
        <v>261</v>
      </c>
      <c r="K20" t="s">
        <v>19</v>
      </c>
      <c r="L20" s="496">
        <f>INT(MID(Table14[[#This Row],[2D RGB]],2,FIND(",",Table14[[#This Row],[2D RGB]],2)-2))</f>
        <v>139</v>
      </c>
      <c r="M20" s="496">
        <f>INT(MID(Table14[[#This Row],[2D RGB]],FIND(",",Table14[[#This Row],[2D RGB]],2)+1,FIND(",",Table14[[#This Row],[2D RGB]],FIND(",",Table14[[#This Row],[2D RGB]],2)+1)-FIND(",",Table14[[#This Row],[2D RGB]],2)-1))</f>
        <v>69</v>
      </c>
      <c r="N20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19</v>
      </c>
      <c r="O20" t="str">
        <f>INDEX($L$1:$N$1,0,MATCH(MAX(L20:N20),L20:N20,0))</f>
        <v>Red</v>
      </c>
      <c r="P20" s="499">
        <f>SQRT(L20^2+M20^2+N20^2)</f>
        <v>156.34257257701756</v>
      </c>
      <c r="Q20" s="499">
        <f>P20-MAX(L20:N20)</f>
        <v>17.342572577017563</v>
      </c>
    </row>
    <row r="21" spans="1:17" x14ac:dyDescent="0.25">
      <c r="A21" t="s">
        <v>552</v>
      </c>
      <c r="B21" t="s">
        <v>552</v>
      </c>
      <c r="C21" t="e">
        <f>VLOOKUP(Table14[[#This Row],[2D RGB]],'Color Chart'!$A$2:$G$143,3,FALSE)</f>
        <v>#N/A</v>
      </c>
      <c r="D21" s="86" t="s">
        <v>553</v>
      </c>
      <c r="E21" s="86" t="s">
        <v>553</v>
      </c>
      <c r="F21" t="b">
        <f>EXACT(E21,D21)</f>
        <v>1</v>
      </c>
      <c r="G21" t="s">
        <v>33</v>
      </c>
      <c r="H21" t="s">
        <v>33</v>
      </c>
      <c r="I21">
        <v>1</v>
      </c>
      <c r="J21" s="86" t="s">
        <v>553</v>
      </c>
      <c r="K21" t="s">
        <v>19</v>
      </c>
      <c r="L21" s="496">
        <f>INT(MID(Table14[[#This Row],[2D RGB]],2,FIND(",",Table14[[#This Row],[2D RGB]],2)-2))</f>
        <v>255</v>
      </c>
      <c r="M21" s="496">
        <f>INT(MID(Table14[[#This Row],[2D RGB]],FIND(",",Table14[[#This Row],[2D RGB]],2)+1,FIND(",",Table14[[#This Row],[2D RGB]],FIND(",",Table14[[#This Row],[2D RGB]],2)+1)-FIND(",",Table14[[#This Row],[2D RGB]],2)-1))</f>
        <v>83</v>
      </c>
      <c r="N21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76</v>
      </c>
      <c r="O21" t="str">
        <f>INDEX($L$1:$N$1,0,MATCH(MAX(L21:N21),L21:N21,0))</f>
        <v>Red</v>
      </c>
      <c r="P21" s="499">
        <f>SQRT(L21^2+M21^2+N21^2)</f>
        <v>278.72925931807015</v>
      </c>
      <c r="Q21" s="499">
        <f>P21-MAX(L21:N21)</f>
        <v>23.729259318070149</v>
      </c>
    </row>
    <row r="22" spans="1:17" x14ac:dyDescent="0.25">
      <c r="A22" t="s">
        <v>495</v>
      </c>
      <c r="B22" t="s">
        <v>496</v>
      </c>
      <c r="C22" t="e">
        <f>VLOOKUP(Table14[[#This Row],[2D RGB]],'Color Chart'!$A$2:$G$143,3,FALSE)</f>
        <v>#N/A</v>
      </c>
      <c r="D22" s="34" t="s">
        <v>142</v>
      </c>
      <c r="E22" s="123" t="s">
        <v>497</v>
      </c>
      <c r="F22" t="b">
        <f>EXACT(E22,D22)</f>
        <v>0</v>
      </c>
      <c r="G22" t="s">
        <v>15</v>
      </c>
      <c r="H22" t="s">
        <v>16</v>
      </c>
      <c r="I22">
        <v>0.4</v>
      </c>
      <c r="J22" s="123" t="s">
        <v>497</v>
      </c>
      <c r="K22" t="s">
        <v>360</v>
      </c>
      <c r="L22" s="496">
        <f>INT(MID(Table14[[#This Row],[2D RGB]],2,FIND(",",Table14[[#This Row],[2D RGB]],2)-2))</f>
        <v>128</v>
      </c>
      <c r="M22" s="496">
        <f>INT(MID(Table14[[#This Row],[2D RGB]],FIND(",",Table14[[#This Row],[2D RGB]],2)+1,FIND(",",Table14[[#This Row],[2D RGB]],FIND(",",Table14[[#This Row],[2D RGB]],2)+1)-FIND(",",Table14[[#This Row],[2D RGB]],2)-1))</f>
        <v>64</v>
      </c>
      <c r="N22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64</v>
      </c>
      <c r="O22" t="str">
        <f>INDEX($L$1:$N$1,0,MATCH(MAX(L22:N22),L22:N22,0))</f>
        <v>Red</v>
      </c>
      <c r="P22" s="499">
        <f>SQRT(L22^2+M22^2+N22^2)</f>
        <v>156.76734353812338</v>
      </c>
      <c r="Q22" s="499">
        <f>P22-MAX(L22:N22)</f>
        <v>28.767343538123384</v>
      </c>
    </row>
    <row r="23" spans="1:17" x14ac:dyDescent="0.25">
      <c r="A23" t="s">
        <v>638</v>
      </c>
      <c r="B23" t="s">
        <v>638</v>
      </c>
      <c r="C23" t="e">
        <f>VLOOKUP(Table14[[#This Row],[2D RGB]],'Color Chart'!$A$2:$G$143,3,FALSE)</f>
        <v>#N/A</v>
      </c>
      <c r="D23" s="34" t="s">
        <v>142</v>
      </c>
      <c r="E23" s="140" t="s">
        <v>639</v>
      </c>
      <c r="F23" t="b">
        <f>EXACT(E23,D23)</f>
        <v>0</v>
      </c>
      <c r="G23" t="s">
        <v>15</v>
      </c>
      <c r="H23" t="s">
        <v>16</v>
      </c>
      <c r="I23">
        <v>1</v>
      </c>
      <c r="J23" s="140" t="s">
        <v>639</v>
      </c>
      <c r="K23" t="s">
        <v>360</v>
      </c>
      <c r="L23" s="496">
        <f>INT(MID(Table14[[#This Row],[2D RGB]],2,FIND(",",Table14[[#This Row],[2D RGB]],2)-2))</f>
        <v>128</v>
      </c>
      <c r="M23" s="496">
        <f>INT(MID(Table14[[#This Row],[2D RGB]],FIND(",",Table14[[#This Row],[2D RGB]],2)+1,FIND(",",Table14[[#This Row],[2D RGB]],FIND(",",Table14[[#This Row],[2D RGB]],2)+1)-FIND(",",Table14[[#This Row],[2D RGB]],2)-1))</f>
        <v>64</v>
      </c>
      <c r="N23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64</v>
      </c>
      <c r="O23" t="str">
        <f>INDEX($L$1:$N$1,0,MATCH(MAX(L23:N23),L23:N23,0))</f>
        <v>Red</v>
      </c>
      <c r="P23" s="499">
        <f>SQRT(L23^2+M23^2+N23^2)</f>
        <v>156.76734353812338</v>
      </c>
      <c r="Q23" s="499">
        <f>P23-MAX(L23:N23)</f>
        <v>28.767343538123384</v>
      </c>
    </row>
    <row r="24" spans="1:17" x14ac:dyDescent="0.25">
      <c r="A24" t="s">
        <v>632</v>
      </c>
      <c r="B24" t="s">
        <v>633</v>
      </c>
      <c r="C24" t="e">
        <f>VLOOKUP(Table14[[#This Row],[2D RGB]],'Color Chart'!$A$2:$G$143,3,FALSE)</f>
        <v>#N/A</v>
      </c>
      <c r="D24" s="34" t="s">
        <v>142</v>
      </c>
      <c r="E24" s="139" t="s">
        <v>634</v>
      </c>
      <c r="F24" t="b">
        <f>EXACT(E24,D24)</f>
        <v>0</v>
      </c>
      <c r="G24" t="s">
        <v>15</v>
      </c>
      <c r="H24" t="s">
        <v>604</v>
      </c>
      <c r="I24">
        <v>1</v>
      </c>
      <c r="J24" s="139" t="s">
        <v>634</v>
      </c>
      <c r="K24" t="s">
        <v>360</v>
      </c>
      <c r="L24" s="496">
        <f>INT(MID(Table14[[#This Row],[2D RGB]],2,FIND(",",Table14[[#This Row],[2D RGB]],2)-2))</f>
        <v>128</v>
      </c>
      <c r="M24" s="496">
        <f>INT(MID(Table14[[#This Row],[2D RGB]],FIND(",",Table14[[#This Row],[2D RGB]],2)+1,FIND(",",Table14[[#This Row],[2D RGB]],FIND(",",Table14[[#This Row],[2D RGB]],2)+1)-FIND(",",Table14[[#This Row],[2D RGB]],2)-1))</f>
        <v>64</v>
      </c>
      <c r="N24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64</v>
      </c>
      <c r="O24" t="str">
        <f>INDEX($L$1:$N$1,0,MATCH(MAX(L24:N24),L24:N24,0))</f>
        <v>Red</v>
      </c>
      <c r="P24" s="499">
        <f>SQRT(L24^2+M24^2+N24^2)</f>
        <v>156.76734353812338</v>
      </c>
      <c r="Q24" s="499">
        <f>P24-MAX(L24:N24)</f>
        <v>28.767343538123384</v>
      </c>
    </row>
    <row r="25" spans="1:17" x14ac:dyDescent="0.25">
      <c r="A25" t="s">
        <v>140</v>
      </c>
      <c r="B25" t="s">
        <v>141</v>
      </c>
      <c r="C25" t="e">
        <f>VLOOKUP(Table14[[#This Row],[2D RGB]],'Color Chart'!$A$2:$G$143,3,FALSE)</f>
        <v>#N/A</v>
      </c>
      <c r="D25" s="34" t="s">
        <v>142</v>
      </c>
      <c r="E25" s="34" t="s">
        <v>142</v>
      </c>
      <c r="F25" t="b">
        <f>EXACT(E25,D25)</f>
        <v>1</v>
      </c>
      <c r="G25" t="s">
        <v>33</v>
      </c>
      <c r="H25" t="s">
        <v>16</v>
      </c>
      <c r="I25">
        <v>0</v>
      </c>
      <c r="J25" s="34" t="s">
        <v>142</v>
      </c>
      <c r="K25" t="s">
        <v>19</v>
      </c>
      <c r="L25" s="496">
        <f>INT(MID(Table14[[#This Row],[2D RGB]],2,FIND(",",Table14[[#This Row],[2D RGB]],2)-2))</f>
        <v>128</v>
      </c>
      <c r="M25" s="496">
        <f>INT(MID(Table14[[#This Row],[2D RGB]],FIND(",",Table14[[#This Row],[2D RGB]],2)+1,FIND(",",Table14[[#This Row],[2D RGB]],FIND(",",Table14[[#This Row],[2D RGB]],2)+1)-FIND(",",Table14[[#This Row],[2D RGB]],2)-1))</f>
        <v>64</v>
      </c>
      <c r="N25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64</v>
      </c>
      <c r="O25" t="str">
        <f>INDEX($L$1:$N$1,0,MATCH(MAX(L25:N25),L25:N25,0))</f>
        <v>Red</v>
      </c>
      <c r="P25" s="499">
        <f>SQRT(L25^2+M25^2+N25^2)</f>
        <v>156.76734353812338</v>
      </c>
      <c r="Q25" s="499">
        <f>P25-MAX(L25:N25)</f>
        <v>28.767343538123384</v>
      </c>
    </row>
    <row r="26" spans="1:17" x14ac:dyDescent="0.25">
      <c r="A26" t="s">
        <v>447</v>
      </c>
      <c r="B26" t="s">
        <v>448</v>
      </c>
      <c r="C26" t="e">
        <f>VLOOKUP(Table14[[#This Row],[2D RGB]],'Color Chart'!$A$2:$G$143,3,FALSE)</f>
        <v>#N/A</v>
      </c>
      <c r="D26" s="34" t="s">
        <v>142</v>
      </c>
      <c r="E26" s="34" t="s">
        <v>142</v>
      </c>
      <c r="F26" t="b">
        <f>EXACT(E26,D26)</f>
        <v>1</v>
      </c>
      <c r="G26" t="s">
        <v>33</v>
      </c>
      <c r="H26" t="s">
        <v>16</v>
      </c>
      <c r="I26">
        <v>0</v>
      </c>
      <c r="J26" s="34" t="s">
        <v>142</v>
      </c>
      <c r="K26" t="s">
        <v>19</v>
      </c>
      <c r="L26" s="496">
        <f>INT(MID(Table14[[#This Row],[2D RGB]],2,FIND(",",Table14[[#This Row],[2D RGB]],2)-2))</f>
        <v>128</v>
      </c>
      <c r="M26" s="496">
        <f>INT(MID(Table14[[#This Row],[2D RGB]],FIND(",",Table14[[#This Row],[2D RGB]],2)+1,FIND(",",Table14[[#This Row],[2D RGB]],FIND(",",Table14[[#This Row],[2D RGB]],2)+1)-FIND(",",Table14[[#This Row],[2D RGB]],2)-1))</f>
        <v>64</v>
      </c>
      <c r="N26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64</v>
      </c>
      <c r="O26" t="str">
        <f>INDEX($L$1:$N$1,0,MATCH(MAX(L26:N26),L26:N26,0))</f>
        <v>Red</v>
      </c>
      <c r="P26" s="499">
        <f>SQRT(L26^2+M26^2+N26^2)</f>
        <v>156.76734353812338</v>
      </c>
      <c r="Q26" s="499">
        <f>P26-MAX(L26:N26)</f>
        <v>28.767343538123384</v>
      </c>
    </row>
    <row r="27" spans="1:17" x14ac:dyDescent="0.25">
      <c r="A27" t="s">
        <v>540</v>
      </c>
      <c r="B27" t="s">
        <v>541</v>
      </c>
      <c r="C27" t="e">
        <f>VLOOKUP(Table14[[#This Row],[2D RGB]],'Color Chart'!$A$2:$G$143,3,FALSE)</f>
        <v>#N/A</v>
      </c>
      <c r="D27" s="34" t="s">
        <v>142</v>
      </c>
      <c r="E27" s="123" t="s">
        <v>497</v>
      </c>
      <c r="F27" t="b">
        <f>EXACT(E27,D27)</f>
        <v>0</v>
      </c>
      <c r="G27" t="s">
        <v>33</v>
      </c>
      <c r="H27" t="s">
        <v>16</v>
      </c>
      <c r="I27">
        <v>0.7</v>
      </c>
      <c r="J27" s="123" t="s">
        <v>497</v>
      </c>
      <c r="K27" t="s">
        <v>360</v>
      </c>
      <c r="L27" s="496">
        <f>INT(MID(Table14[[#This Row],[2D RGB]],2,FIND(",",Table14[[#This Row],[2D RGB]],2)-2))</f>
        <v>128</v>
      </c>
      <c r="M27" s="496">
        <f>INT(MID(Table14[[#This Row],[2D RGB]],FIND(",",Table14[[#This Row],[2D RGB]],2)+1,FIND(",",Table14[[#This Row],[2D RGB]],FIND(",",Table14[[#This Row],[2D RGB]],2)+1)-FIND(",",Table14[[#This Row],[2D RGB]],2)-1))</f>
        <v>64</v>
      </c>
      <c r="N27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64</v>
      </c>
      <c r="O27" t="str">
        <f>INDEX($L$1:$N$1,0,MATCH(MAX(L27:N27),L27:N27,0))</f>
        <v>Red</v>
      </c>
      <c r="P27" s="499">
        <f>SQRT(L27^2+M27^2+N27^2)</f>
        <v>156.76734353812338</v>
      </c>
      <c r="Q27" s="499">
        <f>P27-MAX(L27:N27)</f>
        <v>28.767343538123384</v>
      </c>
    </row>
    <row r="28" spans="1:17" x14ac:dyDescent="0.25">
      <c r="A28" t="s">
        <v>564</v>
      </c>
      <c r="B28" t="s">
        <v>564</v>
      </c>
      <c r="C28" t="e">
        <f>VLOOKUP(Table14[[#This Row],[2D RGB]],'Color Chart'!$A$2:$G$143,3,FALSE)</f>
        <v>#N/A</v>
      </c>
      <c r="D28" s="93" t="s">
        <v>565</v>
      </c>
      <c r="E28" s="93" t="s">
        <v>565</v>
      </c>
      <c r="F28" t="b">
        <f>EXACT(E28,D28)</f>
        <v>1</v>
      </c>
      <c r="G28" t="s">
        <v>33</v>
      </c>
      <c r="H28" t="s">
        <v>33</v>
      </c>
      <c r="I28">
        <v>1</v>
      </c>
      <c r="J28" s="93" t="s">
        <v>565</v>
      </c>
      <c r="K28" t="s">
        <v>19</v>
      </c>
      <c r="L28" s="496">
        <f>INT(MID(Table14[[#This Row],[2D RGB]],2,FIND(",",Table14[[#This Row],[2D RGB]],2)-2))</f>
        <v>165</v>
      </c>
      <c r="M28" s="496">
        <f>INT(MID(Table14[[#This Row],[2D RGB]],FIND(",",Table14[[#This Row],[2D RGB]],2)+1,FIND(",",Table14[[#This Row],[2D RGB]],FIND(",",Table14[[#This Row],[2D RGB]],2)+1)-FIND(",",Table14[[#This Row],[2D RGB]],2)-1))</f>
        <v>80</v>
      </c>
      <c r="N28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65</v>
      </c>
      <c r="O28" t="str">
        <f>INDEX($L$1:$N$1,0,MATCH(MAX(L28:N28),L28:N28,0))</f>
        <v>Red</v>
      </c>
      <c r="P28" s="499">
        <f>SQRT(L28^2+M28^2+N28^2)</f>
        <v>194.5507645834372</v>
      </c>
      <c r="Q28" s="499">
        <f>P28-MAX(L28:N28)</f>
        <v>29.5507645834372</v>
      </c>
    </row>
    <row r="29" spans="1:17" x14ac:dyDescent="0.25">
      <c r="A29" t="s">
        <v>234</v>
      </c>
      <c r="B29" t="s">
        <v>138</v>
      </c>
      <c r="C29" t="e">
        <f>VLOOKUP(Table14[[#This Row],[2D RGB]],'Color Chart'!$A$2:$G$143,3,FALSE)</f>
        <v>#N/A</v>
      </c>
      <c r="D29" s="33" t="s">
        <v>139</v>
      </c>
      <c r="E29" s="33" t="s">
        <v>139</v>
      </c>
      <c r="F29" t="b">
        <f>EXACT(E29,D29)</f>
        <v>1</v>
      </c>
      <c r="G29" t="s">
        <v>15</v>
      </c>
      <c r="H29" t="s">
        <v>16</v>
      </c>
      <c r="I29">
        <v>0.23</v>
      </c>
      <c r="J29" s="33" t="s">
        <v>139</v>
      </c>
      <c r="K29" t="s">
        <v>19</v>
      </c>
      <c r="L29" s="496">
        <f>INT(MID(Table14[[#This Row],[2D RGB]],2,FIND(",",Table14[[#This Row],[2D RGB]],2)-2))</f>
        <v>255</v>
      </c>
      <c r="M29" s="496">
        <f>INT(MID(Table14[[#This Row],[2D RGB]],FIND(",",Table14[[#This Row],[2D RGB]],2)+1,FIND(",",Table14[[#This Row],[2D RGB]],FIND(",",Table14[[#This Row],[2D RGB]],2)+1)-FIND(",",Table14[[#This Row],[2D RGB]],2)-1))</f>
        <v>128</v>
      </c>
      <c r="N29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29" t="str">
        <f>INDEX($L$1:$N$1,0,MATCH(MAX(L29:N29),L29:N29,0))</f>
        <v>Red</v>
      </c>
      <c r="P29" s="499">
        <f>SQRT(L29^2+M29^2+N29^2)</f>
        <v>285.32262440963211</v>
      </c>
      <c r="Q29" s="499">
        <f>P29-MAX(L29:N29)</f>
        <v>30.322624409632112</v>
      </c>
    </row>
    <row r="30" spans="1:17" x14ac:dyDescent="0.25">
      <c r="A30" t="s">
        <v>319</v>
      </c>
      <c r="B30" t="s">
        <v>138</v>
      </c>
      <c r="C30" t="e">
        <f>VLOOKUP(Table14[[#This Row],[2D RGB]],'Color Chart'!$A$2:$G$143,3,FALSE)</f>
        <v>#N/A</v>
      </c>
      <c r="D30" s="33" t="s">
        <v>139</v>
      </c>
      <c r="E30" s="33" t="s">
        <v>139</v>
      </c>
      <c r="F30" t="b">
        <f>EXACT(E30,D30)</f>
        <v>1</v>
      </c>
      <c r="G30" t="s">
        <v>15</v>
      </c>
      <c r="H30" t="s">
        <v>16</v>
      </c>
      <c r="I30">
        <v>0.24</v>
      </c>
      <c r="J30" s="33" t="s">
        <v>139</v>
      </c>
      <c r="K30" t="s">
        <v>19</v>
      </c>
      <c r="L30" s="496">
        <f>INT(MID(Table14[[#This Row],[2D RGB]],2,FIND(",",Table14[[#This Row],[2D RGB]],2)-2))</f>
        <v>255</v>
      </c>
      <c r="M30" s="496">
        <f>INT(MID(Table14[[#This Row],[2D RGB]],FIND(",",Table14[[#This Row],[2D RGB]],2)+1,FIND(",",Table14[[#This Row],[2D RGB]],FIND(",",Table14[[#This Row],[2D RGB]],2)+1)-FIND(",",Table14[[#This Row],[2D RGB]],2)-1))</f>
        <v>128</v>
      </c>
      <c r="N30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30" t="str">
        <f>INDEX($L$1:$N$1,0,MATCH(MAX(L30:N30),L30:N30,0))</f>
        <v>Red</v>
      </c>
      <c r="P30" s="499">
        <f>SQRT(L30^2+M30^2+N30^2)</f>
        <v>285.32262440963211</v>
      </c>
      <c r="Q30" s="499">
        <f>P30-MAX(L30:N30)</f>
        <v>30.322624409632112</v>
      </c>
    </row>
    <row r="31" spans="1:17" x14ac:dyDescent="0.25">
      <c r="A31" t="s">
        <v>137</v>
      </c>
      <c r="B31" t="s">
        <v>138</v>
      </c>
      <c r="C31" t="e">
        <f>VLOOKUP(Table14[[#This Row],[2D RGB]],'Color Chart'!$A$2:$G$143,3,FALSE)</f>
        <v>#N/A</v>
      </c>
      <c r="D31" s="33" t="s">
        <v>139</v>
      </c>
      <c r="E31" s="33" t="s">
        <v>139</v>
      </c>
      <c r="F31" t="b">
        <f>EXACT(E31,D31)</f>
        <v>1</v>
      </c>
      <c r="G31" t="s">
        <v>15</v>
      </c>
      <c r="H31" t="s">
        <v>16</v>
      </c>
      <c r="I31">
        <v>0.28000000000000003</v>
      </c>
      <c r="J31" s="33" t="s">
        <v>139</v>
      </c>
      <c r="K31" t="s">
        <v>19</v>
      </c>
      <c r="L31" s="496">
        <f>INT(MID(Table14[[#This Row],[2D RGB]],2,FIND(",",Table14[[#This Row],[2D RGB]],2)-2))</f>
        <v>255</v>
      </c>
      <c r="M31" s="496">
        <f>INT(MID(Table14[[#This Row],[2D RGB]],FIND(",",Table14[[#This Row],[2D RGB]],2)+1,FIND(",",Table14[[#This Row],[2D RGB]],FIND(",",Table14[[#This Row],[2D RGB]],2)+1)-FIND(",",Table14[[#This Row],[2D RGB]],2)-1))</f>
        <v>128</v>
      </c>
      <c r="N31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31" t="str">
        <f>INDEX($L$1:$N$1,0,MATCH(MAX(L31:N31),L31:N31,0))</f>
        <v>Red</v>
      </c>
      <c r="P31" s="499">
        <f>SQRT(L31^2+M31^2+N31^2)</f>
        <v>285.32262440963211</v>
      </c>
      <c r="Q31" s="499">
        <f>P31-MAX(L31:N31)</f>
        <v>30.322624409632112</v>
      </c>
    </row>
    <row r="32" spans="1:17" x14ac:dyDescent="0.25">
      <c r="A32" t="s">
        <v>463</v>
      </c>
      <c r="B32" t="s">
        <v>464</v>
      </c>
      <c r="C32" t="e">
        <f>VLOOKUP(Table14[[#This Row],[2D RGB]],'Color Chart'!$A$2:$G$143,3,FALSE)</f>
        <v>#N/A</v>
      </c>
      <c r="D32" s="33" t="s">
        <v>139</v>
      </c>
      <c r="E32" s="117" t="s">
        <v>465</v>
      </c>
      <c r="F32" t="b">
        <f>EXACT(E32,D32)</f>
        <v>0</v>
      </c>
      <c r="G32" t="s">
        <v>15</v>
      </c>
      <c r="H32" t="s">
        <v>16</v>
      </c>
      <c r="I32">
        <v>0.4</v>
      </c>
      <c r="J32" s="117" t="s">
        <v>465</v>
      </c>
      <c r="K32" t="s">
        <v>360</v>
      </c>
      <c r="L32" s="496">
        <f>INT(MID(Table14[[#This Row],[2D RGB]],2,FIND(",",Table14[[#This Row],[2D RGB]],2)-2))</f>
        <v>255</v>
      </c>
      <c r="M32" s="496">
        <f>INT(MID(Table14[[#This Row],[2D RGB]],FIND(",",Table14[[#This Row],[2D RGB]],2)+1,FIND(",",Table14[[#This Row],[2D RGB]],FIND(",",Table14[[#This Row],[2D RGB]],2)+1)-FIND(",",Table14[[#This Row],[2D RGB]],2)-1))</f>
        <v>128</v>
      </c>
      <c r="N32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32" t="str">
        <f>INDEX($L$1:$N$1,0,MATCH(MAX(L32:N32),L32:N32,0))</f>
        <v>Red</v>
      </c>
      <c r="P32" s="499">
        <f>SQRT(L32^2+M32^2+N32^2)</f>
        <v>285.32262440963211</v>
      </c>
      <c r="Q32" s="499">
        <f>P32-MAX(L32:N32)</f>
        <v>30.322624409632112</v>
      </c>
    </row>
    <row r="33" spans="1:17" x14ac:dyDescent="0.25">
      <c r="A33" t="s">
        <v>614</v>
      </c>
      <c r="B33" t="s">
        <v>615</v>
      </c>
      <c r="C33" t="e">
        <f>VLOOKUP(Table14[[#This Row],[2D RGB]],'Color Chart'!$A$2:$G$143,3,FALSE)</f>
        <v>#N/A</v>
      </c>
      <c r="D33" s="33" t="s">
        <v>139</v>
      </c>
      <c r="E33" s="33" t="s">
        <v>139</v>
      </c>
      <c r="F33" t="b">
        <f>EXACT(E33,D33)</f>
        <v>1</v>
      </c>
      <c r="G33" t="s">
        <v>15</v>
      </c>
      <c r="H33" t="s">
        <v>604</v>
      </c>
      <c r="I33">
        <v>1</v>
      </c>
      <c r="J33" s="33" t="s">
        <v>139</v>
      </c>
      <c r="K33" t="s">
        <v>360</v>
      </c>
      <c r="L33" s="496">
        <f>INT(MID(Table14[[#This Row],[2D RGB]],2,FIND(",",Table14[[#This Row],[2D RGB]],2)-2))</f>
        <v>255</v>
      </c>
      <c r="M33" s="496">
        <f>INT(MID(Table14[[#This Row],[2D RGB]],FIND(",",Table14[[#This Row],[2D RGB]],2)+1,FIND(",",Table14[[#This Row],[2D RGB]],FIND(",",Table14[[#This Row],[2D RGB]],2)+1)-FIND(",",Table14[[#This Row],[2D RGB]],2)-1))</f>
        <v>128</v>
      </c>
      <c r="N33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33" t="str">
        <f>INDEX($L$1:$N$1,0,MATCH(MAX(L33:N33),L33:N33,0))</f>
        <v>Red</v>
      </c>
      <c r="P33" s="499">
        <f>SQRT(L33^2+M33^2+N33^2)</f>
        <v>285.32262440963211</v>
      </c>
      <c r="Q33" s="499">
        <f>P33-MAX(L33:N33)</f>
        <v>30.322624409632112</v>
      </c>
    </row>
    <row r="34" spans="1:17" x14ac:dyDescent="0.25">
      <c r="A34" t="s">
        <v>519</v>
      </c>
      <c r="B34" t="s">
        <v>520</v>
      </c>
      <c r="C34" t="e">
        <f>VLOOKUP(Table14[[#This Row],[2D RGB]],'Color Chart'!$A$2:$G$143,3,FALSE)</f>
        <v>#N/A</v>
      </c>
      <c r="D34" s="33" t="s">
        <v>139</v>
      </c>
      <c r="E34" s="127" t="s">
        <v>521</v>
      </c>
      <c r="F34" t="b">
        <f>EXACT(E34,D34)</f>
        <v>0</v>
      </c>
      <c r="G34" t="s">
        <v>33</v>
      </c>
      <c r="H34" t="s">
        <v>16</v>
      </c>
      <c r="I34">
        <v>0.7</v>
      </c>
      <c r="J34" s="127" t="s">
        <v>521</v>
      </c>
      <c r="K34" t="s">
        <v>360</v>
      </c>
      <c r="L34" s="496">
        <f>INT(MID(Table14[[#This Row],[2D RGB]],2,FIND(",",Table14[[#This Row],[2D RGB]],2)-2))</f>
        <v>255</v>
      </c>
      <c r="M34" s="496">
        <f>INT(MID(Table14[[#This Row],[2D RGB]],FIND(",",Table14[[#This Row],[2D RGB]],2)+1,FIND(",",Table14[[#This Row],[2D RGB]],FIND(",",Table14[[#This Row],[2D RGB]],2)+1)-FIND(",",Table14[[#This Row],[2D RGB]],2)-1))</f>
        <v>128</v>
      </c>
      <c r="N34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34" t="str">
        <f>INDEX($L$1:$N$1,0,MATCH(MAX(L34:N34),L34:N34,0))</f>
        <v>Red</v>
      </c>
      <c r="P34" s="499">
        <f>SQRT(L34^2+M34^2+N34^2)</f>
        <v>285.32262440963211</v>
      </c>
      <c r="Q34" s="499">
        <f>P34-MAX(L34:N34)</f>
        <v>30.322624409632112</v>
      </c>
    </row>
    <row r="35" spans="1:17" x14ac:dyDescent="0.25">
      <c r="A35" t="s">
        <v>237</v>
      </c>
      <c r="B35" t="s">
        <v>138</v>
      </c>
      <c r="C35" t="str">
        <f>VLOOKUP(Table14[[#This Row],[2D RGB]],'Color Chart'!$A$2:$G$143,3,FALSE)</f>
        <v>dark orange</v>
      </c>
      <c r="D35" s="52" t="s">
        <v>238</v>
      </c>
      <c r="E35" s="52" t="s">
        <v>238</v>
      </c>
      <c r="F35" t="b">
        <f>EXACT(E35,D35)</f>
        <v>1</v>
      </c>
      <c r="G35" t="s">
        <v>15</v>
      </c>
      <c r="H35" t="s">
        <v>16</v>
      </c>
      <c r="I35">
        <v>0.19</v>
      </c>
      <c r="J35" s="52" t="s">
        <v>238</v>
      </c>
      <c r="K35" t="s">
        <v>19</v>
      </c>
      <c r="L35" s="496">
        <f>INT(MID(Table14[[#This Row],[2D RGB]],2,FIND(",",Table14[[#This Row],[2D RGB]],2)-2))</f>
        <v>255</v>
      </c>
      <c r="M35" s="496">
        <f>INT(MID(Table14[[#This Row],[2D RGB]],FIND(",",Table14[[#This Row],[2D RGB]],2)+1,FIND(",",Table14[[#This Row],[2D RGB]],FIND(",",Table14[[#This Row],[2D RGB]],2)+1)-FIND(",",Table14[[#This Row],[2D RGB]],2)-1))</f>
        <v>140</v>
      </c>
      <c r="N35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35" t="str">
        <f>INDEX($L$1:$N$1,0,MATCH(MAX(L35:N35),L35:N35,0))</f>
        <v>Red</v>
      </c>
      <c r="P35" s="499">
        <f>SQRT(L35^2+M35^2+N35^2)</f>
        <v>290.90376415577714</v>
      </c>
      <c r="Q35" s="499">
        <f>P35-MAX(L35:N35)</f>
        <v>35.903764155777139</v>
      </c>
    </row>
    <row r="36" spans="1:17" x14ac:dyDescent="0.25">
      <c r="A36" t="s">
        <v>266</v>
      </c>
      <c r="B36" t="s">
        <v>267</v>
      </c>
      <c r="C36" t="str">
        <f>VLOOKUP(Table14[[#This Row],[2D RGB]],'Color Chart'!$A$2:$G$143,3,FALSE)</f>
        <v>dark orange</v>
      </c>
      <c r="D36" s="52" t="s">
        <v>238</v>
      </c>
      <c r="E36" s="52" t="s">
        <v>238</v>
      </c>
      <c r="F36" t="b">
        <f>EXACT(E36,D36)</f>
        <v>1</v>
      </c>
      <c r="G36" t="s">
        <v>15</v>
      </c>
      <c r="H36" t="s">
        <v>16</v>
      </c>
      <c r="I36">
        <v>0.76</v>
      </c>
      <c r="J36" s="52" t="s">
        <v>238</v>
      </c>
      <c r="K36" t="s">
        <v>19</v>
      </c>
      <c r="L36" s="496">
        <f>INT(MID(Table14[[#This Row],[2D RGB]],2,FIND(",",Table14[[#This Row],[2D RGB]],2)-2))</f>
        <v>255</v>
      </c>
      <c r="M36" s="496">
        <f>INT(MID(Table14[[#This Row],[2D RGB]],FIND(",",Table14[[#This Row],[2D RGB]],2)+1,FIND(",",Table14[[#This Row],[2D RGB]],FIND(",",Table14[[#This Row],[2D RGB]],2)+1)-FIND(",",Table14[[#This Row],[2D RGB]],2)-1))</f>
        <v>140</v>
      </c>
      <c r="N36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36" t="str">
        <f>INDEX($L$1:$N$1,0,MATCH(MAX(L36:N36),L36:N36,0))</f>
        <v>Red</v>
      </c>
      <c r="P36" s="499">
        <f>SQRT(L36^2+M36^2+N36^2)</f>
        <v>290.90376415577714</v>
      </c>
      <c r="Q36" s="499">
        <f>P36-MAX(L36:N36)</f>
        <v>35.903764155777139</v>
      </c>
    </row>
    <row r="37" spans="1:17" x14ac:dyDescent="0.25">
      <c r="A37" t="s">
        <v>550</v>
      </c>
      <c r="B37" t="s">
        <v>550</v>
      </c>
      <c r="C37" t="e">
        <f>VLOOKUP(Table14[[#This Row],[2D RGB]],'Color Chart'!$A$2:$G$143,3,FALSE)</f>
        <v>#N/A</v>
      </c>
      <c r="D37" s="85" t="s">
        <v>551</v>
      </c>
      <c r="E37" s="85" t="s">
        <v>551</v>
      </c>
      <c r="F37" t="b">
        <f>EXACT(E37,D37)</f>
        <v>1</v>
      </c>
      <c r="G37" t="s">
        <v>33</v>
      </c>
      <c r="H37" t="s">
        <v>33</v>
      </c>
      <c r="I37">
        <v>1</v>
      </c>
      <c r="J37" s="85" t="s">
        <v>551</v>
      </c>
      <c r="K37" t="s">
        <v>19</v>
      </c>
      <c r="L37" s="496">
        <f>INT(MID(Table14[[#This Row],[2D RGB]],2,FIND(",",Table14[[#This Row],[2D RGB]],2)-2))</f>
        <v>255</v>
      </c>
      <c r="M37" s="496">
        <f>INT(MID(Table14[[#This Row],[2D RGB]],FIND(",",Table14[[#This Row],[2D RGB]],2)+1,FIND(",",Table14[[#This Row],[2D RGB]],FIND(",",Table14[[#This Row],[2D RGB]],2)+1)-FIND(",",Table14[[#This Row],[2D RGB]],2)-1))</f>
        <v>128</v>
      </c>
      <c r="N37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64</v>
      </c>
      <c r="O37" t="str">
        <f>INDEX($L$1:$N$1,0,MATCH(MAX(L37:N37),L37:N37,0))</f>
        <v>Red</v>
      </c>
      <c r="P37" s="499">
        <f>SQRT(L37^2+M37^2+N37^2)</f>
        <v>292.41238003887594</v>
      </c>
      <c r="Q37" s="499">
        <f>P37-MAX(L37:N37)</f>
        <v>37.412380038875938</v>
      </c>
    </row>
    <row r="38" spans="1:17" x14ac:dyDescent="0.25">
      <c r="A38" t="s">
        <v>95</v>
      </c>
      <c r="B38" t="s">
        <v>96</v>
      </c>
      <c r="C38" t="str">
        <f>VLOOKUP(Table14[[#This Row],[2D RGB]],'Color Chart'!$A$2:$G$143,3,FALSE)</f>
        <v>deep pink</v>
      </c>
      <c r="D38" s="11" t="s">
        <v>51</v>
      </c>
      <c r="E38" s="11" t="s">
        <v>51</v>
      </c>
      <c r="F38" t="b">
        <f>EXACT(E38,D38)</f>
        <v>1</v>
      </c>
      <c r="G38" t="s">
        <v>15</v>
      </c>
      <c r="H38" t="s">
        <v>16</v>
      </c>
      <c r="I38">
        <v>0.25</v>
      </c>
      <c r="J38" s="11" t="s">
        <v>51</v>
      </c>
      <c r="K38" t="s">
        <v>19</v>
      </c>
      <c r="L38" s="496">
        <f>INT(MID(Table14[[#This Row],[2D RGB]],2,FIND(",",Table14[[#This Row],[2D RGB]],2)-2))</f>
        <v>255</v>
      </c>
      <c r="M38" s="496">
        <f>INT(MID(Table14[[#This Row],[2D RGB]],FIND(",",Table14[[#This Row],[2D RGB]],2)+1,FIND(",",Table14[[#This Row],[2D RGB]],FIND(",",Table14[[#This Row],[2D RGB]],2)+1)-FIND(",",Table14[[#This Row],[2D RGB]],2)-1))</f>
        <v>20</v>
      </c>
      <c r="N38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147</v>
      </c>
      <c r="O38" t="str">
        <f>INDEX($L$1:$N$1,0,MATCH(MAX(L38:N38),L38:N38,0))</f>
        <v>Red</v>
      </c>
      <c r="P38" s="499">
        <f>SQRT(L38^2+M38^2+N38^2)</f>
        <v>295.01525384291574</v>
      </c>
      <c r="Q38" s="499">
        <f>P38-MAX(L38:N38)</f>
        <v>40.01525384291574</v>
      </c>
    </row>
    <row r="39" spans="1:17" x14ac:dyDescent="0.25">
      <c r="A39" t="s">
        <v>103</v>
      </c>
      <c r="B39" t="s">
        <v>104</v>
      </c>
      <c r="C39" t="str">
        <f>VLOOKUP(Table14[[#This Row],[2D RGB]],'Color Chart'!$A$2:$G$143,3,FALSE)</f>
        <v>deep pink</v>
      </c>
      <c r="D39" s="11" t="s">
        <v>51</v>
      </c>
      <c r="E39" s="11" t="s">
        <v>51</v>
      </c>
      <c r="F39" t="b">
        <f>EXACT(E39,D39)</f>
        <v>1</v>
      </c>
      <c r="G39" t="s">
        <v>15</v>
      </c>
      <c r="H39" t="s">
        <v>16</v>
      </c>
      <c r="I39">
        <v>0.25</v>
      </c>
      <c r="J39" s="11" t="s">
        <v>51</v>
      </c>
      <c r="K39" t="s">
        <v>19</v>
      </c>
      <c r="L39" s="496">
        <f>INT(MID(Table14[[#This Row],[2D RGB]],2,FIND(",",Table14[[#This Row],[2D RGB]],2)-2))</f>
        <v>255</v>
      </c>
      <c r="M39" s="496">
        <f>INT(MID(Table14[[#This Row],[2D RGB]],FIND(",",Table14[[#This Row],[2D RGB]],2)+1,FIND(",",Table14[[#This Row],[2D RGB]],FIND(",",Table14[[#This Row],[2D RGB]],2)+1)-FIND(",",Table14[[#This Row],[2D RGB]],2)-1))</f>
        <v>20</v>
      </c>
      <c r="N39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147</v>
      </c>
      <c r="O39" t="str">
        <f>INDEX($L$1:$N$1,0,MATCH(MAX(L39:N39),L39:N39,0))</f>
        <v>Red</v>
      </c>
      <c r="P39" s="499">
        <f>SQRT(L39^2+M39^2+N39^2)</f>
        <v>295.01525384291574</v>
      </c>
      <c r="Q39" s="499">
        <f>P39-MAX(L39:N39)</f>
        <v>40.01525384291574</v>
      </c>
    </row>
    <row r="40" spans="1:17" x14ac:dyDescent="0.25">
      <c r="A40" t="s">
        <v>298</v>
      </c>
      <c r="B40" t="s">
        <v>104</v>
      </c>
      <c r="C40" t="str">
        <f>VLOOKUP(Table14[[#This Row],[2D RGB]],'Color Chart'!$A$2:$G$143,3,FALSE)</f>
        <v>deep pink</v>
      </c>
      <c r="D40" s="11" t="s">
        <v>51</v>
      </c>
      <c r="E40" s="11" t="s">
        <v>51</v>
      </c>
      <c r="F40" t="b">
        <f>EXACT(E40,D40)</f>
        <v>1</v>
      </c>
      <c r="G40" t="s">
        <v>15</v>
      </c>
      <c r="H40" t="s">
        <v>16</v>
      </c>
      <c r="I40">
        <v>0.25</v>
      </c>
      <c r="J40" s="11" t="s">
        <v>51</v>
      </c>
      <c r="K40" t="s">
        <v>19</v>
      </c>
      <c r="L40" s="496">
        <f>INT(MID(Table14[[#This Row],[2D RGB]],2,FIND(",",Table14[[#This Row],[2D RGB]],2)-2))</f>
        <v>255</v>
      </c>
      <c r="M40" s="496">
        <f>INT(MID(Table14[[#This Row],[2D RGB]],FIND(",",Table14[[#This Row],[2D RGB]],2)+1,FIND(",",Table14[[#This Row],[2D RGB]],FIND(",",Table14[[#This Row],[2D RGB]],2)+1)-FIND(",",Table14[[#This Row],[2D RGB]],2)-1))</f>
        <v>20</v>
      </c>
      <c r="N40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147</v>
      </c>
      <c r="O40" t="str">
        <f>INDEX($L$1:$N$1,0,MATCH(MAX(L40:N40),L40:N40,0))</f>
        <v>Red</v>
      </c>
      <c r="P40" s="499">
        <f>SQRT(L40^2+M40^2+N40^2)</f>
        <v>295.01525384291574</v>
      </c>
      <c r="Q40" s="499">
        <f>P40-MAX(L40:N40)</f>
        <v>40.01525384291574</v>
      </c>
    </row>
    <row r="41" spans="1:17" x14ac:dyDescent="0.25">
      <c r="A41" t="s">
        <v>342</v>
      </c>
      <c r="B41" t="s">
        <v>343</v>
      </c>
      <c r="C41" t="str">
        <f>VLOOKUP(Table14[[#This Row],[2D RGB]],'Color Chart'!$A$2:$G$143,3,FALSE)</f>
        <v>deep pink</v>
      </c>
      <c r="D41" s="11" t="s">
        <v>51</v>
      </c>
      <c r="E41" s="11" t="s">
        <v>51</v>
      </c>
      <c r="F41" t="b">
        <f>EXACT(E41,D41)</f>
        <v>1</v>
      </c>
      <c r="G41" t="s">
        <v>15</v>
      </c>
      <c r="H41" t="s">
        <v>16</v>
      </c>
      <c r="I41">
        <v>0.25</v>
      </c>
      <c r="J41" s="11" t="s">
        <v>51</v>
      </c>
      <c r="K41" t="s">
        <v>19</v>
      </c>
      <c r="L41" s="496">
        <f>INT(MID(Table14[[#This Row],[2D RGB]],2,FIND(",",Table14[[#This Row],[2D RGB]],2)-2))</f>
        <v>255</v>
      </c>
      <c r="M41" s="496">
        <f>INT(MID(Table14[[#This Row],[2D RGB]],FIND(",",Table14[[#This Row],[2D RGB]],2)+1,FIND(",",Table14[[#This Row],[2D RGB]],FIND(",",Table14[[#This Row],[2D RGB]],2)+1)-FIND(",",Table14[[#This Row],[2D RGB]],2)-1))</f>
        <v>20</v>
      </c>
      <c r="N41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147</v>
      </c>
      <c r="O41" t="str">
        <f>INDEX($L$1:$N$1,0,MATCH(MAX(L41:N41),L41:N41,0))</f>
        <v>Red</v>
      </c>
      <c r="P41" s="499">
        <f>SQRT(L41^2+M41^2+N41^2)</f>
        <v>295.01525384291574</v>
      </c>
      <c r="Q41" s="499">
        <f>P41-MAX(L41:N41)</f>
        <v>40.01525384291574</v>
      </c>
    </row>
    <row r="42" spans="1:17" x14ac:dyDescent="0.25">
      <c r="A42" t="s">
        <v>274</v>
      </c>
      <c r="B42" t="s">
        <v>50</v>
      </c>
      <c r="C42" t="str">
        <f>VLOOKUP(Table14[[#This Row],[2D RGB]],'Color Chart'!$A$2:$G$143,3,FALSE)</f>
        <v>deep pink</v>
      </c>
      <c r="D42" s="11" t="s">
        <v>51</v>
      </c>
      <c r="E42" s="11" t="s">
        <v>51</v>
      </c>
      <c r="F42" t="b">
        <f>EXACT(E42,D42)</f>
        <v>1</v>
      </c>
      <c r="G42" t="s">
        <v>15</v>
      </c>
      <c r="H42" t="s">
        <v>16</v>
      </c>
      <c r="I42">
        <v>0.61</v>
      </c>
      <c r="J42" s="11" t="s">
        <v>51</v>
      </c>
      <c r="K42" t="s">
        <v>19</v>
      </c>
      <c r="L42" s="496">
        <f>INT(MID(Table14[[#This Row],[2D RGB]],2,FIND(",",Table14[[#This Row],[2D RGB]],2)-2))</f>
        <v>255</v>
      </c>
      <c r="M42" s="496">
        <f>INT(MID(Table14[[#This Row],[2D RGB]],FIND(",",Table14[[#This Row],[2D RGB]],2)+1,FIND(",",Table14[[#This Row],[2D RGB]],FIND(",",Table14[[#This Row],[2D RGB]],2)+1)-FIND(",",Table14[[#This Row],[2D RGB]],2)-1))</f>
        <v>20</v>
      </c>
      <c r="N42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147</v>
      </c>
      <c r="O42" t="str">
        <f>INDEX($L$1:$N$1,0,MATCH(MAX(L42:N42),L42:N42,0))</f>
        <v>Red</v>
      </c>
      <c r="P42" s="499">
        <f>SQRT(L42^2+M42^2+N42^2)</f>
        <v>295.01525384291574</v>
      </c>
      <c r="Q42" s="499">
        <f>P42-MAX(L42:N42)</f>
        <v>40.01525384291574</v>
      </c>
    </row>
    <row r="43" spans="1:17" x14ac:dyDescent="0.25">
      <c r="A43" t="s">
        <v>372</v>
      </c>
      <c r="B43" t="s">
        <v>373</v>
      </c>
      <c r="C43" t="str">
        <f>VLOOKUP(Table14[[#This Row],[2D RGB]],'Color Chart'!$A$2:$G$143,3,FALSE)</f>
        <v>deep pink</v>
      </c>
      <c r="D43" s="11" t="s">
        <v>51</v>
      </c>
      <c r="E43" s="11" t="s">
        <v>51</v>
      </c>
      <c r="F43" t="b">
        <f>EXACT(E43,D43)</f>
        <v>1</v>
      </c>
      <c r="G43" t="s">
        <v>15</v>
      </c>
      <c r="H43" t="s">
        <v>16</v>
      </c>
      <c r="I43">
        <v>0.69</v>
      </c>
      <c r="J43" s="11" t="s">
        <v>51</v>
      </c>
      <c r="K43" t="s">
        <v>19</v>
      </c>
      <c r="L43" s="496">
        <f>INT(MID(Table14[[#This Row],[2D RGB]],2,FIND(",",Table14[[#This Row],[2D RGB]],2)-2))</f>
        <v>255</v>
      </c>
      <c r="M43" s="496">
        <f>INT(MID(Table14[[#This Row],[2D RGB]],FIND(",",Table14[[#This Row],[2D RGB]],2)+1,FIND(",",Table14[[#This Row],[2D RGB]],FIND(",",Table14[[#This Row],[2D RGB]],2)+1)-FIND(",",Table14[[#This Row],[2D RGB]],2)-1))</f>
        <v>20</v>
      </c>
      <c r="N43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147</v>
      </c>
      <c r="O43" t="str">
        <f>INDEX($L$1:$N$1,0,MATCH(MAX(L43:N43),L43:N43,0))</f>
        <v>Red</v>
      </c>
      <c r="P43" s="499">
        <f>SQRT(L43^2+M43^2+N43^2)</f>
        <v>295.01525384291574</v>
      </c>
      <c r="Q43" s="499">
        <f>P43-MAX(L43:N43)</f>
        <v>40.01525384291574</v>
      </c>
    </row>
    <row r="44" spans="1:17" x14ac:dyDescent="0.25">
      <c r="A44" t="s">
        <v>49</v>
      </c>
      <c r="B44" t="s">
        <v>50</v>
      </c>
      <c r="C44" t="str">
        <f>VLOOKUP(Table14[[#This Row],[2D RGB]],'Color Chart'!$A$2:$G$143,3,FALSE)</f>
        <v>deep pink</v>
      </c>
      <c r="D44" s="11" t="s">
        <v>51</v>
      </c>
      <c r="E44" s="11" t="s">
        <v>51</v>
      </c>
      <c r="F44" t="b">
        <f>EXACT(E44,D44)</f>
        <v>1</v>
      </c>
      <c r="G44" t="s">
        <v>15</v>
      </c>
      <c r="H44" t="s">
        <v>16</v>
      </c>
      <c r="I44">
        <v>0.74</v>
      </c>
      <c r="J44" s="11" t="s">
        <v>51</v>
      </c>
      <c r="K44" t="s">
        <v>19</v>
      </c>
      <c r="L44" s="496">
        <f>INT(MID(Table14[[#This Row],[2D RGB]],2,FIND(",",Table14[[#This Row],[2D RGB]],2)-2))</f>
        <v>255</v>
      </c>
      <c r="M44" s="496">
        <f>INT(MID(Table14[[#This Row],[2D RGB]],FIND(",",Table14[[#This Row],[2D RGB]],2)+1,FIND(",",Table14[[#This Row],[2D RGB]],FIND(",",Table14[[#This Row],[2D RGB]],2)+1)-FIND(",",Table14[[#This Row],[2D RGB]],2)-1))</f>
        <v>20</v>
      </c>
      <c r="N44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147</v>
      </c>
      <c r="O44" t="str">
        <f>INDEX($L$1:$N$1,0,MATCH(MAX(L44:N44),L44:N44,0))</f>
        <v>Red</v>
      </c>
      <c r="P44" s="499">
        <f>SQRT(L44^2+M44^2+N44^2)</f>
        <v>295.01525384291574</v>
      </c>
      <c r="Q44" s="499">
        <f>P44-MAX(L44:N44)</f>
        <v>40.01525384291574</v>
      </c>
    </row>
    <row r="45" spans="1:17" x14ac:dyDescent="0.25">
      <c r="A45" t="s">
        <v>331</v>
      </c>
      <c r="B45" t="s">
        <v>332</v>
      </c>
      <c r="C45" t="str">
        <f>VLOOKUP(Table14[[#This Row],[2D RGB]],'Color Chart'!$A$2:$G$143,3,FALSE)</f>
        <v>deep pink</v>
      </c>
      <c r="D45" s="11" t="s">
        <v>51</v>
      </c>
      <c r="E45" s="11" t="s">
        <v>51</v>
      </c>
      <c r="F45" t="b">
        <f>EXACT(E45,D45)</f>
        <v>1</v>
      </c>
      <c r="G45" t="s">
        <v>33</v>
      </c>
      <c r="H45" t="s">
        <v>16</v>
      </c>
      <c r="I45">
        <v>0</v>
      </c>
      <c r="J45" s="11" t="s">
        <v>51</v>
      </c>
      <c r="K45" t="s">
        <v>19</v>
      </c>
      <c r="L45" s="496">
        <f>INT(MID(Table14[[#This Row],[2D RGB]],2,FIND(",",Table14[[#This Row],[2D RGB]],2)-2))</f>
        <v>255</v>
      </c>
      <c r="M45" s="496">
        <f>INT(MID(Table14[[#This Row],[2D RGB]],FIND(",",Table14[[#This Row],[2D RGB]],2)+1,FIND(",",Table14[[#This Row],[2D RGB]],FIND(",",Table14[[#This Row],[2D RGB]],2)+1)-FIND(",",Table14[[#This Row],[2D RGB]],2)-1))</f>
        <v>20</v>
      </c>
      <c r="N45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147</v>
      </c>
      <c r="O45" t="str">
        <f>INDEX($L$1:$N$1,0,MATCH(MAX(L45:N45),L45:N45,0))</f>
        <v>Red</v>
      </c>
      <c r="P45" s="499">
        <f>SQRT(L45^2+M45^2+N45^2)</f>
        <v>295.01525384291574</v>
      </c>
      <c r="Q45" s="499">
        <f>P45-MAX(L45:N45)</f>
        <v>40.01525384291574</v>
      </c>
    </row>
    <row r="46" spans="1:17" x14ac:dyDescent="0.25">
      <c r="A46" t="s">
        <v>434</v>
      </c>
      <c r="B46" t="s">
        <v>332</v>
      </c>
      <c r="C46" t="str">
        <f>VLOOKUP(Table14[[#This Row],[2D RGB]],'Color Chart'!$A$2:$G$143,3,FALSE)</f>
        <v>deep pink</v>
      </c>
      <c r="D46" s="11" t="s">
        <v>51</v>
      </c>
      <c r="E46" s="11" t="s">
        <v>51</v>
      </c>
      <c r="F46" t="b">
        <f>EXACT(E46,D46)</f>
        <v>1</v>
      </c>
      <c r="G46" t="s">
        <v>33</v>
      </c>
      <c r="H46" t="s">
        <v>16</v>
      </c>
      <c r="I46">
        <v>0</v>
      </c>
      <c r="J46" s="11" t="s">
        <v>51</v>
      </c>
      <c r="K46" t="s">
        <v>19</v>
      </c>
      <c r="L46" s="496">
        <f>INT(MID(Table14[[#This Row],[2D RGB]],2,FIND(",",Table14[[#This Row],[2D RGB]],2)-2))</f>
        <v>255</v>
      </c>
      <c r="M46" s="496">
        <f>INT(MID(Table14[[#This Row],[2D RGB]],FIND(",",Table14[[#This Row],[2D RGB]],2)+1,FIND(",",Table14[[#This Row],[2D RGB]],FIND(",",Table14[[#This Row],[2D RGB]],2)+1)-FIND(",",Table14[[#This Row],[2D RGB]],2)-1))</f>
        <v>20</v>
      </c>
      <c r="N46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147</v>
      </c>
      <c r="O46" t="str">
        <f>INDEX($L$1:$N$1,0,MATCH(MAX(L46:N46),L46:N46,0))</f>
        <v>Red</v>
      </c>
      <c r="P46" s="499">
        <f>SQRT(L46^2+M46^2+N46^2)</f>
        <v>295.01525384291574</v>
      </c>
      <c r="Q46" s="499">
        <f>P46-MAX(L46:N46)</f>
        <v>40.01525384291574</v>
      </c>
    </row>
    <row r="47" spans="1:17" x14ac:dyDescent="0.25">
      <c r="A47" t="s">
        <v>85</v>
      </c>
      <c r="B47" t="s">
        <v>86</v>
      </c>
      <c r="C47" t="str">
        <f>VLOOKUP(Table14[[#This Row],[2D RGB]],'Color Chart'!$A$2:$G$143,3,FALSE)</f>
        <v>deep pink</v>
      </c>
      <c r="D47" s="11" t="s">
        <v>51</v>
      </c>
      <c r="E47" s="11" t="s">
        <v>51</v>
      </c>
      <c r="F47" t="b">
        <f>EXACT(E47,D47)</f>
        <v>1</v>
      </c>
      <c r="G47" t="s">
        <v>33</v>
      </c>
      <c r="H47" t="s">
        <v>16</v>
      </c>
      <c r="I47">
        <v>0.79</v>
      </c>
      <c r="J47" s="11" t="s">
        <v>51</v>
      </c>
      <c r="K47" t="s">
        <v>19</v>
      </c>
      <c r="L47" s="496">
        <f>INT(MID(Table14[[#This Row],[2D RGB]],2,FIND(",",Table14[[#This Row],[2D RGB]],2)-2))</f>
        <v>255</v>
      </c>
      <c r="M47" s="496">
        <f>INT(MID(Table14[[#This Row],[2D RGB]],FIND(",",Table14[[#This Row],[2D RGB]],2)+1,FIND(",",Table14[[#This Row],[2D RGB]],FIND(",",Table14[[#This Row],[2D RGB]],2)+1)-FIND(",",Table14[[#This Row],[2D RGB]],2)-1))</f>
        <v>20</v>
      </c>
      <c r="N47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147</v>
      </c>
      <c r="O47" t="str">
        <f>INDEX($L$1:$N$1,0,MATCH(MAX(L47:N47),L47:N47,0))</f>
        <v>Red</v>
      </c>
      <c r="P47" s="499">
        <f>SQRT(L47^2+M47^2+N47^2)</f>
        <v>295.01525384291574</v>
      </c>
      <c r="Q47" s="499">
        <f>P47-MAX(L47:N47)</f>
        <v>40.01525384291574</v>
      </c>
    </row>
    <row r="48" spans="1:17" x14ac:dyDescent="0.25">
      <c r="A48" t="s">
        <v>546</v>
      </c>
      <c r="B48" t="s">
        <v>546</v>
      </c>
      <c r="C48" t="e">
        <f>VLOOKUP(Table14[[#This Row],[2D RGB]],'Color Chart'!$A$2:$G$143,3,FALSE)</f>
        <v>#N/A</v>
      </c>
      <c r="D48" s="83" t="s">
        <v>547</v>
      </c>
      <c r="E48" s="83" t="s">
        <v>547</v>
      </c>
      <c r="F48" t="b">
        <f>EXACT(E48,D48)</f>
        <v>1</v>
      </c>
      <c r="G48" t="s">
        <v>33</v>
      </c>
      <c r="H48" t="s">
        <v>33</v>
      </c>
      <c r="I48">
        <v>1</v>
      </c>
      <c r="J48" s="83" t="s">
        <v>547</v>
      </c>
      <c r="K48" t="s">
        <v>19</v>
      </c>
      <c r="L48" s="496">
        <f>INT(MID(Table14[[#This Row],[2D RGB]],2,FIND(",",Table14[[#This Row],[2D RGB]],2)-2))</f>
        <v>255</v>
      </c>
      <c r="M48" s="496">
        <f>INT(MID(Table14[[#This Row],[2D RGB]],FIND(",",Table14[[#This Row],[2D RGB]],2)+1,FIND(",",Table14[[#This Row],[2D RGB]],FIND(",",Table14[[#This Row],[2D RGB]],2)+1)-FIND(",",Table14[[#This Row],[2D RGB]],2)-1))</f>
        <v>150</v>
      </c>
      <c r="N48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48" t="str">
        <f>INDEX($L$1:$N$1,0,MATCH(MAX(L48:N48),L48:N48,0))</f>
        <v>Red</v>
      </c>
      <c r="P48" s="499">
        <f>SQRT(L48^2+M48^2+N48^2)</f>
        <v>295.84624384974029</v>
      </c>
      <c r="Q48" s="499">
        <f>P48-MAX(L48:N48)</f>
        <v>40.84624384974029</v>
      </c>
    </row>
    <row r="49" spans="1:17" x14ac:dyDescent="0.25">
      <c r="A49" t="s">
        <v>248</v>
      </c>
      <c r="B49" t="s">
        <v>249</v>
      </c>
      <c r="C49" t="str">
        <f>VLOOKUP(Table14[[#This Row],[2D RGB]],'Color Chart'!$A$2:$G$143,3,FALSE)</f>
        <v>coral</v>
      </c>
      <c r="D49" s="54" t="s">
        <v>250</v>
      </c>
      <c r="E49" s="54" t="s">
        <v>250</v>
      </c>
      <c r="F49" t="b">
        <f>EXACT(E49,D49)</f>
        <v>1</v>
      </c>
      <c r="G49" t="s">
        <v>15</v>
      </c>
      <c r="H49" t="s">
        <v>16</v>
      </c>
      <c r="I49">
        <v>0.2</v>
      </c>
      <c r="J49" s="54" t="s">
        <v>250</v>
      </c>
      <c r="K49" t="s">
        <v>19</v>
      </c>
      <c r="L49" s="496">
        <f>INT(MID(Table14[[#This Row],[2D RGB]],2,FIND(",",Table14[[#This Row],[2D RGB]],2)-2))</f>
        <v>255</v>
      </c>
      <c r="M49" s="496">
        <f>INT(MID(Table14[[#This Row],[2D RGB]],FIND(",",Table14[[#This Row],[2D RGB]],2)+1,FIND(",",Table14[[#This Row],[2D RGB]],FIND(",",Table14[[#This Row],[2D RGB]],2)+1)-FIND(",",Table14[[#This Row],[2D RGB]],2)-1))</f>
        <v>127</v>
      </c>
      <c r="N49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80</v>
      </c>
      <c r="O49" t="str">
        <f>INDEX($L$1:$N$1,0,MATCH(MAX(L49:N49),L49:N49,0))</f>
        <v>Red</v>
      </c>
      <c r="P49" s="499">
        <f>SQRT(L49^2+M49^2+N49^2)</f>
        <v>295.89525173615073</v>
      </c>
      <c r="Q49" s="499">
        <f>P49-MAX(L49:N49)</f>
        <v>40.895251736150726</v>
      </c>
    </row>
    <row r="50" spans="1:17" x14ac:dyDescent="0.25">
      <c r="A50" t="s">
        <v>398</v>
      </c>
      <c r="B50" t="s">
        <v>249</v>
      </c>
      <c r="C50" t="str">
        <f>VLOOKUP(Table14[[#This Row],[2D RGB]],'Color Chart'!$A$2:$G$143,3,FALSE)</f>
        <v>coral</v>
      </c>
      <c r="D50" s="54" t="s">
        <v>250</v>
      </c>
      <c r="E50" s="54" t="s">
        <v>250</v>
      </c>
      <c r="F50" t="b">
        <f>EXACT(E50,D50)</f>
        <v>1</v>
      </c>
      <c r="G50" t="s">
        <v>15</v>
      </c>
      <c r="H50" t="s">
        <v>16</v>
      </c>
      <c r="I50">
        <v>0.24</v>
      </c>
      <c r="J50" s="54" t="s">
        <v>250</v>
      </c>
      <c r="K50" t="s">
        <v>19</v>
      </c>
      <c r="L50" s="496">
        <f>INT(MID(Table14[[#This Row],[2D RGB]],2,FIND(",",Table14[[#This Row],[2D RGB]],2)-2))</f>
        <v>255</v>
      </c>
      <c r="M50" s="496">
        <f>INT(MID(Table14[[#This Row],[2D RGB]],FIND(",",Table14[[#This Row],[2D RGB]],2)+1,FIND(",",Table14[[#This Row],[2D RGB]],FIND(",",Table14[[#This Row],[2D RGB]],2)+1)-FIND(",",Table14[[#This Row],[2D RGB]],2)-1))</f>
        <v>127</v>
      </c>
      <c r="N50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80</v>
      </c>
      <c r="O50" t="str">
        <f>INDEX($L$1:$N$1,0,MATCH(MAX(L50:N50),L50:N50,0))</f>
        <v>Red</v>
      </c>
      <c r="P50" s="499">
        <f>SQRT(L50^2+M50^2+N50^2)</f>
        <v>295.89525173615073</v>
      </c>
      <c r="Q50" s="499">
        <f>P50-MAX(L50:N50)</f>
        <v>40.895251736150726</v>
      </c>
    </row>
    <row r="51" spans="1:17" x14ac:dyDescent="0.25">
      <c r="A51" t="s">
        <v>301</v>
      </c>
      <c r="B51" t="s">
        <v>249</v>
      </c>
      <c r="C51" t="str">
        <f>VLOOKUP(Table14[[#This Row],[2D RGB]],'Color Chart'!$A$2:$G$143,3,FALSE)</f>
        <v>coral</v>
      </c>
      <c r="D51" s="54" t="s">
        <v>250</v>
      </c>
      <c r="E51" s="54" t="s">
        <v>250</v>
      </c>
      <c r="F51" t="b">
        <f>EXACT(E51,D51)</f>
        <v>1</v>
      </c>
      <c r="G51" t="s">
        <v>15</v>
      </c>
      <c r="H51" t="s">
        <v>16</v>
      </c>
      <c r="I51">
        <v>0.25</v>
      </c>
      <c r="J51" s="54" t="s">
        <v>250</v>
      </c>
      <c r="K51" t="s">
        <v>19</v>
      </c>
      <c r="L51" s="496">
        <f>INT(MID(Table14[[#This Row],[2D RGB]],2,FIND(",",Table14[[#This Row],[2D RGB]],2)-2))</f>
        <v>255</v>
      </c>
      <c r="M51" s="496">
        <f>INT(MID(Table14[[#This Row],[2D RGB]],FIND(",",Table14[[#This Row],[2D RGB]],2)+1,FIND(",",Table14[[#This Row],[2D RGB]],FIND(",",Table14[[#This Row],[2D RGB]],2)+1)-FIND(",",Table14[[#This Row],[2D RGB]],2)-1))</f>
        <v>127</v>
      </c>
      <c r="N51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80</v>
      </c>
      <c r="O51" t="str">
        <f>INDEX($L$1:$N$1,0,MATCH(MAX(L51:N51),L51:N51,0))</f>
        <v>Red</v>
      </c>
      <c r="P51" s="499">
        <f>SQRT(L51^2+M51^2+N51^2)</f>
        <v>295.89525173615073</v>
      </c>
      <c r="Q51" s="499">
        <f>P51-MAX(L51:N51)</f>
        <v>40.895251736150726</v>
      </c>
    </row>
    <row r="52" spans="1:17" x14ac:dyDescent="0.25">
      <c r="A52" t="s">
        <v>311</v>
      </c>
      <c r="B52" t="s">
        <v>249</v>
      </c>
      <c r="C52" t="str">
        <f>VLOOKUP(Table14[[#This Row],[2D RGB]],'Color Chart'!$A$2:$G$143,3,FALSE)</f>
        <v>coral</v>
      </c>
      <c r="D52" s="54" t="s">
        <v>250</v>
      </c>
      <c r="E52" s="54" t="s">
        <v>250</v>
      </c>
      <c r="F52" t="b">
        <f>EXACT(E52,D52)</f>
        <v>1</v>
      </c>
      <c r="G52" t="s">
        <v>15</v>
      </c>
      <c r="H52" t="s">
        <v>16</v>
      </c>
      <c r="I52">
        <v>0.25</v>
      </c>
      <c r="J52" s="54" t="s">
        <v>250</v>
      </c>
      <c r="K52" t="s">
        <v>19</v>
      </c>
      <c r="L52" s="496">
        <f>INT(MID(Table14[[#This Row],[2D RGB]],2,FIND(",",Table14[[#This Row],[2D RGB]],2)-2))</f>
        <v>255</v>
      </c>
      <c r="M52" s="496">
        <f>INT(MID(Table14[[#This Row],[2D RGB]],FIND(",",Table14[[#This Row],[2D RGB]],2)+1,FIND(",",Table14[[#This Row],[2D RGB]],FIND(",",Table14[[#This Row],[2D RGB]],2)+1)-FIND(",",Table14[[#This Row],[2D RGB]],2)-1))</f>
        <v>127</v>
      </c>
      <c r="N52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80</v>
      </c>
      <c r="O52" t="str">
        <f>INDEX($L$1:$N$1,0,MATCH(MAX(L52:N52),L52:N52,0))</f>
        <v>Red</v>
      </c>
      <c r="P52" s="499">
        <f>SQRT(L52^2+M52^2+N52^2)</f>
        <v>295.89525173615073</v>
      </c>
      <c r="Q52" s="499">
        <f>P52-MAX(L52:N52)</f>
        <v>40.895251736150726</v>
      </c>
    </row>
    <row r="53" spans="1:17" x14ac:dyDescent="0.25">
      <c r="A53" t="s">
        <v>428</v>
      </c>
      <c r="B53" t="s">
        <v>429</v>
      </c>
      <c r="C53" t="str">
        <f>VLOOKUP(Table14[[#This Row],[2D RGB]],'Color Chart'!$A$2:$G$143,3,FALSE)</f>
        <v>orange</v>
      </c>
      <c r="D53" s="12" t="s">
        <v>54</v>
      </c>
      <c r="E53" s="12" t="s">
        <v>54</v>
      </c>
      <c r="F53" t="b">
        <f>EXACT(E53,D53)</f>
        <v>1</v>
      </c>
      <c r="G53" t="s">
        <v>15</v>
      </c>
      <c r="H53" t="s">
        <v>16</v>
      </c>
      <c r="I53">
        <v>0.26</v>
      </c>
      <c r="J53" s="12" t="s">
        <v>54</v>
      </c>
      <c r="K53" t="s">
        <v>19</v>
      </c>
      <c r="L53" s="496">
        <f>INT(MID(Table14[[#This Row],[2D RGB]],2,FIND(",",Table14[[#This Row],[2D RGB]],2)-2))</f>
        <v>255</v>
      </c>
      <c r="M53" s="496">
        <f>INT(MID(Table14[[#This Row],[2D RGB]],FIND(",",Table14[[#This Row],[2D RGB]],2)+1,FIND(",",Table14[[#This Row],[2D RGB]],FIND(",",Table14[[#This Row],[2D RGB]],2)+1)-FIND(",",Table14[[#This Row],[2D RGB]],2)-1))</f>
        <v>165</v>
      </c>
      <c r="N53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53" t="str">
        <f>INDEX($L$1:$N$1,0,MATCH(MAX(L53:N53),L53:N53,0))</f>
        <v>Red</v>
      </c>
      <c r="P53" s="499">
        <f>SQRT(L53^2+M53^2+N53^2)</f>
        <v>303.7268509697488</v>
      </c>
      <c r="Q53" s="499">
        <f>P53-MAX(L53:N53)</f>
        <v>48.726850969748796</v>
      </c>
    </row>
    <row r="54" spans="1:17" x14ac:dyDescent="0.25">
      <c r="A54" t="s">
        <v>438</v>
      </c>
      <c r="B54" t="s">
        <v>429</v>
      </c>
      <c r="C54" t="str">
        <f>VLOOKUP(Table14[[#This Row],[2D RGB]],'Color Chart'!$A$2:$G$143,3,FALSE)</f>
        <v>orange</v>
      </c>
      <c r="D54" s="12" t="s">
        <v>54</v>
      </c>
      <c r="E54" s="12" t="s">
        <v>54</v>
      </c>
      <c r="F54" t="b">
        <f>EXACT(E54,D54)</f>
        <v>1</v>
      </c>
      <c r="G54" t="s">
        <v>15</v>
      </c>
      <c r="H54" t="s">
        <v>16</v>
      </c>
      <c r="I54">
        <v>0.26</v>
      </c>
      <c r="J54" s="12" t="s">
        <v>54</v>
      </c>
      <c r="K54" t="s">
        <v>19</v>
      </c>
      <c r="L54" s="496">
        <f>INT(MID(Table14[[#This Row],[2D RGB]],2,FIND(",",Table14[[#This Row],[2D RGB]],2)-2))</f>
        <v>255</v>
      </c>
      <c r="M54" s="496">
        <f>INT(MID(Table14[[#This Row],[2D RGB]],FIND(",",Table14[[#This Row],[2D RGB]],2)+1,FIND(",",Table14[[#This Row],[2D RGB]],FIND(",",Table14[[#This Row],[2D RGB]],2)+1)-FIND(",",Table14[[#This Row],[2D RGB]],2)-1))</f>
        <v>165</v>
      </c>
      <c r="N54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54" t="str">
        <f>INDEX($L$1:$N$1,0,MATCH(MAX(L54:N54),L54:N54,0))</f>
        <v>Red</v>
      </c>
      <c r="P54" s="499">
        <f>SQRT(L54^2+M54^2+N54^2)</f>
        <v>303.7268509697488</v>
      </c>
      <c r="Q54" s="499">
        <f>P54-MAX(L54:N54)</f>
        <v>48.726850969748796</v>
      </c>
    </row>
    <row r="55" spans="1:17" x14ac:dyDescent="0.25">
      <c r="A55" t="s">
        <v>52</v>
      </c>
      <c r="B55" t="s">
        <v>53</v>
      </c>
      <c r="C55" t="str">
        <f>VLOOKUP(Table14[[#This Row],[2D RGB]],'Color Chart'!$A$2:$G$143,3,FALSE)</f>
        <v>orange</v>
      </c>
      <c r="D55" s="12" t="s">
        <v>54</v>
      </c>
      <c r="E55" s="12" t="s">
        <v>54</v>
      </c>
      <c r="F55" t="b">
        <f>EXACT(E55,D55)</f>
        <v>1</v>
      </c>
      <c r="G55" t="s">
        <v>15</v>
      </c>
      <c r="H55" t="s">
        <v>16</v>
      </c>
      <c r="I55">
        <v>0.66</v>
      </c>
      <c r="J55" s="12" t="s">
        <v>54</v>
      </c>
      <c r="K55" t="s">
        <v>19</v>
      </c>
      <c r="L55" s="496">
        <f>INT(MID(Table14[[#This Row],[2D RGB]],2,FIND(",",Table14[[#This Row],[2D RGB]],2)-2))</f>
        <v>255</v>
      </c>
      <c r="M55" s="496">
        <f>INT(MID(Table14[[#This Row],[2D RGB]],FIND(",",Table14[[#This Row],[2D RGB]],2)+1,FIND(",",Table14[[#This Row],[2D RGB]],FIND(",",Table14[[#This Row],[2D RGB]],2)+1)-FIND(",",Table14[[#This Row],[2D RGB]],2)-1))</f>
        <v>165</v>
      </c>
      <c r="N55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55" t="str">
        <f>INDEX($L$1:$N$1,0,MATCH(MAX(L55:N55),L55:N55,0))</f>
        <v>Red</v>
      </c>
      <c r="P55" s="499">
        <f>SQRT(L55^2+M55^2+N55^2)</f>
        <v>303.7268509697488</v>
      </c>
      <c r="Q55" s="499">
        <f>P55-MAX(L55:N55)</f>
        <v>48.726850969748796</v>
      </c>
    </row>
    <row r="56" spans="1:17" x14ac:dyDescent="0.25">
      <c r="A56" t="s">
        <v>90</v>
      </c>
      <c r="B56" t="s">
        <v>83</v>
      </c>
      <c r="C56" t="e">
        <f>VLOOKUP(Table14[[#This Row],[2D RGB]],'Color Chart'!$A$2:$G$143,3,FALSE)</f>
        <v>#N/A</v>
      </c>
      <c r="D56" s="20" t="s">
        <v>91</v>
      </c>
      <c r="E56" s="20" t="s">
        <v>91</v>
      </c>
      <c r="F56" t="b">
        <f>EXACT(E56,D56)</f>
        <v>1</v>
      </c>
      <c r="G56" t="s">
        <v>15</v>
      </c>
      <c r="H56" t="s">
        <v>16</v>
      </c>
      <c r="I56">
        <v>0.2</v>
      </c>
      <c r="J56" s="20" t="s">
        <v>91</v>
      </c>
      <c r="K56" t="s">
        <v>19</v>
      </c>
      <c r="L56" s="496">
        <f>INT(MID(Table14[[#This Row],[2D RGB]],2,FIND(",",Table14[[#This Row],[2D RGB]],2)-2))</f>
        <v>255</v>
      </c>
      <c r="M56" s="496">
        <f>INT(MID(Table14[[#This Row],[2D RGB]],FIND(",",Table14[[#This Row],[2D RGB]],2)+1,FIND(",",Table14[[#This Row],[2D RGB]],FIND(",",Table14[[#This Row],[2D RGB]],2)+1)-FIND(",",Table14[[#This Row],[2D RGB]],2)-1))</f>
        <v>128</v>
      </c>
      <c r="N56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114</v>
      </c>
      <c r="O56" t="str">
        <f>INDEX($L$1:$N$1,0,MATCH(MAX(L56:N56),L56:N56,0))</f>
        <v>Red</v>
      </c>
      <c r="P56" s="499">
        <f>SQRT(L56^2+M56^2+N56^2)</f>
        <v>307.25396661393972</v>
      </c>
      <c r="Q56" s="499">
        <f>P56-MAX(L56:N56)</f>
        <v>52.253966613939724</v>
      </c>
    </row>
    <row r="57" spans="1:17" x14ac:dyDescent="0.25">
      <c r="A57" t="s">
        <v>457</v>
      </c>
      <c r="B57" t="s">
        <v>458</v>
      </c>
      <c r="C57" t="e">
        <f>VLOOKUP(Table14[[#This Row],[2D RGB]],'Color Chart'!$A$2:$G$143,3,FALSE)</f>
        <v>#N/A</v>
      </c>
      <c r="D57" s="72" t="s">
        <v>459</v>
      </c>
      <c r="E57" s="72" t="s">
        <v>459</v>
      </c>
      <c r="F57" t="b">
        <f>EXACT(E57,D57)</f>
        <v>1</v>
      </c>
      <c r="G57" t="s">
        <v>15</v>
      </c>
      <c r="H57" t="s">
        <v>16</v>
      </c>
      <c r="I57">
        <v>0.39</v>
      </c>
      <c r="J57" s="72" t="s">
        <v>459</v>
      </c>
      <c r="K57" t="s">
        <v>19</v>
      </c>
      <c r="L57" s="496">
        <f>INT(MID(Table14[[#This Row],[2D RGB]],2,FIND(",",Table14[[#This Row],[2D RGB]],2)-2))</f>
        <v>192</v>
      </c>
      <c r="M57" s="496">
        <f>INT(MID(Table14[[#This Row],[2D RGB]],FIND(",",Table14[[#This Row],[2D RGB]],2)+1,FIND(",",Table14[[#This Row],[2D RGB]],FIND(",",Table14[[#This Row],[2D RGB]],2)+1)-FIND(",",Table14[[#This Row],[2D RGB]],2)-1))</f>
        <v>64</v>
      </c>
      <c r="N57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138</v>
      </c>
      <c r="O57" t="str">
        <f>INDEX($L$1:$N$1,0,MATCH(MAX(L57:N57),L57:N57,0))</f>
        <v>Red</v>
      </c>
      <c r="P57" s="499">
        <f>SQRT(L57^2+M57^2+N57^2)</f>
        <v>244.95713910804886</v>
      </c>
      <c r="Q57" s="499">
        <f>P57-MAX(L57:N57)</f>
        <v>52.957139108048864</v>
      </c>
    </row>
    <row r="58" spans="1:17" x14ac:dyDescent="0.25">
      <c r="A58" t="s">
        <v>402</v>
      </c>
      <c r="B58" t="s">
        <v>336</v>
      </c>
      <c r="C58" t="str">
        <f>VLOOKUP(Table14[[#This Row],[2D RGB]],'Color Chart'!$A$2:$G$143,3,FALSE)</f>
        <v>purple</v>
      </c>
      <c r="D58" s="44" t="s">
        <v>191</v>
      </c>
      <c r="E58" s="44" t="s">
        <v>191</v>
      </c>
      <c r="F58" t="b">
        <f>EXACT(E58,D58)</f>
        <v>1</v>
      </c>
      <c r="G58" t="s">
        <v>15</v>
      </c>
      <c r="H58" t="s">
        <v>16</v>
      </c>
      <c r="I58">
        <v>0.17</v>
      </c>
      <c r="J58" s="44" t="s">
        <v>191</v>
      </c>
      <c r="K58" t="s">
        <v>19</v>
      </c>
      <c r="L58" s="496">
        <f>INT(MID(Table14[[#This Row],[2D RGB]],2,FIND(",",Table14[[#This Row],[2D RGB]],2)-2))</f>
        <v>128</v>
      </c>
      <c r="M58" s="496">
        <f>INT(MID(Table14[[#This Row],[2D RGB]],FIND(",",Table14[[#This Row],[2D RGB]],2)+1,FIND(",",Table14[[#This Row],[2D RGB]],FIND(",",Table14[[#This Row],[2D RGB]],2)+1)-FIND(",",Table14[[#This Row],[2D RGB]],2)-1))</f>
        <v>0</v>
      </c>
      <c r="N58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128</v>
      </c>
      <c r="O58" t="str">
        <f>INDEX($L$1:$N$1,0,MATCH(MAX(L58:N58),L58:N58,0))</f>
        <v>Red</v>
      </c>
      <c r="P58" s="499">
        <f>SQRT(L58^2+M58^2+N58^2)</f>
        <v>181.01933598375618</v>
      </c>
      <c r="Q58" s="499">
        <f>P58-MAX(L58:N58)</f>
        <v>53.019335983756179</v>
      </c>
    </row>
    <row r="59" spans="1:17" x14ac:dyDescent="0.25">
      <c r="A59" t="s">
        <v>349</v>
      </c>
      <c r="B59" t="s">
        <v>74</v>
      </c>
      <c r="C59" t="str">
        <f>VLOOKUP(Table14[[#This Row],[2D RGB]],'Color Chart'!$A$2:$G$143,3,FALSE)</f>
        <v>olive</v>
      </c>
      <c r="D59" s="17" t="s">
        <v>75</v>
      </c>
      <c r="E59" s="17" t="s">
        <v>75</v>
      </c>
      <c r="F59" t="b">
        <f>EXACT(E59,D59)</f>
        <v>1</v>
      </c>
      <c r="G59" t="s">
        <v>15</v>
      </c>
      <c r="H59" t="s">
        <v>16</v>
      </c>
      <c r="I59">
        <v>0.19</v>
      </c>
      <c r="J59" s="17" t="s">
        <v>75</v>
      </c>
      <c r="K59" t="s">
        <v>19</v>
      </c>
      <c r="L59" s="496">
        <f>INT(MID(Table14[[#This Row],[2D RGB]],2,FIND(",",Table14[[#This Row],[2D RGB]],2)-2))</f>
        <v>128</v>
      </c>
      <c r="M59" s="496">
        <f>INT(MID(Table14[[#This Row],[2D RGB]],FIND(",",Table14[[#This Row],[2D RGB]],2)+1,FIND(",",Table14[[#This Row],[2D RGB]],FIND(",",Table14[[#This Row],[2D RGB]],2)+1)-FIND(",",Table14[[#This Row],[2D RGB]],2)-1))</f>
        <v>128</v>
      </c>
      <c r="N59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59" t="str">
        <f>INDEX($L$1:$N$1,0,MATCH(MAX(L59:N59),L59:N59,0))</f>
        <v>Red</v>
      </c>
      <c r="P59" s="499">
        <f>SQRT(L59^2+M59^2+N59^2)</f>
        <v>181.01933598375618</v>
      </c>
      <c r="Q59" s="499">
        <f>P59-MAX(L59:N59)</f>
        <v>53.019335983756179</v>
      </c>
    </row>
    <row r="60" spans="1:17" x14ac:dyDescent="0.25">
      <c r="A60" t="s">
        <v>353</v>
      </c>
      <c r="B60" t="s">
        <v>336</v>
      </c>
      <c r="C60" t="str">
        <f>VLOOKUP(Table14[[#This Row],[2D RGB]],'Color Chart'!$A$2:$G$143,3,FALSE)</f>
        <v>purple</v>
      </c>
      <c r="D60" s="44" t="s">
        <v>191</v>
      </c>
      <c r="E60" s="44" t="s">
        <v>191</v>
      </c>
      <c r="F60" t="b">
        <f>EXACT(E60,D60)</f>
        <v>1</v>
      </c>
      <c r="G60" t="s">
        <v>15</v>
      </c>
      <c r="H60" t="s">
        <v>16</v>
      </c>
      <c r="I60">
        <v>0.2</v>
      </c>
      <c r="J60" s="44" t="s">
        <v>191</v>
      </c>
      <c r="K60" t="s">
        <v>19</v>
      </c>
      <c r="L60" s="496">
        <f>INT(MID(Table14[[#This Row],[2D RGB]],2,FIND(",",Table14[[#This Row],[2D RGB]],2)-2))</f>
        <v>128</v>
      </c>
      <c r="M60" s="496">
        <f>INT(MID(Table14[[#This Row],[2D RGB]],FIND(",",Table14[[#This Row],[2D RGB]],2)+1,FIND(",",Table14[[#This Row],[2D RGB]],FIND(",",Table14[[#This Row],[2D RGB]],2)+1)-FIND(",",Table14[[#This Row],[2D RGB]],2)-1))</f>
        <v>0</v>
      </c>
      <c r="N60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128</v>
      </c>
      <c r="O60" t="str">
        <f>INDEX($L$1:$N$1,0,MATCH(MAX(L60:N60),L60:N60,0))</f>
        <v>Red</v>
      </c>
      <c r="P60" s="499">
        <f>SQRT(L60^2+M60^2+N60^2)</f>
        <v>181.01933598375618</v>
      </c>
      <c r="Q60" s="499">
        <f>P60-MAX(L60:N60)</f>
        <v>53.019335983756179</v>
      </c>
    </row>
    <row r="61" spans="1:17" x14ac:dyDescent="0.25">
      <c r="A61" t="s">
        <v>73</v>
      </c>
      <c r="B61" t="s">
        <v>74</v>
      </c>
      <c r="C61" t="str">
        <f>VLOOKUP(Table14[[#This Row],[2D RGB]],'Color Chart'!$A$2:$G$143,3,FALSE)</f>
        <v>olive</v>
      </c>
      <c r="D61" s="17" t="s">
        <v>75</v>
      </c>
      <c r="E61" s="17" t="s">
        <v>75</v>
      </c>
      <c r="F61" t="b">
        <f>EXACT(E61,D61)</f>
        <v>1</v>
      </c>
      <c r="G61" t="s">
        <v>15</v>
      </c>
      <c r="H61" t="s">
        <v>16</v>
      </c>
      <c r="I61">
        <v>0.23</v>
      </c>
      <c r="J61" s="17" t="s">
        <v>75</v>
      </c>
      <c r="K61" t="s">
        <v>19</v>
      </c>
      <c r="L61" s="496">
        <f>INT(MID(Table14[[#This Row],[2D RGB]],2,FIND(",",Table14[[#This Row],[2D RGB]],2)-2))</f>
        <v>128</v>
      </c>
      <c r="M61" s="496">
        <f>INT(MID(Table14[[#This Row],[2D RGB]],FIND(",",Table14[[#This Row],[2D RGB]],2)+1,FIND(",",Table14[[#This Row],[2D RGB]],FIND(",",Table14[[#This Row],[2D RGB]],2)+1)-FIND(",",Table14[[#This Row],[2D RGB]],2)-1))</f>
        <v>128</v>
      </c>
      <c r="N61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61" t="str">
        <f>INDEX($L$1:$N$1,0,MATCH(MAX(L61:N61),L61:N61,0))</f>
        <v>Red</v>
      </c>
      <c r="P61" s="499">
        <f>SQRT(L61^2+M61^2+N61^2)</f>
        <v>181.01933598375618</v>
      </c>
      <c r="Q61" s="499">
        <f>P61-MAX(L61:N61)</f>
        <v>53.019335983756179</v>
      </c>
    </row>
    <row r="62" spans="1:17" x14ac:dyDescent="0.25">
      <c r="A62" t="s">
        <v>335</v>
      </c>
      <c r="B62" t="s">
        <v>336</v>
      </c>
      <c r="C62" t="str">
        <f>VLOOKUP(Table14[[#This Row],[2D RGB]],'Color Chart'!$A$2:$G$143,3,FALSE)</f>
        <v>purple</v>
      </c>
      <c r="D62" s="44" t="s">
        <v>191</v>
      </c>
      <c r="E62" s="44" t="s">
        <v>191</v>
      </c>
      <c r="F62" t="b">
        <f>EXACT(E62,D62)</f>
        <v>1</v>
      </c>
      <c r="G62" t="s">
        <v>15</v>
      </c>
      <c r="H62" t="s">
        <v>16</v>
      </c>
      <c r="I62">
        <v>0.25</v>
      </c>
      <c r="J62" s="44" t="s">
        <v>191</v>
      </c>
      <c r="K62" t="s">
        <v>19</v>
      </c>
      <c r="L62" s="496">
        <f>INT(MID(Table14[[#This Row],[2D RGB]],2,FIND(",",Table14[[#This Row],[2D RGB]],2)-2))</f>
        <v>128</v>
      </c>
      <c r="M62" s="496">
        <f>INT(MID(Table14[[#This Row],[2D RGB]],FIND(",",Table14[[#This Row],[2D RGB]],2)+1,FIND(",",Table14[[#This Row],[2D RGB]],FIND(",",Table14[[#This Row],[2D RGB]],2)+1)-FIND(",",Table14[[#This Row],[2D RGB]],2)-1))</f>
        <v>0</v>
      </c>
      <c r="N62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128</v>
      </c>
      <c r="O62" t="str">
        <f>INDEX($L$1:$N$1,0,MATCH(MAX(L62:N62),L62:N62,0))</f>
        <v>Red</v>
      </c>
      <c r="P62" s="499">
        <f>SQRT(L62^2+M62^2+N62^2)</f>
        <v>181.01933598375618</v>
      </c>
      <c r="Q62" s="499">
        <f>P62-MAX(L62:N62)</f>
        <v>53.019335983756179</v>
      </c>
    </row>
    <row r="63" spans="1:17" x14ac:dyDescent="0.25">
      <c r="A63" t="s">
        <v>196</v>
      </c>
      <c r="B63" t="s">
        <v>190</v>
      </c>
      <c r="C63" t="str">
        <f>VLOOKUP(Table14[[#This Row],[2D RGB]],'Color Chart'!$A$2:$G$143,3,FALSE)</f>
        <v>purple</v>
      </c>
      <c r="D63" s="44" t="s">
        <v>191</v>
      </c>
      <c r="E63" s="44" t="s">
        <v>191</v>
      </c>
      <c r="F63" t="b">
        <f>EXACT(E63,D63)</f>
        <v>1</v>
      </c>
      <c r="G63" t="s">
        <v>15</v>
      </c>
      <c r="H63" t="s">
        <v>16</v>
      </c>
      <c r="I63">
        <v>0.49</v>
      </c>
      <c r="J63" s="44" t="s">
        <v>191</v>
      </c>
      <c r="K63" t="s">
        <v>19</v>
      </c>
      <c r="L63" s="496">
        <f>INT(MID(Table14[[#This Row],[2D RGB]],2,FIND(",",Table14[[#This Row],[2D RGB]],2)-2))</f>
        <v>128</v>
      </c>
      <c r="M63" s="496">
        <f>INT(MID(Table14[[#This Row],[2D RGB]],FIND(",",Table14[[#This Row],[2D RGB]],2)+1,FIND(",",Table14[[#This Row],[2D RGB]],FIND(",",Table14[[#This Row],[2D RGB]],2)+1)-FIND(",",Table14[[#This Row],[2D RGB]],2)-1))</f>
        <v>0</v>
      </c>
      <c r="N63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128</v>
      </c>
      <c r="O63" t="str">
        <f>INDEX($L$1:$N$1,0,MATCH(MAX(L63:N63),L63:N63,0))</f>
        <v>Red</v>
      </c>
      <c r="P63" s="499">
        <f>SQRT(L63^2+M63^2+N63^2)</f>
        <v>181.01933598375618</v>
      </c>
      <c r="Q63" s="499">
        <f>P63-MAX(L63:N63)</f>
        <v>53.019335983756179</v>
      </c>
    </row>
    <row r="64" spans="1:17" x14ac:dyDescent="0.25">
      <c r="A64" t="s">
        <v>189</v>
      </c>
      <c r="B64" t="s">
        <v>190</v>
      </c>
      <c r="C64" t="str">
        <f>VLOOKUP(Table14[[#This Row],[2D RGB]],'Color Chart'!$A$2:$G$143,3,FALSE)</f>
        <v>purple</v>
      </c>
      <c r="D64" s="44" t="s">
        <v>191</v>
      </c>
      <c r="E64" s="44" t="s">
        <v>191</v>
      </c>
      <c r="F64" t="b">
        <f>EXACT(E64,D64)</f>
        <v>1</v>
      </c>
      <c r="G64" t="s">
        <v>33</v>
      </c>
      <c r="H64" t="s">
        <v>16</v>
      </c>
      <c r="I64">
        <v>0.5</v>
      </c>
      <c r="J64" s="44" t="s">
        <v>191</v>
      </c>
      <c r="K64" t="s">
        <v>19</v>
      </c>
      <c r="L64" s="496">
        <f>INT(MID(Table14[[#This Row],[2D RGB]],2,FIND(",",Table14[[#This Row],[2D RGB]],2)-2))</f>
        <v>128</v>
      </c>
      <c r="M64" s="496">
        <f>INT(MID(Table14[[#This Row],[2D RGB]],FIND(",",Table14[[#This Row],[2D RGB]],2)+1,FIND(",",Table14[[#This Row],[2D RGB]],FIND(",",Table14[[#This Row],[2D RGB]],2)+1)-FIND(",",Table14[[#This Row],[2D RGB]],2)-1))</f>
        <v>0</v>
      </c>
      <c r="N64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128</v>
      </c>
      <c r="O64" t="str">
        <f>INDEX($L$1:$N$1,0,MATCH(MAX(L64:N64),L64:N64,0))</f>
        <v>Red</v>
      </c>
      <c r="P64" s="499">
        <f>SQRT(L64^2+M64^2+N64^2)</f>
        <v>181.01933598375618</v>
      </c>
      <c r="Q64" s="499">
        <f>P64-MAX(L64:N64)</f>
        <v>53.019335983756179</v>
      </c>
    </row>
    <row r="65" spans="1:17" x14ac:dyDescent="0.25">
      <c r="A65" t="s">
        <v>207</v>
      </c>
      <c r="B65" t="s">
        <v>190</v>
      </c>
      <c r="C65" t="str">
        <f>VLOOKUP(Table14[[#This Row],[2D RGB]],'Color Chart'!$A$2:$G$143,3,FALSE)</f>
        <v>purple</v>
      </c>
      <c r="D65" s="44" t="s">
        <v>191</v>
      </c>
      <c r="E65" s="44" t="s">
        <v>191</v>
      </c>
      <c r="F65" t="b">
        <f>EXACT(E65,D65)</f>
        <v>1</v>
      </c>
      <c r="G65" t="s">
        <v>33</v>
      </c>
      <c r="H65" t="s">
        <v>16</v>
      </c>
      <c r="I65">
        <v>0.5</v>
      </c>
      <c r="J65" s="44" t="s">
        <v>191</v>
      </c>
      <c r="K65" t="s">
        <v>19</v>
      </c>
      <c r="L65" s="496">
        <f>INT(MID(Table14[[#This Row],[2D RGB]],2,FIND(",",Table14[[#This Row],[2D RGB]],2)-2))</f>
        <v>128</v>
      </c>
      <c r="M65" s="496">
        <f>INT(MID(Table14[[#This Row],[2D RGB]],FIND(",",Table14[[#This Row],[2D RGB]],2)+1,FIND(",",Table14[[#This Row],[2D RGB]],FIND(",",Table14[[#This Row],[2D RGB]],2)+1)-FIND(",",Table14[[#This Row],[2D RGB]],2)-1))</f>
        <v>0</v>
      </c>
      <c r="N65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128</v>
      </c>
      <c r="O65" t="str">
        <f>INDEX($L$1:$N$1,0,MATCH(MAX(L65:N65),L65:N65,0))</f>
        <v>Red</v>
      </c>
      <c r="P65" s="499">
        <f>SQRT(L65^2+M65^2+N65^2)</f>
        <v>181.01933598375618</v>
      </c>
      <c r="Q65" s="499">
        <f>P65-MAX(L65:N65)</f>
        <v>53.019335983756179</v>
      </c>
    </row>
    <row r="66" spans="1:17" x14ac:dyDescent="0.25">
      <c r="A66" t="s">
        <v>82</v>
      </c>
      <c r="B66" t="s">
        <v>83</v>
      </c>
      <c r="C66" t="str">
        <f>VLOOKUP(Table14[[#This Row],[2D RGB]],'Color Chart'!$A$2:$G$143,3,FALSE)</f>
        <v>salmon</v>
      </c>
      <c r="D66" s="19" t="s">
        <v>84</v>
      </c>
      <c r="E66" s="19" t="s">
        <v>84</v>
      </c>
      <c r="F66" t="b">
        <f>EXACT(E66,D66)</f>
        <v>1</v>
      </c>
      <c r="G66" t="s">
        <v>15</v>
      </c>
      <c r="H66" t="s">
        <v>16</v>
      </c>
      <c r="I66">
        <v>0.19</v>
      </c>
      <c r="J66" s="19" t="s">
        <v>84</v>
      </c>
      <c r="K66" t="s">
        <v>19</v>
      </c>
      <c r="L66" s="496">
        <f>INT(MID(Table14[[#This Row],[2D RGB]],2,FIND(",",Table14[[#This Row],[2D RGB]],2)-2))</f>
        <v>250</v>
      </c>
      <c r="M66" s="496">
        <f>INT(MID(Table14[[#This Row],[2D RGB]],FIND(",",Table14[[#This Row],[2D RGB]],2)+1,FIND(",",Table14[[#This Row],[2D RGB]],FIND(",",Table14[[#This Row],[2D RGB]],2)+1)-FIND(",",Table14[[#This Row],[2D RGB]],2)-1))</f>
        <v>128</v>
      </c>
      <c r="N66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114</v>
      </c>
      <c r="O66" t="str">
        <f>INDEX($L$1:$N$1,0,MATCH(MAX(L66:N66),L66:N66,0))</f>
        <v>Red</v>
      </c>
      <c r="P66" s="499">
        <f>SQRT(L66^2+M66^2+N66^2)</f>
        <v>303.11713907332921</v>
      </c>
      <c r="Q66" s="499">
        <f>P66-MAX(L66:N66)</f>
        <v>53.117139073329213</v>
      </c>
    </row>
    <row r="67" spans="1:17" x14ac:dyDescent="0.25">
      <c r="A67" t="s">
        <v>401</v>
      </c>
      <c r="B67" t="s">
        <v>83</v>
      </c>
      <c r="C67" t="str">
        <f>VLOOKUP(Table14[[#This Row],[2D RGB]],'Color Chart'!$A$2:$G$143,3,FALSE)</f>
        <v>salmon</v>
      </c>
      <c r="D67" s="19" t="s">
        <v>84</v>
      </c>
      <c r="E67" s="19" t="s">
        <v>84</v>
      </c>
      <c r="F67" t="b">
        <f>EXACT(E67,D67)</f>
        <v>1</v>
      </c>
      <c r="G67" t="s">
        <v>15</v>
      </c>
      <c r="H67" t="s">
        <v>16</v>
      </c>
      <c r="I67">
        <v>0.21</v>
      </c>
      <c r="J67" s="19" t="s">
        <v>84</v>
      </c>
      <c r="K67" t="s">
        <v>19</v>
      </c>
      <c r="L67" s="496">
        <f>INT(MID(Table14[[#This Row],[2D RGB]],2,FIND(",",Table14[[#This Row],[2D RGB]],2)-2))</f>
        <v>250</v>
      </c>
      <c r="M67" s="496">
        <f>INT(MID(Table14[[#This Row],[2D RGB]],FIND(",",Table14[[#This Row],[2D RGB]],2)+1,FIND(",",Table14[[#This Row],[2D RGB]],FIND(",",Table14[[#This Row],[2D RGB]],2)+1)-FIND(",",Table14[[#This Row],[2D RGB]],2)-1))</f>
        <v>128</v>
      </c>
      <c r="N67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114</v>
      </c>
      <c r="O67" t="str">
        <f>INDEX($L$1:$N$1,0,MATCH(MAX(L67:N67),L67:N67,0))</f>
        <v>Red</v>
      </c>
      <c r="P67" s="499">
        <f>SQRT(L67^2+M67^2+N67^2)</f>
        <v>303.11713907332921</v>
      </c>
      <c r="Q67" s="499">
        <f>P67-MAX(L67:N67)</f>
        <v>53.117139073329213</v>
      </c>
    </row>
    <row r="68" spans="1:17" x14ac:dyDescent="0.25">
      <c r="A68" t="s">
        <v>329</v>
      </c>
      <c r="B68" t="s">
        <v>330</v>
      </c>
      <c r="C68" t="str">
        <f>VLOOKUP(Table14[[#This Row],[2D RGB]],'Color Chart'!$A$2:$G$143,3,FALSE)</f>
        <v>golden rod</v>
      </c>
      <c r="D68" s="59" t="s">
        <v>296</v>
      </c>
      <c r="E68" s="59" t="s">
        <v>296</v>
      </c>
      <c r="F68" t="b">
        <f>EXACT(E68,D68)</f>
        <v>1</v>
      </c>
      <c r="G68" t="s">
        <v>15</v>
      </c>
      <c r="H68" t="s">
        <v>16</v>
      </c>
      <c r="I68">
        <v>0.2</v>
      </c>
      <c r="J68" s="59" t="s">
        <v>296</v>
      </c>
      <c r="K68" t="s">
        <v>19</v>
      </c>
      <c r="L68" s="496">
        <f>INT(MID(Table14[[#This Row],[2D RGB]],2,FIND(",",Table14[[#This Row],[2D RGB]],2)-2))</f>
        <v>218</v>
      </c>
      <c r="M68" s="496">
        <f>INT(MID(Table14[[#This Row],[2D RGB]],FIND(",",Table14[[#This Row],[2D RGB]],2)+1,FIND(",",Table14[[#This Row],[2D RGB]],FIND(",",Table14[[#This Row],[2D RGB]],2)+1)-FIND(",",Table14[[#This Row],[2D RGB]],2)-1))</f>
        <v>165</v>
      </c>
      <c r="N68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32</v>
      </c>
      <c r="O68" t="str">
        <f>INDEX($L$1:$N$1,0,MATCH(MAX(L68:N68),L68:N68,0))</f>
        <v>Red</v>
      </c>
      <c r="P68" s="499">
        <f>SQRT(L68^2+M68^2+N68^2)</f>
        <v>275.26895938336384</v>
      </c>
      <c r="Q68" s="499">
        <f>P68-MAX(L68:N68)</f>
        <v>57.268959383363836</v>
      </c>
    </row>
    <row r="69" spans="1:17" x14ac:dyDescent="0.25">
      <c r="A69" t="s">
        <v>294</v>
      </c>
      <c r="B69" t="s">
        <v>295</v>
      </c>
      <c r="C69" t="str">
        <f>VLOOKUP(Table14[[#This Row],[2D RGB]],'Color Chart'!$A$2:$G$143,3,FALSE)</f>
        <v>golden rod</v>
      </c>
      <c r="D69" s="59" t="s">
        <v>296</v>
      </c>
      <c r="E69" s="59" t="s">
        <v>296</v>
      </c>
      <c r="F69" t="b">
        <f>EXACT(E69,D69)</f>
        <v>1</v>
      </c>
      <c r="G69" t="s">
        <v>15</v>
      </c>
      <c r="H69" t="s">
        <v>16</v>
      </c>
      <c r="I69">
        <v>0.25</v>
      </c>
      <c r="J69" s="59" t="s">
        <v>296</v>
      </c>
      <c r="K69" t="s">
        <v>19</v>
      </c>
      <c r="L69" s="496">
        <f>INT(MID(Table14[[#This Row],[2D RGB]],2,FIND(",",Table14[[#This Row],[2D RGB]],2)-2))</f>
        <v>218</v>
      </c>
      <c r="M69" s="496">
        <f>INT(MID(Table14[[#This Row],[2D RGB]],FIND(",",Table14[[#This Row],[2D RGB]],2)+1,FIND(",",Table14[[#This Row],[2D RGB]],FIND(",",Table14[[#This Row],[2D RGB]],2)+1)-FIND(",",Table14[[#This Row],[2D RGB]],2)-1))</f>
        <v>165</v>
      </c>
      <c r="N69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32</v>
      </c>
      <c r="O69" t="str">
        <f>INDEX($L$1:$N$1,0,MATCH(MAX(L69:N69),L69:N69,0))</f>
        <v>Red</v>
      </c>
      <c r="P69" s="499">
        <f>SQRT(L69^2+M69^2+N69^2)</f>
        <v>275.26895938336384</v>
      </c>
      <c r="Q69" s="499">
        <f>P69-MAX(L69:N69)</f>
        <v>57.268959383363836</v>
      </c>
    </row>
    <row r="70" spans="1:17" x14ac:dyDescent="0.25">
      <c r="A70" t="s">
        <v>418</v>
      </c>
      <c r="B70" t="s">
        <v>221</v>
      </c>
      <c r="C70" t="e">
        <f>VLOOKUP(Table14[[#This Row],[2D RGB]],'Color Chart'!$A$2:$G$143,3,FALSE)</f>
        <v>#N/A</v>
      </c>
      <c r="D70" s="50" t="s">
        <v>222</v>
      </c>
      <c r="E70" s="50" t="s">
        <v>222</v>
      </c>
      <c r="F70" t="b">
        <f>EXACT(E70,D70)</f>
        <v>1</v>
      </c>
      <c r="G70" t="s">
        <v>15</v>
      </c>
      <c r="H70" t="s">
        <v>16</v>
      </c>
      <c r="I70">
        <v>0.18</v>
      </c>
      <c r="J70" s="50" t="s">
        <v>222</v>
      </c>
      <c r="K70" t="s">
        <v>19</v>
      </c>
      <c r="L70" s="496">
        <f>INT(MID(Table14[[#This Row],[2D RGB]],2,FIND(",",Table14[[#This Row],[2D RGB]],2)-2))</f>
        <v>255</v>
      </c>
      <c r="M70" s="496">
        <f>INT(MID(Table14[[#This Row],[2D RGB]],FIND(",",Table14[[#This Row],[2D RGB]],2)+1,FIND(",",Table14[[#This Row],[2D RGB]],FIND(",",Table14[[#This Row],[2D RGB]],2)+1)-FIND(",",Table14[[#This Row],[2D RGB]],2)-1))</f>
        <v>128</v>
      </c>
      <c r="N70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128</v>
      </c>
      <c r="O70" t="str">
        <f>INDEX($L$1:$N$1,0,MATCH(MAX(L70:N70),L70:N70,0))</f>
        <v>Red</v>
      </c>
      <c r="P70" s="499">
        <f>SQRT(L70^2+M70^2+N70^2)</f>
        <v>312.7187234560796</v>
      </c>
      <c r="Q70" s="499">
        <f>P70-MAX(L70:N70)</f>
        <v>57.718723456079601</v>
      </c>
    </row>
    <row r="71" spans="1:17" x14ac:dyDescent="0.25">
      <c r="A71" t="s">
        <v>318</v>
      </c>
      <c r="B71" t="s">
        <v>221</v>
      </c>
      <c r="C71" t="e">
        <f>VLOOKUP(Table14[[#This Row],[2D RGB]],'Color Chart'!$A$2:$G$143,3,FALSE)</f>
        <v>#N/A</v>
      </c>
      <c r="D71" s="50" t="s">
        <v>222</v>
      </c>
      <c r="E71" s="50" t="s">
        <v>222</v>
      </c>
      <c r="F71" t="b">
        <f>EXACT(E71,D71)</f>
        <v>1</v>
      </c>
      <c r="G71" t="s">
        <v>15</v>
      </c>
      <c r="H71" t="s">
        <v>16</v>
      </c>
      <c r="I71">
        <v>0.21</v>
      </c>
      <c r="J71" s="50" t="s">
        <v>222</v>
      </c>
      <c r="K71" t="s">
        <v>19</v>
      </c>
      <c r="L71" s="496">
        <f>INT(MID(Table14[[#This Row],[2D RGB]],2,FIND(",",Table14[[#This Row],[2D RGB]],2)-2))</f>
        <v>255</v>
      </c>
      <c r="M71" s="496">
        <f>INT(MID(Table14[[#This Row],[2D RGB]],FIND(",",Table14[[#This Row],[2D RGB]],2)+1,FIND(",",Table14[[#This Row],[2D RGB]],FIND(",",Table14[[#This Row],[2D RGB]],2)+1)-FIND(",",Table14[[#This Row],[2D RGB]],2)-1))</f>
        <v>128</v>
      </c>
      <c r="N71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128</v>
      </c>
      <c r="O71" t="str">
        <f>INDEX($L$1:$N$1,0,MATCH(MAX(L71:N71),L71:N71,0))</f>
        <v>Red</v>
      </c>
      <c r="P71" s="499">
        <f>SQRT(L71^2+M71^2+N71^2)</f>
        <v>312.7187234560796</v>
      </c>
      <c r="Q71" s="499">
        <f>P71-MAX(L71:N71)</f>
        <v>57.718723456079601</v>
      </c>
    </row>
    <row r="72" spans="1:17" x14ac:dyDescent="0.25">
      <c r="A72" t="s">
        <v>220</v>
      </c>
      <c r="B72" t="s">
        <v>221</v>
      </c>
      <c r="C72" t="e">
        <f>VLOOKUP(Table14[[#This Row],[2D RGB]],'Color Chart'!$A$2:$G$143,3,FALSE)</f>
        <v>#N/A</v>
      </c>
      <c r="D72" s="50" t="s">
        <v>222</v>
      </c>
      <c r="E72" s="50" t="s">
        <v>222</v>
      </c>
      <c r="F72" t="b">
        <f>EXACT(E72,D72)</f>
        <v>1</v>
      </c>
      <c r="G72" t="s">
        <v>15</v>
      </c>
      <c r="H72" t="s">
        <v>16</v>
      </c>
      <c r="I72">
        <v>0.24</v>
      </c>
      <c r="J72" s="50" t="s">
        <v>222</v>
      </c>
      <c r="K72" t="s">
        <v>19</v>
      </c>
      <c r="L72" s="496">
        <f>INT(MID(Table14[[#This Row],[2D RGB]],2,FIND(",",Table14[[#This Row],[2D RGB]],2)-2))</f>
        <v>255</v>
      </c>
      <c r="M72" s="496">
        <f>INT(MID(Table14[[#This Row],[2D RGB]],FIND(",",Table14[[#This Row],[2D RGB]],2)+1,FIND(",",Table14[[#This Row],[2D RGB]],FIND(",",Table14[[#This Row],[2D RGB]],2)+1)-FIND(",",Table14[[#This Row],[2D RGB]],2)-1))</f>
        <v>128</v>
      </c>
      <c r="N72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128</v>
      </c>
      <c r="O72" t="str">
        <f>INDEX($L$1:$N$1,0,MATCH(MAX(L72:N72),L72:N72,0))</f>
        <v>Red</v>
      </c>
      <c r="P72" s="499">
        <f>SQRT(L72^2+M72^2+N72^2)</f>
        <v>312.7187234560796</v>
      </c>
      <c r="Q72" s="499">
        <f>P72-MAX(L72:N72)</f>
        <v>57.718723456079601</v>
      </c>
    </row>
    <row r="73" spans="1:17" x14ac:dyDescent="0.25">
      <c r="A73" t="s">
        <v>233</v>
      </c>
      <c r="B73" t="s">
        <v>221</v>
      </c>
      <c r="C73" t="e">
        <f>VLOOKUP(Table14[[#This Row],[2D RGB]],'Color Chart'!$A$2:$G$143,3,FALSE)</f>
        <v>#N/A</v>
      </c>
      <c r="D73" s="50" t="s">
        <v>222</v>
      </c>
      <c r="E73" s="50" t="s">
        <v>222</v>
      </c>
      <c r="F73" t="b">
        <f>EXACT(E73,D73)</f>
        <v>1</v>
      </c>
      <c r="G73" t="s">
        <v>15</v>
      </c>
      <c r="H73" t="s">
        <v>16</v>
      </c>
      <c r="I73">
        <v>0.25</v>
      </c>
      <c r="J73" s="50" t="s">
        <v>222</v>
      </c>
      <c r="K73" t="s">
        <v>19</v>
      </c>
      <c r="L73" s="496">
        <f>INT(MID(Table14[[#This Row],[2D RGB]],2,FIND(",",Table14[[#This Row],[2D RGB]],2)-2))</f>
        <v>255</v>
      </c>
      <c r="M73" s="496">
        <f>INT(MID(Table14[[#This Row],[2D RGB]],FIND(",",Table14[[#This Row],[2D RGB]],2)+1,FIND(",",Table14[[#This Row],[2D RGB]],FIND(",",Table14[[#This Row],[2D RGB]],2)+1)-FIND(",",Table14[[#This Row],[2D RGB]],2)-1))</f>
        <v>128</v>
      </c>
      <c r="N73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128</v>
      </c>
      <c r="O73" t="str">
        <f>INDEX($L$1:$N$1,0,MATCH(MAX(L73:N73),L73:N73,0))</f>
        <v>Red</v>
      </c>
      <c r="P73" s="499">
        <f>SQRT(L73^2+M73^2+N73^2)</f>
        <v>312.7187234560796</v>
      </c>
      <c r="Q73" s="499">
        <f>P73-MAX(L73:N73)</f>
        <v>57.718723456079601</v>
      </c>
    </row>
    <row r="74" spans="1:17" x14ac:dyDescent="0.25">
      <c r="A74" t="s">
        <v>460</v>
      </c>
      <c r="B74" t="s">
        <v>461</v>
      </c>
      <c r="C74" t="e">
        <f>VLOOKUP(Table14[[#This Row],[2D RGB]],'Color Chart'!$A$2:$G$143,3,FALSE)</f>
        <v>#N/A</v>
      </c>
      <c r="D74" s="50" t="s">
        <v>222</v>
      </c>
      <c r="E74" s="116" t="s">
        <v>462</v>
      </c>
      <c r="F74" t="b">
        <f>EXACT(E74,D74)</f>
        <v>0</v>
      </c>
      <c r="G74" t="s">
        <v>15</v>
      </c>
      <c r="H74" t="s">
        <v>16</v>
      </c>
      <c r="I74">
        <v>0.4</v>
      </c>
      <c r="J74" s="116" t="s">
        <v>462</v>
      </c>
      <c r="K74" t="s">
        <v>360</v>
      </c>
      <c r="L74" s="496">
        <f>INT(MID(Table14[[#This Row],[2D RGB]],2,FIND(",",Table14[[#This Row],[2D RGB]],2)-2))</f>
        <v>255</v>
      </c>
      <c r="M74" s="496">
        <f>INT(MID(Table14[[#This Row],[2D RGB]],FIND(",",Table14[[#This Row],[2D RGB]],2)+1,FIND(",",Table14[[#This Row],[2D RGB]],FIND(",",Table14[[#This Row],[2D RGB]],2)+1)-FIND(",",Table14[[#This Row],[2D RGB]],2)-1))</f>
        <v>128</v>
      </c>
      <c r="N74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128</v>
      </c>
      <c r="O74" t="str">
        <f>INDEX($L$1:$N$1,0,MATCH(MAX(L74:N74),L74:N74,0))</f>
        <v>Red</v>
      </c>
      <c r="P74" s="499">
        <f>SQRT(L74^2+M74^2+N74^2)</f>
        <v>312.7187234560796</v>
      </c>
      <c r="Q74" s="499">
        <f>P74-MAX(L74:N74)</f>
        <v>57.718723456079601</v>
      </c>
    </row>
    <row r="75" spans="1:17" x14ac:dyDescent="0.25">
      <c r="A75" t="s">
        <v>325</v>
      </c>
      <c r="B75" t="s">
        <v>326</v>
      </c>
      <c r="C75" t="e">
        <f>VLOOKUP(Table14[[#This Row],[2D RGB]],'Color Chart'!$A$2:$G$143,3,FALSE)</f>
        <v>#N/A</v>
      </c>
      <c r="D75" s="50" t="s">
        <v>222</v>
      </c>
      <c r="E75" s="50" t="s">
        <v>222</v>
      </c>
      <c r="F75" t="b">
        <f>EXACT(E75,D75)</f>
        <v>1</v>
      </c>
      <c r="G75" t="s">
        <v>15</v>
      </c>
      <c r="H75" t="s">
        <v>16</v>
      </c>
      <c r="I75">
        <v>1</v>
      </c>
      <c r="J75" s="50" t="s">
        <v>222</v>
      </c>
      <c r="K75" t="s">
        <v>19</v>
      </c>
      <c r="L75" s="496">
        <f>INT(MID(Table14[[#This Row],[2D RGB]],2,FIND(",",Table14[[#This Row],[2D RGB]],2)-2))</f>
        <v>255</v>
      </c>
      <c r="M75" s="496">
        <f>INT(MID(Table14[[#This Row],[2D RGB]],FIND(",",Table14[[#This Row],[2D RGB]],2)+1,FIND(",",Table14[[#This Row],[2D RGB]],FIND(",",Table14[[#This Row],[2D RGB]],2)+1)-FIND(",",Table14[[#This Row],[2D RGB]],2)-1))</f>
        <v>128</v>
      </c>
      <c r="N75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128</v>
      </c>
      <c r="O75" t="str">
        <f>INDEX($L$1:$N$1,0,MATCH(MAX(L75:N75),L75:N75,0))</f>
        <v>Red</v>
      </c>
      <c r="P75" s="499">
        <f>SQRT(L75^2+M75^2+N75^2)</f>
        <v>312.7187234560796</v>
      </c>
      <c r="Q75" s="499">
        <f>P75-MAX(L75:N75)</f>
        <v>57.718723456079601</v>
      </c>
    </row>
    <row r="76" spans="1:17" x14ac:dyDescent="0.25">
      <c r="A76" t="s">
        <v>588</v>
      </c>
      <c r="B76" t="s">
        <v>588</v>
      </c>
      <c r="C76" t="e">
        <f>VLOOKUP(Table14[[#This Row],[2D RGB]],'Color Chart'!$A$2:$G$143,3,FALSE)</f>
        <v>#N/A</v>
      </c>
      <c r="D76" s="50" t="s">
        <v>222</v>
      </c>
      <c r="E76" s="135" t="s">
        <v>589</v>
      </c>
      <c r="F76" t="b">
        <f>EXACT(E76,D76)</f>
        <v>0</v>
      </c>
      <c r="G76" t="s">
        <v>15</v>
      </c>
      <c r="H76" t="s">
        <v>16</v>
      </c>
      <c r="I76">
        <v>1</v>
      </c>
      <c r="J76" s="135" t="s">
        <v>589</v>
      </c>
      <c r="K76" t="s">
        <v>360</v>
      </c>
      <c r="L76" s="496">
        <f>INT(MID(Table14[[#This Row],[2D RGB]],2,FIND(",",Table14[[#This Row],[2D RGB]],2)-2))</f>
        <v>255</v>
      </c>
      <c r="M76" s="496">
        <f>INT(MID(Table14[[#This Row],[2D RGB]],FIND(",",Table14[[#This Row],[2D RGB]],2)+1,FIND(",",Table14[[#This Row],[2D RGB]],FIND(",",Table14[[#This Row],[2D RGB]],2)+1)-FIND(",",Table14[[#This Row],[2D RGB]],2)-1))</f>
        <v>128</v>
      </c>
      <c r="N76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128</v>
      </c>
      <c r="O76" t="str">
        <f>INDEX($L$1:$N$1,0,MATCH(MAX(L76:N76),L76:N76,0))</f>
        <v>Red</v>
      </c>
      <c r="P76" s="499">
        <f>SQRT(L76^2+M76^2+N76^2)</f>
        <v>312.7187234560796</v>
      </c>
      <c r="Q76" s="499">
        <f>P76-MAX(L76:N76)</f>
        <v>57.718723456079601</v>
      </c>
    </row>
    <row r="77" spans="1:17" x14ac:dyDescent="0.25">
      <c r="A77" t="s">
        <v>612</v>
      </c>
      <c r="B77" t="s">
        <v>613</v>
      </c>
      <c r="C77" t="e">
        <f>VLOOKUP(Table14[[#This Row],[2D RGB]],'Color Chart'!$A$2:$G$143,3,FALSE)</f>
        <v>#N/A</v>
      </c>
      <c r="D77" s="50" t="s">
        <v>222</v>
      </c>
      <c r="E77" s="50" t="s">
        <v>222</v>
      </c>
      <c r="F77" t="b">
        <f>EXACT(E77,D77)</f>
        <v>1</v>
      </c>
      <c r="G77" t="s">
        <v>15</v>
      </c>
      <c r="H77" t="s">
        <v>604</v>
      </c>
      <c r="I77">
        <v>1</v>
      </c>
      <c r="J77" s="50" t="s">
        <v>222</v>
      </c>
      <c r="K77" t="s">
        <v>360</v>
      </c>
      <c r="L77" s="496">
        <f>INT(MID(Table14[[#This Row],[2D RGB]],2,FIND(",",Table14[[#This Row],[2D RGB]],2)-2))</f>
        <v>255</v>
      </c>
      <c r="M77" s="496">
        <f>INT(MID(Table14[[#This Row],[2D RGB]],FIND(",",Table14[[#This Row],[2D RGB]],2)+1,FIND(",",Table14[[#This Row],[2D RGB]],FIND(",",Table14[[#This Row],[2D RGB]],2)+1)-FIND(",",Table14[[#This Row],[2D RGB]],2)-1))</f>
        <v>128</v>
      </c>
      <c r="N77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128</v>
      </c>
      <c r="O77" t="str">
        <f>INDEX($L$1:$N$1,0,MATCH(MAX(L77:N77),L77:N77,0))</f>
        <v>Red</v>
      </c>
      <c r="P77" s="499">
        <f>SQRT(L77^2+M77^2+N77^2)</f>
        <v>312.7187234560796</v>
      </c>
      <c r="Q77" s="499">
        <f>P77-MAX(L77:N77)</f>
        <v>57.718723456079601</v>
      </c>
    </row>
    <row r="78" spans="1:17" x14ac:dyDescent="0.25">
      <c r="A78" t="s">
        <v>517</v>
      </c>
      <c r="B78" t="s">
        <v>518</v>
      </c>
      <c r="C78" t="e">
        <f>VLOOKUP(Table14[[#This Row],[2D RGB]],'Color Chart'!$A$2:$G$143,3,FALSE)</f>
        <v>#N/A</v>
      </c>
      <c r="D78" s="50" t="s">
        <v>222</v>
      </c>
      <c r="E78" s="116" t="s">
        <v>462</v>
      </c>
      <c r="F78" t="b">
        <f>EXACT(E78,D78)</f>
        <v>0</v>
      </c>
      <c r="G78" t="s">
        <v>33</v>
      </c>
      <c r="H78" t="s">
        <v>16</v>
      </c>
      <c r="I78">
        <v>0.7</v>
      </c>
      <c r="J78" s="116" t="s">
        <v>462</v>
      </c>
      <c r="K78" t="s">
        <v>360</v>
      </c>
      <c r="L78" s="496">
        <f>INT(MID(Table14[[#This Row],[2D RGB]],2,FIND(",",Table14[[#This Row],[2D RGB]],2)-2))</f>
        <v>255</v>
      </c>
      <c r="M78" s="496">
        <f>INT(MID(Table14[[#This Row],[2D RGB]],FIND(",",Table14[[#This Row],[2D RGB]],2)+1,FIND(",",Table14[[#This Row],[2D RGB]],FIND(",",Table14[[#This Row],[2D RGB]],2)+1)-FIND(",",Table14[[#This Row],[2D RGB]],2)-1))</f>
        <v>128</v>
      </c>
      <c r="N78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128</v>
      </c>
      <c r="O78" t="str">
        <f>INDEX($L$1:$N$1,0,MATCH(MAX(L78:N78),L78:N78,0))</f>
        <v>Red</v>
      </c>
      <c r="P78" s="499">
        <f>SQRT(L78^2+M78^2+N78^2)</f>
        <v>312.7187234560796</v>
      </c>
      <c r="Q78" s="499">
        <f>P78-MAX(L78:N78)</f>
        <v>57.718723456079601</v>
      </c>
    </row>
    <row r="79" spans="1:17" x14ac:dyDescent="0.25">
      <c r="A79" t="s">
        <v>570</v>
      </c>
      <c r="B79" t="s">
        <v>570</v>
      </c>
      <c r="C79" t="e">
        <f>VLOOKUP(Table14[[#This Row],[2D RGB]],'Color Chart'!$A$2:$G$143,3,FALSE)</f>
        <v>#N/A</v>
      </c>
      <c r="D79" s="96" t="s">
        <v>571</v>
      </c>
      <c r="E79" s="16" t="s">
        <v>18</v>
      </c>
      <c r="F79" t="b">
        <f>EXACT(E79,D79)</f>
        <v>0</v>
      </c>
      <c r="G79" t="s">
        <v>15</v>
      </c>
      <c r="H79" t="s">
        <v>33</v>
      </c>
      <c r="J79" s="16" t="s">
        <v>18</v>
      </c>
      <c r="K79" t="s">
        <v>19</v>
      </c>
      <c r="L79" s="496">
        <f>INT(MID(Table14[[#This Row],[2D RGB]],2,FIND(",",Table14[[#This Row],[2D RGB]],2)-2))</f>
        <v>128</v>
      </c>
      <c r="M79" s="496">
        <f>INT(MID(Table14[[#This Row],[2D RGB]],FIND(",",Table14[[#This Row],[2D RGB]],2)+1,FIND(",",Table14[[#This Row],[2D RGB]],FIND(",",Table14[[#This Row],[2D RGB]],2)+1)-FIND(",",Table14[[#This Row],[2D RGB]],2)-1))</f>
        <v>128</v>
      </c>
      <c r="N79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64</v>
      </c>
      <c r="O79" t="str">
        <f>INDEX($L$1:$N$1,0,MATCH(MAX(L79:N79),L79:N79,0))</f>
        <v>Red</v>
      </c>
      <c r="P79" s="499">
        <f>SQRT(L79^2+M79^2+N79^2)</f>
        <v>192</v>
      </c>
      <c r="Q79" s="499">
        <f>P79-MAX(L79:N79)</f>
        <v>64</v>
      </c>
    </row>
    <row r="80" spans="1:17" x14ac:dyDescent="0.25">
      <c r="A80" t="s">
        <v>545</v>
      </c>
      <c r="B80" t="s">
        <v>545</v>
      </c>
      <c r="C80" t="e">
        <f>VLOOKUP(Table14[[#This Row],[2D RGB]],'Color Chart'!$A$2:$G$143,3,FALSE)</f>
        <v>#N/A</v>
      </c>
      <c r="D80" s="82" t="s">
        <v>27</v>
      </c>
      <c r="E80" s="82" t="s">
        <v>27</v>
      </c>
      <c r="F80" t="b">
        <f>EXACT(E80,D80)</f>
        <v>1</v>
      </c>
      <c r="G80" t="s">
        <v>33</v>
      </c>
      <c r="H80" t="s">
        <v>33</v>
      </c>
      <c r="I80">
        <v>1</v>
      </c>
      <c r="J80" s="82" t="s">
        <v>27</v>
      </c>
      <c r="K80" t="s">
        <v>19</v>
      </c>
      <c r="L80" s="496">
        <f>INT(MID(Table14[[#This Row],[2D RGB]],2,FIND(",",Table14[[#This Row],[2D RGB]],2)-2))</f>
        <v>255</v>
      </c>
      <c r="M80" s="496">
        <f>INT(MID(Table14[[#This Row],[2D RGB]],FIND(",",Table14[[#This Row],[2D RGB]],2)+1,FIND(",",Table14[[#This Row],[2D RGB]],FIND(",",Table14[[#This Row],[2D RGB]],2)+1)-FIND(",",Table14[[#This Row],[2D RGB]],2)-1))</f>
        <v>192</v>
      </c>
      <c r="N80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80" t="str">
        <f>INDEX($L$1:$N$1,0,MATCH(MAX(L80:N80),L80:N80,0))</f>
        <v>Red</v>
      </c>
      <c r="P80" s="499">
        <f>SQRT(L80^2+M80^2+N80^2)</f>
        <v>319.2005639092763</v>
      </c>
      <c r="Q80" s="499">
        <f>P80-MAX(L80:N80)</f>
        <v>64.200563909276298</v>
      </c>
    </row>
    <row r="81" spans="1:17" x14ac:dyDescent="0.25">
      <c r="A81" t="s">
        <v>252</v>
      </c>
      <c r="B81" t="s">
        <v>253</v>
      </c>
      <c r="C81" t="str">
        <f>VLOOKUP(Table14[[#This Row],[2D RGB]],'Color Chart'!$A$2:$G$143,3,FALSE)</f>
        <v>sandy brown</v>
      </c>
      <c r="D81" s="55" t="s">
        <v>254</v>
      </c>
      <c r="E81" s="112" t="s">
        <v>255</v>
      </c>
      <c r="F81" t="b">
        <f>EXACT(E81,D81)</f>
        <v>0</v>
      </c>
      <c r="G81" t="s">
        <v>15</v>
      </c>
      <c r="H81" t="s">
        <v>16</v>
      </c>
      <c r="I81">
        <v>0.2</v>
      </c>
      <c r="J81" s="112" t="s">
        <v>255</v>
      </c>
      <c r="K81" t="s">
        <v>19</v>
      </c>
      <c r="L81" s="496">
        <f>INT(MID(Table14[[#This Row],[2D RGB]],2,FIND(",",Table14[[#This Row],[2D RGB]],2)-2))</f>
        <v>244</v>
      </c>
      <c r="M81" s="496">
        <f>INT(MID(Table14[[#This Row],[2D RGB]],FIND(",",Table14[[#This Row],[2D RGB]],2)+1,FIND(",",Table14[[#This Row],[2D RGB]],FIND(",",Table14[[#This Row],[2D RGB]],2)+1)-FIND(",",Table14[[#This Row],[2D RGB]],2)-1))</f>
        <v>164</v>
      </c>
      <c r="N81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96</v>
      </c>
      <c r="O81" t="str">
        <f>INDEX($L$1:$N$1,0,MATCH(MAX(L81:N81),L81:N81,0))</f>
        <v>Red</v>
      </c>
      <c r="P81" s="499">
        <f>SQRT(L81^2+M81^2+N81^2)</f>
        <v>309.27010848124331</v>
      </c>
      <c r="Q81" s="499">
        <f>P81-MAX(L81:N81)</f>
        <v>65.270108481243312</v>
      </c>
    </row>
    <row r="82" spans="1:17" x14ac:dyDescent="0.25">
      <c r="A82" t="s">
        <v>390</v>
      </c>
      <c r="B82" t="s">
        <v>253</v>
      </c>
      <c r="C82" t="str">
        <f>VLOOKUP(Table14[[#This Row],[2D RGB]],'Color Chart'!$A$2:$G$143,3,FALSE)</f>
        <v>sandy brown</v>
      </c>
      <c r="D82" s="55" t="s">
        <v>254</v>
      </c>
      <c r="E82" s="55" t="s">
        <v>254</v>
      </c>
      <c r="F82" t="b">
        <f>EXACT(E82,D82)</f>
        <v>1</v>
      </c>
      <c r="G82" t="s">
        <v>15</v>
      </c>
      <c r="H82" t="s">
        <v>16</v>
      </c>
      <c r="I82">
        <v>0.25</v>
      </c>
      <c r="J82" s="55" t="s">
        <v>254</v>
      </c>
      <c r="K82" t="s">
        <v>19</v>
      </c>
      <c r="L82" s="496">
        <f>INT(MID(Table14[[#This Row],[2D RGB]],2,FIND(",",Table14[[#This Row],[2D RGB]],2)-2))</f>
        <v>244</v>
      </c>
      <c r="M82" s="496">
        <f>INT(MID(Table14[[#This Row],[2D RGB]],FIND(",",Table14[[#This Row],[2D RGB]],2)+1,FIND(",",Table14[[#This Row],[2D RGB]],FIND(",",Table14[[#This Row],[2D RGB]],2)+1)-FIND(",",Table14[[#This Row],[2D RGB]],2)-1))</f>
        <v>164</v>
      </c>
      <c r="N82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96</v>
      </c>
      <c r="O82" t="str">
        <f>INDEX($L$1:$N$1,0,MATCH(MAX(L82:N82),L82:N82,0))</f>
        <v>Red</v>
      </c>
      <c r="P82" s="499">
        <f>SQRT(L82^2+M82^2+N82^2)</f>
        <v>309.27010848124331</v>
      </c>
      <c r="Q82" s="499">
        <f>P82-MAX(L82:N82)</f>
        <v>65.270108481243312</v>
      </c>
    </row>
    <row r="83" spans="1:17" x14ac:dyDescent="0.25">
      <c r="A83" t="s">
        <v>566</v>
      </c>
      <c r="B83" t="s">
        <v>566</v>
      </c>
      <c r="C83" t="e">
        <f>VLOOKUP(Table14[[#This Row],[2D RGB]],'Color Chart'!$A$2:$G$143,3,FALSE)</f>
        <v>#N/A</v>
      </c>
      <c r="D83" s="94" t="s">
        <v>567</v>
      </c>
      <c r="E83" s="16" t="s">
        <v>18</v>
      </c>
      <c r="F83" t="b">
        <f>EXACT(E83,D83)</f>
        <v>0</v>
      </c>
      <c r="G83" t="s">
        <v>15</v>
      </c>
      <c r="H83" t="s">
        <v>33</v>
      </c>
      <c r="J83" s="16" t="s">
        <v>18</v>
      </c>
      <c r="K83" t="s">
        <v>19</v>
      </c>
      <c r="L83" s="496">
        <f>INT(MID(Table14[[#This Row],[2D RGB]],2,FIND(",",Table14[[#This Row],[2D RGB]],2)-2))</f>
        <v>160</v>
      </c>
      <c r="M83" s="496">
        <f>INT(MID(Table14[[#This Row],[2D RGB]],FIND(",",Table14[[#This Row],[2D RGB]],2)+1,FIND(",",Table14[[#This Row],[2D RGB]],FIND(",",Table14[[#This Row],[2D RGB]],2)+1)-FIND(",",Table14[[#This Row],[2D RGB]],2)-1))</f>
        <v>0</v>
      </c>
      <c r="N83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160</v>
      </c>
      <c r="O83" t="str">
        <f>INDEX($L$1:$N$1,0,MATCH(MAX(L83:N83),L83:N83,0))</f>
        <v>Red</v>
      </c>
      <c r="P83" s="499">
        <f>SQRT(L83^2+M83^2+N83^2)</f>
        <v>226.27416997969522</v>
      </c>
      <c r="Q83" s="499">
        <f>P83-MAX(L83:N83)</f>
        <v>66.274169979695216</v>
      </c>
    </row>
    <row r="84" spans="1:17" x14ac:dyDescent="0.25">
      <c r="A84" t="s">
        <v>268</v>
      </c>
      <c r="B84" t="s">
        <v>56</v>
      </c>
      <c r="C84" t="str">
        <f>VLOOKUP(Table14[[#This Row],[2D RGB]],'Color Chart'!$A$2:$G$143,3,FALSE)</f>
        <v>gold</v>
      </c>
      <c r="D84" s="13" t="s">
        <v>57</v>
      </c>
      <c r="E84" s="13" t="s">
        <v>57</v>
      </c>
      <c r="F84" t="b">
        <f>EXACT(E84,D84)</f>
        <v>1</v>
      </c>
      <c r="G84" t="s">
        <v>15</v>
      </c>
      <c r="H84" t="s">
        <v>16</v>
      </c>
      <c r="I84">
        <v>0.6</v>
      </c>
      <c r="J84" s="13" t="s">
        <v>57</v>
      </c>
      <c r="K84" t="s">
        <v>19</v>
      </c>
      <c r="L84" s="496">
        <f>INT(MID(Table14[[#This Row],[2D RGB]],2,FIND(",",Table14[[#This Row],[2D RGB]],2)-2))</f>
        <v>255</v>
      </c>
      <c r="M84" s="496">
        <f>INT(MID(Table14[[#This Row],[2D RGB]],FIND(",",Table14[[#This Row],[2D RGB]],2)+1,FIND(",",Table14[[#This Row],[2D RGB]],FIND(",",Table14[[#This Row],[2D RGB]],2)+1)-FIND(",",Table14[[#This Row],[2D RGB]],2)-1))</f>
        <v>215</v>
      </c>
      <c r="N84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84" t="str">
        <f>INDEX($L$1:$N$1,0,MATCH(MAX(L84:N84),L84:N84,0))</f>
        <v>Red</v>
      </c>
      <c r="P84" s="499">
        <f>SQRT(L84^2+M84^2+N84^2)</f>
        <v>333.54160160315837</v>
      </c>
      <c r="Q84" s="499">
        <f>P84-MAX(L84:N84)</f>
        <v>78.541601603158369</v>
      </c>
    </row>
    <row r="85" spans="1:17" x14ac:dyDescent="0.25">
      <c r="A85" t="s">
        <v>275</v>
      </c>
      <c r="B85" t="s">
        <v>56</v>
      </c>
      <c r="C85" t="str">
        <f>VLOOKUP(Table14[[#This Row],[2D RGB]],'Color Chart'!$A$2:$G$143,3,FALSE)</f>
        <v>gold</v>
      </c>
      <c r="D85" s="13" t="s">
        <v>57</v>
      </c>
      <c r="E85" s="13" t="s">
        <v>57</v>
      </c>
      <c r="F85" t="b">
        <f>EXACT(E85,D85)</f>
        <v>1</v>
      </c>
      <c r="G85" t="s">
        <v>15</v>
      </c>
      <c r="H85" t="s">
        <v>16</v>
      </c>
      <c r="I85">
        <v>0.66</v>
      </c>
      <c r="J85" s="13" t="s">
        <v>57</v>
      </c>
      <c r="K85" t="s">
        <v>19</v>
      </c>
      <c r="L85" s="496">
        <f>INT(MID(Table14[[#This Row],[2D RGB]],2,FIND(",",Table14[[#This Row],[2D RGB]],2)-2))</f>
        <v>255</v>
      </c>
      <c r="M85" s="496">
        <f>INT(MID(Table14[[#This Row],[2D RGB]],FIND(",",Table14[[#This Row],[2D RGB]],2)+1,FIND(",",Table14[[#This Row],[2D RGB]],FIND(",",Table14[[#This Row],[2D RGB]],2)+1)-FIND(",",Table14[[#This Row],[2D RGB]],2)-1))</f>
        <v>215</v>
      </c>
      <c r="N85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85" t="str">
        <f>INDEX($L$1:$N$1,0,MATCH(MAX(L85:N85),L85:N85,0))</f>
        <v>Red</v>
      </c>
      <c r="P85" s="499">
        <f>SQRT(L85^2+M85^2+N85^2)</f>
        <v>333.54160160315837</v>
      </c>
      <c r="Q85" s="499">
        <f>P85-MAX(L85:N85)</f>
        <v>78.541601603158369</v>
      </c>
    </row>
    <row r="86" spans="1:17" x14ac:dyDescent="0.25">
      <c r="A86" t="s">
        <v>55</v>
      </c>
      <c r="B86" t="s">
        <v>56</v>
      </c>
      <c r="C86" t="str">
        <f>VLOOKUP(Table14[[#This Row],[2D RGB]],'Color Chart'!$A$2:$G$143,3,FALSE)</f>
        <v>gold</v>
      </c>
      <c r="D86" s="13" t="s">
        <v>57</v>
      </c>
      <c r="E86" s="13" t="s">
        <v>57</v>
      </c>
      <c r="F86" t="b">
        <f>EXACT(E86,D86)</f>
        <v>1</v>
      </c>
      <c r="G86" t="s">
        <v>15</v>
      </c>
      <c r="H86" t="s">
        <v>16</v>
      </c>
      <c r="I86">
        <v>0.69</v>
      </c>
      <c r="J86" s="13" t="s">
        <v>57</v>
      </c>
      <c r="K86" t="s">
        <v>19</v>
      </c>
      <c r="L86" s="496">
        <f>INT(MID(Table14[[#This Row],[2D RGB]],2,FIND(",",Table14[[#This Row],[2D RGB]],2)-2))</f>
        <v>255</v>
      </c>
      <c r="M86" s="496">
        <f>INT(MID(Table14[[#This Row],[2D RGB]],FIND(",",Table14[[#This Row],[2D RGB]],2)+1,FIND(",",Table14[[#This Row],[2D RGB]],FIND(",",Table14[[#This Row],[2D RGB]],2)+1)-FIND(",",Table14[[#This Row],[2D RGB]],2)-1))</f>
        <v>215</v>
      </c>
      <c r="N86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86" t="str">
        <f>INDEX($L$1:$N$1,0,MATCH(MAX(L86:N86),L86:N86,0))</f>
        <v>Red</v>
      </c>
      <c r="P86" s="499">
        <f>SQRT(L86^2+M86^2+N86^2)</f>
        <v>333.54160160315837</v>
      </c>
      <c r="Q86" s="499">
        <f>P86-MAX(L86:N86)</f>
        <v>78.541601603158369</v>
      </c>
    </row>
    <row r="87" spans="1:17" x14ac:dyDescent="0.25">
      <c r="A87" t="s">
        <v>271</v>
      </c>
      <c r="B87" t="s">
        <v>56</v>
      </c>
      <c r="C87" t="str">
        <f>VLOOKUP(Table14[[#This Row],[2D RGB]],'Color Chart'!$A$2:$G$143,3,FALSE)</f>
        <v>gold</v>
      </c>
      <c r="D87" s="13" t="s">
        <v>57</v>
      </c>
      <c r="E87" s="13" t="s">
        <v>57</v>
      </c>
      <c r="F87" t="b">
        <f>EXACT(E87,D87)</f>
        <v>1</v>
      </c>
      <c r="G87" t="s">
        <v>15</v>
      </c>
      <c r="H87" t="s">
        <v>16</v>
      </c>
      <c r="I87">
        <v>0.72</v>
      </c>
      <c r="J87" s="13" t="s">
        <v>57</v>
      </c>
      <c r="K87" t="s">
        <v>19</v>
      </c>
      <c r="L87" s="496">
        <f>INT(MID(Table14[[#This Row],[2D RGB]],2,FIND(",",Table14[[#This Row],[2D RGB]],2)-2))</f>
        <v>255</v>
      </c>
      <c r="M87" s="496">
        <f>INT(MID(Table14[[#This Row],[2D RGB]],FIND(",",Table14[[#This Row],[2D RGB]],2)+1,FIND(",",Table14[[#This Row],[2D RGB]],FIND(",",Table14[[#This Row],[2D RGB]],2)+1)-FIND(",",Table14[[#This Row],[2D RGB]],2)-1))</f>
        <v>215</v>
      </c>
      <c r="N87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87" t="str">
        <f>INDEX($L$1:$N$1,0,MATCH(MAX(L87:N87),L87:N87,0))</f>
        <v>Red</v>
      </c>
      <c r="P87" s="499">
        <f>SQRT(L87^2+M87^2+N87^2)</f>
        <v>333.54160160315837</v>
      </c>
      <c r="Q87" s="499">
        <f>P87-MAX(L87:N87)</f>
        <v>78.541601603158369</v>
      </c>
    </row>
    <row r="88" spans="1:17" x14ac:dyDescent="0.25">
      <c r="A88" t="s">
        <v>265</v>
      </c>
      <c r="B88" t="s">
        <v>56</v>
      </c>
      <c r="C88" t="str">
        <f>VLOOKUP(Table14[[#This Row],[2D RGB]],'Color Chart'!$A$2:$G$143,3,FALSE)</f>
        <v>gold</v>
      </c>
      <c r="D88" s="13" t="s">
        <v>57</v>
      </c>
      <c r="E88" s="13" t="s">
        <v>57</v>
      </c>
      <c r="F88" t="b">
        <f>EXACT(E88,D88)</f>
        <v>1</v>
      </c>
      <c r="G88" t="s">
        <v>15</v>
      </c>
      <c r="H88" t="s">
        <v>16</v>
      </c>
      <c r="I88">
        <v>0.74</v>
      </c>
      <c r="J88" s="13" t="s">
        <v>57</v>
      </c>
      <c r="K88" t="s">
        <v>19</v>
      </c>
      <c r="L88" s="496">
        <f>INT(MID(Table14[[#This Row],[2D RGB]],2,FIND(",",Table14[[#This Row],[2D RGB]],2)-2))</f>
        <v>255</v>
      </c>
      <c r="M88" s="496">
        <f>INT(MID(Table14[[#This Row],[2D RGB]],FIND(",",Table14[[#This Row],[2D RGB]],2)+1,FIND(",",Table14[[#This Row],[2D RGB]],FIND(",",Table14[[#This Row],[2D RGB]],2)+1)-FIND(",",Table14[[#This Row],[2D RGB]],2)-1))</f>
        <v>215</v>
      </c>
      <c r="N88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88" t="str">
        <f>INDEX($L$1:$N$1,0,MATCH(MAX(L88:N88),L88:N88,0))</f>
        <v>Red</v>
      </c>
      <c r="P88" s="499">
        <f>SQRT(L88^2+M88^2+N88^2)</f>
        <v>333.54160160315837</v>
      </c>
      <c r="Q88" s="499">
        <f>P88-MAX(L88:N88)</f>
        <v>78.541601603158369</v>
      </c>
    </row>
    <row r="89" spans="1:17" x14ac:dyDescent="0.25">
      <c r="A89" t="s">
        <v>449</v>
      </c>
      <c r="B89" t="s">
        <v>450</v>
      </c>
      <c r="C89" t="e">
        <f>VLOOKUP(Table14[[#This Row],[2D RGB]],'Color Chart'!$A$2:$G$143,3,FALSE)</f>
        <v>#N/A</v>
      </c>
      <c r="D89" s="71" t="s">
        <v>451</v>
      </c>
      <c r="E89" s="71" t="s">
        <v>451</v>
      </c>
      <c r="F89" t="b">
        <f>EXACT(E89,D89)</f>
        <v>1</v>
      </c>
      <c r="G89" t="s">
        <v>16</v>
      </c>
      <c r="H89" t="s">
        <v>16</v>
      </c>
      <c r="I89">
        <v>0.4</v>
      </c>
      <c r="J89" s="71" t="s">
        <v>451</v>
      </c>
      <c r="K89" t="s">
        <v>19</v>
      </c>
      <c r="L89" s="496">
        <f>INT(MID(Table14[[#This Row],[2D RGB]],2,FIND(",",Table14[[#This Row],[2D RGB]],2)-2))</f>
        <v>192</v>
      </c>
      <c r="M89" s="496">
        <f>INT(MID(Table14[[#This Row],[2D RGB]],FIND(",",Table14[[#This Row],[2D RGB]],2)+1,FIND(",",Table14[[#This Row],[2D RGB]],FIND(",",Table14[[#This Row],[2D RGB]],2)+1)-FIND(",",Table14[[#This Row],[2D RGB]],2)-1))</f>
        <v>0</v>
      </c>
      <c r="N89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191</v>
      </c>
      <c r="O89" t="str">
        <f>INDEX($L$1:$N$1,0,MATCH(MAX(L89:N89),L89:N89,0))</f>
        <v>Red</v>
      </c>
      <c r="P89" s="499">
        <f>SQRT(L89^2+M89^2+N89^2)</f>
        <v>270.82282030877678</v>
      </c>
      <c r="Q89" s="499">
        <f>P89-MAX(L89:N89)</f>
        <v>78.822820308776784</v>
      </c>
    </row>
    <row r="90" spans="1:17" x14ac:dyDescent="0.25">
      <c r="A90" t="s">
        <v>466</v>
      </c>
      <c r="B90" t="s">
        <v>467</v>
      </c>
      <c r="C90" t="str">
        <f>VLOOKUP(Table14[[#This Row],[2D RGB]],'Color Chart'!$A$2:$G$143,3,FALSE)</f>
        <v>baby puke green</v>
      </c>
      <c r="D90" s="69" t="s">
        <v>441</v>
      </c>
      <c r="E90" s="69" t="s">
        <v>441</v>
      </c>
      <c r="F90" t="b">
        <f>EXACT(E90,D90)</f>
        <v>1</v>
      </c>
      <c r="G90" t="s">
        <v>15</v>
      </c>
      <c r="H90" t="s">
        <v>16</v>
      </c>
      <c r="I90">
        <v>0.5</v>
      </c>
      <c r="J90" s="69" t="s">
        <v>441</v>
      </c>
      <c r="K90" t="s">
        <v>19</v>
      </c>
      <c r="L90" s="496">
        <f>INT(MID(Table14[[#This Row],[2D RGB]],2,FIND(",",Table14[[#This Row],[2D RGB]],2)-2))</f>
        <v>192</v>
      </c>
      <c r="M90" s="496">
        <f>INT(MID(Table14[[#This Row],[2D RGB]],FIND(",",Table14[[#This Row],[2D RGB]],2)+1,FIND(",",Table14[[#This Row],[2D RGB]],FIND(",",Table14[[#This Row],[2D RGB]],2)+1)-FIND(",",Table14[[#This Row],[2D RGB]],2)-1))</f>
        <v>192</v>
      </c>
      <c r="N90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90" t="str">
        <f>INDEX($L$1:$N$1,0,MATCH(MAX(L90:N90),L90:N90,0))</f>
        <v>Red</v>
      </c>
      <c r="P90" s="499">
        <f>SQRT(L90^2+M90^2+N90^2)</f>
        <v>271.52900397563423</v>
      </c>
      <c r="Q90" s="499">
        <f>P90-MAX(L90:N90)</f>
        <v>79.529003975634225</v>
      </c>
    </row>
    <row r="91" spans="1:17" x14ac:dyDescent="0.25">
      <c r="A91" t="s">
        <v>609</v>
      </c>
      <c r="B91" t="s">
        <v>610</v>
      </c>
      <c r="C91" t="e">
        <f>VLOOKUP(Table14[[#This Row],[2D RGB]],'Color Chart'!$A$2:$G$143,3,FALSE)</f>
        <v>#N/A</v>
      </c>
      <c r="D91" s="106" t="s">
        <v>611</v>
      </c>
      <c r="E91" s="106" t="s">
        <v>611</v>
      </c>
      <c r="F91" t="b">
        <f>EXACT(E91,D91)</f>
        <v>1</v>
      </c>
      <c r="G91" t="s">
        <v>15</v>
      </c>
      <c r="H91" t="s">
        <v>604</v>
      </c>
      <c r="I91">
        <v>1</v>
      </c>
      <c r="J91" s="106" t="s">
        <v>611</v>
      </c>
      <c r="K91" t="s">
        <v>19</v>
      </c>
      <c r="L91" s="496">
        <f>INT(MID(Table14[[#This Row],[2D RGB]],2,FIND(",",Table14[[#This Row],[2D RGB]],2)-2))</f>
        <v>192</v>
      </c>
      <c r="M91" s="496">
        <f>INT(MID(Table14[[#This Row],[2D RGB]],FIND(",",Table14[[#This Row],[2D RGB]],2)+1,FIND(",",Table14[[#This Row],[2D RGB]],FIND(",",Table14[[#This Row],[2D RGB]],2)+1)-FIND(",",Table14[[#This Row],[2D RGB]],2)-1))</f>
        <v>0</v>
      </c>
      <c r="N91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192</v>
      </c>
      <c r="O91" t="str">
        <f>INDEX($L$1:$N$1,0,MATCH(MAX(L91:N91),L91:N91,0))</f>
        <v>Red</v>
      </c>
      <c r="P91" s="499">
        <f>SQRT(L91^2+M91^2+N91^2)</f>
        <v>271.52900397563423</v>
      </c>
      <c r="Q91" s="499">
        <f>P91-MAX(L91:N91)</f>
        <v>79.529003975634225</v>
      </c>
    </row>
    <row r="92" spans="1:17" x14ac:dyDescent="0.25">
      <c r="A92" t="s">
        <v>439</v>
      </c>
      <c r="B92" t="s">
        <v>440</v>
      </c>
      <c r="C92" t="str">
        <f>VLOOKUP(Table14[[#This Row],[2D RGB]],'Color Chart'!$A$2:$G$143,3,FALSE)</f>
        <v>baby puke green</v>
      </c>
      <c r="D92" s="69" t="s">
        <v>441</v>
      </c>
      <c r="E92" s="114" t="s">
        <v>442</v>
      </c>
      <c r="F92" t="b">
        <f>EXACT(E92,D92)</f>
        <v>0</v>
      </c>
      <c r="G92" t="s">
        <v>33</v>
      </c>
      <c r="H92" t="s">
        <v>16</v>
      </c>
      <c r="I92">
        <v>0.15</v>
      </c>
      <c r="J92" s="114" t="s">
        <v>442</v>
      </c>
      <c r="K92" t="s">
        <v>19</v>
      </c>
      <c r="L92" s="496">
        <f>INT(MID(Table14[[#This Row],[2D RGB]],2,FIND(",",Table14[[#This Row],[2D RGB]],2)-2))</f>
        <v>192</v>
      </c>
      <c r="M92" s="496">
        <f>INT(MID(Table14[[#This Row],[2D RGB]],FIND(",",Table14[[#This Row],[2D RGB]],2)+1,FIND(",",Table14[[#This Row],[2D RGB]],FIND(",",Table14[[#This Row],[2D RGB]],2)+1)-FIND(",",Table14[[#This Row],[2D RGB]],2)-1))</f>
        <v>192</v>
      </c>
      <c r="N92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92" t="str">
        <f>INDEX($L$1:$N$1,0,MATCH(MAX(L92:N92),L92:N92,0))</f>
        <v>Red</v>
      </c>
      <c r="P92" s="499">
        <f>SQRT(L92^2+M92^2+N92^2)</f>
        <v>271.52900397563423</v>
      </c>
      <c r="Q92" s="499">
        <f>P92-MAX(L92:N92)</f>
        <v>79.529003975634225</v>
      </c>
    </row>
    <row r="93" spans="1:17" x14ac:dyDescent="0.25">
      <c r="A93" t="s">
        <v>305</v>
      </c>
      <c r="B93" t="s">
        <v>306</v>
      </c>
      <c r="C93" t="str">
        <f>VLOOKUP(Table14[[#This Row],[2D RGB]],'Color Chart'!$A$2:$G$143,3,FALSE)</f>
        <v>rosy brown</v>
      </c>
      <c r="D93" s="60" t="s">
        <v>307</v>
      </c>
      <c r="E93" s="60" t="s">
        <v>307</v>
      </c>
      <c r="F93" t="b">
        <f>EXACT(E93,D93)</f>
        <v>1</v>
      </c>
      <c r="G93" t="s">
        <v>15</v>
      </c>
      <c r="H93" t="s">
        <v>16</v>
      </c>
      <c r="I93">
        <v>0.22</v>
      </c>
      <c r="J93" s="60" t="s">
        <v>307</v>
      </c>
      <c r="K93" t="s">
        <v>19</v>
      </c>
      <c r="L93" s="496">
        <f>INT(MID(Table14[[#This Row],[2D RGB]],2,FIND(",",Table14[[#This Row],[2D RGB]],2)-2))</f>
        <v>188</v>
      </c>
      <c r="M93" s="496">
        <f>INT(MID(Table14[[#This Row],[2D RGB]],FIND(",",Table14[[#This Row],[2D RGB]],2)+1,FIND(",",Table14[[#This Row],[2D RGB]],FIND(",",Table14[[#This Row],[2D RGB]],2)+1)-FIND(",",Table14[[#This Row],[2D RGB]],2)-1))</f>
        <v>143</v>
      </c>
      <c r="N93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143</v>
      </c>
      <c r="O93" t="str">
        <f>INDEX($L$1:$N$1,0,MATCH(MAX(L93:N93),L93:N93,0))</f>
        <v>Red</v>
      </c>
      <c r="P93" s="499">
        <f>SQRT(L93^2+M93^2+N93^2)</f>
        <v>276.11953933034147</v>
      </c>
      <c r="Q93" s="499">
        <f>P93-MAX(L93:N93)</f>
        <v>88.119539330341468</v>
      </c>
    </row>
    <row r="94" spans="1:17" x14ac:dyDescent="0.25">
      <c r="A94" t="s">
        <v>269</v>
      </c>
      <c r="B94" t="s">
        <v>62</v>
      </c>
      <c r="C94" t="str">
        <f>VLOOKUP(Table14[[#This Row],[2D RGB]],'Color Chart'!$A$2:$G$143,3,FALSE)</f>
        <v>dark khaki</v>
      </c>
      <c r="D94" s="15" t="s">
        <v>63</v>
      </c>
      <c r="E94" s="15" t="s">
        <v>63</v>
      </c>
      <c r="F94" t="b">
        <f>EXACT(E94,D94)</f>
        <v>1</v>
      </c>
      <c r="G94" t="s">
        <v>15</v>
      </c>
      <c r="H94" t="s">
        <v>16</v>
      </c>
      <c r="I94">
        <v>0.64</v>
      </c>
      <c r="J94" s="15" t="s">
        <v>63</v>
      </c>
      <c r="K94" t="s">
        <v>19</v>
      </c>
      <c r="L94" s="496">
        <f>INT(MID(Table14[[#This Row],[2D RGB]],2,FIND(",",Table14[[#This Row],[2D RGB]],2)-2))</f>
        <v>189</v>
      </c>
      <c r="M94" s="496">
        <f>INT(MID(Table14[[#This Row],[2D RGB]],FIND(",",Table14[[#This Row],[2D RGB]],2)+1,FIND(",",Table14[[#This Row],[2D RGB]],FIND(",",Table14[[#This Row],[2D RGB]],2)+1)-FIND(",",Table14[[#This Row],[2D RGB]],2)-1))</f>
        <v>183</v>
      </c>
      <c r="N94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107</v>
      </c>
      <c r="O94" t="str">
        <f>INDEX($L$1:$N$1,0,MATCH(MAX(L94:N94),L94:N94,0))</f>
        <v>Red</v>
      </c>
      <c r="P94" s="499">
        <f>SQRT(L94^2+M94^2+N94^2)</f>
        <v>284.00528164102866</v>
      </c>
      <c r="Q94" s="499">
        <f>P94-MAX(L94:N94)</f>
        <v>95.00528164102866</v>
      </c>
    </row>
    <row r="95" spans="1:17" x14ac:dyDescent="0.25">
      <c r="A95" t="s">
        <v>277</v>
      </c>
      <c r="B95" t="s">
        <v>62</v>
      </c>
      <c r="C95" t="str">
        <f>VLOOKUP(Table14[[#This Row],[2D RGB]],'Color Chart'!$A$2:$G$143,3,FALSE)</f>
        <v>dark khaki</v>
      </c>
      <c r="D95" s="15" t="s">
        <v>63</v>
      </c>
      <c r="E95" s="15" t="s">
        <v>63</v>
      </c>
      <c r="F95" t="b">
        <f>EXACT(E95,D95)</f>
        <v>1</v>
      </c>
      <c r="G95" t="s">
        <v>15</v>
      </c>
      <c r="H95" t="s">
        <v>16</v>
      </c>
      <c r="I95">
        <v>0.66</v>
      </c>
      <c r="J95" s="15" t="s">
        <v>63</v>
      </c>
      <c r="K95" t="s">
        <v>19</v>
      </c>
      <c r="L95" s="496">
        <f>INT(MID(Table14[[#This Row],[2D RGB]],2,FIND(",",Table14[[#This Row],[2D RGB]],2)-2))</f>
        <v>189</v>
      </c>
      <c r="M95" s="496">
        <f>INT(MID(Table14[[#This Row],[2D RGB]],FIND(",",Table14[[#This Row],[2D RGB]],2)+1,FIND(",",Table14[[#This Row],[2D RGB]],FIND(",",Table14[[#This Row],[2D RGB]],2)+1)-FIND(",",Table14[[#This Row],[2D RGB]],2)-1))</f>
        <v>183</v>
      </c>
      <c r="N95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107</v>
      </c>
      <c r="O95" t="str">
        <f>INDEX($L$1:$N$1,0,MATCH(MAX(L95:N95),L95:N95,0))</f>
        <v>Red</v>
      </c>
      <c r="P95" s="499">
        <f>SQRT(L95^2+M95^2+N95^2)</f>
        <v>284.00528164102866</v>
      </c>
      <c r="Q95" s="499">
        <f>P95-MAX(L95:N95)</f>
        <v>95.00528164102866</v>
      </c>
    </row>
    <row r="96" spans="1:17" x14ac:dyDescent="0.25">
      <c r="A96" t="s">
        <v>280</v>
      </c>
      <c r="B96" t="s">
        <v>62</v>
      </c>
      <c r="C96" t="str">
        <f>VLOOKUP(Table14[[#This Row],[2D RGB]],'Color Chart'!$A$2:$G$143,3,FALSE)</f>
        <v>dark khaki</v>
      </c>
      <c r="D96" s="15" t="s">
        <v>63</v>
      </c>
      <c r="E96" s="15" t="s">
        <v>63</v>
      </c>
      <c r="F96" t="b">
        <f>EXACT(E96,D96)</f>
        <v>1</v>
      </c>
      <c r="G96" t="s">
        <v>15</v>
      </c>
      <c r="H96" t="s">
        <v>16</v>
      </c>
      <c r="I96">
        <v>0.66</v>
      </c>
      <c r="J96" s="15" t="s">
        <v>63</v>
      </c>
      <c r="K96" t="s">
        <v>19</v>
      </c>
      <c r="L96" s="496">
        <f>INT(MID(Table14[[#This Row],[2D RGB]],2,FIND(",",Table14[[#This Row],[2D RGB]],2)-2))</f>
        <v>189</v>
      </c>
      <c r="M96" s="496">
        <f>INT(MID(Table14[[#This Row],[2D RGB]],FIND(",",Table14[[#This Row],[2D RGB]],2)+1,FIND(",",Table14[[#This Row],[2D RGB]],FIND(",",Table14[[#This Row],[2D RGB]],2)+1)-FIND(",",Table14[[#This Row],[2D RGB]],2)-1))</f>
        <v>183</v>
      </c>
      <c r="N96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107</v>
      </c>
      <c r="O96" t="str">
        <f>INDEX($L$1:$N$1,0,MATCH(MAX(L96:N96),L96:N96,0))</f>
        <v>Red</v>
      </c>
      <c r="P96" s="499">
        <f>SQRT(L96^2+M96^2+N96^2)</f>
        <v>284.00528164102866</v>
      </c>
      <c r="Q96" s="499">
        <f>P96-MAX(L96:N96)</f>
        <v>95.00528164102866</v>
      </c>
    </row>
    <row r="97" spans="1:17" x14ac:dyDescent="0.25">
      <c r="A97" t="s">
        <v>61</v>
      </c>
      <c r="B97" t="s">
        <v>62</v>
      </c>
      <c r="C97" t="str">
        <f>VLOOKUP(Table14[[#This Row],[2D RGB]],'Color Chart'!$A$2:$G$143,3,FALSE)</f>
        <v>dark khaki</v>
      </c>
      <c r="D97" s="15" t="s">
        <v>63</v>
      </c>
      <c r="E97" s="15" t="s">
        <v>63</v>
      </c>
      <c r="F97" t="b">
        <f>EXACT(E97,D97)</f>
        <v>1</v>
      </c>
      <c r="G97" t="s">
        <v>15</v>
      </c>
      <c r="H97" t="s">
        <v>16</v>
      </c>
      <c r="I97">
        <v>0.69</v>
      </c>
      <c r="J97" s="15" t="s">
        <v>63</v>
      </c>
      <c r="K97" t="s">
        <v>19</v>
      </c>
      <c r="L97" s="496">
        <f>INT(MID(Table14[[#This Row],[2D RGB]],2,FIND(",",Table14[[#This Row],[2D RGB]],2)-2))</f>
        <v>189</v>
      </c>
      <c r="M97" s="496">
        <f>INT(MID(Table14[[#This Row],[2D RGB]],FIND(",",Table14[[#This Row],[2D RGB]],2)+1,FIND(",",Table14[[#This Row],[2D RGB]],FIND(",",Table14[[#This Row],[2D RGB]],2)+1)-FIND(",",Table14[[#This Row],[2D RGB]],2)-1))</f>
        <v>183</v>
      </c>
      <c r="N97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107</v>
      </c>
      <c r="O97" t="str">
        <f>INDEX($L$1:$N$1,0,MATCH(MAX(L97:N97),L97:N97,0))</f>
        <v>Red</v>
      </c>
      <c r="P97" s="499">
        <f>SQRT(L97^2+M97^2+N97^2)</f>
        <v>284.00528164102866</v>
      </c>
      <c r="Q97" s="499">
        <f>P97-MAX(L97:N97)</f>
        <v>95.00528164102866</v>
      </c>
    </row>
    <row r="98" spans="1:17" x14ac:dyDescent="0.25">
      <c r="A98" t="s">
        <v>65</v>
      </c>
      <c r="B98" t="s">
        <v>62</v>
      </c>
      <c r="C98" t="str">
        <f>VLOOKUP(Table14[[#This Row],[2D RGB]],'Color Chart'!$A$2:$G$143,3,FALSE)</f>
        <v>dark khaki</v>
      </c>
      <c r="D98" s="15" t="s">
        <v>63</v>
      </c>
      <c r="E98" s="15" t="s">
        <v>63</v>
      </c>
      <c r="F98" t="b">
        <f>EXACT(E98,D98)</f>
        <v>1</v>
      </c>
      <c r="G98" t="s">
        <v>15</v>
      </c>
      <c r="H98" t="s">
        <v>16</v>
      </c>
      <c r="I98">
        <v>0.71</v>
      </c>
      <c r="J98" s="15" t="s">
        <v>63</v>
      </c>
      <c r="K98" t="s">
        <v>19</v>
      </c>
      <c r="L98" s="496">
        <f>INT(MID(Table14[[#This Row],[2D RGB]],2,FIND(",",Table14[[#This Row],[2D RGB]],2)-2))</f>
        <v>189</v>
      </c>
      <c r="M98" s="496">
        <f>INT(MID(Table14[[#This Row],[2D RGB]],FIND(",",Table14[[#This Row],[2D RGB]],2)+1,FIND(",",Table14[[#This Row],[2D RGB]],FIND(",",Table14[[#This Row],[2D RGB]],2)+1)-FIND(",",Table14[[#This Row],[2D RGB]],2)-1))</f>
        <v>183</v>
      </c>
      <c r="N98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107</v>
      </c>
      <c r="O98" t="str">
        <f>INDEX($L$1:$N$1,0,MATCH(MAX(L98:N98),L98:N98,0))</f>
        <v>Red</v>
      </c>
      <c r="P98" s="499">
        <f>SQRT(L98^2+M98^2+N98^2)</f>
        <v>284.00528164102866</v>
      </c>
      <c r="Q98" s="499">
        <f>P98-MAX(L98:N98)</f>
        <v>95.00528164102866</v>
      </c>
    </row>
    <row r="99" spans="1:17" x14ac:dyDescent="0.25">
      <c r="A99" t="s">
        <v>370</v>
      </c>
      <c r="B99" t="s">
        <v>62</v>
      </c>
      <c r="C99" t="str">
        <f>VLOOKUP(Table14[[#This Row],[2D RGB]],'Color Chart'!$A$2:$G$143,3,FALSE)</f>
        <v>dark khaki</v>
      </c>
      <c r="D99" s="15" t="s">
        <v>63</v>
      </c>
      <c r="E99" s="15" t="s">
        <v>63</v>
      </c>
      <c r="F99" t="b">
        <f>EXACT(E99,D99)</f>
        <v>1</v>
      </c>
      <c r="G99" t="s">
        <v>15</v>
      </c>
      <c r="H99" t="s">
        <v>16</v>
      </c>
      <c r="I99">
        <v>0.76</v>
      </c>
      <c r="J99" s="15" t="s">
        <v>63</v>
      </c>
      <c r="K99" t="s">
        <v>19</v>
      </c>
      <c r="L99" s="496">
        <f>INT(MID(Table14[[#This Row],[2D RGB]],2,FIND(",",Table14[[#This Row],[2D RGB]],2)-2))</f>
        <v>189</v>
      </c>
      <c r="M99" s="496">
        <f>INT(MID(Table14[[#This Row],[2D RGB]],FIND(",",Table14[[#This Row],[2D RGB]],2)+1,FIND(",",Table14[[#This Row],[2D RGB]],FIND(",",Table14[[#This Row],[2D RGB]],2)+1)-FIND(",",Table14[[#This Row],[2D RGB]],2)-1))</f>
        <v>183</v>
      </c>
      <c r="N99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107</v>
      </c>
      <c r="O99" t="str">
        <f>INDEX($L$1:$N$1,0,MATCH(MAX(L99:N99),L99:N99,0))</f>
        <v>Red</v>
      </c>
      <c r="P99" s="499">
        <f>SQRT(L99^2+M99^2+N99^2)</f>
        <v>284.00528164102866</v>
      </c>
      <c r="Q99" s="499">
        <f>P99-MAX(L99:N99)</f>
        <v>95.00528164102866</v>
      </c>
    </row>
    <row r="100" spans="1:17" x14ac:dyDescent="0.25">
      <c r="A100" t="s">
        <v>557</v>
      </c>
      <c r="B100" t="s">
        <v>557</v>
      </c>
      <c r="C100" t="e">
        <f>VLOOKUP(Table14[[#This Row],[2D RGB]],'Color Chart'!$A$2:$G$143,3,FALSE)</f>
        <v>#N/A</v>
      </c>
      <c r="D100" s="89" t="s">
        <v>352</v>
      </c>
      <c r="E100" s="89" t="s">
        <v>352</v>
      </c>
      <c r="F100" t="b">
        <f>EXACT(E100,D100)</f>
        <v>1</v>
      </c>
      <c r="G100" t="s">
        <v>33</v>
      </c>
      <c r="H100" t="s">
        <v>33</v>
      </c>
      <c r="I100">
        <v>1</v>
      </c>
      <c r="J100" s="89" t="s">
        <v>352</v>
      </c>
      <c r="K100" t="s">
        <v>19</v>
      </c>
      <c r="L100" s="496">
        <f>INT(MID(Table14[[#This Row],[2D RGB]],2,FIND(",",Table14[[#This Row],[2D RGB]],2)-2))</f>
        <v>223</v>
      </c>
      <c r="M100" s="496">
        <f>INT(MID(Table14[[#This Row],[2D RGB]],FIND(",",Table14[[#This Row],[2D RGB]],2)+1,FIND(",",Table14[[#This Row],[2D RGB]],FIND(",",Table14[[#This Row],[2D RGB]],2)+1)-FIND(",",Table14[[#This Row],[2D RGB]],2)-1))</f>
        <v>166</v>
      </c>
      <c r="N100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159</v>
      </c>
      <c r="O100" t="str">
        <f>INDEX($L$1:$N$1,0,MATCH(MAX(L100:N100),L100:N100,0))</f>
        <v>Red</v>
      </c>
      <c r="P100" s="499">
        <f>SQRT(L100^2+M100^2+N100^2)</f>
        <v>320.2592699673188</v>
      </c>
      <c r="Q100" s="499">
        <f>P100-MAX(L100:N100)</f>
        <v>97.259269967318801</v>
      </c>
    </row>
    <row r="101" spans="1:17" x14ac:dyDescent="0.25">
      <c r="A101" t="s">
        <v>346</v>
      </c>
      <c r="B101" t="s">
        <v>347</v>
      </c>
      <c r="C101" t="str">
        <f>VLOOKUP(Table14[[#This Row],[2D RGB]],'Color Chart'!$A$2:$G$143,3,FALSE)</f>
        <v>tan</v>
      </c>
      <c r="D101" s="61" t="s">
        <v>348</v>
      </c>
      <c r="E101" s="61" t="s">
        <v>348</v>
      </c>
      <c r="F101" t="b">
        <f>EXACT(E101,D101)</f>
        <v>1</v>
      </c>
      <c r="G101" t="s">
        <v>15</v>
      </c>
      <c r="H101" t="s">
        <v>16</v>
      </c>
      <c r="I101">
        <v>0.1</v>
      </c>
      <c r="J101" s="61" t="s">
        <v>348</v>
      </c>
      <c r="K101" t="s">
        <v>19</v>
      </c>
      <c r="L101" s="496">
        <f>INT(MID(Table14[[#This Row],[2D RGB]],2,FIND(",",Table14[[#This Row],[2D RGB]],2)-2))</f>
        <v>210</v>
      </c>
      <c r="M101" s="496">
        <f>INT(MID(Table14[[#This Row],[2D RGB]],FIND(",",Table14[[#This Row],[2D RGB]],2)+1,FIND(",",Table14[[#This Row],[2D RGB]],FIND(",",Table14[[#This Row],[2D RGB]],2)+1)-FIND(",",Table14[[#This Row],[2D RGB]],2)-1))</f>
        <v>180</v>
      </c>
      <c r="N101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140</v>
      </c>
      <c r="O101" t="str">
        <f>INDEX($L$1:$N$1,0,MATCH(MAX(L101:N101),L101:N101,0))</f>
        <v>Red</v>
      </c>
      <c r="P101" s="499">
        <f>SQRT(L101^2+M101^2+N101^2)</f>
        <v>310</v>
      </c>
      <c r="Q101" s="499">
        <f>P101-MAX(L101:N101)</f>
        <v>100</v>
      </c>
    </row>
    <row r="102" spans="1:17" x14ac:dyDescent="0.25">
      <c r="A102" t="s">
        <v>345</v>
      </c>
      <c r="B102" t="s">
        <v>135</v>
      </c>
      <c r="C102" t="str">
        <f>VLOOKUP(Table14[[#This Row],[2D RGB]],'Color Chart'!$A$2:$G$143,3,FALSE)</f>
        <v>magenta / fuchsia</v>
      </c>
      <c r="D102" s="32" t="s">
        <v>136</v>
      </c>
      <c r="E102" s="32" t="s">
        <v>136</v>
      </c>
      <c r="F102" t="b">
        <f>EXACT(E102,D102)</f>
        <v>1</v>
      </c>
      <c r="G102" t="s">
        <v>15</v>
      </c>
      <c r="H102" t="s">
        <v>16</v>
      </c>
      <c r="I102">
        <v>0</v>
      </c>
      <c r="J102" s="32" t="s">
        <v>136</v>
      </c>
      <c r="K102" t="s">
        <v>19</v>
      </c>
      <c r="L102" s="496">
        <f>INT(MID(Table14[[#This Row],[2D RGB]],2,FIND(",",Table14[[#This Row],[2D RGB]],2)-2))</f>
        <v>255</v>
      </c>
      <c r="M102" s="496">
        <f>INT(MID(Table14[[#This Row],[2D RGB]],FIND(",",Table14[[#This Row],[2D RGB]],2)+1,FIND(",",Table14[[#This Row],[2D RGB]],FIND(",",Table14[[#This Row],[2D RGB]],2)+1)-FIND(",",Table14[[#This Row],[2D RGB]],2)-1))</f>
        <v>0</v>
      </c>
      <c r="N102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102" t="str">
        <f>INDEX($L$1:$N$1,0,MATCH(MAX(L102:N102),L102:N102,0))</f>
        <v>Red</v>
      </c>
      <c r="P102" s="499">
        <f>SQRT(L102^2+M102^2+N102^2)</f>
        <v>360.62445840513925</v>
      </c>
      <c r="Q102" s="499">
        <f>P102-MAX(L102:N102)</f>
        <v>105.62445840513925</v>
      </c>
    </row>
    <row r="103" spans="1:17" x14ac:dyDescent="0.25">
      <c r="A103" t="s">
        <v>377</v>
      </c>
      <c r="B103" t="s">
        <v>378</v>
      </c>
      <c r="C103" t="str">
        <f>VLOOKUP(Table14[[#This Row],[2D RGB]],'Color Chart'!$A$2:$G$143,3,FALSE)</f>
        <v>magenta / fuchsia</v>
      </c>
      <c r="D103" s="32" t="s">
        <v>136</v>
      </c>
      <c r="E103" s="32" t="s">
        <v>136</v>
      </c>
      <c r="F103" t="b">
        <f>EXACT(E103,D103)</f>
        <v>1</v>
      </c>
      <c r="G103" t="s">
        <v>15</v>
      </c>
      <c r="H103" t="s">
        <v>16</v>
      </c>
      <c r="I103">
        <v>0</v>
      </c>
      <c r="J103" s="32" t="s">
        <v>136</v>
      </c>
      <c r="K103" t="s">
        <v>19</v>
      </c>
      <c r="L103" s="496">
        <f>INT(MID(Table14[[#This Row],[2D RGB]],2,FIND(",",Table14[[#This Row],[2D RGB]],2)-2))</f>
        <v>255</v>
      </c>
      <c r="M103" s="496">
        <f>INT(MID(Table14[[#This Row],[2D RGB]],FIND(",",Table14[[#This Row],[2D RGB]],2)+1,FIND(",",Table14[[#This Row],[2D RGB]],FIND(",",Table14[[#This Row],[2D RGB]],2)+1)-FIND(",",Table14[[#This Row],[2D RGB]],2)-1))</f>
        <v>0</v>
      </c>
      <c r="N103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103" t="str">
        <f>INDEX($L$1:$N$1,0,MATCH(MAX(L103:N103),L103:N103,0))</f>
        <v>Red</v>
      </c>
      <c r="P103" s="499">
        <f>SQRT(L103^2+M103^2+N103^2)</f>
        <v>360.62445840513925</v>
      </c>
      <c r="Q103" s="499">
        <f>P103-MAX(L103:N103)</f>
        <v>105.62445840513925</v>
      </c>
    </row>
    <row r="104" spans="1:17" x14ac:dyDescent="0.25">
      <c r="A104" t="s">
        <v>388</v>
      </c>
      <c r="B104" t="s">
        <v>389</v>
      </c>
      <c r="C104" t="str">
        <f>VLOOKUP(Table14[[#This Row],[2D RGB]],'Color Chart'!$A$2:$G$143,3,FALSE)</f>
        <v>magenta / fuchsia</v>
      </c>
      <c r="D104" s="32" t="s">
        <v>136</v>
      </c>
      <c r="E104" s="32" t="s">
        <v>136</v>
      </c>
      <c r="F104" t="b">
        <f>EXACT(E104,D104)</f>
        <v>1</v>
      </c>
      <c r="G104" t="s">
        <v>15</v>
      </c>
      <c r="H104" t="s">
        <v>16</v>
      </c>
      <c r="I104">
        <v>0</v>
      </c>
      <c r="J104" s="32" t="s">
        <v>136</v>
      </c>
      <c r="K104" t="s">
        <v>19</v>
      </c>
      <c r="L104" s="496">
        <f>INT(MID(Table14[[#This Row],[2D RGB]],2,FIND(",",Table14[[#This Row],[2D RGB]],2)-2))</f>
        <v>255</v>
      </c>
      <c r="M104" s="496">
        <f>INT(MID(Table14[[#This Row],[2D RGB]],FIND(",",Table14[[#This Row],[2D RGB]],2)+1,FIND(",",Table14[[#This Row],[2D RGB]],FIND(",",Table14[[#This Row],[2D RGB]],2)+1)-FIND(",",Table14[[#This Row],[2D RGB]],2)-1))</f>
        <v>0</v>
      </c>
      <c r="N104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104" t="str">
        <f>INDEX($L$1:$N$1,0,MATCH(MAX(L104:N104),L104:N104,0))</f>
        <v>Red</v>
      </c>
      <c r="P104" s="499">
        <f>SQRT(L104^2+M104^2+N104^2)</f>
        <v>360.62445840513925</v>
      </c>
      <c r="Q104" s="499">
        <f>P104-MAX(L104:N104)</f>
        <v>105.62445840513925</v>
      </c>
    </row>
    <row r="105" spans="1:17" x14ac:dyDescent="0.25">
      <c r="A105" t="s">
        <v>214</v>
      </c>
      <c r="B105" t="s">
        <v>215</v>
      </c>
      <c r="C105" t="str">
        <f>VLOOKUP(Table14[[#This Row],[2D RGB]],'Color Chart'!$A$2:$G$143,3,FALSE)</f>
        <v>yellow</v>
      </c>
      <c r="D105" s="48" t="s">
        <v>216</v>
      </c>
      <c r="E105" s="48" t="s">
        <v>216</v>
      </c>
      <c r="F105" t="b">
        <f>EXACT(E105,D105)</f>
        <v>1</v>
      </c>
      <c r="G105" t="s">
        <v>15</v>
      </c>
      <c r="H105" t="s">
        <v>16</v>
      </c>
      <c r="I105">
        <v>0.1</v>
      </c>
      <c r="J105" s="48" t="s">
        <v>216</v>
      </c>
      <c r="K105" t="s">
        <v>19</v>
      </c>
      <c r="L105" s="496">
        <f>INT(MID(Table14[[#This Row],[2D RGB]],2,FIND(",",Table14[[#This Row],[2D RGB]],2)-2))</f>
        <v>255</v>
      </c>
      <c r="M105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05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105" t="str">
        <f>INDEX($L$1:$N$1,0,MATCH(MAX(L105:N105),L105:N105,0))</f>
        <v>Red</v>
      </c>
      <c r="P105" s="499">
        <f>SQRT(L105^2+M105^2+N105^2)</f>
        <v>360.62445840513925</v>
      </c>
      <c r="Q105" s="499">
        <f>P105-MAX(L105:N105)</f>
        <v>105.62445840513925</v>
      </c>
    </row>
    <row r="106" spans="1:17" x14ac:dyDescent="0.25">
      <c r="A106" t="s">
        <v>357</v>
      </c>
      <c r="B106" t="s">
        <v>358</v>
      </c>
      <c r="C106" t="str">
        <f>VLOOKUP(Table14[[#This Row],[2D RGB]],'Color Chart'!$A$2:$G$143,3,FALSE)</f>
        <v>yellow</v>
      </c>
      <c r="D106" s="48" t="s">
        <v>216</v>
      </c>
      <c r="E106" s="48" t="s">
        <v>216</v>
      </c>
      <c r="F106" t="b">
        <f>EXACT(E106,D106)</f>
        <v>1</v>
      </c>
      <c r="G106" t="s">
        <v>15</v>
      </c>
      <c r="H106" t="s">
        <v>16</v>
      </c>
      <c r="I106">
        <v>0.2</v>
      </c>
      <c r="J106" s="48" t="s">
        <v>216</v>
      </c>
      <c r="K106" t="s">
        <v>360</v>
      </c>
      <c r="L106" s="496">
        <f>INT(MID(Table14[[#This Row],[2D RGB]],2,FIND(",",Table14[[#This Row],[2D RGB]],2)-2))</f>
        <v>255</v>
      </c>
      <c r="M106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06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106" t="str">
        <f>INDEX($L$1:$N$1,0,MATCH(MAX(L106:N106),L106:N106,0))</f>
        <v>Red</v>
      </c>
      <c r="P106" s="499">
        <f>SQRT(L106^2+M106^2+N106^2)</f>
        <v>360.62445840513925</v>
      </c>
      <c r="Q106" s="499">
        <f>P106-MAX(L106:N106)</f>
        <v>105.62445840513925</v>
      </c>
    </row>
    <row r="107" spans="1:17" x14ac:dyDescent="0.25">
      <c r="A107" t="s">
        <v>468</v>
      </c>
      <c r="B107" t="s">
        <v>469</v>
      </c>
      <c r="C107" t="str">
        <f>VLOOKUP(Table14[[#This Row],[2D RGB]],'Color Chart'!$A$2:$G$143,3,FALSE)</f>
        <v>magenta / fuchsia</v>
      </c>
      <c r="D107" s="32" t="s">
        <v>136</v>
      </c>
      <c r="E107" s="118" t="s">
        <v>470</v>
      </c>
      <c r="F107" t="b">
        <f>EXACT(E107,D107)</f>
        <v>0</v>
      </c>
      <c r="G107" t="s">
        <v>15</v>
      </c>
      <c r="H107" t="s">
        <v>16</v>
      </c>
      <c r="I107">
        <v>0.4</v>
      </c>
      <c r="J107" s="118" t="s">
        <v>470</v>
      </c>
      <c r="K107" t="s">
        <v>360</v>
      </c>
      <c r="L107" s="496">
        <f>INT(MID(Table14[[#This Row],[2D RGB]],2,FIND(",",Table14[[#This Row],[2D RGB]],2)-2))</f>
        <v>255</v>
      </c>
      <c r="M107" s="496">
        <f>INT(MID(Table14[[#This Row],[2D RGB]],FIND(",",Table14[[#This Row],[2D RGB]],2)+1,FIND(",",Table14[[#This Row],[2D RGB]],FIND(",",Table14[[#This Row],[2D RGB]],2)+1)-FIND(",",Table14[[#This Row],[2D RGB]],2)-1))</f>
        <v>0</v>
      </c>
      <c r="N107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107" t="str">
        <f>INDEX($L$1:$N$1,0,MATCH(MAX(L107:N107),L107:N107,0))</f>
        <v>Red</v>
      </c>
      <c r="P107" s="499">
        <f>SQRT(L107^2+M107^2+N107^2)</f>
        <v>360.62445840513925</v>
      </c>
      <c r="Q107" s="499">
        <f>P107-MAX(L107:N107)</f>
        <v>105.62445840513925</v>
      </c>
    </row>
    <row r="108" spans="1:17" x14ac:dyDescent="0.25">
      <c r="A108" t="s">
        <v>312</v>
      </c>
      <c r="B108" t="s">
        <v>313</v>
      </c>
      <c r="C108" t="str">
        <f>VLOOKUP(Table14[[#This Row],[2D RGB]],'Color Chart'!$A$2:$G$143,3,FALSE)</f>
        <v>yellow</v>
      </c>
      <c r="D108" s="48" t="s">
        <v>216</v>
      </c>
      <c r="E108" s="48" t="s">
        <v>216</v>
      </c>
      <c r="F108" t="b">
        <f>EXACT(E108,D108)</f>
        <v>1</v>
      </c>
      <c r="G108" t="s">
        <v>15</v>
      </c>
      <c r="H108" t="s">
        <v>16</v>
      </c>
      <c r="I108">
        <v>0.75</v>
      </c>
      <c r="J108" s="48" t="s">
        <v>216</v>
      </c>
      <c r="K108" t="s">
        <v>19</v>
      </c>
      <c r="L108" s="496">
        <f>INT(MID(Table14[[#This Row],[2D RGB]],2,FIND(",",Table14[[#This Row],[2D RGB]],2)-2))</f>
        <v>255</v>
      </c>
      <c r="M108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08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108" t="str">
        <f>INDEX($L$1:$N$1,0,MATCH(MAX(L108:N108),L108:N108,0))</f>
        <v>Red</v>
      </c>
      <c r="P108" s="499">
        <f>SQRT(L108^2+M108^2+N108^2)</f>
        <v>360.62445840513925</v>
      </c>
      <c r="Q108" s="499">
        <f>P108-MAX(L108:N108)</f>
        <v>105.62445840513925</v>
      </c>
    </row>
    <row r="109" spans="1:17" x14ac:dyDescent="0.25">
      <c r="A109" t="s">
        <v>374</v>
      </c>
      <c r="B109" t="s">
        <v>375</v>
      </c>
      <c r="C109" t="str">
        <f>VLOOKUP(Table14[[#This Row],[2D RGB]],'Color Chart'!$A$2:$G$143,3,FALSE)</f>
        <v>yellow</v>
      </c>
      <c r="D109" s="48" t="s">
        <v>216</v>
      </c>
      <c r="E109" s="48" t="s">
        <v>216</v>
      </c>
      <c r="F109" t="b">
        <f>EXACT(E109,D109)</f>
        <v>1</v>
      </c>
      <c r="G109" t="s">
        <v>15</v>
      </c>
      <c r="H109" t="s">
        <v>16</v>
      </c>
      <c r="I109">
        <v>0.76</v>
      </c>
      <c r="J109" s="48" t="s">
        <v>216</v>
      </c>
      <c r="K109" t="s">
        <v>19</v>
      </c>
      <c r="L109" s="496">
        <f>INT(MID(Table14[[#This Row],[2D RGB]],2,FIND(",",Table14[[#This Row],[2D RGB]],2)-2))</f>
        <v>255</v>
      </c>
      <c r="M109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09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109" t="str">
        <f>INDEX($L$1:$N$1,0,MATCH(MAX(L109:N109),L109:N109,0))</f>
        <v>Red</v>
      </c>
      <c r="P109" s="499">
        <f>SQRT(L109^2+M109^2+N109^2)</f>
        <v>360.62445840513925</v>
      </c>
      <c r="Q109" s="499">
        <f>P109-MAX(L109:N109)</f>
        <v>105.62445840513925</v>
      </c>
    </row>
    <row r="110" spans="1:17" x14ac:dyDescent="0.25">
      <c r="A110" t="s">
        <v>443</v>
      </c>
      <c r="B110" t="s">
        <v>443</v>
      </c>
      <c r="C110" t="str">
        <f>VLOOKUP(Table14[[#This Row],[2D RGB]],'Color Chart'!$A$2:$G$143,3,FALSE)</f>
        <v>yellow</v>
      </c>
      <c r="D110" s="48" t="s">
        <v>216</v>
      </c>
      <c r="E110" s="87" t="s">
        <v>444</v>
      </c>
      <c r="F110" t="b">
        <f>EXACT(E110,D110)</f>
        <v>0</v>
      </c>
      <c r="G110" t="s">
        <v>15</v>
      </c>
      <c r="H110" t="s">
        <v>16</v>
      </c>
      <c r="I110">
        <v>1</v>
      </c>
      <c r="J110" s="87" t="s">
        <v>444</v>
      </c>
      <c r="K110" t="s">
        <v>360</v>
      </c>
      <c r="L110" s="496">
        <f>INT(MID(Table14[[#This Row],[2D RGB]],2,FIND(",",Table14[[#This Row],[2D RGB]],2)-2))</f>
        <v>255</v>
      </c>
      <c r="M110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10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110" t="str">
        <f>INDEX($L$1:$N$1,0,MATCH(MAX(L110:N110),L110:N110,0))</f>
        <v>Red</v>
      </c>
      <c r="P110" s="499">
        <f>SQRT(L110^2+M110^2+N110^2)</f>
        <v>360.62445840513925</v>
      </c>
      <c r="Q110" s="499">
        <f>P110-MAX(L110:N110)</f>
        <v>105.62445840513925</v>
      </c>
    </row>
    <row r="111" spans="1:17" x14ac:dyDescent="0.25">
      <c r="A111" t="s">
        <v>586</v>
      </c>
      <c r="B111" t="s">
        <v>586</v>
      </c>
      <c r="C111" t="str">
        <f>VLOOKUP(Table14[[#This Row],[2D RGB]],'Color Chart'!$A$2:$G$143,3,FALSE)</f>
        <v>magenta / fuchsia</v>
      </c>
      <c r="D111" s="32" t="s">
        <v>136</v>
      </c>
      <c r="E111" s="134" t="s">
        <v>587</v>
      </c>
      <c r="F111" t="b">
        <f>EXACT(E111,D111)</f>
        <v>0</v>
      </c>
      <c r="G111" t="s">
        <v>15</v>
      </c>
      <c r="H111" t="s">
        <v>16</v>
      </c>
      <c r="I111">
        <v>1</v>
      </c>
      <c r="J111" s="134" t="s">
        <v>587</v>
      </c>
      <c r="K111" t="s">
        <v>423</v>
      </c>
      <c r="L111" s="496">
        <f>INT(MID(Table14[[#This Row],[2D RGB]],2,FIND(",",Table14[[#This Row],[2D RGB]],2)-2))</f>
        <v>255</v>
      </c>
      <c r="M111" s="496">
        <f>INT(MID(Table14[[#This Row],[2D RGB]],FIND(",",Table14[[#This Row],[2D RGB]],2)+1,FIND(",",Table14[[#This Row],[2D RGB]],FIND(",",Table14[[#This Row],[2D RGB]],2)+1)-FIND(",",Table14[[#This Row],[2D RGB]],2)-1))</f>
        <v>0</v>
      </c>
      <c r="N111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111" t="str">
        <f>INDEX($L$1:$N$1,0,MATCH(MAX(L111:N111),L111:N111,0))</f>
        <v>Red</v>
      </c>
      <c r="P111" s="499">
        <f>SQRT(L111^2+M111^2+N111^2)</f>
        <v>360.62445840513925</v>
      </c>
      <c r="Q111" s="499">
        <f>P111-MAX(L111:N111)</f>
        <v>105.62445840513925</v>
      </c>
    </row>
    <row r="112" spans="1:17" x14ac:dyDescent="0.25">
      <c r="A112" t="s">
        <v>616</v>
      </c>
      <c r="B112" t="s">
        <v>617</v>
      </c>
      <c r="C112" t="str">
        <f>VLOOKUP(Table14[[#This Row],[2D RGB]],'Color Chart'!$A$2:$G$143,3,FALSE)</f>
        <v>magenta / fuchsia</v>
      </c>
      <c r="D112" s="32" t="s">
        <v>136</v>
      </c>
      <c r="E112" s="32" t="s">
        <v>136</v>
      </c>
      <c r="F112" t="b">
        <f>EXACT(E112,D112)</f>
        <v>1</v>
      </c>
      <c r="G112" t="s">
        <v>15</v>
      </c>
      <c r="H112" t="s">
        <v>604</v>
      </c>
      <c r="I112">
        <v>1</v>
      </c>
      <c r="J112" s="32" t="s">
        <v>136</v>
      </c>
      <c r="K112" t="s">
        <v>423</v>
      </c>
      <c r="L112" s="496">
        <f>INT(MID(Table14[[#This Row],[2D RGB]],2,FIND(",",Table14[[#This Row],[2D RGB]],2)-2))</f>
        <v>255</v>
      </c>
      <c r="M112" s="496">
        <f>INT(MID(Table14[[#This Row],[2D RGB]],FIND(",",Table14[[#This Row],[2D RGB]],2)+1,FIND(",",Table14[[#This Row],[2D RGB]],FIND(",",Table14[[#This Row],[2D RGB]],2)+1)-FIND(",",Table14[[#This Row],[2D RGB]],2)-1))</f>
        <v>0</v>
      </c>
      <c r="N112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112" t="str">
        <f>INDEX($L$1:$N$1,0,MATCH(MAX(L112:N112),L112:N112,0))</f>
        <v>Red</v>
      </c>
      <c r="P112" s="499">
        <f>SQRT(L112^2+M112^2+N112^2)</f>
        <v>360.62445840513925</v>
      </c>
      <c r="Q112" s="499">
        <f>P112-MAX(L112:N112)</f>
        <v>105.62445840513925</v>
      </c>
    </row>
    <row r="113" spans="1:17" x14ac:dyDescent="0.25">
      <c r="A113" t="s">
        <v>379</v>
      </c>
      <c r="B113" t="s">
        <v>135</v>
      </c>
      <c r="C113" t="str">
        <f>VLOOKUP(Table14[[#This Row],[2D RGB]],'Color Chart'!$A$2:$G$143,3,FALSE)</f>
        <v>magenta / fuchsia</v>
      </c>
      <c r="D113" s="32" t="s">
        <v>136</v>
      </c>
      <c r="E113" s="32" t="s">
        <v>136</v>
      </c>
      <c r="F113" t="b">
        <f>EXACT(E113,D113)</f>
        <v>1</v>
      </c>
      <c r="G113" t="s">
        <v>33</v>
      </c>
      <c r="H113" t="s">
        <v>16</v>
      </c>
      <c r="I113">
        <v>0</v>
      </c>
      <c r="J113" s="32" t="s">
        <v>136</v>
      </c>
      <c r="K113" t="s">
        <v>19</v>
      </c>
      <c r="L113" s="496">
        <f>INT(MID(Table14[[#This Row],[2D RGB]],2,FIND(",",Table14[[#This Row],[2D RGB]],2)-2))</f>
        <v>255</v>
      </c>
      <c r="M113" s="496">
        <f>INT(MID(Table14[[#This Row],[2D RGB]],FIND(",",Table14[[#This Row],[2D RGB]],2)+1,FIND(",",Table14[[#This Row],[2D RGB]],FIND(",",Table14[[#This Row],[2D RGB]],2)+1)-FIND(",",Table14[[#This Row],[2D RGB]],2)-1))</f>
        <v>0</v>
      </c>
      <c r="N113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113" t="str">
        <f>INDEX($L$1:$N$1,0,MATCH(MAX(L113:N113),L113:N113,0))</f>
        <v>Red</v>
      </c>
      <c r="P113" s="499">
        <f>SQRT(L113^2+M113^2+N113^2)</f>
        <v>360.62445840513925</v>
      </c>
      <c r="Q113" s="499">
        <f>P113-MAX(L113:N113)</f>
        <v>105.62445840513925</v>
      </c>
    </row>
    <row r="114" spans="1:17" x14ac:dyDescent="0.25">
      <c r="A114" t="s">
        <v>432</v>
      </c>
      <c r="B114" t="s">
        <v>135</v>
      </c>
      <c r="C114" t="str">
        <f>VLOOKUP(Table14[[#This Row],[2D RGB]],'Color Chart'!$A$2:$G$143,3,FALSE)</f>
        <v>magenta / fuchsia</v>
      </c>
      <c r="D114" s="32" t="s">
        <v>136</v>
      </c>
      <c r="E114" s="32" t="s">
        <v>136</v>
      </c>
      <c r="F114" t="b">
        <f>EXACT(E114,D114)</f>
        <v>1</v>
      </c>
      <c r="G114" t="s">
        <v>33</v>
      </c>
      <c r="H114" t="s">
        <v>16</v>
      </c>
      <c r="I114">
        <v>0</v>
      </c>
      <c r="J114" s="32" t="s">
        <v>136</v>
      </c>
      <c r="K114" t="s">
        <v>19</v>
      </c>
      <c r="L114" s="496">
        <f>INT(MID(Table14[[#This Row],[2D RGB]],2,FIND(",",Table14[[#This Row],[2D RGB]],2)-2))</f>
        <v>255</v>
      </c>
      <c r="M114" s="496">
        <f>INT(MID(Table14[[#This Row],[2D RGB]],FIND(",",Table14[[#This Row],[2D RGB]],2)+1,FIND(",",Table14[[#This Row],[2D RGB]],FIND(",",Table14[[#This Row],[2D RGB]],2)+1)-FIND(",",Table14[[#This Row],[2D RGB]],2)-1))</f>
        <v>0</v>
      </c>
      <c r="N114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114" t="str">
        <f>INDEX($L$1:$N$1,0,MATCH(MAX(L114:N114),L114:N114,0))</f>
        <v>Red</v>
      </c>
      <c r="P114" s="499">
        <f>SQRT(L114^2+M114^2+N114^2)</f>
        <v>360.62445840513925</v>
      </c>
      <c r="Q114" s="499">
        <f>P114-MAX(L114:N114)</f>
        <v>105.62445840513925</v>
      </c>
    </row>
    <row r="115" spans="1:17" x14ac:dyDescent="0.25">
      <c r="A115" t="s">
        <v>134</v>
      </c>
      <c r="B115" t="s">
        <v>135</v>
      </c>
      <c r="C115" t="str">
        <f>VLOOKUP(Table14[[#This Row],[2D RGB]],'Color Chart'!$A$2:$G$143,3,FALSE)</f>
        <v>magenta / fuchsia</v>
      </c>
      <c r="D115" s="32" t="s">
        <v>136</v>
      </c>
      <c r="E115" s="32" t="s">
        <v>136</v>
      </c>
      <c r="F115" t="b">
        <f>EXACT(E115,D115)</f>
        <v>1</v>
      </c>
      <c r="G115" t="s">
        <v>33</v>
      </c>
      <c r="H115" t="s">
        <v>16</v>
      </c>
      <c r="I115">
        <v>0.1</v>
      </c>
      <c r="J115" s="32" t="s">
        <v>136</v>
      </c>
      <c r="K115" t="s">
        <v>19</v>
      </c>
      <c r="L115" s="496">
        <f>INT(MID(Table14[[#This Row],[2D RGB]],2,FIND(",",Table14[[#This Row],[2D RGB]],2)-2))</f>
        <v>255</v>
      </c>
      <c r="M115" s="496">
        <f>INT(MID(Table14[[#This Row],[2D RGB]],FIND(",",Table14[[#This Row],[2D RGB]],2)+1,FIND(",",Table14[[#This Row],[2D RGB]],FIND(",",Table14[[#This Row],[2D RGB]],2)+1)-FIND(",",Table14[[#This Row],[2D RGB]],2)-1))</f>
        <v>0</v>
      </c>
      <c r="N115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115" t="str">
        <f>INDEX($L$1:$N$1,0,MATCH(MAX(L115:N115),L115:N115,0))</f>
        <v>Red</v>
      </c>
      <c r="P115" s="499">
        <f>SQRT(L115^2+M115^2+N115^2)</f>
        <v>360.62445840513925</v>
      </c>
      <c r="Q115" s="499">
        <f>P115-MAX(L115:N115)</f>
        <v>105.62445840513925</v>
      </c>
    </row>
    <row r="116" spans="1:17" x14ac:dyDescent="0.25">
      <c r="A116" t="s">
        <v>522</v>
      </c>
      <c r="B116" t="s">
        <v>523</v>
      </c>
      <c r="C116" t="str">
        <f>VLOOKUP(Table14[[#This Row],[2D RGB]],'Color Chart'!$A$2:$G$143,3,FALSE)</f>
        <v>magenta / fuchsia</v>
      </c>
      <c r="D116" s="32" t="s">
        <v>136</v>
      </c>
      <c r="E116" s="128" t="s">
        <v>524</v>
      </c>
      <c r="F116" t="b">
        <f>EXACT(E116,D116)</f>
        <v>0</v>
      </c>
      <c r="G116" t="s">
        <v>33</v>
      </c>
      <c r="H116" t="s">
        <v>16</v>
      </c>
      <c r="I116">
        <v>0.7</v>
      </c>
      <c r="J116" s="128" t="s">
        <v>524</v>
      </c>
      <c r="K116" t="s">
        <v>360</v>
      </c>
      <c r="L116" s="496">
        <f>INT(MID(Table14[[#This Row],[2D RGB]],2,FIND(",",Table14[[#This Row],[2D RGB]],2)-2))</f>
        <v>255</v>
      </c>
      <c r="M116" s="496">
        <f>INT(MID(Table14[[#This Row],[2D RGB]],FIND(",",Table14[[#This Row],[2D RGB]],2)+1,FIND(",",Table14[[#This Row],[2D RGB]],FIND(",",Table14[[#This Row],[2D RGB]],2)+1)-FIND(",",Table14[[#This Row],[2D RGB]],2)-1))</f>
        <v>0</v>
      </c>
      <c r="N116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116" t="str">
        <f>INDEX($L$1:$N$1,0,MATCH(MAX(L116:N116),L116:N116,0))</f>
        <v>Red</v>
      </c>
      <c r="P116" s="499">
        <f>SQRT(L116^2+M116^2+N116^2)</f>
        <v>360.62445840513925</v>
      </c>
      <c r="Q116" s="499">
        <f>P116-MAX(L116:N116)</f>
        <v>105.62445840513925</v>
      </c>
    </row>
    <row r="117" spans="1:17" x14ac:dyDescent="0.25">
      <c r="A117" t="s">
        <v>435</v>
      </c>
      <c r="B117" t="s">
        <v>436</v>
      </c>
      <c r="C117" t="str">
        <f>VLOOKUP(Table14[[#This Row],[2D RGB]],'Color Chart'!$A$2:$G$143,3,FALSE)</f>
        <v>magenta / fuchsia</v>
      </c>
      <c r="D117" s="32" t="s">
        <v>136</v>
      </c>
      <c r="E117" s="32" t="s">
        <v>136</v>
      </c>
      <c r="F117" t="b">
        <f>EXACT(E117,D117)</f>
        <v>1</v>
      </c>
      <c r="G117" t="s">
        <v>33</v>
      </c>
      <c r="H117" t="s">
        <v>16</v>
      </c>
      <c r="I117">
        <v>0.75</v>
      </c>
      <c r="J117" s="32" t="s">
        <v>136</v>
      </c>
      <c r="K117" t="s">
        <v>19</v>
      </c>
      <c r="L117" s="496">
        <f>INT(MID(Table14[[#This Row],[2D RGB]],2,FIND(",",Table14[[#This Row],[2D RGB]],2)-2))</f>
        <v>255</v>
      </c>
      <c r="M117" s="496">
        <f>INT(MID(Table14[[#This Row],[2D RGB]],FIND(",",Table14[[#This Row],[2D RGB]],2)+1,FIND(",",Table14[[#This Row],[2D RGB]],FIND(",",Table14[[#This Row],[2D RGB]],2)+1)-FIND(",",Table14[[#This Row],[2D RGB]],2)-1))</f>
        <v>0</v>
      </c>
      <c r="N117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117" t="str">
        <f>INDEX($L$1:$N$1,0,MATCH(MAX(L117:N117),L117:N117,0))</f>
        <v>Red</v>
      </c>
      <c r="P117" s="499">
        <f>SQRT(L117^2+M117^2+N117^2)</f>
        <v>360.62445840513925</v>
      </c>
      <c r="Q117" s="499">
        <f>P117-MAX(L117:N117)</f>
        <v>105.62445840513925</v>
      </c>
    </row>
    <row r="118" spans="1:17" x14ac:dyDescent="0.25">
      <c r="A118" t="s">
        <v>228</v>
      </c>
      <c r="B118" t="s">
        <v>29</v>
      </c>
      <c r="C118" t="str">
        <f>VLOOKUP(Table14[[#This Row],[2D RGB]],'Color Chart'!$A$2:$G$143,3,FALSE)</f>
        <v>orchid</v>
      </c>
      <c r="D118" s="5" t="s">
        <v>30</v>
      </c>
      <c r="E118" s="5" t="s">
        <v>30</v>
      </c>
      <c r="F118" t="b">
        <f>EXACT(E118,D118)</f>
        <v>1</v>
      </c>
      <c r="G118" t="s">
        <v>15</v>
      </c>
      <c r="H118" t="s">
        <v>16</v>
      </c>
      <c r="I118">
        <v>0.2</v>
      </c>
      <c r="J118" s="5" t="s">
        <v>30</v>
      </c>
      <c r="K118" t="s">
        <v>19</v>
      </c>
      <c r="L118" s="496">
        <f>INT(MID(Table14[[#This Row],[2D RGB]],2,FIND(",",Table14[[#This Row],[2D RGB]],2)-2))</f>
        <v>218</v>
      </c>
      <c r="M118" s="496">
        <f>INT(MID(Table14[[#This Row],[2D RGB]],FIND(",",Table14[[#This Row],[2D RGB]],2)+1,FIND(",",Table14[[#This Row],[2D RGB]],FIND(",",Table14[[#This Row],[2D RGB]],2)+1)-FIND(",",Table14[[#This Row],[2D RGB]],2)-1))</f>
        <v>112</v>
      </c>
      <c r="N118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214</v>
      </c>
      <c r="O118" t="str">
        <f>INDEX($L$1:$N$1,0,MATCH(MAX(L118:N118),L118:N118,0))</f>
        <v>Red</v>
      </c>
      <c r="P118" s="499">
        <f>SQRT(L118^2+M118^2+N118^2)</f>
        <v>325.36748454632033</v>
      </c>
      <c r="Q118" s="499">
        <f>P118-MAX(L118:N118)</f>
        <v>107.36748454632033</v>
      </c>
    </row>
    <row r="119" spans="1:17" x14ac:dyDescent="0.25">
      <c r="A119" t="s">
        <v>286</v>
      </c>
      <c r="B119" t="s">
        <v>29</v>
      </c>
      <c r="C119" t="str">
        <f>VLOOKUP(Table14[[#This Row],[2D RGB]],'Color Chart'!$A$2:$G$143,3,FALSE)</f>
        <v>orchid</v>
      </c>
      <c r="D119" s="5" t="s">
        <v>30</v>
      </c>
      <c r="E119" s="5" t="s">
        <v>30</v>
      </c>
      <c r="F119" t="b">
        <f>EXACT(E119,D119)</f>
        <v>1</v>
      </c>
      <c r="G119" t="s">
        <v>15</v>
      </c>
      <c r="H119" t="s">
        <v>16</v>
      </c>
      <c r="I119">
        <v>0.2</v>
      </c>
      <c r="J119" s="5" t="s">
        <v>30</v>
      </c>
      <c r="K119" t="s">
        <v>19</v>
      </c>
      <c r="L119" s="496">
        <f>INT(MID(Table14[[#This Row],[2D RGB]],2,FIND(",",Table14[[#This Row],[2D RGB]],2)-2))</f>
        <v>218</v>
      </c>
      <c r="M119" s="496">
        <f>INT(MID(Table14[[#This Row],[2D RGB]],FIND(",",Table14[[#This Row],[2D RGB]],2)+1,FIND(",",Table14[[#This Row],[2D RGB]],FIND(",",Table14[[#This Row],[2D RGB]],2)+1)-FIND(",",Table14[[#This Row],[2D RGB]],2)-1))</f>
        <v>112</v>
      </c>
      <c r="N119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214</v>
      </c>
      <c r="O119" t="str">
        <f>INDEX($L$1:$N$1,0,MATCH(MAX(L119:N119),L119:N119,0))</f>
        <v>Red</v>
      </c>
      <c r="P119" s="499">
        <f>SQRT(L119^2+M119^2+N119^2)</f>
        <v>325.36748454632033</v>
      </c>
      <c r="Q119" s="499">
        <f>P119-MAX(L119:N119)</f>
        <v>107.36748454632033</v>
      </c>
    </row>
    <row r="120" spans="1:17" x14ac:dyDescent="0.25">
      <c r="A120" t="s">
        <v>28</v>
      </c>
      <c r="B120" t="s">
        <v>29</v>
      </c>
      <c r="C120" t="str">
        <f>VLOOKUP(Table14[[#This Row],[2D RGB]],'Color Chart'!$A$2:$G$143,3,FALSE)</f>
        <v>orchid</v>
      </c>
      <c r="D120" s="5" t="s">
        <v>30</v>
      </c>
      <c r="E120" s="5" t="s">
        <v>30</v>
      </c>
      <c r="F120" t="b">
        <f>EXACT(E120,D120)</f>
        <v>1</v>
      </c>
      <c r="G120" t="s">
        <v>15</v>
      </c>
      <c r="H120" t="s">
        <v>16</v>
      </c>
      <c r="I120">
        <v>0.21</v>
      </c>
      <c r="J120" s="5" t="s">
        <v>30</v>
      </c>
      <c r="K120" t="s">
        <v>19</v>
      </c>
      <c r="L120" s="496">
        <f>INT(MID(Table14[[#This Row],[2D RGB]],2,FIND(",",Table14[[#This Row],[2D RGB]],2)-2))</f>
        <v>218</v>
      </c>
      <c r="M120" s="496">
        <f>INT(MID(Table14[[#This Row],[2D RGB]],FIND(",",Table14[[#This Row],[2D RGB]],2)+1,FIND(",",Table14[[#This Row],[2D RGB]],FIND(",",Table14[[#This Row],[2D RGB]],2)+1)-FIND(",",Table14[[#This Row],[2D RGB]],2)-1))</f>
        <v>112</v>
      </c>
      <c r="N120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214</v>
      </c>
      <c r="O120" t="str">
        <f>INDEX($L$1:$N$1,0,MATCH(MAX(L120:N120),L120:N120,0))</f>
        <v>Red</v>
      </c>
      <c r="P120" s="499">
        <f>SQRT(L120^2+M120^2+N120^2)</f>
        <v>325.36748454632033</v>
      </c>
      <c r="Q120" s="499">
        <f>P120-MAX(L120:N120)</f>
        <v>107.36748454632033</v>
      </c>
    </row>
    <row r="121" spans="1:17" x14ac:dyDescent="0.25">
      <c r="A121" t="s">
        <v>344</v>
      </c>
      <c r="B121" t="s">
        <v>29</v>
      </c>
      <c r="C121" t="str">
        <f>VLOOKUP(Table14[[#This Row],[2D RGB]],'Color Chart'!$A$2:$G$143,3,FALSE)</f>
        <v>orchid</v>
      </c>
      <c r="D121" s="5" t="s">
        <v>30</v>
      </c>
      <c r="E121" s="5" t="s">
        <v>30</v>
      </c>
      <c r="F121" t="b">
        <f>EXACT(E121,D121)</f>
        <v>1</v>
      </c>
      <c r="G121" t="s">
        <v>15</v>
      </c>
      <c r="H121" t="s">
        <v>16</v>
      </c>
      <c r="I121">
        <v>0.21</v>
      </c>
      <c r="J121" s="5" t="s">
        <v>30</v>
      </c>
      <c r="K121" t="s">
        <v>19</v>
      </c>
      <c r="L121" s="496">
        <f>INT(MID(Table14[[#This Row],[2D RGB]],2,FIND(",",Table14[[#This Row],[2D RGB]],2)-2))</f>
        <v>218</v>
      </c>
      <c r="M121" s="496">
        <f>INT(MID(Table14[[#This Row],[2D RGB]],FIND(",",Table14[[#This Row],[2D RGB]],2)+1,FIND(",",Table14[[#This Row],[2D RGB]],FIND(",",Table14[[#This Row],[2D RGB]],2)+1)-FIND(",",Table14[[#This Row],[2D RGB]],2)-1))</f>
        <v>112</v>
      </c>
      <c r="N121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214</v>
      </c>
      <c r="O121" t="str">
        <f>INDEX($L$1:$N$1,0,MATCH(MAX(L121:N121),L121:N121,0))</f>
        <v>Red</v>
      </c>
      <c r="P121" s="499">
        <f>SQRT(L121^2+M121^2+N121^2)</f>
        <v>325.36748454632033</v>
      </c>
      <c r="Q121" s="499">
        <f>P121-MAX(L121:N121)</f>
        <v>107.36748454632033</v>
      </c>
    </row>
    <row r="122" spans="1:17" x14ac:dyDescent="0.25">
      <c r="A122" t="s">
        <v>88</v>
      </c>
      <c r="B122" t="s">
        <v>29</v>
      </c>
      <c r="C122" t="str">
        <f>VLOOKUP(Table14[[#This Row],[2D RGB]],'Color Chart'!$A$2:$G$143,3,FALSE)</f>
        <v>orchid</v>
      </c>
      <c r="D122" s="5" t="s">
        <v>30</v>
      </c>
      <c r="E122" s="5" t="s">
        <v>30</v>
      </c>
      <c r="F122" t="b">
        <f>EXACT(E122,D122)</f>
        <v>1</v>
      </c>
      <c r="G122" t="s">
        <v>15</v>
      </c>
      <c r="H122" t="s">
        <v>16</v>
      </c>
      <c r="I122">
        <v>0.24</v>
      </c>
      <c r="J122" s="5" t="s">
        <v>30</v>
      </c>
      <c r="K122" t="s">
        <v>19</v>
      </c>
      <c r="L122" s="496">
        <f>INT(MID(Table14[[#This Row],[2D RGB]],2,FIND(",",Table14[[#This Row],[2D RGB]],2)-2))</f>
        <v>218</v>
      </c>
      <c r="M122" s="496">
        <f>INT(MID(Table14[[#This Row],[2D RGB]],FIND(",",Table14[[#This Row],[2D RGB]],2)+1,FIND(",",Table14[[#This Row],[2D RGB]],FIND(",",Table14[[#This Row],[2D RGB]],2)+1)-FIND(",",Table14[[#This Row],[2D RGB]],2)-1))</f>
        <v>112</v>
      </c>
      <c r="N122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214</v>
      </c>
      <c r="O122" t="str">
        <f>INDEX($L$1:$N$1,0,MATCH(MAX(L122:N122),L122:N122,0))</f>
        <v>Red</v>
      </c>
      <c r="P122" s="499">
        <f>SQRT(L122^2+M122^2+N122^2)</f>
        <v>325.36748454632033</v>
      </c>
      <c r="Q122" s="499">
        <f>P122-MAX(L122:N122)</f>
        <v>107.36748454632033</v>
      </c>
    </row>
    <row r="123" spans="1:17" x14ac:dyDescent="0.25">
      <c r="A123" t="s">
        <v>36</v>
      </c>
      <c r="B123" t="s">
        <v>29</v>
      </c>
      <c r="C123" t="str">
        <f>VLOOKUP(Table14[[#This Row],[2D RGB]],'Color Chart'!$A$2:$G$143,3,FALSE)</f>
        <v>orchid</v>
      </c>
      <c r="D123" s="5" t="s">
        <v>30</v>
      </c>
      <c r="E123" s="5" t="s">
        <v>30</v>
      </c>
      <c r="F123" t="b">
        <f>EXACT(E123,D123)</f>
        <v>1</v>
      </c>
      <c r="G123" t="s">
        <v>15</v>
      </c>
      <c r="H123" t="s">
        <v>16</v>
      </c>
      <c r="I123">
        <v>0.46</v>
      </c>
      <c r="J123" s="5" t="s">
        <v>30</v>
      </c>
      <c r="K123" t="s">
        <v>19</v>
      </c>
      <c r="L123" s="496">
        <f>INT(MID(Table14[[#This Row],[2D RGB]],2,FIND(",",Table14[[#This Row],[2D RGB]],2)-2))</f>
        <v>218</v>
      </c>
      <c r="M123" s="496">
        <f>INT(MID(Table14[[#This Row],[2D RGB]],FIND(",",Table14[[#This Row],[2D RGB]],2)+1,FIND(",",Table14[[#This Row],[2D RGB]],FIND(",",Table14[[#This Row],[2D RGB]],2)+1)-FIND(",",Table14[[#This Row],[2D RGB]],2)-1))</f>
        <v>112</v>
      </c>
      <c r="N123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214</v>
      </c>
      <c r="O123" t="str">
        <f>INDEX($L$1:$N$1,0,MATCH(MAX(L123:N123),L123:N123,0))</f>
        <v>Red</v>
      </c>
      <c r="P123" s="499">
        <f>SQRT(L123^2+M123^2+N123^2)</f>
        <v>325.36748454632033</v>
      </c>
      <c r="Q123" s="499">
        <f>P123-MAX(L123:N123)</f>
        <v>107.36748454632033</v>
      </c>
    </row>
    <row r="124" spans="1:17" x14ac:dyDescent="0.25">
      <c r="A124" t="s">
        <v>31</v>
      </c>
      <c r="B124" t="s">
        <v>32</v>
      </c>
      <c r="C124" t="str">
        <f>VLOOKUP(Table14[[#This Row],[2D RGB]],'Color Chart'!$A$2:$G$143,3,FALSE)</f>
        <v>light pink</v>
      </c>
      <c r="D124" s="6" t="s">
        <v>34</v>
      </c>
      <c r="E124" s="6" t="s">
        <v>34</v>
      </c>
      <c r="F124" t="b">
        <f>EXACT(E124,D124)</f>
        <v>1</v>
      </c>
      <c r="G124" t="s">
        <v>33</v>
      </c>
      <c r="H124" t="s">
        <v>16</v>
      </c>
      <c r="I124">
        <v>0</v>
      </c>
      <c r="J124" s="6" t="s">
        <v>34</v>
      </c>
      <c r="K124" t="s">
        <v>19</v>
      </c>
      <c r="L124" s="496">
        <f>INT(MID(Table14[[#This Row],[2D RGB]],2,FIND(",",Table14[[#This Row],[2D RGB]],2)-2))</f>
        <v>255</v>
      </c>
      <c r="M124" s="496">
        <f>INT(MID(Table14[[#This Row],[2D RGB]],FIND(",",Table14[[#This Row],[2D RGB]],2)+1,FIND(",",Table14[[#This Row],[2D RGB]],FIND(",",Table14[[#This Row],[2D RGB]],2)+1)-FIND(",",Table14[[#This Row],[2D RGB]],2)-1))</f>
        <v>182</v>
      </c>
      <c r="N124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193</v>
      </c>
      <c r="O124" t="str">
        <f>INDEX($L$1:$N$1,0,MATCH(MAX(L124:N124),L124:N124,0))</f>
        <v>Red</v>
      </c>
      <c r="P124" s="499">
        <f>SQRT(L124^2+M124^2+N124^2)</f>
        <v>367.96467221732036</v>
      </c>
      <c r="Q124" s="499">
        <f>P124-MAX(L124:N124)</f>
        <v>112.96467221732036</v>
      </c>
    </row>
    <row r="125" spans="1:17" x14ac:dyDescent="0.25">
      <c r="A125" t="s">
        <v>554</v>
      </c>
      <c r="B125" t="s">
        <v>554</v>
      </c>
      <c r="C125" t="e">
        <f>VLOOKUP(Table14[[#This Row],[2D RGB]],'Color Chart'!$A$2:$G$143,3,FALSE)</f>
        <v>#N/A</v>
      </c>
      <c r="D125" s="87" t="s">
        <v>444</v>
      </c>
      <c r="E125" s="87" t="s">
        <v>444</v>
      </c>
      <c r="F125" t="b">
        <f>EXACT(E125,D125)</f>
        <v>1</v>
      </c>
      <c r="G125" t="s">
        <v>33</v>
      </c>
      <c r="H125" t="s">
        <v>33</v>
      </c>
      <c r="I125">
        <v>1</v>
      </c>
      <c r="J125" s="87" t="s">
        <v>444</v>
      </c>
      <c r="K125" t="s">
        <v>19</v>
      </c>
      <c r="L125" s="496">
        <f>INT(MID(Table14[[#This Row],[2D RGB]],2,FIND(",",Table14[[#This Row],[2D RGB]],2)-2))</f>
        <v>240</v>
      </c>
      <c r="M125" s="496">
        <f>INT(MID(Table14[[#This Row],[2D RGB]],FIND(",",Table14[[#This Row],[2D RGB]],2)+1,FIND(",",Table14[[#This Row],[2D RGB]],FIND(",",Table14[[#This Row],[2D RGB]],2)+1)-FIND(",",Table14[[#This Row],[2D RGB]],2)-1))</f>
        <v>240</v>
      </c>
      <c r="N125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128</v>
      </c>
      <c r="O125" t="str">
        <f>INDEX($L$1:$N$1,0,MATCH(MAX(L125:N125),L125:N125,0))</f>
        <v>Red</v>
      </c>
      <c r="P125" s="499">
        <f>SQRT(L125^2+M125^2+N125^2)</f>
        <v>362.7450895601483</v>
      </c>
      <c r="Q125" s="499">
        <f>P125-MAX(L125:N125)</f>
        <v>122.7450895601483</v>
      </c>
    </row>
    <row r="126" spans="1:17" x14ac:dyDescent="0.25">
      <c r="A126" t="s">
        <v>244</v>
      </c>
      <c r="B126" t="s">
        <v>245</v>
      </c>
      <c r="C126" t="str">
        <f>VLOOKUP(Table14[[#This Row],[2D RGB]],'Color Chart'!$A$2:$G$143,3,FALSE)</f>
        <v>violet</v>
      </c>
      <c r="D126" s="51" t="s">
        <v>227</v>
      </c>
      <c r="E126" s="51" t="s">
        <v>227</v>
      </c>
      <c r="F126" t="b">
        <f>EXACT(E126,D126)</f>
        <v>1</v>
      </c>
      <c r="G126" t="s">
        <v>15</v>
      </c>
      <c r="H126" t="s">
        <v>16</v>
      </c>
      <c r="I126">
        <v>0</v>
      </c>
      <c r="J126" s="51" t="s">
        <v>227</v>
      </c>
      <c r="K126" t="s">
        <v>19</v>
      </c>
      <c r="L126" s="496">
        <f>INT(MID(Table14[[#This Row],[2D RGB]],2,FIND(",",Table14[[#This Row],[2D RGB]],2)-2))</f>
        <v>238</v>
      </c>
      <c r="M126" s="496">
        <f>INT(MID(Table14[[#This Row],[2D RGB]],FIND(",",Table14[[#This Row],[2D RGB]],2)+1,FIND(",",Table14[[#This Row],[2D RGB]],FIND(",",Table14[[#This Row],[2D RGB]],2)+1)-FIND(",",Table14[[#This Row],[2D RGB]],2)-1))</f>
        <v>130</v>
      </c>
      <c r="N126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238</v>
      </c>
      <c r="O126" t="str">
        <f>INDEX($L$1:$N$1,0,MATCH(MAX(L126:N126),L126:N126,0))</f>
        <v>Red</v>
      </c>
      <c r="P126" s="499">
        <f>SQRT(L126^2+M126^2+N126^2)</f>
        <v>360.81574245035375</v>
      </c>
      <c r="Q126" s="499">
        <f>P126-MAX(L126:N126)</f>
        <v>122.81574245035375</v>
      </c>
    </row>
    <row r="127" spans="1:17" x14ac:dyDescent="0.25">
      <c r="A127" t="s">
        <v>225</v>
      </c>
      <c r="B127" t="s">
        <v>226</v>
      </c>
      <c r="C127" t="str">
        <f>VLOOKUP(Table14[[#This Row],[2D RGB]],'Color Chart'!$A$2:$G$143,3,FALSE)</f>
        <v>violet</v>
      </c>
      <c r="D127" s="51" t="s">
        <v>227</v>
      </c>
      <c r="E127" s="51" t="s">
        <v>227</v>
      </c>
      <c r="F127" t="b">
        <f>EXACT(E127,D127)</f>
        <v>1</v>
      </c>
      <c r="G127" t="s">
        <v>15</v>
      </c>
      <c r="H127" t="s">
        <v>16</v>
      </c>
      <c r="I127">
        <v>0.25</v>
      </c>
      <c r="J127" s="51" t="s">
        <v>227</v>
      </c>
      <c r="K127" t="s">
        <v>19</v>
      </c>
      <c r="L127" s="496">
        <f>INT(MID(Table14[[#This Row],[2D RGB]],2,FIND(",",Table14[[#This Row],[2D RGB]],2)-2))</f>
        <v>238</v>
      </c>
      <c r="M127" s="496">
        <f>INT(MID(Table14[[#This Row],[2D RGB]],FIND(",",Table14[[#This Row],[2D RGB]],2)+1,FIND(",",Table14[[#This Row],[2D RGB]],FIND(",",Table14[[#This Row],[2D RGB]],2)+1)-FIND(",",Table14[[#This Row],[2D RGB]],2)-1))</f>
        <v>130</v>
      </c>
      <c r="N127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238</v>
      </c>
      <c r="O127" t="str">
        <f>INDEX($L$1:$N$1,0,MATCH(MAX(L127:N127),L127:N127,0))</f>
        <v>Red</v>
      </c>
      <c r="P127" s="499">
        <f>SQRT(L127^2+M127^2+N127^2)</f>
        <v>360.81574245035375</v>
      </c>
      <c r="Q127" s="499">
        <f>P127-MAX(L127:N127)</f>
        <v>122.81574245035375</v>
      </c>
    </row>
    <row r="128" spans="1:17" x14ac:dyDescent="0.25">
      <c r="A128" t="s">
        <v>452</v>
      </c>
      <c r="B128" t="s">
        <v>453</v>
      </c>
      <c r="C128" t="e">
        <f>VLOOKUP(Table14[[#This Row],[2D RGB]],'Color Chart'!$A$2:$G$143,3,FALSE)</f>
        <v>#N/A</v>
      </c>
      <c r="D128" s="57" t="s">
        <v>285</v>
      </c>
      <c r="E128" s="87" t="s">
        <v>444</v>
      </c>
      <c r="F128" t="b">
        <f>EXACT(E128,D128)</f>
        <v>0</v>
      </c>
      <c r="G128" t="s">
        <v>15</v>
      </c>
      <c r="H128" t="s">
        <v>16</v>
      </c>
      <c r="I128">
        <v>0.4</v>
      </c>
      <c r="J128" s="87" t="s">
        <v>444</v>
      </c>
      <c r="K128" t="s">
        <v>360</v>
      </c>
      <c r="L128" s="496">
        <f>INT(MID(Table14[[#This Row],[2D RGB]],2,FIND(",",Table14[[#This Row],[2D RGB]],2)-2))</f>
        <v>255</v>
      </c>
      <c r="M128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28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128</v>
      </c>
      <c r="O128" t="str">
        <f>INDEX($L$1:$N$1,0,MATCH(MAX(L128:N128),L128:N128,0))</f>
        <v>Red</v>
      </c>
      <c r="P128" s="499">
        <f>SQRT(L128^2+M128^2+N128^2)</f>
        <v>382.66695702660297</v>
      </c>
      <c r="Q128" s="499">
        <f>P128-MAX(L128:N128)</f>
        <v>127.66695702660297</v>
      </c>
    </row>
    <row r="129" spans="1:17" x14ac:dyDescent="0.25">
      <c r="A129" t="s">
        <v>283</v>
      </c>
      <c r="B129" t="s">
        <v>284</v>
      </c>
      <c r="C129" t="e">
        <f>VLOOKUP(Table14[[#This Row],[2D RGB]],'Color Chart'!$A$2:$G$143,3,FALSE)</f>
        <v>#N/A</v>
      </c>
      <c r="D129" s="57" t="s">
        <v>285</v>
      </c>
      <c r="E129" s="57" t="s">
        <v>285</v>
      </c>
      <c r="F129" t="b">
        <f>EXACT(E129,D129)</f>
        <v>1</v>
      </c>
      <c r="G129" t="s">
        <v>15</v>
      </c>
      <c r="H129" t="s">
        <v>16</v>
      </c>
      <c r="I129">
        <v>0.77</v>
      </c>
      <c r="J129" s="57" t="s">
        <v>285</v>
      </c>
      <c r="K129" t="s">
        <v>19</v>
      </c>
      <c r="L129" s="496">
        <f>INT(MID(Table14[[#This Row],[2D RGB]],2,FIND(",",Table14[[#This Row],[2D RGB]],2)-2))</f>
        <v>255</v>
      </c>
      <c r="M129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29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128</v>
      </c>
      <c r="O129" t="str">
        <f>INDEX($L$1:$N$1,0,MATCH(MAX(L129:N129),L129:N129,0))</f>
        <v>Red</v>
      </c>
      <c r="P129" s="499">
        <f>SQRT(L129^2+M129^2+N129^2)</f>
        <v>382.66695702660297</v>
      </c>
      <c r="Q129" s="499">
        <f>P129-MAX(L129:N129)</f>
        <v>127.66695702660297</v>
      </c>
    </row>
    <row r="130" spans="1:17" x14ac:dyDescent="0.25">
      <c r="A130" t="s">
        <v>548</v>
      </c>
      <c r="B130" t="s">
        <v>548</v>
      </c>
      <c r="C130" t="e">
        <f>VLOOKUP(Table14[[#This Row],[2D RGB]],'Color Chart'!$A$2:$G$143,3,FALSE)</f>
        <v>#N/A</v>
      </c>
      <c r="D130" s="84" t="s">
        <v>549</v>
      </c>
      <c r="E130" s="84" t="s">
        <v>549</v>
      </c>
      <c r="F130" t="b">
        <f>EXACT(E130,D130)</f>
        <v>1</v>
      </c>
      <c r="G130" t="s">
        <v>15</v>
      </c>
      <c r="H130" t="s">
        <v>33</v>
      </c>
      <c r="J130" s="16" t="s">
        <v>18</v>
      </c>
      <c r="K130" t="s">
        <v>19</v>
      </c>
      <c r="L130" s="496">
        <f>INT(MID(Table14[[#This Row],[2D RGB]],2,FIND(",",Table14[[#This Row],[2D RGB]],2)-2))</f>
        <v>255</v>
      </c>
      <c r="M130" s="496">
        <f>INT(MID(Table14[[#This Row],[2D RGB]],FIND(",",Table14[[#This Row],[2D RGB]],2)+1,FIND(",",Table14[[#This Row],[2D RGB]],FIND(",",Table14[[#This Row],[2D RGB]],2)+1)-FIND(",",Table14[[#This Row],[2D RGB]],2)-1))</f>
        <v>128</v>
      </c>
      <c r="N130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130" t="str">
        <f>INDEX($L$1:$N$1,0,MATCH(MAX(L130:N130),L130:N130,0))</f>
        <v>Red</v>
      </c>
      <c r="P130" s="499">
        <f>SQRT(L130^2+M130^2+N130^2)</f>
        <v>382.66695702660297</v>
      </c>
      <c r="Q130" s="499">
        <f>P130-MAX(L130:N130)</f>
        <v>127.66695702660297</v>
      </c>
    </row>
    <row r="131" spans="1:17" x14ac:dyDescent="0.25">
      <c r="A131" t="s">
        <v>602</v>
      </c>
      <c r="B131" t="s">
        <v>603</v>
      </c>
      <c r="C131" t="e">
        <f>VLOOKUP(Table14[[#This Row],[2D RGB]],'Color Chart'!$A$2:$G$143,3,FALSE)</f>
        <v>#N/A</v>
      </c>
      <c r="D131" s="57" t="s">
        <v>285</v>
      </c>
      <c r="E131" s="87" t="s">
        <v>444</v>
      </c>
      <c r="F131" t="b">
        <f>EXACT(E131,D131)</f>
        <v>0</v>
      </c>
      <c r="G131" t="s">
        <v>15</v>
      </c>
      <c r="H131" t="s">
        <v>604</v>
      </c>
      <c r="I131">
        <v>1</v>
      </c>
      <c r="J131" s="87" t="s">
        <v>444</v>
      </c>
      <c r="K131" t="s">
        <v>360</v>
      </c>
      <c r="L131" s="496">
        <f>INT(MID(Table14[[#This Row],[2D RGB]],2,FIND(",",Table14[[#This Row],[2D RGB]],2)-2))</f>
        <v>255</v>
      </c>
      <c r="M131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31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128</v>
      </c>
      <c r="O131" t="str">
        <f>INDEX($L$1:$N$1,0,MATCH(MAX(L131:N131),L131:N131,0))</f>
        <v>Red</v>
      </c>
      <c r="P131" s="499">
        <f>SQRT(L131^2+M131^2+N131^2)</f>
        <v>382.66695702660297</v>
      </c>
      <c r="Q131" s="499">
        <f>P131-MAX(L131:N131)</f>
        <v>127.66695702660297</v>
      </c>
    </row>
    <row r="132" spans="1:17" x14ac:dyDescent="0.25">
      <c r="A132" t="s">
        <v>512</v>
      </c>
      <c r="B132" t="s">
        <v>513</v>
      </c>
      <c r="C132" t="e">
        <f>VLOOKUP(Table14[[#This Row],[2D RGB]],'Color Chart'!$A$2:$G$143,3,FALSE)</f>
        <v>#N/A</v>
      </c>
      <c r="D132" s="57" t="s">
        <v>285</v>
      </c>
      <c r="E132" s="87" t="s">
        <v>444</v>
      </c>
      <c r="F132" t="b">
        <f>EXACT(E132,D132)</f>
        <v>0</v>
      </c>
      <c r="G132" t="s">
        <v>33</v>
      </c>
      <c r="H132" t="s">
        <v>16</v>
      </c>
      <c r="I132">
        <v>0.7</v>
      </c>
      <c r="J132" s="87" t="s">
        <v>444</v>
      </c>
      <c r="K132" t="s">
        <v>360</v>
      </c>
      <c r="L132" s="496">
        <f>INT(MID(Table14[[#This Row],[2D RGB]],2,FIND(",",Table14[[#This Row],[2D RGB]],2)-2))</f>
        <v>255</v>
      </c>
      <c r="M132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32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128</v>
      </c>
      <c r="O132" t="str">
        <f>INDEX($L$1:$N$1,0,MATCH(MAX(L132:N132),L132:N132,0))</f>
        <v>Red</v>
      </c>
      <c r="P132" s="499">
        <f>SQRT(L132^2+M132^2+N132^2)</f>
        <v>382.66695702660297</v>
      </c>
      <c r="Q132" s="499">
        <f>P132-MAX(L132:N132)</f>
        <v>127.66695702660297</v>
      </c>
    </row>
    <row r="133" spans="1:17" x14ac:dyDescent="0.25">
      <c r="A133" t="s">
        <v>328</v>
      </c>
      <c r="B133" t="s">
        <v>21</v>
      </c>
      <c r="C133" t="str">
        <f>VLOOKUP(Table14[[#This Row],[2D RGB]],'Color Chart'!$A$2:$G$143,3,FALSE)</f>
        <v>peach puff</v>
      </c>
      <c r="D133" s="3" t="s">
        <v>22</v>
      </c>
      <c r="E133" s="3" t="s">
        <v>22</v>
      </c>
      <c r="F133" t="b">
        <f>EXACT(E133,D133)</f>
        <v>1</v>
      </c>
      <c r="G133" t="s">
        <v>15</v>
      </c>
      <c r="H133" t="s">
        <v>16</v>
      </c>
      <c r="I133">
        <v>0.16</v>
      </c>
      <c r="J133" s="3" t="s">
        <v>22</v>
      </c>
      <c r="K133" t="s">
        <v>19</v>
      </c>
      <c r="L133" s="496">
        <f>INT(MID(Table14[[#This Row],[2D RGB]],2,FIND(",",Table14[[#This Row],[2D RGB]],2)-2))</f>
        <v>255</v>
      </c>
      <c r="M133" s="496">
        <f>INT(MID(Table14[[#This Row],[2D RGB]],FIND(",",Table14[[#This Row],[2D RGB]],2)+1,FIND(",",Table14[[#This Row],[2D RGB]],FIND(",",Table14[[#This Row],[2D RGB]],2)+1)-FIND(",",Table14[[#This Row],[2D RGB]],2)-1))</f>
        <v>218</v>
      </c>
      <c r="N133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185</v>
      </c>
      <c r="O133" t="str">
        <f>INDEX($L$1:$N$1,0,MATCH(MAX(L133:N133),L133:N133,0))</f>
        <v>Red</v>
      </c>
      <c r="P133" s="499">
        <f>SQRT(L133^2+M133^2+N133^2)</f>
        <v>383.1109499870762</v>
      </c>
      <c r="Q133" s="499">
        <f>P133-MAX(L133:N133)</f>
        <v>128.1109499870762</v>
      </c>
    </row>
    <row r="134" spans="1:17" x14ac:dyDescent="0.25">
      <c r="A134" t="s">
        <v>20</v>
      </c>
      <c r="B134" t="s">
        <v>21</v>
      </c>
      <c r="C134" t="str">
        <f>VLOOKUP(Table14[[#This Row],[2D RGB]],'Color Chart'!$A$2:$G$143,3,FALSE)</f>
        <v>peach puff</v>
      </c>
      <c r="D134" s="3" t="s">
        <v>22</v>
      </c>
      <c r="E134" s="3" t="s">
        <v>22</v>
      </c>
      <c r="F134" t="b">
        <f>EXACT(E134,D134)</f>
        <v>1</v>
      </c>
      <c r="G134" t="s">
        <v>15</v>
      </c>
      <c r="H134" t="s">
        <v>16</v>
      </c>
      <c r="I134">
        <v>0.2</v>
      </c>
      <c r="J134" s="3" t="s">
        <v>22</v>
      </c>
      <c r="K134" t="s">
        <v>19</v>
      </c>
      <c r="L134" s="496">
        <f>INT(MID(Table14[[#This Row],[2D RGB]],2,FIND(",",Table14[[#This Row],[2D RGB]],2)-2))</f>
        <v>255</v>
      </c>
      <c r="M134" s="496">
        <f>INT(MID(Table14[[#This Row],[2D RGB]],FIND(",",Table14[[#This Row],[2D RGB]],2)+1,FIND(",",Table14[[#This Row],[2D RGB]],FIND(",",Table14[[#This Row],[2D RGB]],2)+1)-FIND(",",Table14[[#This Row],[2D RGB]],2)-1))</f>
        <v>218</v>
      </c>
      <c r="N134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185</v>
      </c>
      <c r="O134" t="str">
        <f>INDEX($L$1:$N$1,0,MATCH(MAX(L134:N134),L134:N134,0))</f>
        <v>Red</v>
      </c>
      <c r="P134" s="499">
        <f>SQRT(L134^2+M134^2+N134^2)</f>
        <v>383.1109499870762</v>
      </c>
      <c r="Q134" s="499">
        <f>P134-MAX(L134:N134)</f>
        <v>128.1109499870762</v>
      </c>
    </row>
    <row r="135" spans="1:17" x14ac:dyDescent="0.25">
      <c r="A135" t="s">
        <v>308</v>
      </c>
      <c r="B135" t="s">
        <v>21</v>
      </c>
      <c r="C135" t="str">
        <f>VLOOKUP(Table14[[#This Row],[2D RGB]],'Color Chart'!$A$2:$G$143,3,FALSE)</f>
        <v>peach puff</v>
      </c>
      <c r="D135" s="3" t="s">
        <v>22</v>
      </c>
      <c r="E135" s="3" t="s">
        <v>22</v>
      </c>
      <c r="F135" t="b">
        <f>EXACT(E135,D135)</f>
        <v>1</v>
      </c>
      <c r="G135" t="s">
        <v>15</v>
      </c>
      <c r="H135" t="s">
        <v>16</v>
      </c>
      <c r="I135">
        <v>0.2</v>
      </c>
      <c r="J135" s="3" t="s">
        <v>22</v>
      </c>
      <c r="K135" t="s">
        <v>19</v>
      </c>
      <c r="L135" s="496">
        <f>INT(MID(Table14[[#This Row],[2D RGB]],2,FIND(",",Table14[[#This Row],[2D RGB]],2)-2))</f>
        <v>255</v>
      </c>
      <c r="M135" s="496">
        <f>INT(MID(Table14[[#This Row],[2D RGB]],FIND(",",Table14[[#This Row],[2D RGB]],2)+1,FIND(",",Table14[[#This Row],[2D RGB]],FIND(",",Table14[[#This Row],[2D RGB]],2)+1)-FIND(",",Table14[[#This Row],[2D RGB]],2)-1))</f>
        <v>218</v>
      </c>
      <c r="N135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185</v>
      </c>
      <c r="O135" t="str">
        <f>INDEX($L$1:$N$1,0,MATCH(MAX(L135:N135),L135:N135,0))</f>
        <v>Red</v>
      </c>
      <c r="P135" s="499">
        <f>SQRT(L135^2+M135^2+N135^2)</f>
        <v>383.1109499870762</v>
      </c>
      <c r="Q135" s="499">
        <f>P135-MAX(L135:N135)</f>
        <v>128.1109499870762</v>
      </c>
    </row>
    <row r="136" spans="1:17" x14ac:dyDescent="0.25">
      <c r="A136" t="s">
        <v>289</v>
      </c>
      <c r="B136" t="s">
        <v>21</v>
      </c>
      <c r="C136" t="str">
        <f>VLOOKUP(Table14[[#This Row],[2D RGB]],'Color Chart'!$A$2:$G$143,3,FALSE)</f>
        <v>peach puff</v>
      </c>
      <c r="D136" s="3" t="s">
        <v>22</v>
      </c>
      <c r="E136" s="3" t="s">
        <v>22</v>
      </c>
      <c r="F136" t="b">
        <f>EXACT(E136,D136)</f>
        <v>1</v>
      </c>
      <c r="G136" t="s">
        <v>15</v>
      </c>
      <c r="H136" t="s">
        <v>16</v>
      </c>
      <c r="I136">
        <v>0.28999999999999998</v>
      </c>
      <c r="J136" s="3" t="s">
        <v>22</v>
      </c>
      <c r="K136" t="s">
        <v>19</v>
      </c>
      <c r="L136" s="496">
        <f>INT(MID(Table14[[#This Row],[2D RGB]],2,FIND(",",Table14[[#This Row],[2D RGB]],2)-2))</f>
        <v>255</v>
      </c>
      <c r="M136" s="496">
        <f>INT(MID(Table14[[#This Row],[2D RGB]],FIND(",",Table14[[#This Row],[2D RGB]],2)+1,FIND(",",Table14[[#This Row],[2D RGB]],FIND(",",Table14[[#This Row],[2D RGB]],2)+1)-FIND(",",Table14[[#This Row],[2D RGB]],2)-1))</f>
        <v>218</v>
      </c>
      <c r="N136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185</v>
      </c>
      <c r="O136" t="str">
        <f>INDEX($L$1:$N$1,0,MATCH(MAX(L136:N136),L136:N136,0))</f>
        <v>Red</v>
      </c>
      <c r="P136" s="499">
        <f>SQRT(L136^2+M136^2+N136^2)</f>
        <v>383.1109499870762</v>
      </c>
      <c r="Q136" s="499">
        <f>P136-MAX(L136:N136)</f>
        <v>128.1109499870762</v>
      </c>
    </row>
    <row r="137" spans="1:17" x14ac:dyDescent="0.25">
      <c r="A137" t="s">
        <v>154</v>
      </c>
      <c r="B137" t="s">
        <v>155</v>
      </c>
      <c r="C137" t="str">
        <f>VLOOKUP(Table14[[#This Row],[2D RGB]],'Color Chart'!$A$2:$G$143,3,FALSE)</f>
        <v>plum</v>
      </c>
      <c r="D137" s="4" t="s">
        <v>26</v>
      </c>
      <c r="E137" s="4" t="s">
        <v>26</v>
      </c>
      <c r="F137" t="b">
        <f>EXACT(E137,D137)</f>
        <v>1</v>
      </c>
      <c r="G137" t="s">
        <v>15</v>
      </c>
      <c r="H137" t="s">
        <v>16</v>
      </c>
      <c r="I137">
        <v>0</v>
      </c>
      <c r="J137" s="4" t="s">
        <v>26</v>
      </c>
      <c r="K137" t="s">
        <v>19</v>
      </c>
      <c r="L137" s="496">
        <f>INT(MID(Table14[[#This Row],[2D RGB]],2,FIND(",",Table14[[#This Row],[2D RGB]],2)-2))</f>
        <v>221</v>
      </c>
      <c r="M137" s="496">
        <f>INT(MID(Table14[[#This Row],[2D RGB]],FIND(",",Table14[[#This Row],[2D RGB]],2)+1,FIND(",",Table14[[#This Row],[2D RGB]],FIND(",",Table14[[#This Row],[2D RGB]],2)+1)-FIND(",",Table14[[#This Row],[2D RGB]],2)-1))</f>
        <v>160</v>
      </c>
      <c r="N137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221</v>
      </c>
      <c r="O137" t="str">
        <f>INDEX($L$1:$N$1,0,MATCH(MAX(L137:N137),L137:N137,0))</f>
        <v>Red</v>
      </c>
      <c r="P137" s="499">
        <f>SQRT(L137^2+M137^2+N137^2)</f>
        <v>351.11536565636089</v>
      </c>
      <c r="Q137" s="499">
        <f>P137-MAX(L137:N137)</f>
        <v>130.11536565636089</v>
      </c>
    </row>
    <row r="138" spans="1:17" x14ac:dyDescent="0.25">
      <c r="A138" t="s">
        <v>303</v>
      </c>
      <c r="B138" t="s">
        <v>25</v>
      </c>
      <c r="C138" t="str">
        <f>VLOOKUP(Table14[[#This Row],[2D RGB]],'Color Chart'!$A$2:$G$143,3,FALSE)</f>
        <v>plum</v>
      </c>
      <c r="D138" s="4" t="s">
        <v>26</v>
      </c>
      <c r="E138" s="4" t="s">
        <v>26</v>
      </c>
      <c r="F138" t="b">
        <f>EXACT(E138,D138)</f>
        <v>1</v>
      </c>
      <c r="G138" t="s">
        <v>15</v>
      </c>
      <c r="H138" t="s">
        <v>16</v>
      </c>
      <c r="I138">
        <v>0</v>
      </c>
      <c r="J138" s="4" t="s">
        <v>26</v>
      </c>
      <c r="K138" t="s">
        <v>19</v>
      </c>
      <c r="L138" s="496">
        <f>INT(MID(Table14[[#This Row],[2D RGB]],2,FIND(",",Table14[[#This Row],[2D RGB]],2)-2))</f>
        <v>221</v>
      </c>
      <c r="M138" s="496">
        <f>INT(MID(Table14[[#This Row],[2D RGB]],FIND(",",Table14[[#This Row],[2D RGB]],2)+1,FIND(",",Table14[[#This Row],[2D RGB]],FIND(",",Table14[[#This Row],[2D RGB]],2)+1)-FIND(",",Table14[[#This Row],[2D RGB]],2)-1))</f>
        <v>160</v>
      </c>
      <c r="N138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221</v>
      </c>
      <c r="O138" t="str">
        <f>INDEX($L$1:$N$1,0,MATCH(MAX(L138:N138),L138:N138,0))</f>
        <v>Red</v>
      </c>
      <c r="P138" s="499">
        <f>SQRT(L138^2+M138^2+N138^2)</f>
        <v>351.11536565636089</v>
      </c>
      <c r="Q138" s="499">
        <f>P138-MAX(L138:N138)</f>
        <v>130.11536565636089</v>
      </c>
    </row>
    <row r="139" spans="1:17" x14ac:dyDescent="0.25">
      <c r="A139" t="s">
        <v>399</v>
      </c>
      <c r="B139" t="s">
        <v>400</v>
      </c>
      <c r="C139" t="str">
        <f>VLOOKUP(Table14[[#This Row],[2D RGB]],'Color Chart'!$A$2:$G$143,3,FALSE)</f>
        <v>plum</v>
      </c>
      <c r="D139" s="4" t="s">
        <v>26</v>
      </c>
      <c r="E139" s="4" t="s">
        <v>26</v>
      </c>
      <c r="F139" t="b">
        <f>EXACT(E139,D139)</f>
        <v>1</v>
      </c>
      <c r="G139" t="s">
        <v>15</v>
      </c>
      <c r="H139" t="s">
        <v>16</v>
      </c>
      <c r="I139">
        <v>0.17</v>
      </c>
      <c r="J139" s="4" t="s">
        <v>26</v>
      </c>
      <c r="K139" t="s">
        <v>19</v>
      </c>
      <c r="L139" s="496">
        <f>INT(MID(Table14[[#This Row],[2D RGB]],2,FIND(",",Table14[[#This Row],[2D RGB]],2)-2))</f>
        <v>221</v>
      </c>
      <c r="M139" s="496">
        <f>INT(MID(Table14[[#This Row],[2D RGB]],FIND(",",Table14[[#This Row],[2D RGB]],2)+1,FIND(",",Table14[[#This Row],[2D RGB]],FIND(",",Table14[[#This Row],[2D RGB]],2)+1)-FIND(",",Table14[[#This Row],[2D RGB]],2)-1))</f>
        <v>160</v>
      </c>
      <c r="N139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221</v>
      </c>
      <c r="O139" t="str">
        <f>INDEX($L$1:$N$1,0,MATCH(MAX(L139:N139),L139:N139,0))</f>
        <v>Red</v>
      </c>
      <c r="P139" s="499">
        <f>SQRT(L139^2+M139^2+N139^2)</f>
        <v>351.11536565636089</v>
      </c>
      <c r="Q139" s="499">
        <f>P139-MAX(L139:N139)</f>
        <v>130.11536565636089</v>
      </c>
    </row>
    <row r="140" spans="1:17" x14ac:dyDescent="0.25">
      <c r="A140" t="s">
        <v>24</v>
      </c>
      <c r="B140" t="s">
        <v>25</v>
      </c>
      <c r="C140" t="str">
        <f>VLOOKUP(Table14[[#This Row],[2D RGB]],'Color Chart'!$A$2:$G$143,3,FALSE)</f>
        <v>plum</v>
      </c>
      <c r="D140" s="4" t="s">
        <v>26</v>
      </c>
      <c r="E140" s="4" t="s">
        <v>26</v>
      </c>
      <c r="F140" t="b">
        <f>EXACT(E140,D140)</f>
        <v>1</v>
      </c>
      <c r="G140" t="s">
        <v>15</v>
      </c>
      <c r="H140" t="s">
        <v>16</v>
      </c>
      <c r="I140">
        <v>0.21</v>
      </c>
      <c r="J140" s="4" t="s">
        <v>26</v>
      </c>
      <c r="K140" t="s">
        <v>19</v>
      </c>
      <c r="L140" s="496">
        <f>INT(MID(Table14[[#This Row],[2D RGB]],2,FIND(",",Table14[[#This Row],[2D RGB]],2)-2))</f>
        <v>221</v>
      </c>
      <c r="M140" s="496">
        <f>INT(MID(Table14[[#This Row],[2D RGB]],FIND(",",Table14[[#This Row],[2D RGB]],2)+1,FIND(",",Table14[[#This Row],[2D RGB]],FIND(",",Table14[[#This Row],[2D RGB]],2)+1)-FIND(",",Table14[[#This Row],[2D RGB]],2)-1))</f>
        <v>160</v>
      </c>
      <c r="N140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221</v>
      </c>
      <c r="O140" t="str">
        <f>INDEX($L$1:$N$1,0,MATCH(MAX(L140:N140),L140:N140,0))</f>
        <v>Red</v>
      </c>
      <c r="P140" s="499">
        <f>SQRT(L140^2+M140^2+N140^2)</f>
        <v>351.11536565636089</v>
      </c>
      <c r="Q140" s="499">
        <f>P140-MAX(L140:N140)</f>
        <v>130.11536565636089</v>
      </c>
    </row>
    <row r="141" spans="1:17" x14ac:dyDescent="0.25">
      <c r="A141" t="s">
        <v>109</v>
      </c>
      <c r="B141" t="s">
        <v>25</v>
      </c>
      <c r="C141" t="str">
        <f>VLOOKUP(Table14[[#This Row],[2D RGB]],'Color Chart'!$A$2:$G$143,3,FALSE)</f>
        <v>plum</v>
      </c>
      <c r="D141" s="4" t="s">
        <v>26</v>
      </c>
      <c r="E141" s="4" t="s">
        <v>26</v>
      </c>
      <c r="F141" t="b">
        <f>EXACT(E141,D141)</f>
        <v>1</v>
      </c>
      <c r="G141" t="s">
        <v>15</v>
      </c>
      <c r="H141" t="s">
        <v>16</v>
      </c>
      <c r="I141">
        <v>0.21</v>
      </c>
      <c r="J141" s="4" t="s">
        <v>26</v>
      </c>
      <c r="K141" t="s">
        <v>19</v>
      </c>
      <c r="L141" s="496">
        <f>INT(MID(Table14[[#This Row],[2D RGB]],2,FIND(",",Table14[[#This Row],[2D RGB]],2)-2))</f>
        <v>221</v>
      </c>
      <c r="M141" s="496">
        <f>INT(MID(Table14[[#This Row],[2D RGB]],FIND(",",Table14[[#This Row],[2D RGB]],2)+1,FIND(",",Table14[[#This Row],[2D RGB]],FIND(",",Table14[[#This Row],[2D RGB]],2)+1)-FIND(",",Table14[[#This Row],[2D RGB]],2)-1))</f>
        <v>160</v>
      </c>
      <c r="N141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221</v>
      </c>
      <c r="O141" t="str">
        <f>INDEX($L$1:$N$1,0,MATCH(MAX(L141:N141),L141:N141,0))</f>
        <v>Red</v>
      </c>
      <c r="P141" s="499">
        <f>SQRT(L141^2+M141^2+N141^2)</f>
        <v>351.11536565636089</v>
      </c>
      <c r="Q141" s="499">
        <f>P141-MAX(L141:N141)</f>
        <v>130.11536565636089</v>
      </c>
    </row>
    <row r="142" spans="1:17" x14ac:dyDescent="0.25">
      <c r="A142" t="s">
        <v>310</v>
      </c>
      <c r="B142" t="s">
        <v>25</v>
      </c>
      <c r="C142" t="str">
        <f>VLOOKUP(Table14[[#This Row],[2D RGB]],'Color Chart'!$A$2:$G$143,3,FALSE)</f>
        <v>plum</v>
      </c>
      <c r="D142" s="4" t="s">
        <v>26</v>
      </c>
      <c r="E142" s="4" t="s">
        <v>26</v>
      </c>
      <c r="F142" t="b">
        <f>EXACT(E142,D142)</f>
        <v>1</v>
      </c>
      <c r="G142" t="s">
        <v>15</v>
      </c>
      <c r="H142" t="s">
        <v>16</v>
      </c>
      <c r="I142">
        <v>0.76</v>
      </c>
      <c r="J142" s="4" t="s">
        <v>26</v>
      </c>
      <c r="K142" t="s">
        <v>19</v>
      </c>
      <c r="L142" s="496">
        <f>INT(MID(Table14[[#This Row],[2D RGB]],2,FIND(",",Table14[[#This Row],[2D RGB]],2)-2))</f>
        <v>221</v>
      </c>
      <c r="M142" s="496">
        <f>INT(MID(Table14[[#This Row],[2D RGB]],FIND(",",Table14[[#This Row],[2D RGB]],2)+1,FIND(",",Table14[[#This Row],[2D RGB]],FIND(",",Table14[[#This Row],[2D RGB]],2)+1)-FIND(",",Table14[[#This Row],[2D RGB]],2)-1))</f>
        <v>160</v>
      </c>
      <c r="N142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221</v>
      </c>
      <c r="O142" t="str">
        <f>INDEX($L$1:$N$1,0,MATCH(MAX(L142:N142),L142:N142,0))</f>
        <v>Red</v>
      </c>
      <c r="P142" s="499">
        <f>SQRT(L142^2+M142^2+N142^2)</f>
        <v>351.11536565636089</v>
      </c>
      <c r="Q142" s="499">
        <f>P142-MAX(L142:N142)</f>
        <v>130.11536565636089</v>
      </c>
    </row>
    <row r="143" spans="1:17" x14ac:dyDescent="0.25">
      <c r="A143" t="s">
        <v>71</v>
      </c>
      <c r="B143" t="s">
        <v>72</v>
      </c>
      <c r="C143" t="str">
        <f>VLOOKUP(Table14[[#This Row],[2D RGB]],'Color Chart'!$A$2:$G$143,3,FALSE)</f>
        <v>plum</v>
      </c>
      <c r="D143" s="4" t="s">
        <v>26</v>
      </c>
      <c r="E143" s="4" t="s">
        <v>26</v>
      </c>
      <c r="F143" t="b">
        <f>EXACT(E143,D143)</f>
        <v>1</v>
      </c>
      <c r="G143" t="s">
        <v>33</v>
      </c>
      <c r="H143" t="s">
        <v>16</v>
      </c>
      <c r="I143">
        <v>0</v>
      </c>
      <c r="J143" s="4" t="s">
        <v>26</v>
      </c>
      <c r="K143" t="s">
        <v>19</v>
      </c>
      <c r="L143" s="496">
        <f>INT(MID(Table14[[#This Row],[2D RGB]],2,FIND(",",Table14[[#This Row],[2D RGB]],2)-2))</f>
        <v>221</v>
      </c>
      <c r="M143" s="496">
        <f>INT(MID(Table14[[#This Row],[2D RGB]],FIND(",",Table14[[#This Row],[2D RGB]],2)+1,FIND(",",Table14[[#This Row],[2D RGB]],FIND(",",Table14[[#This Row],[2D RGB]],2)+1)-FIND(",",Table14[[#This Row],[2D RGB]],2)-1))</f>
        <v>160</v>
      </c>
      <c r="N143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221</v>
      </c>
      <c r="O143" t="str">
        <f>INDEX($L$1:$N$1,0,MATCH(MAX(L143:N143),L143:N143,0))</f>
        <v>Red</v>
      </c>
      <c r="P143" s="499">
        <f>SQRT(L143^2+M143^2+N143^2)</f>
        <v>351.11536565636089</v>
      </c>
      <c r="Q143" s="499">
        <f>P143-MAX(L143:N143)</f>
        <v>130.11536565636089</v>
      </c>
    </row>
    <row r="144" spans="1:17" x14ac:dyDescent="0.25">
      <c r="A144" t="s">
        <v>79</v>
      </c>
      <c r="B144" t="s">
        <v>80</v>
      </c>
      <c r="C144" t="str">
        <f>VLOOKUP(Table14[[#This Row],[2D RGB]],'Color Chart'!$A$2:$G$143,3,FALSE)</f>
        <v>plum</v>
      </c>
      <c r="D144" s="4" t="s">
        <v>26</v>
      </c>
      <c r="E144" s="4" t="s">
        <v>26</v>
      </c>
      <c r="F144" t="b">
        <f>EXACT(E144,D144)</f>
        <v>1</v>
      </c>
      <c r="G144" t="s">
        <v>33</v>
      </c>
      <c r="H144" t="s">
        <v>16</v>
      </c>
      <c r="I144">
        <v>0</v>
      </c>
      <c r="J144" s="4" t="s">
        <v>26</v>
      </c>
      <c r="K144" t="s">
        <v>19</v>
      </c>
      <c r="L144" s="496">
        <f>INT(MID(Table14[[#This Row],[2D RGB]],2,FIND(",",Table14[[#This Row],[2D RGB]],2)-2))</f>
        <v>221</v>
      </c>
      <c r="M144" s="496">
        <f>INT(MID(Table14[[#This Row],[2D RGB]],FIND(",",Table14[[#This Row],[2D RGB]],2)+1,FIND(",",Table14[[#This Row],[2D RGB]],FIND(",",Table14[[#This Row],[2D RGB]],2)+1)-FIND(",",Table14[[#This Row],[2D RGB]],2)-1))</f>
        <v>160</v>
      </c>
      <c r="N144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221</v>
      </c>
      <c r="O144" t="str">
        <f>INDEX($L$1:$N$1,0,MATCH(MAX(L144:N144),L144:N144,0))</f>
        <v>Red</v>
      </c>
      <c r="P144" s="499">
        <f>SQRT(L144^2+M144^2+N144^2)</f>
        <v>351.11536565636089</v>
      </c>
      <c r="Q144" s="499">
        <f>P144-MAX(L144:N144)</f>
        <v>130.11536565636089</v>
      </c>
    </row>
    <row r="145" spans="1:17" x14ac:dyDescent="0.25">
      <c r="A145" t="s">
        <v>212</v>
      </c>
      <c r="B145" t="s">
        <v>213</v>
      </c>
      <c r="C145" t="str">
        <f>VLOOKUP(Table14[[#This Row],[2D RGB]],'Color Chart'!$A$2:$G$143,3,FALSE)</f>
        <v>plum</v>
      </c>
      <c r="D145" s="4" t="s">
        <v>26</v>
      </c>
      <c r="E145" s="4" t="s">
        <v>26</v>
      </c>
      <c r="F145" t="b">
        <f>EXACT(E145,D145)</f>
        <v>1</v>
      </c>
      <c r="G145" t="s">
        <v>33</v>
      </c>
      <c r="H145" t="s">
        <v>16</v>
      </c>
      <c r="I145">
        <v>0</v>
      </c>
      <c r="J145" s="4" t="s">
        <v>26</v>
      </c>
      <c r="K145" t="s">
        <v>19</v>
      </c>
      <c r="L145" s="496">
        <f>INT(MID(Table14[[#This Row],[2D RGB]],2,FIND(",",Table14[[#This Row],[2D RGB]],2)-2))</f>
        <v>221</v>
      </c>
      <c r="M145" s="496">
        <f>INT(MID(Table14[[#This Row],[2D RGB]],FIND(",",Table14[[#This Row],[2D RGB]],2)+1,FIND(",",Table14[[#This Row],[2D RGB]],FIND(",",Table14[[#This Row],[2D RGB]],2)+1)-FIND(",",Table14[[#This Row],[2D RGB]],2)-1))</f>
        <v>160</v>
      </c>
      <c r="N145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221</v>
      </c>
      <c r="O145" t="str">
        <f>INDEX($L$1:$N$1,0,MATCH(MAX(L145:N145),L145:N145,0))</f>
        <v>Red</v>
      </c>
      <c r="P145" s="499">
        <f>SQRT(L145^2+M145^2+N145^2)</f>
        <v>351.11536565636089</v>
      </c>
      <c r="Q145" s="499">
        <f>P145-MAX(L145:N145)</f>
        <v>130.11536565636089</v>
      </c>
    </row>
    <row r="146" spans="1:17" x14ac:dyDescent="0.25">
      <c r="A146" t="s">
        <v>257</v>
      </c>
      <c r="B146" t="s">
        <v>213</v>
      </c>
      <c r="C146" t="str">
        <f>VLOOKUP(Table14[[#This Row],[2D RGB]],'Color Chart'!$A$2:$G$143,3,FALSE)</f>
        <v>plum</v>
      </c>
      <c r="D146" s="4" t="s">
        <v>26</v>
      </c>
      <c r="E146" s="4" t="s">
        <v>26</v>
      </c>
      <c r="F146" t="b">
        <f>EXACT(E146,D146)</f>
        <v>1</v>
      </c>
      <c r="G146" t="s">
        <v>33</v>
      </c>
      <c r="H146" t="s">
        <v>16</v>
      </c>
      <c r="I146">
        <v>0</v>
      </c>
      <c r="J146" s="4" t="s">
        <v>26</v>
      </c>
      <c r="K146" t="s">
        <v>19</v>
      </c>
      <c r="L146" s="496">
        <f>INT(MID(Table14[[#This Row],[2D RGB]],2,FIND(",",Table14[[#This Row],[2D RGB]],2)-2))</f>
        <v>221</v>
      </c>
      <c r="M146" s="496">
        <f>INT(MID(Table14[[#This Row],[2D RGB]],FIND(",",Table14[[#This Row],[2D RGB]],2)+1,FIND(",",Table14[[#This Row],[2D RGB]],FIND(",",Table14[[#This Row],[2D RGB]],2)+1)-FIND(",",Table14[[#This Row],[2D RGB]],2)-1))</f>
        <v>160</v>
      </c>
      <c r="N146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221</v>
      </c>
      <c r="O146" t="str">
        <f>INDEX($L$1:$N$1,0,MATCH(MAX(L146:N146),L146:N146,0))</f>
        <v>Red</v>
      </c>
      <c r="P146" s="499">
        <f>SQRT(L146^2+M146^2+N146^2)</f>
        <v>351.11536565636089</v>
      </c>
      <c r="Q146" s="499">
        <f>P146-MAX(L146:N146)</f>
        <v>130.11536565636089</v>
      </c>
    </row>
    <row r="147" spans="1:17" x14ac:dyDescent="0.25">
      <c r="A147" t="s">
        <v>410</v>
      </c>
      <c r="B147" t="s">
        <v>80</v>
      </c>
      <c r="C147" t="str">
        <f>VLOOKUP(Table14[[#This Row],[2D RGB]],'Color Chart'!$A$2:$G$143,3,FALSE)</f>
        <v>plum</v>
      </c>
      <c r="D147" s="4" t="s">
        <v>26</v>
      </c>
      <c r="E147" s="4" t="s">
        <v>26</v>
      </c>
      <c r="F147" t="b">
        <f>EXACT(E147,D147)</f>
        <v>1</v>
      </c>
      <c r="G147" t="s">
        <v>33</v>
      </c>
      <c r="H147" t="s">
        <v>16</v>
      </c>
      <c r="I147">
        <v>0</v>
      </c>
      <c r="J147" s="4" t="s">
        <v>26</v>
      </c>
      <c r="K147" t="s">
        <v>19</v>
      </c>
      <c r="L147" s="496">
        <f>INT(MID(Table14[[#This Row],[2D RGB]],2,FIND(",",Table14[[#This Row],[2D RGB]],2)-2))</f>
        <v>221</v>
      </c>
      <c r="M147" s="496">
        <f>INT(MID(Table14[[#This Row],[2D RGB]],FIND(",",Table14[[#This Row],[2D RGB]],2)+1,FIND(",",Table14[[#This Row],[2D RGB]],FIND(",",Table14[[#This Row],[2D RGB]],2)+1)-FIND(",",Table14[[#This Row],[2D RGB]],2)-1))</f>
        <v>160</v>
      </c>
      <c r="N147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221</v>
      </c>
      <c r="O147" t="str">
        <f>INDEX($L$1:$N$1,0,MATCH(MAX(L147:N147),L147:N147,0))</f>
        <v>Red</v>
      </c>
      <c r="P147" s="499">
        <f>SQRT(L147^2+M147^2+N147^2)</f>
        <v>351.11536565636089</v>
      </c>
      <c r="Q147" s="499">
        <f>P147-MAX(L147:N147)</f>
        <v>130.11536565636089</v>
      </c>
    </row>
    <row r="148" spans="1:17" x14ac:dyDescent="0.25">
      <c r="A148" t="s">
        <v>293</v>
      </c>
      <c r="B148" t="s">
        <v>155</v>
      </c>
      <c r="C148" t="str">
        <f>VLOOKUP(Table14[[#This Row],[2D RGB]],'Color Chart'!$A$2:$G$143,3,FALSE)</f>
        <v>plum</v>
      </c>
      <c r="D148" s="4" t="s">
        <v>26</v>
      </c>
      <c r="E148" s="4" t="s">
        <v>26</v>
      </c>
      <c r="F148" t="b">
        <f>EXACT(E148,D148)</f>
        <v>1</v>
      </c>
      <c r="G148" t="s">
        <v>33</v>
      </c>
      <c r="H148" t="s">
        <v>16</v>
      </c>
      <c r="I148">
        <v>1</v>
      </c>
      <c r="J148" s="4" t="s">
        <v>26</v>
      </c>
      <c r="K148" t="s">
        <v>19</v>
      </c>
      <c r="L148" s="496">
        <f>INT(MID(Table14[[#This Row],[2D RGB]],2,FIND(",",Table14[[#This Row],[2D RGB]],2)-2))</f>
        <v>221</v>
      </c>
      <c r="M148" s="496">
        <f>INT(MID(Table14[[#This Row],[2D RGB]],FIND(",",Table14[[#This Row],[2D RGB]],2)+1,FIND(",",Table14[[#This Row],[2D RGB]],FIND(",",Table14[[#This Row],[2D RGB]],2)+1)-FIND(",",Table14[[#This Row],[2D RGB]],2)-1))</f>
        <v>160</v>
      </c>
      <c r="N148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221</v>
      </c>
      <c r="O148" t="str">
        <f>INDEX($L$1:$N$1,0,MATCH(MAX(L148:N148),L148:N148,0))</f>
        <v>Red</v>
      </c>
      <c r="P148" s="499">
        <f>SQRT(L148^2+M148^2+N148^2)</f>
        <v>351.11536565636089</v>
      </c>
      <c r="Q148" s="499">
        <f>P148-MAX(L148:N148)</f>
        <v>130.11536565636089</v>
      </c>
    </row>
    <row r="149" spans="1:17" x14ac:dyDescent="0.25">
      <c r="A149" t="s">
        <v>270</v>
      </c>
      <c r="B149" t="s">
        <v>59</v>
      </c>
      <c r="C149" t="str">
        <f>VLOOKUP(Table14[[#This Row],[2D RGB]],'Color Chart'!$A$2:$G$143,3,FALSE)</f>
        <v>moccasin</v>
      </c>
      <c r="D149" s="14" t="s">
        <v>60</v>
      </c>
      <c r="E149" s="14" t="s">
        <v>60</v>
      </c>
      <c r="F149" t="b">
        <f>EXACT(E149,D149)</f>
        <v>1</v>
      </c>
      <c r="G149" t="s">
        <v>15</v>
      </c>
      <c r="H149" t="s">
        <v>16</v>
      </c>
      <c r="I149">
        <v>0.68</v>
      </c>
      <c r="J149" s="14" t="s">
        <v>60</v>
      </c>
      <c r="K149" t="s">
        <v>19</v>
      </c>
      <c r="L149" s="496">
        <f>INT(MID(Table14[[#This Row],[2D RGB]],2,FIND(",",Table14[[#This Row],[2D RGB]],2)-2))</f>
        <v>255</v>
      </c>
      <c r="M149" s="496">
        <f>INT(MID(Table14[[#This Row],[2D RGB]],FIND(",",Table14[[#This Row],[2D RGB]],2)+1,FIND(",",Table14[[#This Row],[2D RGB]],FIND(",",Table14[[#This Row],[2D RGB]],2)+1)-FIND(",",Table14[[#This Row],[2D RGB]],2)-1))</f>
        <v>228</v>
      </c>
      <c r="N149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181</v>
      </c>
      <c r="O149" t="str">
        <f>INDEX($L$1:$N$1,0,MATCH(MAX(L149:N149),L149:N149,0))</f>
        <v>Red</v>
      </c>
      <c r="P149" s="499">
        <f>SQRT(L149^2+M149^2+N149^2)</f>
        <v>387.00129198750744</v>
      </c>
      <c r="Q149" s="499">
        <f>P149-MAX(L149:N149)</f>
        <v>132.00129198750744</v>
      </c>
    </row>
    <row r="150" spans="1:17" x14ac:dyDescent="0.25">
      <c r="A150" t="s">
        <v>276</v>
      </c>
      <c r="B150" t="s">
        <v>59</v>
      </c>
      <c r="C150" t="str">
        <f>VLOOKUP(Table14[[#This Row],[2D RGB]],'Color Chart'!$A$2:$G$143,3,FALSE)</f>
        <v>moccasin</v>
      </c>
      <c r="D150" s="14" t="s">
        <v>60</v>
      </c>
      <c r="E150" s="14" t="s">
        <v>60</v>
      </c>
      <c r="F150" t="b">
        <f>EXACT(E150,D150)</f>
        <v>1</v>
      </c>
      <c r="G150" t="s">
        <v>15</v>
      </c>
      <c r="H150" t="s">
        <v>16</v>
      </c>
      <c r="I150">
        <v>0.69</v>
      </c>
      <c r="J150" s="14" t="s">
        <v>60</v>
      </c>
      <c r="K150" t="s">
        <v>19</v>
      </c>
      <c r="L150" s="496">
        <f>INT(MID(Table14[[#This Row],[2D RGB]],2,FIND(",",Table14[[#This Row],[2D RGB]],2)-2))</f>
        <v>255</v>
      </c>
      <c r="M150" s="496">
        <f>INT(MID(Table14[[#This Row],[2D RGB]],FIND(",",Table14[[#This Row],[2D RGB]],2)+1,FIND(",",Table14[[#This Row],[2D RGB]],FIND(",",Table14[[#This Row],[2D RGB]],2)+1)-FIND(",",Table14[[#This Row],[2D RGB]],2)-1))</f>
        <v>228</v>
      </c>
      <c r="N150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181</v>
      </c>
      <c r="O150" t="str">
        <f>INDEX($L$1:$N$1,0,MATCH(MAX(L150:N150),L150:N150,0))</f>
        <v>Red</v>
      </c>
      <c r="P150" s="499">
        <f>SQRT(L150^2+M150^2+N150^2)</f>
        <v>387.00129198750744</v>
      </c>
      <c r="Q150" s="499">
        <f>P150-MAX(L150:N150)</f>
        <v>132.00129198750744</v>
      </c>
    </row>
    <row r="151" spans="1:17" x14ac:dyDescent="0.25">
      <c r="A151" t="s">
        <v>58</v>
      </c>
      <c r="B151" t="s">
        <v>59</v>
      </c>
      <c r="C151" t="str">
        <f>VLOOKUP(Table14[[#This Row],[2D RGB]],'Color Chart'!$A$2:$G$143,3,FALSE)</f>
        <v>moccasin</v>
      </c>
      <c r="D151" s="14" t="s">
        <v>60</v>
      </c>
      <c r="E151" s="14" t="s">
        <v>60</v>
      </c>
      <c r="F151" t="b">
        <f>EXACT(E151,D151)</f>
        <v>1</v>
      </c>
      <c r="G151" t="s">
        <v>15</v>
      </c>
      <c r="H151" t="s">
        <v>16</v>
      </c>
      <c r="I151">
        <v>0.72</v>
      </c>
      <c r="J151" s="14" t="s">
        <v>60</v>
      </c>
      <c r="K151" t="s">
        <v>19</v>
      </c>
      <c r="L151" s="496">
        <f>INT(MID(Table14[[#This Row],[2D RGB]],2,FIND(",",Table14[[#This Row],[2D RGB]],2)-2))</f>
        <v>255</v>
      </c>
      <c r="M151" s="496">
        <f>INT(MID(Table14[[#This Row],[2D RGB]],FIND(",",Table14[[#This Row],[2D RGB]],2)+1,FIND(",",Table14[[#This Row],[2D RGB]],FIND(",",Table14[[#This Row],[2D RGB]],2)+1)-FIND(",",Table14[[#This Row],[2D RGB]],2)-1))</f>
        <v>228</v>
      </c>
      <c r="N151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181</v>
      </c>
      <c r="O151" t="str">
        <f>INDEX($L$1:$N$1,0,MATCH(MAX(L151:N151),L151:N151,0))</f>
        <v>Red</v>
      </c>
      <c r="P151" s="499">
        <f>SQRT(L151^2+M151^2+N151^2)</f>
        <v>387.00129198750744</v>
      </c>
      <c r="Q151" s="499">
        <f>P151-MAX(L151:N151)</f>
        <v>132.00129198750744</v>
      </c>
    </row>
    <row r="152" spans="1:17" x14ac:dyDescent="0.25">
      <c r="A152" t="s">
        <v>64</v>
      </c>
      <c r="B152" t="s">
        <v>59</v>
      </c>
      <c r="C152" t="str">
        <f>VLOOKUP(Table14[[#This Row],[2D RGB]],'Color Chart'!$A$2:$G$143,3,FALSE)</f>
        <v>moccasin</v>
      </c>
      <c r="D152" s="14" t="s">
        <v>60</v>
      </c>
      <c r="E152" s="14" t="s">
        <v>60</v>
      </c>
      <c r="F152" t="b">
        <f>EXACT(E152,D152)</f>
        <v>1</v>
      </c>
      <c r="G152" t="s">
        <v>15</v>
      </c>
      <c r="H152" t="s">
        <v>16</v>
      </c>
      <c r="I152">
        <v>0.73</v>
      </c>
      <c r="J152" s="14" t="s">
        <v>60</v>
      </c>
      <c r="K152" t="s">
        <v>19</v>
      </c>
      <c r="L152" s="496">
        <f>INT(MID(Table14[[#This Row],[2D RGB]],2,FIND(",",Table14[[#This Row],[2D RGB]],2)-2))</f>
        <v>255</v>
      </c>
      <c r="M152" s="496">
        <f>INT(MID(Table14[[#This Row],[2D RGB]],FIND(",",Table14[[#This Row],[2D RGB]],2)+1,FIND(",",Table14[[#This Row],[2D RGB]],FIND(",",Table14[[#This Row],[2D RGB]],2)+1)-FIND(",",Table14[[#This Row],[2D RGB]],2)-1))</f>
        <v>228</v>
      </c>
      <c r="N152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181</v>
      </c>
      <c r="O152" t="str">
        <f>INDEX($L$1:$N$1,0,MATCH(MAX(L152:N152),L152:N152,0))</f>
        <v>Red</v>
      </c>
      <c r="P152" s="499">
        <f>SQRT(L152^2+M152^2+N152^2)</f>
        <v>387.00129198750744</v>
      </c>
      <c r="Q152" s="499">
        <f>P152-MAX(L152:N152)</f>
        <v>132.00129198750744</v>
      </c>
    </row>
    <row r="153" spans="1:17" x14ac:dyDescent="0.25">
      <c r="A153" t="s">
        <v>368</v>
      </c>
      <c r="B153" t="s">
        <v>59</v>
      </c>
      <c r="C153" t="str">
        <f>VLOOKUP(Table14[[#This Row],[2D RGB]],'Color Chart'!$A$2:$G$143,3,FALSE)</f>
        <v>moccasin</v>
      </c>
      <c r="D153" s="14" t="s">
        <v>60</v>
      </c>
      <c r="E153" s="14" t="s">
        <v>60</v>
      </c>
      <c r="F153" t="b">
        <f>EXACT(E153,D153)</f>
        <v>1</v>
      </c>
      <c r="G153" t="s">
        <v>15</v>
      </c>
      <c r="H153" t="s">
        <v>16</v>
      </c>
      <c r="I153">
        <v>0.76</v>
      </c>
      <c r="J153" s="14" t="s">
        <v>60</v>
      </c>
      <c r="K153" t="s">
        <v>19</v>
      </c>
      <c r="L153" s="496">
        <f>INT(MID(Table14[[#This Row],[2D RGB]],2,FIND(",",Table14[[#This Row],[2D RGB]],2)-2))</f>
        <v>255</v>
      </c>
      <c r="M153" s="496">
        <f>INT(MID(Table14[[#This Row],[2D RGB]],FIND(",",Table14[[#This Row],[2D RGB]],2)+1,FIND(",",Table14[[#This Row],[2D RGB]],FIND(",",Table14[[#This Row],[2D RGB]],2)+1)-FIND(",",Table14[[#This Row],[2D RGB]],2)-1))</f>
        <v>228</v>
      </c>
      <c r="N153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181</v>
      </c>
      <c r="O153" t="str">
        <f>INDEX($L$1:$N$1,0,MATCH(MAX(L153:N153),L153:N153,0))</f>
        <v>Red</v>
      </c>
      <c r="P153" s="499">
        <f>SQRT(L153^2+M153^2+N153^2)</f>
        <v>387.00129198750744</v>
      </c>
      <c r="Q153" s="499">
        <f>P153-MAX(L153:N153)</f>
        <v>132.00129198750744</v>
      </c>
    </row>
    <row r="154" spans="1:17" x14ac:dyDescent="0.25">
      <c r="A154" t="s">
        <v>562</v>
      </c>
      <c r="B154" t="s">
        <v>562</v>
      </c>
      <c r="C154" t="str">
        <f>VLOOKUP(Table14[[#This Row],[2D RGB]],'Color Chart'!$A$2:$G$143,3,FALSE)</f>
        <v>silver</v>
      </c>
      <c r="D154" s="92" t="s">
        <v>563</v>
      </c>
      <c r="E154" s="92" t="s">
        <v>563</v>
      </c>
      <c r="F154" t="b">
        <f>EXACT(E154,D154)</f>
        <v>1</v>
      </c>
      <c r="G154" t="s">
        <v>33</v>
      </c>
      <c r="H154" t="s">
        <v>33</v>
      </c>
      <c r="I154">
        <v>1</v>
      </c>
      <c r="J154" s="92" t="s">
        <v>563</v>
      </c>
      <c r="K154" t="s">
        <v>19</v>
      </c>
      <c r="L154" s="496">
        <f>INT(MID(Table14[[#This Row],[2D RGB]],2,FIND(",",Table14[[#This Row],[2D RGB]],2)-2))</f>
        <v>192</v>
      </c>
      <c r="M154" s="496">
        <f>INT(MID(Table14[[#This Row],[2D RGB]],FIND(",",Table14[[#This Row],[2D RGB]],2)+1,FIND(",",Table14[[#This Row],[2D RGB]],FIND(",",Table14[[#This Row],[2D RGB]],2)+1)-FIND(",",Table14[[#This Row],[2D RGB]],2)-1))</f>
        <v>192</v>
      </c>
      <c r="N154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192</v>
      </c>
      <c r="O154" t="str">
        <f>INDEX($L$1:$N$1,0,MATCH(MAX(L154:N154),L154:N154,0))</f>
        <v>Red</v>
      </c>
      <c r="P154" s="499">
        <f>SQRT(L154^2+M154^2+N154^2)</f>
        <v>332.55375505322445</v>
      </c>
      <c r="Q154" s="499">
        <f>P154-MAX(L154:N154)</f>
        <v>140.55375505322445</v>
      </c>
    </row>
    <row r="155" spans="1:17" x14ac:dyDescent="0.25">
      <c r="A155" t="s">
        <v>185</v>
      </c>
      <c r="B155" t="s">
        <v>186</v>
      </c>
      <c r="C155" t="str">
        <f>VLOOKUP(Table14[[#This Row],[2D RGB]],'Color Chart'!$A$2:$G$143,3,FALSE)</f>
        <v>thistle</v>
      </c>
      <c r="D155" s="43" t="s">
        <v>187</v>
      </c>
      <c r="E155" s="43" t="s">
        <v>187</v>
      </c>
      <c r="F155" t="b">
        <f>EXACT(E155,D155)</f>
        <v>1</v>
      </c>
      <c r="G155" t="s">
        <v>15</v>
      </c>
      <c r="H155" t="s">
        <v>16</v>
      </c>
      <c r="I155">
        <v>0.5</v>
      </c>
      <c r="J155" s="43" t="s">
        <v>187</v>
      </c>
      <c r="K155" t="s">
        <v>19</v>
      </c>
      <c r="L155" s="496">
        <f>INT(MID(Table14[[#This Row],[2D RGB]],2,FIND(",",Table14[[#This Row],[2D RGB]],2)-2))</f>
        <v>216</v>
      </c>
      <c r="M155" s="496">
        <f>INT(MID(Table14[[#This Row],[2D RGB]],FIND(",",Table14[[#This Row],[2D RGB]],2)+1,FIND(",",Table14[[#This Row],[2D RGB]],FIND(",",Table14[[#This Row],[2D RGB]],2)+1)-FIND(",",Table14[[#This Row],[2D RGB]],2)-1))</f>
        <v>191</v>
      </c>
      <c r="N155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216</v>
      </c>
      <c r="O155" t="str">
        <f>INDEX($L$1:$N$1,0,MATCH(MAX(L155:N155),L155:N155,0))</f>
        <v>Red</v>
      </c>
      <c r="P155" s="499">
        <f>SQRT(L155^2+M155^2+N155^2)</f>
        <v>360.26795583287725</v>
      </c>
      <c r="Q155" s="499">
        <f>P155-MAX(L155:N155)</f>
        <v>144.26795583287725</v>
      </c>
    </row>
    <row r="156" spans="1:17" x14ac:dyDescent="0.25">
      <c r="A156" t="s">
        <v>259</v>
      </c>
      <c r="B156" t="s">
        <v>260</v>
      </c>
      <c r="C156" t="str">
        <f>VLOOKUP(Table14[[#This Row],[2D RGB]],'Color Chart'!$A$2:$G$143,3,FALSE)</f>
        <v>sugar cane</v>
      </c>
      <c r="D156" s="56" t="s">
        <v>261</v>
      </c>
      <c r="E156" s="113" t="s">
        <v>262</v>
      </c>
      <c r="F156" t="b">
        <f>EXACT(E156,D156)</f>
        <v>0</v>
      </c>
      <c r="G156" t="s">
        <v>15</v>
      </c>
      <c r="H156" t="s">
        <v>16</v>
      </c>
      <c r="I156">
        <v>0.6</v>
      </c>
      <c r="J156" s="113" t="s">
        <v>262</v>
      </c>
      <c r="K156" t="s">
        <v>19</v>
      </c>
      <c r="L156" s="496">
        <f>INT(MID(Table14[[#This Row],[2D RGB]],2,FIND(",",Table14[[#This Row],[2D RGB]],2)-2))</f>
        <v>240</v>
      </c>
      <c r="M156" s="496">
        <f>INT(MID(Table14[[#This Row],[2D RGB]],FIND(",",Table14[[#This Row],[2D RGB]],2)+1,FIND(",",Table14[[#This Row],[2D RGB]],FIND(",",Table14[[#This Row],[2D RGB]],2)+1)-FIND(",",Table14[[#This Row],[2D RGB]],2)-1))</f>
        <v>240</v>
      </c>
      <c r="N156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220</v>
      </c>
      <c r="O156" t="str">
        <f>INDEX($L$1:$N$1,0,MATCH(MAX(L156:N156),L156:N156,0))</f>
        <v>Red</v>
      </c>
      <c r="P156" s="499">
        <f>SQRT(L156^2+M156^2+N156^2)</f>
        <v>404.47496832313368</v>
      </c>
      <c r="Q156" s="499">
        <f>P156-MAX(L156:N156)</f>
        <v>164.47496832313368</v>
      </c>
    </row>
    <row r="157" spans="1:17" x14ac:dyDescent="0.25">
      <c r="A157" t="s">
        <v>445</v>
      </c>
      <c r="B157" t="s">
        <v>445</v>
      </c>
      <c r="C157" t="e">
        <f>VLOOKUP(Table14[[#This Row],[2D RGB]],'Color Chart'!$A$2:$G$143,3,FALSE)</f>
        <v>#N/A</v>
      </c>
      <c r="D157" s="70" t="s">
        <v>446</v>
      </c>
      <c r="E157" s="70" t="s">
        <v>446</v>
      </c>
      <c r="F157" t="b">
        <f>EXACT(E157,D157)</f>
        <v>1</v>
      </c>
      <c r="G157" t="s">
        <v>15</v>
      </c>
      <c r="H157" t="s">
        <v>16</v>
      </c>
      <c r="I157">
        <v>1</v>
      </c>
      <c r="J157" s="70" t="s">
        <v>446</v>
      </c>
      <c r="K157" t="s">
        <v>423</v>
      </c>
      <c r="L157" s="496">
        <f>INT(MID(Table14[[#This Row],[2D RGB]],2,FIND(",",Table14[[#This Row],[2D RGB]],2)-2))</f>
        <v>250</v>
      </c>
      <c r="M157" s="496">
        <f>INT(MID(Table14[[#This Row],[2D RGB]],FIND(",",Table14[[#This Row],[2D RGB]],2)+1,FIND(",",Table14[[#This Row],[2D RGB]],FIND(",",Table14[[#This Row],[2D RGB]],2)+1)-FIND(",",Table14[[#This Row],[2D RGB]],2)-1))</f>
        <v>250</v>
      </c>
      <c r="N157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250</v>
      </c>
      <c r="O157" t="str">
        <f>INDEX($L$1:$N$1,0,MATCH(MAX(L157:N157),L157:N157,0))</f>
        <v>Red</v>
      </c>
      <c r="P157" s="499">
        <f>SQRT(L157^2+M157^2+N157^2)</f>
        <v>433.0127018922193</v>
      </c>
      <c r="Q157" s="499">
        <f>P157-MAX(L157:N157)</f>
        <v>183.0127018922193</v>
      </c>
    </row>
    <row r="158" spans="1:17" x14ac:dyDescent="0.25">
      <c r="A158" t="s">
        <v>354</v>
      </c>
      <c r="B158" t="s">
        <v>355</v>
      </c>
      <c r="C158" t="str">
        <f>VLOOKUP(Table14[[#This Row],[2D RGB]],'Color Chart'!$A$2:$G$143,3,FALSE)</f>
        <v>white</v>
      </c>
      <c r="D158" s="16" t="s">
        <v>18</v>
      </c>
      <c r="E158" s="16" t="s">
        <v>18</v>
      </c>
      <c r="F158" t="b">
        <f>EXACT(E158,D158)</f>
        <v>1</v>
      </c>
      <c r="G158" t="s">
        <v>15</v>
      </c>
      <c r="H158" t="s">
        <v>16</v>
      </c>
      <c r="I158">
        <v>0</v>
      </c>
      <c r="J158" s="16" t="s">
        <v>18</v>
      </c>
      <c r="K158" t="s">
        <v>19</v>
      </c>
      <c r="L158" s="496">
        <f>INT(MID(Table14[[#This Row],[2D RGB]],2,FIND(",",Table14[[#This Row],[2D RGB]],2)-2))</f>
        <v>255</v>
      </c>
      <c r="M158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58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158" t="str">
        <f>INDEX($L$1:$N$1,0,MATCH(MAX(L158:N158),L158:N158,0))</f>
        <v>Red</v>
      </c>
      <c r="P158" s="499">
        <f>SQRT(L158^2+M158^2+N158^2)</f>
        <v>441.67295593006372</v>
      </c>
      <c r="Q158" s="499">
        <f>P158-MAX(L158:N158)</f>
        <v>186.67295593006372</v>
      </c>
    </row>
    <row r="159" spans="1:17" x14ac:dyDescent="0.25">
      <c r="A159" t="s">
        <v>89</v>
      </c>
      <c r="B159" t="s">
        <v>70</v>
      </c>
      <c r="C159" t="str">
        <f>VLOOKUP(Table14[[#This Row],[2D RGB]],'Color Chart'!$A$2:$G$143,3,FALSE)</f>
        <v>white</v>
      </c>
      <c r="D159" s="16" t="s">
        <v>18</v>
      </c>
      <c r="E159" s="9" t="s">
        <v>45</v>
      </c>
      <c r="F159" t="b">
        <f>EXACT(E159,D159)</f>
        <v>0</v>
      </c>
      <c r="G159" t="s">
        <v>15</v>
      </c>
      <c r="H159" t="s">
        <v>16</v>
      </c>
      <c r="I159">
        <v>0.26</v>
      </c>
      <c r="J159" s="9" t="s">
        <v>45</v>
      </c>
      <c r="K159" t="s">
        <v>19</v>
      </c>
      <c r="L159" s="496">
        <f>INT(MID(Table14[[#This Row],[2D RGB]],2,FIND(",",Table14[[#This Row],[2D RGB]],2)-2))</f>
        <v>255</v>
      </c>
      <c r="M159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59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159" t="str">
        <f>INDEX($L$1:$N$1,0,MATCH(MAX(L159:N159),L159:N159,0))</f>
        <v>Red</v>
      </c>
      <c r="P159" s="499">
        <f>SQRT(L159^2+M159^2+N159^2)</f>
        <v>441.67295593006372</v>
      </c>
      <c r="Q159" s="499">
        <f>P159-MAX(L159:N159)</f>
        <v>186.67295593006372</v>
      </c>
    </row>
    <row r="160" spans="1:17" x14ac:dyDescent="0.25">
      <c r="A160" t="s">
        <v>66</v>
      </c>
      <c r="B160" t="s">
        <v>67</v>
      </c>
      <c r="C160" t="str">
        <f>VLOOKUP(Table14[[#This Row],[2D RGB]],'Color Chart'!$A$2:$G$143,3,FALSE)</f>
        <v>white</v>
      </c>
      <c r="D160" s="16" t="s">
        <v>18</v>
      </c>
      <c r="E160" s="16" t="s">
        <v>18</v>
      </c>
      <c r="F160" t="b">
        <f>EXACT(E160,D160)</f>
        <v>1</v>
      </c>
      <c r="G160" t="s">
        <v>15</v>
      </c>
      <c r="H160" t="s">
        <v>33</v>
      </c>
      <c r="I160">
        <v>1</v>
      </c>
      <c r="J160" s="16" t="s">
        <v>18</v>
      </c>
      <c r="K160" t="s">
        <v>19</v>
      </c>
      <c r="L160" s="496">
        <f>INT(MID(Table14[[#This Row],[2D RGB]],2,FIND(",",Table14[[#This Row],[2D RGB]],2)-2))</f>
        <v>255</v>
      </c>
      <c r="M160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60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160" t="str">
        <f>INDEX($L$1:$N$1,0,MATCH(MAX(L160:N160),L160:N160,0))</f>
        <v>Red</v>
      </c>
      <c r="P160" s="499">
        <f>SQRT(L160^2+M160^2+N160^2)</f>
        <v>441.67295593006372</v>
      </c>
      <c r="Q160" s="499">
        <f>P160-MAX(L160:N160)</f>
        <v>186.67295593006372</v>
      </c>
    </row>
    <row r="161" spans="1:17" x14ac:dyDescent="0.25">
      <c r="A161" t="s">
        <v>68</v>
      </c>
      <c r="B161" t="s">
        <v>67</v>
      </c>
      <c r="C161" t="str">
        <f>VLOOKUP(Table14[[#This Row],[2D RGB]],'Color Chart'!$A$2:$G$143,3,FALSE)</f>
        <v>white</v>
      </c>
      <c r="D161" s="16" t="s">
        <v>18</v>
      </c>
      <c r="E161" s="16" t="s">
        <v>18</v>
      </c>
      <c r="F161" t="b">
        <f>EXACT(E161,D161)</f>
        <v>1</v>
      </c>
      <c r="G161" t="s">
        <v>15</v>
      </c>
      <c r="H161" t="s">
        <v>33</v>
      </c>
      <c r="I161">
        <v>1</v>
      </c>
      <c r="J161" s="16" t="s">
        <v>18</v>
      </c>
      <c r="K161" t="s">
        <v>19</v>
      </c>
      <c r="L161" s="496">
        <f>INT(MID(Table14[[#This Row],[2D RGB]],2,FIND(",",Table14[[#This Row],[2D RGB]],2)-2))</f>
        <v>255</v>
      </c>
      <c r="M161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61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161" t="str">
        <f>INDEX($L$1:$N$1,0,MATCH(MAX(L161:N161),L161:N161,0))</f>
        <v>Red</v>
      </c>
      <c r="P161" s="499">
        <f>SQRT(L161^2+M161^2+N161^2)</f>
        <v>441.67295593006372</v>
      </c>
      <c r="Q161" s="499">
        <f>P161-MAX(L161:N161)</f>
        <v>186.67295593006372</v>
      </c>
    </row>
    <row r="162" spans="1:17" x14ac:dyDescent="0.25">
      <c r="A162" t="s">
        <v>281</v>
      </c>
      <c r="B162" t="s">
        <v>67</v>
      </c>
      <c r="C162" t="str">
        <f>VLOOKUP(Table14[[#This Row],[2D RGB]],'Color Chart'!$A$2:$G$143,3,FALSE)</f>
        <v>white</v>
      </c>
      <c r="D162" s="16" t="s">
        <v>18</v>
      </c>
      <c r="E162" s="16" t="s">
        <v>18</v>
      </c>
      <c r="F162" t="b">
        <f>EXACT(E162,D162)</f>
        <v>1</v>
      </c>
      <c r="G162" t="s">
        <v>15</v>
      </c>
      <c r="H162" t="s">
        <v>33</v>
      </c>
      <c r="I162">
        <v>1</v>
      </c>
      <c r="J162" s="16" t="s">
        <v>18</v>
      </c>
      <c r="K162" t="s">
        <v>19</v>
      </c>
      <c r="L162" s="496">
        <f>INT(MID(Table14[[#This Row],[2D RGB]],2,FIND(",",Table14[[#This Row],[2D RGB]],2)-2))</f>
        <v>255</v>
      </c>
      <c r="M162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62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162" t="str">
        <f>INDEX($L$1:$N$1,0,MATCH(MAX(L162:N162),L162:N162,0))</f>
        <v>Red</v>
      </c>
      <c r="P162" s="499">
        <f>SQRT(L162^2+M162^2+N162^2)</f>
        <v>441.67295593006372</v>
      </c>
      <c r="Q162" s="499">
        <f>P162-MAX(L162:N162)</f>
        <v>186.67295593006372</v>
      </c>
    </row>
    <row r="163" spans="1:17" x14ac:dyDescent="0.25">
      <c r="A163" t="s">
        <v>282</v>
      </c>
      <c r="B163" t="s">
        <v>67</v>
      </c>
      <c r="C163" t="str">
        <f>VLOOKUP(Table14[[#This Row],[2D RGB]],'Color Chart'!$A$2:$G$143,3,FALSE)</f>
        <v>white</v>
      </c>
      <c r="D163" s="16" t="s">
        <v>18</v>
      </c>
      <c r="E163" s="16" t="s">
        <v>18</v>
      </c>
      <c r="F163" t="b">
        <f>EXACT(E163,D163)</f>
        <v>1</v>
      </c>
      <c r="G163" t="s">
        <v>15</v>
      </c>
      <c r="H163" t="s">
        <v>33</v>
      </c>
      <c r="I163">
        <v>1</v>
      </c>
      <c r="J163" s="16" t="s">
        <v>18</v>
      </c>
      <c r="K163" t="s">
        <v>19</v>
      </c>
      <c r="L163" s="496">
        <f>INT(MID(Table14[[#This Row],[2D RGB]],2,FIND(",",Table14[[#This Row],[2D RGB]],2)-2))</f>
        <v>255</v>
      </c>
      <c r="M163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63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163" t="str">
        <f>INDEX($L$1:$N$1,0,MATCH(MAX(L163:N163),L163:N163,0))</f>
        <v>Red</v>
      </c>
      <c r="P163" s="499">
        <f>SQRT(L163^2+M163^2+N163^2)</f>
        <v>441.67295593006372</v>
      </c>
      <c r="Q163" s="499">
        <f>P163-MAX(L163:N163)</f>
        <v>186.67295593006372</v>
      </c>
    </row>
    <row r="164" spans="1:17" x14ac:dyDescent="0.25">
      <c r="A164" t="s">
        <v>605</v>
      </c>
      <c r="B164" t="s">
        <v>606</v>
      </c>
      <c r="C164" t="str">
        <f>VLOOKUP(Table14[[#This Row],[2D RGB]],'Color Chart'!$A$2:$G$143,3,FALSE)</f>
        <v>white</v>
      </c>
      <c r="D164" s="16" t="s">
        <v>18</v>
      </c>
      <c r="E164" s="16" t="s">
        <v>18</v>
      </c>
      <c r="F164" t="b">
        <f>EXACT(E164,D164)</f>
        <v>1</v>
      </c>
      <c r="G164" t="s">
        <v>15</v>
      </c>
      <c r="H164" t="s">
        <v>604</v>
      </c>
      <c r="I164">
        <v>0</v>
      </c>
      <c r="J164" s="1" t="s">
        <v>644</v>
      </c>
      <c r="K164" t="s">
        <v>644</v>
      </c>
      <c r="L164" s="496">
        <f>INT(MID(Table14[[#This Row],[2D RGB]],2,FIND(",",Table14[[#This Row],[2D RGB]],2)-2))</f>
        <v>255</v>
      </c>
      <c r="M164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64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164" t="str">
        <f>INDEX($L$1:$N$1,0,MATCH(MAX(L164:N164),L164:N164,0))</f>
        <v>Red</v>
      </c>
      <c r="P164" s="499">
        <f>SQRT(L164^2+M164^2+N164^2)</f>
        <v>441.67295593006372</v>
      </c>
      <c r="Q164" s="499">
        <f>P164-MAX(L164:N164)</f>
        <v>186.67295593006372</v>
      </c>
    </row>
    <row r="165" spans="1:17" x14ac:dyDescent="0.25">
      <c r="A165" t="s">
        <v>100</v>
      </c>
      <c r="B165" t="s">
        <v>101</v>
      </c>
      <c r="C165" t="str">
        <f>VLOOKUP(Table14[[#This Row],[2D RGB]],'Color Chart'!$A$2:$G$143,3,FALSE)</f>
        <v>dark green</v>
      </c>
      <c r="D165" s="23" t="s">
        <v>102</v>
      </c>
      <c r="E165" s="23" t="s">
        <v>102</v>
      </c>
      <c r="F165" t="b">
        <f>EXACT(E165,D165)</f>
        <v>1</v>
      </c>
      <c r="G165" t="s">
        <v>15</v>
      </c>
      <c r="H165" t="s">
        <v>16</v>
      </c>
      <c r="I165">
        <v>0.26</v>
      </c>
      <c r="J165" s="23" t="s">
        <v>102</v>
      </c>
      <c r="K165" t="s">
        <v>19</v>
      </c>
      <c r="L165" s="496">
        <f>INT(MID(Table14[[#This Row],[2D RGB]],2,FIND(",",Table14[[#This Row],[2D RGB]],2)-2))</f>
        <v>0</v>
      </c>
      <c r="M165" s="496">
        <f>INT(MID(Table14[[#This Row],[2D RGB]],FIND(",",Table14[[#This Row],[2D RGB]],2)+1,FIND(",",Table14[[#This Row],[2D RGB]],FIND(",",Table14[[#This Row],[2D RGB]],2)+1)-FIND(",",Table14[[#This Row],[2D RGB]],2)-1))</f>
        <v>100</v>
      </c>
      <c r="N165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165" t="str">
        <f>INDEX($L$1:$N$1,0,MATCH(MAX(L165:N165),L165:N165,0))</f>
        <v>Green</v>
      </c>
      <c r="P165" s="499">
        <f>SQRT(L165^2+M165^2+N165^2)</f>
        <v>100</v>
      </c>
      <c r="Q165" s="499">
        <f>P165-MAX(L165:N165)</f>
        <v>0</v>
      </c>
    </row>
    <row r="166" spans="1:17" x14ac:dyDescent="0.25">
      <c r="A166" t="s">
        <v>582</v>
      </c>
      <c r="B166" t="s">
        <v>582</v>
      </c>
      <c r="C166" t="str">
        <f>VLOOKUP(Table14[[#This Row],[2D RGB]],'Color Chart'!$A$2:$G$143,3,FALSE)</f>
        <v>green</v>
      </c>
      <c r="D166" s="103" t="s">
        <v>583</v>
      </c>
      <c r="E166" s="103" t="s">
        <v>583</v>
      </c>
      <c r="F166" t="b">
        <f>EXACT(E166,D166)</f>
        <v>1</v>
      </c>
      <c r="G166" t="s">
        <v>33</v>
      </c>
      <c r="H166" t="s">
        <v>33</v>
      </c>
      <c r="I166">
        <v>1</v>
      </c>
      <c r="J166" s="103" t="s">
        <v>583</v>
      </c>
      <c r="K166" t="s">
        <v>19</v>
      </c>
      <c r="L166" s="496">
        <f>INT(MID(Table14[[#This Row],[2D RGB]],2,FIND(",",Table14[[#This Row],[2D RGB]],2)-2))</f>
        <v>0</v>
      </c>
      <c r="M166" s="496">
        <f>INT(MID(Table14[[#This Row],[2D RGB]],FIND(",",Table14[[#This Row],[2D RGB]],2)+1,FIND(",",Table14[[#This Row],[2D RGB]],FIND(",",Table14[[#This Row],[2D RGB]],2)+1)-FIND(",",Table14[[#This Row],[2D RGB]],2)-1))</f>
        <v>128</v>
      </c>
      <c r="N166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166" t="str">
        <f>INDEX($L$1:$N$1,0,MATCH(MAX(L166:N166),L166:N166,0))</f>
        <v>Green</v>
      </c>
      <c r="P166" s="499">
        <f>SQRT(L166^2+M166^2+N166^2)</f>
        <v>128</v>
      </c>
      <c r="Q166" s="499">
        <f>P166-MAX(L166:N166)</f>
        <v>0</v>
      </c>
    </row>
    <row r="167" spans="1:17" x14ac:dyDescent="0.25">
      <c r="A167" t="s">
        <v>484</v>
      </c>
      <c r="B167" t="s">
        <v>485</v>
      </c>
      <c r="C167" t="e">
        <f>VLOOKUP(Table14[[#This Row],[2D RGB]],'Color Chart'!$A$2:$G$143,3,FALSE)</f>
        <v>#N/A</v>
      </c>
      <c r="D167" s="76" t="s">
        <v>486</v>
      </c>
      <c r="E167" s="105" t="s">
        <v>487</v>
      </c>
      <c r="F167" t="b">
        <f>EXACT(E167,D167)</f>
        <v>0</v>
      </c>
      <c r="G167" t="s">
        <v>15</v>
      </c>
      <c r="H167" t="s">
        <v>16</v>
      </c>
      <c r="I167">
        <v>0.4</v>
      </c>
      <c r="J167" s="105" t="s">
        <v>487</v>
      </c>
      <c r="K167" t="s">
        <v>360</v>
      </c>
      <c r="L167" s="496">
        <f>INT(MID(Table14[[#This Row],[2D RGB]],2,FIND(",",Table14[[#This Row],[2D RGB]],2)-2))</f>
        <v>0</v>
      </c>
      <c r="M167" s="496">
        <f>INT(MID(Table14[[#This Row],[2D RGB]],FIND(",",Table14[[#This Row],[2D RGB]],2)+1,FIND(",",Table14[[#This Row],[2D RGB]],FIND(",",Table14[[#This Row],[2D RGB]],2)+1)-FIND(",",Table14[[#This Row],[2D RGB]],2)-1))</f>
        <v>150</v>
      </c>
      <c r="N167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167" t="str">
        <f>INDEX($L$1:$N$1,0,MATCH(MAX(L167:N167),L167:N167,0))</f>
        <v>Green</v>
      </c>
      <c r="P167" s="499">
        <f>SQRT(L167^2+M167^2+N167^2)</f>
        <v>150</v>
      </c>
      <c r="Q167" s="499">
        <f>P167-MAX(L167:N167)</f>
        <v>0</v>
      </c>
    </row>
    <row r="168" spans="1:17" x14ac:dyDescent="0.25">
      <c r="A168" t="s">
        <v>624</v>
      </c>
      <c r="B168" t="s">
        <v>625</v>
      </c>
      <c r="C168" t="e">
        <f>VLOOKUP(Table14[[#This Row],[2D RGB]],'Color Chart'!$A$2:$G$143,3,FALSE)</f>
        <v>#N/A</v>
      </c>
      <c r="D168" s="76" t="s">
        <v>486</v>
      </c>
      <c r="E168" s="76" t="s">
        <v>486</v>
      </c>
      <c r="F168" t="b">
        <f>EXACT(E168,D168)</f>
        <v>1</v>
      </c>
      <c r="G168" t="s">
        <v>15</v>
      </c>
      <c r="H168" t="s">
        <v>604</v>
      </c>
      <c r="I168">
        <v>0</v>
      </c>
      <c r="J168" s="1" t="s">
        <v>644</v>
      </c>
      <c r="K168" t="s">
        <v>644</v>
      </c>
      <c r="L168" s="496">
        <f>INT(MID(Table14[[#This Row],[2D RGB]],2,FIND(",",Table14[[#This Row],[2D RGB]],2)-2))</f>
        <v>0</v>
      </c>
      <c r="M168" s="496">
        <f>INT(MID(Table14[[#This Row],[2D RGB]],FIND(",",Table14[[#This Row],[2D RGB]],2)+1,FIND(",",Table14[[#This Row],[2D RGB]],FIND(",",Table14[[#This Row],[2D RGB]],2)+1)-FIND(",",Table14[[#This Row],[2D RGB]],2)-1))</f>
        <v>150</v>
      </c>
      <c r="N168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168" t="str">
        <f>INDEX($L$1:$N$1,0,MATCH(MAX(L168:N168),L168:N168,0))</f>
        <v>Green</v>
      </c>
      <c r="P168" s="499">
        <f>SQRT(L168^2+M168^2+N168^2)</f>
        <v>150</v>
      </c>
      <c r="Q168" s="499">
        <f>P168-MAX(L168:N168)</f>
        <v>0</v>
      </c>
    </row>
    <row r="169" spans="1:17" x14ac:dyDescent="0.25">
      <c r="A169" s="48" t="s">
        <v>530</v>
      </c>
      <c r="B169" s="48" t="s">
        <v>531</v>
      </c>
      <c r="C169" t="e">
        <f>VLOOKUP(Table14[[#This Row],[2D RGB]],'Color Chart'!$A$2:$G$143,3,FALSE)</f>
        <v>#N/A</v>
      </c>
      <c r="D169" s="80" t="s">
        <v>532</v>
      </c>
      <c r="E169" s="76" t="s">
        <v>486</v>
      </c>
      <c r="F169" t="b">
        <f>EXACT(E169,D169)</f>
        <v>0</v>
      </c>
      <c r="G169" t="s">
        <v>33</v>
      </c>
      <c r="H169" t="s">
        <v>33</v>
      </c>
      <c r="I169">
        <v>0.25</v>
      </c>
      <c r="J169" s="111" t="s">
        <v>359</v>
      </c>
      <c r="K169" t="s">
        <v>644</v>
      </c>
      <c r="L169" s="496">
        <f>INT(MID(Table14[[#This Row],[2D RGB]],2,FIND(",",Table14[[#This Row],[2D RGB]],2)-2))</f>
        <v>0</v>
      </c>
      <c r="M169" s="496">
        <f>INT(MID(Table14[[#This Row],[2D RGB]],FIND(",",Table14[[#This Row],[2D RGB]],2)+1,FIND(",",Table14[[#This Row],[2D RGB]],FIND(",",Table14[[#This Row],[2D RGB]],2)+1)-FIND(",",Table14[[#This Row],[2D RGB]],2)-1))</f>
        <v>192</v>
      </c>
      <c r="N169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169" t="str">
        <f>INDEX($L$1:$N$1,0,MATCH(MAX(L169:N169),L169:N169,0))</f>
        <v>Green</v>
      </c>
      <c r="P169" s="499">
        <f>SQRT(L169^2+M169^2+N169^2)</f>
        <v>192</v>
      </c>
      <c r="Q169" s="499">
        <f>P169-MAX(L169:N169)</f>
        <v>0</v>
      </c>
    </row>
    <row r="170" spans="1:17" x14ac:dyDescent="0.25">
      <c r="A170" t="s">
        <v>115</v>
      </c>
      <c r="B170" t="s">
        <v>116</v>
      </c>
      <c r="C170" t="str">
        <f>VLOOKUP(Table14[[#This Row],[2D RGB]],'Color Chart'!$A$2:$G$143,3,FALSE)</f>
        <v>lime</v>
      </c>
      <c r="D170" s="26" t="s">
        <v>117</v>
      </c>
      <c r="E170" s="26" t="s">
        <v>117</v>
      </c>
      <c r="F170" t="b">
        <f>EXACT(E170,D170)</f>
        <v>1</v>
      </c>
      <c r="G170" t="s">
        <v>15</v>
      </c>
      <c r="H170" t="s">
        <v>16</v>
      </c>
      <c r="I170">
        <v>0.21</v>
      </c>
      <c r="J170" s="26" t="s">
        <v>117</v>
      </c>
      <c r="K170" t="s">
        <v>19</v>
      </c>
      <c r="L170" s="496">
        <f>INT(MID(Table14[[#This Row],[2D RGB]],2,FIND(",",Table14[[#This Row],[2D RGB]],2)-2))</f>
        <v>0</v>
      </c>
      <c r="M170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70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170" t="str">
        <f>INDEX($L$1:$N$1,0,MATCH(MAX(L170:N170),L170:N170,0))</f>
        <v>Green</v>
      </c>
      <c r="P170" s="499">
        <f>SQRT(L170^2+M170^2+N170^2)</f>
        <v>255</v>
      </c>
      <c r="Q170" s="499">
        <f>P170-MAX(L170:N170)</f>
        <v>0</v>
      </c>
    </row>
    <row r="171" spans="1:17" x14ac:dyDescent="0.25">
      <c r="A171" t="s">
        <v>507</v>
      </c>
      <c r="B171" t="s">
        <v>508</v>
      </c>
      <c r="C171" t="str">
        <f>VLOOKUP(Table14[[#This Row],[2D RGB]],'Color Chart'!$A$2:$G$143,3,FALSE)</f>
        <v>lime</v>
      </c>
      <c r="D171" s="26" t="s">
        <v>117</v>
      </c>
      <c r="E171" s="125" t="s">
        <v>509</v>
      </c>
      <c r="F171" t="b">
        <f>EXACT(E171,D171)</f>
        <v>0</v>
      </c>
      <c r="G171" t="s">
        <v>15</v>
      </c>
      <c r="H171" t="s">
        <v>16</v>
      </c>
      <c r="I171">
        <v>0.26</v>
      </c>
      <c r="J171" s="125" t="s">
        <v>509</v>
      </c>
      <c r="K171" t="s">
        <v>19</v>
      </c>
      <c r="L171" s="496">
        <f>INT(MID(Table14[[#This Row],[2D RGB]],2,FIND(",",Table14[[#This Row],[2D RGB]],2)-2))</f>
        <v>0</v>
      </c>
      <c r="M171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71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171" t="str">
        <f>INDEX($L$1:$N$1,0,MATCH(MAX(L171:N171),L171:N171,0))</f>
        <v>Green</v>
      </c>
      <c r="P171" s="499">
        <f>SQRT(L171^2+M171^2+N171^2)</f>
        <v>255</v>
      </c>
      <c r="Q171" s="499">
        <f>P171-MAX(L171:N171)</f>
        <v>0</v>
      </c>
    </row>
    <row r="172" spans="1:17" x14ac:dyDescent="0.25">
      <c r="A172" t="s">
        <v>481</v>
      </c>
      <c r="B172" t="s">
        <v>482</v>
      </c>
      <c r="C172" t="str">
        <f>VLOOKUP(Table14[[#This Row],[2D RGB]],'Color Chart'!$A$2:$G$143,3,FALSE)</f>
        <v>lime</v>
      </c>
      <c r="D172" s="26" t="s">
        <v>117</v>
      </c>
      <c r="E172" s="120" t="s">
        <v>483</v>
      </c>
      <c r="F172" t="b">
        <f>EXACT(E172,D172)</f>
        <v>0</v>
      </c>
      <c r="G172" t="s">
        <v>15</v>
      </c>
      <c r="H172" t="s">
        <v>16</v>
      </c>
      <c r="I172">
        <v>0.4</v>
      </c>
      <c r="J172" s="120" t="s">
        <v>483</v>
      </c>
      <c r="K172" t="s">
        <v>360</v>
      </c>
      <c r="L172" s="496">
        <f>INT(MID(Table14[[#This Row],[2D RGB]],2,FIND(",",Table14[[#This Row],[2D RGB]],2)-2))</f>
        <v>0</v>
      </c>
      <c r="M172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72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172" t="str">
        <f>INDEX($L$1:$N$1,0,MATCH(MAX(L172:N172),L172:N172,0))</f>
        <v>Green</v>
      </c>
      <c r="P172" s="499">
        <f>SQRT(L172^2+M172^2+N172^2)</f>
        <v>255</v>
      </c>
      <c r="Q172" s="499">
        <f>P172-MAX(L172:N172)</f>
        <v>0</v>
      </c>
    </row>
    <row r="173" spans="1:17" x14ac:dyDescent="0.25">
      <c r="A173" t="s">
        <v>510</v>
      </c>
      <c r="B173" t="s">
        <v>511</v>
      </c>
      <c r="C173" t="str">
        <f>VLOOKUP(Table14[[#This Row],[2D RGB]],'Color Chart'!$A$2:$G$143,3,FALSE)</f>
        <v>lime</v>
      </c>
      <c r="D173" s="26" t="s">
        <v>117</v>
      </c>
      <c r="E173" s="113" t="s">
        <v>262</v>
      </c>
      <c r="F173" t="b">
        <f>EXACT(E173,D173)</f>
        <v>0</v>
      </c>
      <c r="G173" t="s">
        <v>15</v>
      </c>
      <c r="H173" t="s">
        <v>16</v>
      </c>
      <c r="I173">
        <v>0.55000000000000004</v>
      </c>
      <c r="J173" s="113" t="s">
        <v>262</v>
      </c>
      <c r="K173" t="s">
        <v>19</v>
      </c>
      <c r="L173" s="496">
        <f>INT(MID(Table14[[#This Row],[2D RGB]],2,FIND(",",Table14[[#This Row],[2D RGB]],2)-2))</f>
        <v>0</v>
      </c>
      <c r="M173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73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173" t="str">
        <f>INDEX($L$1:$N$1,0,MATCH(MAX(L173:N173),L173:N173,0))</f>
        <v>Green</v>
      </c>
      <c r="P173" s="499">
        <f>SQRT(L173^2+M173^2+N173^2)</f>
        <v>255</v>
      </c>
      <c r="Q173" s="499">
        <f>P173-MAX(L173:N173)</f>
        <v>0</v>
      </c>
    </row>
    <row r="174" spans="1:17" x14ac:dyDescent="0.25">
      <c r="A174" t="s">
        <v>421</v>
      </c>
      <c r="B174" t="s">
        <v>422</v>
      </c>
      <c r="C174" t="str">
        <f>VLOOKUP(Table14[[#This Row],[2D RGB]],'Color Chart'!$A$2:$G$143,3,FALSE)</f>
        <v>lime</v>
      </c>
      <c r="D174" s="26" t="s">
        <v>117</v>
      </c>
      <c r="E174" s="113" t="s">
        <v>262</v>
      </c>
      <c r="F174" t="b">
        <f>EXACT(E174,D174)</f>
        <v>0</v>
      </c>
      <c r="G174" t="s">
        <v>15</v>
      </c>
      <c r="H174" t="s">
        <v>16</v>
      </c>
      <c r="I174">
        <v>0.6</v>
      </c>
      <c r="J174" s="113" t="s">
        <v>262</v>
      </c>
      <c r="K174" t="s">
        <v>423</v>
      </c>
      <c r="L174" s="496">
        <f>INT(MID(Table14[[#This Row],[2D RGB]],2,FIND(",",Table14[[#This Row],[2D RGB]],2)-2))</f>
        <v>0</v>
      </c>
      <c r="M174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74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174" t="str">
        <f>INDEX($L$1:$N$1,0,MATCH(MAX(L174:N174),L174:N174,0))</f>
        <v>Green</v>
      </c>
      <c r="P174" s="499">
        <f>SQRT(L174^2+M174^2+N174^2)</f>
        <v>255</v>
      </c>
      <c r="Q174" s="499">
        <f>P174-MAX(L174:N174)</f>
        <v>0</v>
      </c>
    </row>
    <row r="175" spans="1:17" x14ac:dyDescent="0.25">
      <c r="A175" t="s">
        <v>595</v>
      </c>
      <c r="B175" t="s">
        <v>595</v>
      </c>
      <c r="C175" t="str">
        <f>VLOOKUP(Table14[[#This Row],[2D RGB]],'Color Chart'!$A$2:$G$143,3,FALSE)</f>
        <v>lime</v>
      </c>
      <c r="D175" s="26" t="s">
        <v>117</v>
      </c>
      <c r="E175" s="137" t="s">
        <v>596</v>
      </c>
      <c r="F175" t="b">
        <f>EXACT(E175,D175)</f>
        <v>0</v>
      </c>
      <c r="G175" t="s">
        <v>15</v>
      </c>
      <c r="H175" t="s">
        <v>16</v>
      </c>
      <c r="I175">
        <v>1</v>
      </c>
      <c r="J175" s="137" t="s">
        <v>596</v>
      </c>
      <c r="K175" t="s">
        <v>360</v>
      </c>
      <c r="L175" s="496">
        <f>INT(MID(Table14[[#This Row],[2D RGB]],2,FIND(",",Table14[[#This Row],[2D RGB]],2)-2))</f>
        <v>0</v>
      </c>
      <c r="M175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75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175" t="str">
        <f>INDEX($L$1:$N$1,0,MATCH(MAX(L175:N175),L175:N175,0))</f>
        <v>Green</v>
      </c>
      <c r="P175" s="499">
        <f>SQRT(L175^2+M175^2+N175^2)</f>
        <v>255</v>
      </c>
      <c r="Q175" s="499">
        <f>P175-MAX(L175:N175)</f>
        <v>0</v>
      </c>
    </row>
    <row r="176" spans="1:17" x14ac:dyDescent="0.25">
      <c r="A176" t="s">
        <v>622</v>
      </c>
      <c r="B176" t="s">
        <v>623</v>
      </c>
      <c r="C176" t="str">
        <f>VLOOKUP(Table14[[#This Row],[2D RGB]],'Color Chart'!$A$2:$G$143,3,FALSE)</f>
        <v>lime</v>
      </c>
      <c r="D176" s="26" t="s">
        <v>117</v>
      </c>
      <c r="E176" s="26" t="s">
        <v>117</v>
      </c>
      <c r="F176" t="b">
        <f>EXACT(E176,D176)</f>
        <v>1</v>
      </c>
      <c r="G176" t="s">
        <v>15</v>
      </c>
      <c r="H176" t="s">
        <v>604</v>
      </c>
      <c r="I176">
        <v>0</v>
      </c>
      <c r="J176" s="1" t="s">
        <v>644</v>
      </c>
      <c r="K176" t="s">
        <v>644</v>
      </c>
      <c r="L176" s="496">
        <f>INT(MID(Table14[[#This Row],[2D RGB]],2,FIND(",",Table14[[#This Row],[2D RGB]],2)-2))</f>
        <v>0</v>
      </c>
      <c r="M176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76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176" t="str">
        <f>INDEX($L$1:$N$1,0,MATCH(MAX(L176:N176),L176:N176,0))</f>
        <v>Green</v>
      </c>
      <c r="P176" s="499">
        <f>SQRT(L176^2+M176^2+N176^2)</f>
        <v>255</v>
      </c>
      <c r="Q176" s="499">
        <f>P176-MAX(L176:N176)</f>
        <v>0</v>
      </c>
    </row>
    <row r="177" spans="1:17" x14ac:dyDescent="0.25">
      <c r="A177" t="s">
        <v>314</v>
      </c>
      <c r="B177" t="s">
        <v>315</v>
      </c>
      <c r="C177" t="str">
        <f>VLOOKUP(Table14[[#This Row],[2D RGB]],'Color Chart'!$A$2:$G$143,3,FALSE)</f>
        <v>lime</v>
      </c>
      <c r="D177" s="26" t="s">
        <v>117</v>
      </c>
      <c r="E177" s="26" t="s">
        <v>117</v>
      </c>
      <c r="F177" t="b">
        <f>EXACT(E177,D177)</f>
        <v>1</v>
      </c>
      <c r="G177" t="s">
        <v>33</v>
      </c>
      <c r="H177" t="s">
        <v>16</v>
      </c>
      <c r="I177">
        <v>0</v>
      </c>
      <c r="J177" s="26" t="s">
        <v>117</v>
      </c>
      <c r="K177" t="s">
        <v>19</v>
      </c>
      <c r="L177" s="496">
        <f>INT(MID(Table14[[#This Row],[2D RGB]],2,FIND(",",Table14[[#This Row],[2D RGB]],2)-2))</f>
        <v>0</v>
      </c>
      <c r="M177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77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177" t="str">
        <f>INDEX($L$1:$N$1,0,MATCH(MAX(L177:N177),L177:N177,0))</f>
        <v>Green</v>
      </c>
      <c r="P177" s="499">
        <f>SQRT(L177^2+M177^2+N177^2)</f>
        <v>255</v>
      </c>
      <c r="Q177" s="499">
        <f>P177-MAX(L177:N177)</f>
        <v>0</v>
      </c>
    </row>
    <row r="178" spans="1:17" x14ac:dyDescent="0.25">
      <c r="A178" t="s">
        <v>316</v>
      </c>
      <c r="B178" t="s">
        <v>317</v>
      </c>
      <c r="C178" t="str">
        <f>VLOOKUP(Table14[[#This Row],[2D RGB]],'Color Chart'!$A$2:$G$143,3,FALSE)</f>
        <v>lime</v>
      </c>
      <c r="D178" s="26" t="s">
        <v>117</v>
      </c>
      <c r="E178" s="26" t="s">
        <v>117</v>
      </c>
      <c r="F178" t="b">
        <f>EXACT(E178,D178)</f>
        <v>1</v>
      </c>
      <c r="G178" t="s">
        <v>33</v>
      </c>
      <c r="H178" t="s">
        <v>16</v>
      </c>
      <c r="I178">
        <v>0.25</v>
      </c>
      <c r="J178" s="26" t="s">
        <v>117</v>
      </c>
      <c r="K178" t="s">
        <v>19</v>
      </c>
      <c r="L178" s="496">
        <f>INT(MID(Table14[[#This Row],[2D RGB]],2,FIND(",",Table14[[#This Row],[2D RGB]],2)-2))</f>
        <v>0</v>
      </c>
      <c r="M178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78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178" t="str">
        <f>INDEX($L$1:$N$1,0,MATCH(MAX(L178:N178),L178:N178,0))</f>
        <v>Green</v>
      </c>
      <c r="P178" s="499">
        <f>SQRT(L178^2+M178^2+N178^2)</f>
        <v>255</v>
      </c>
      <c r="Q178" s="499">
        <f>P178-MAX(L178:N178)</f>
        <v>0</v>
      </c>
    </row>
    <row r="179" spans="1:17" x14ac:dyDescent="0.25">
      <c r="A179" t="s">
        <v>381</v>
      </c>
      <c r="B179" t="s">
        <v>317</v>
      </c>
      <c r="C179" t="str">
        <f>VLOOKUP(Table14[[#This Row],[2D RGB]],'Color Chart'!$A$2:$G$143,3,FALSE)</f>
        <v>lime</v>
      </c>
      <c r="D179" s="26" t="s">
        <v>117</v>
      </c>
      <c r="E179" s="26" t="s">
        <v>117</v>
      </c>
      <c r="F179" t="b">
        <f>EXACT(E179,D179)</f>
        <v>1</v>
      </c>
      <c r="G179" t="s">
        <v>33</v>
      </c>
      <c r="H179" t="s">
        <v>16</v>
      </c>
      <c r="I179">
        <v>0.25</v>
      </c>
      <c r="J179" s="26" t="s">
        <v>117</v>
      </c>
      <c r="K179" t="s">
        <v>19</v>
      </c>
      <c r="L179" s="496">
        <f>INT(MID(Table14[[#This Row],[2D RGB]],2,FIND(",",Table14[[#This Row],[2D RGB]],2)-2))</f>
        <v>0</v>
      </c>
      <c r="M179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79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179" t="str">
        <f>INDEX($L$1:$N$1,0,MATCH(MAX(L179:N179),L179:N179,0))</f>
        <v>Green</v>
      </c>
      <c r="P179" s="499">
        <f>SQRT(L179^2+M179^2+N179^2)</f>
        <v>255</v>
      </c>
      <c r="Q179" s="499">
        <f>P179-MAX(L179:N179)</f>
        <v>0</v>
      </c>
    </row>
    <row r="180" spans="1:17" x14ac:dyDescent="0.25">
      <c r="A180" t="s">
        <v>527</v>
      </c>
      <c r="B180" t="s">
        <v>528</v>
      </c>
      <c r="C180" t="str">
        <f>VLOOKUP(Table14[[#This Row],[2D RGB]],'Color Chart'!$A$2:$G$143,3,FALSE)</f>
        <v>lime</v>
      </c>
      <c r="D180" s="26" t="s">
        <v>117</v>
      </c>
      <c r="E180" s="129" t="s">
        <v>529</v>
      </c>
      <c r="F180" t="b">
        <f>EXACT(E180,D180)</f>
        <v>0</v>
      </c>
      <c r="G180" t="s">
        <v>33</v>
      </c>
      <c r="H180" t="s">
        <v>16</v>
      </c>
      <c r="I180">
        <v>0.7</v>
      </c>
      <c r="J180" s="129" t="s">
        <v>529</v>
      </c>
      <c r="K180" t="s">
        <v>360</v>
      </c>
      <c r="L180" s="496">
        <f>INT(MID(Table14[[#This Row],[2D RGB]],2,FIND(",",Table14[[#This Row],[2D RGB]],2)-2))</f>
        <v>0</v>
      </c>
      <c r="M180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80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180" t="str">
        <f>INDEX($L$1:$N$1,0,MATCH(MAX(L180:N180),L180:N180,0))</f>
        <v>Green</v>
      </c>
      <c r="P180" s="499">
        <f>SQRT(L180^2+M180^2+N180^2)</f>
        <v>255</v>
      </c>
      <c r="Q180" s="499">
        <f>P180-MAX(L180:N180)</f>
        <v>0</v>
      </c>
    </row>
    <row r="181" spans="1:17" x14ac:dyDescent="0.25">
      <c r="A181" t="s">
        <v>597</v>
      </c>
      <c r="B181" t="s">
        <v>598</v>
      </c>
      <c r="C181" t="e">
        <f>VLOOKUP(Table14[[#This Row],[2D RGB]],'Color Chart'!$A$2:$G$143,3,FALSE)</f>
        <v>#N/A</v>
      </c>
      <c r="D181" s="105" t="s">
        <v>487</v>
      </c>
      <c r="E181" s="105" t="s">
        <v>487</v>
      </c>
      <c r="F181" t="b">
        <f>EXACT(E181,D181)</f>
        <v>1</v>
      </c>
      <c r="G181" t="s">
        <v>15</v>
      </c>
      <c r="H181" t="s">
        <v>16</v>
      </c>
      <c r="I181">
        <v>1</v>
      </c>
      <c r="J181" s="105" t="s">
        <v>487</v>
      </c>
      <c r="K181" t="s">
        <v>423</v>
      </c>
      <c r="L181" s="496">
        <f>INT(MID(Table14[[#This Row],[2D RGB]],2,FIND(",",Table14[[#This Row],[2D RGB]],2)-2))</f>
        <v>30</v>
      </c>
      <c r="M181" s="496">
        <f>INT(MID(Table14[[#This Row],[2D RGB]],FIND(",",Table14[[#This Row],[2D RGB]],2)+1,FIND(",",Table14[[#This Row],[2D RGB]],FIND(",",Table14[[#This Row],[2D RGB]],2)+1)-FIND(",",Table14[[#This Row],[2D RGB]],2)-1))</f>
        <v>150</v>
      </c>
      <c r="N181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30</v>
      </c>
      <c r="O181" t="str">
        <f>INDEX($L$1:$N$1,0,MATCH(MAX(L181:N181),L181:N181,0))</f>
        <v>Green</v>
      </c>
      <c r="P181" s="499">
        <f>SQRT(L181^2+M181^2+N181^2)</f>
        <v>155.88457268119896</v>
      </c>
      <c r="Q181" s="499">
        <f>P181-MAX(L181:N181)</f>
        <v>5.8845726811989607</v>
      </c>
    </row>
    <row r="182" spans="1:17" x14ac:dyDescent="0.25">
      <c r="A182" t="s">
        <v>576</v>
      </c>
      <c r="B182" t="s">
        <v>576</v>
      </c>
      <c r="C182" t="e">
        <f>VLOOKUP(Table14[[#This Row],[2D RGB]],'Color Chart'!$A$2:$G$143,3,FALSE)</f>
        <v>#N/A</v>
      </c>
      <c r="D182" s="100" t="s">
        <v>577</v>
      </c>
      <c r="E182" s="100" t="s">
        <v>577</v>
      </c>
      <c r="F182" t="b">
        <f>EXACT(E182,D182)</f>
        <v>1</v>
      </c>
      <c r="G182" t="s">
        <v>33</v>
      </c>
      <c r="H182" t="s">
        <v>33</v>
      </c>
      <c r="I182">
        <v>1</v>
      </c>
      <c r="J182" s="100" t="s">
        <v>577</v>
      </c>
      <c r="K182" t="s">
        <v>19</v>
      </c>
      <c r="L182" s="496">
        <f>INT(MID(Table14[[#This Row],[2D RGB]],2,FIND(",",Table14[[#This Row],[2D RGB]],2)-2))</f>
        <v>0</v>
      </c>
      <c r="M182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82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64</v>
      </c>
      <c r="O182" t="str">
        <f>INDEX($L$1:$N$1,0,MATCH(MAX(L182:N182),L182:N182,0))</f>
        <v>Green</v>
      </c>
      <c r="P182" s="499">
        <f>SQRT(L182^2+M182^2+N182^2)</f>
        <v>262.90872941003687</v>
      </c>
      <c r="Q182" s="499">
        <f>P182-MAX(L182:N182)</f>
        <v>7.9087294100368695</v>
      </c>
    </row>
    <row r="183" spans="1:17" x14ac:dyDescent="0.25">
      <c r="A183" t="s">
        <v>127</v>
      </c>
      <c r="B183" t="s">
        <v>128</v>
      </c>
      <c r="C183" t="str">
        <f>VLOOKUP(Table14[[#This Row],[2D RGB]],'Color Chart'!$A$2:$G$143,3,FALSE)</f>
        <v>forest green</v>
      </c>
      <c r="D183" s="30" t="s">
        <v>129</v>
      </c>
      <c r="E183" s="30" t="s">
        <v>129</v>
      </c>
      <c r="F183" t="b">
        <f>EXACT(E183,D183)</f>
        <v>1</v>
      </c>
      <c r="G183" t="s">
        <v>15</v>
      </c>
      <c r="H183" t="s">
        <v>16</v>
      </c>
      <c r="I183">
        <v>0.2</v>
      </c>
      <c r="J183" s="30" t="s">
        <v>129</v>
      </c>
      <c r="K183" t="s">
        <v>19</v>
      </c>
      <c r="L183" s="496">
        <f>INT(MID(Table14[[#This Row],[2D RGB]],2,FIND(",",Table14[[#This Row],[2D RGB]],2)-2))</f>
        <v>34</v>
      </c>
      <c r="M183" s="496">
        <f>INT(MID(Table14[[#This Row],[2D RGB]],FIND(",",Table14[[#This Row],[2D RGB]],2)+1,FIND(",",Table14[[#This Row],[2D RGB]],FIND(",",Table14[[#This Row],[2D RGB]],2)+1)-FIND(",",Table14[[#This Row],[2D RGB]],2)-1))</f>
        <v>139</v>
      </c>
      <c r="N183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34</v>
      </c>
      <c r="O183" t="str">
        <f>INDEX($L$1:$N$1,0,MATCH(MAX(L183:N183),L183:N183,0))</f>
        <v>Green</v>
      </c>
      <c r="P183" s="499">
        <f>SQRT(L183^2+M183^2+N183^2)</f>
        <v>147.08160999934697</v>
      </c>
      <c r="Q183" s="499">
        <f>P183-MAX(L183:N183)</f>
        <v>8.0816099993469663</v>
      </c>
    </row>
    <row r="184" spans="1:17" x14ac:dyDescent="0.25">
      <c r="A184" t="s">
        <v>322</v>
      </c>
      <c r="B184" t="s">
        <v>128</v>
      </c>
      <c r="C184" t="str">
        <f>VLOOKUP(Table14[[#This Row],[2D RGB]],'Color Chart'!$A$2:$G$143,3,FALSE)</f>
        <v>forest green</v>
      </c>
      <c r="D184" s="30" t="s">
        <v>129</v>
      </c>
      <c r="E184" s="30" t="s">
        <v>129</v>
      </c>
      <c r="F184" t="b">
        <f>EXACT(E184,D184)</f>
        <v>1</v>
      </c>
      <c r="G184" t="s">
        <v>15</v>
      </c>
      <c r="H184" t="s">
        <v>16</v>
      </c>
      <c r="I184">
        <v>0.2</v>
      </c>
      <c r="J184" s="30" t="s">
        <v>129</v>
      </c>
      <c r="K184" t="s">
        <v>19</v>
      </c>
      <c r="L184" s="496">
        <f>INT(MID(Table14[[#This Row],[2D RGB]],2,FIND(",",Table14[[#This Row],[2D RGB]],2)-2))</f>
        <v>34</v>
      </c>
      <c r="M184" s="496">
        <f>INT(MID(Table14[[#This Row],[2D RGB]],FIND(",",Table14[[#This Row],[2D RGB]],2)+1,FIND(",",Table14[[#This Row],[2D RGB]],FIND(",",Table14[[#This Row],[2D RGB]],2)+1)-FIND(",",Table14[[#This Row],[2D RGB]],2)-1))</f>
        <v>139</v>
      </c>
      <c r="N184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34</v>
      </c>
      <c r="O184" t="str">
        <f>INDEX($L$1:$N$1,0,MATCH(MAX(L184:N184),L184:N184,0))</f>
        <v>Green</v>
      </c>
      <c r="P184" s="499">
        <f>SQRT(L184^2+M184^2+N184^2)</f>
        <v>147.08160999934697</v>
      </c>
      <c r="Q184" s="499">
        <f>P184-MAX(L184:N184)</f>
        <v>8.0816099993469663</v>
      </c>
    </row>
    <row r="185" spans="1:17" x14ac:dyDescent="0.25">
      <c r="A185" t="s">
        <v>229</v>
      </c>
      <c r="B185" t="s">
        <v>128</v>
      </c>
      <c r="C185" t="str">
        <f>VLOOKUP(Table14[[#This Row],[2D RGB]],'Color Chart'!$A$2:$G$143,3,FALSE)</f>
        <v>forest green</v>
      </c>
      <c r="D185" s="30" t="s">
        <v>129</v>
      </c>
      <c r="E185" s="30" t="s">
        <v>129</v>
      </c>
      <c r="F185" t="b">
        <f>EXACT(E185,D185)</f>
        <v>1</v>
      </c>
      <c r="G185" t="s">
        <v>15</v>
      </c>
      <c r="H185" t="s">
        <v>16</v>
      </c>
      <c r="I185">
        <v>0.26</v>
      </c>
      <c r="J185" s="30" t="s">
        <v>129</v>
      </c>
      <c r="K185" t="s">
        <v>19</v>
      </c>
      <c r="L185" s="496">
        <f>INT(MID(Table14[[#This Row],[2D RGB]],2,FIND(",",Table14[[#This Row],[2D RGB]],2)-2))</f>
        <v>34</v>
      </c>
      <c r="M185" s="496">
        <f>INT(MID(Table14[[#This Row],[2D RGB]],FIND(",",Table14[[#This Row],[2D RGB]],2)+1,FIND(",",Table14[[#This Row],[2D RGB]],FIND(",",Table14[[#This Row],[2D RGB]],2)+1)-FIND(",",Table14[[#This Row],[2D RGB]],2)-1))</f>
        <v>139</v>
      </c>
      <c r="N185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34</v>
      </c>
      <c r="O185" t="str">
        <f>INDEX($L$1:$N$1,0,MATCH(MAX(L185:N185),L185:N185,0))</f>
        <v>Green</v>
      </c>
      <c r="P185" s="499">
        <f>SQRT(L185^2+M185^2+N185^2)</f>
        <v>147.08160999934697</v>
      </c>
      <c r="Q185" s="499">
        <f>P185-MAX(L185:N185)</f>
        <v>8.0816099993469663</v>
      </c>
    </row>
    <row r="186" spans="1:17" x14ac:dyDescent="0.25">
      <c r="A186" t="s">
        <v>575</v>
      </c>
      <c r="B186" t="s">
        <v>575</v>
      </c>
      <c r="C186" t="e">
        <f>VLOOKUP(Table14[[#This Row],[2D RGB]],'Color Chart'!$A$2:$G$143,3,FALSE)</f>
        <v>#N/A</v>
      </c>
      <c r="D186" s="99" t="s">
        <v>300</v>
      </c>
      <c r="E186" s="99" t="s">
        <v>300</v>
      </c>
      <c r="F186" t="b">
        <f>EXACT(E186,D186)</f>
        <v>1</v>
      </c>
      <c r="G186" t="s">
        <v>33</v>
      </c>
      <c r="H186" t="s">
        <v>33</v>
      </c>
      <c r="I186">
        <v>1</v>
      </c>
      <c r="J186" s="99" t="s">
        <v>300</v>
      </c>
      <c r="K186" t="s">
        <v>19</v>
      </c>
      <c r="L186" s="496">
        <f>INT(MID(Table14[[#This Row],[2D RGB]],2,FIND(",",Table14[[#This Row],[2D RGB]],2)-2))</f>
        <v>35</v>
      </c>
      <c r="M186" s="496">
        <f>INT(MID(Table14[[#This Row],[2D RGB]],FIND(",",Table14[[#This Row],[2D RGB]],2)+1,FIND(",",Table14[[#This Row],[2D RGB]],FIND(",",Table14[[#This Row],[2D RGB]],2)+1)-FIND(",",Table14[[#This Row],[2D RGB]],2)-1))</f>
        <v>142</v>
      </c>
      <c r="N186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35</v>
      </c>
      <c r="O186" t="str">
        <f>INDEX($L$1:$N$1,0,MATCH(MAX(L186:N186),L186:N186,0))</f>
        <v>Green</v>
      </c>
      <c r="P186" s="499">
        <f>SQRT(L186^2+M186^2+N186^2)</f>
        <v>150.37951988219672</v>
      </c>
      <c r="Q186" s="499">
        <f>P186-MAX(L186:N186)</f>
        <v>8.3795198821967176</v>
      </c>
    </row>
    <row r="187" spans="1:17" x14ac:dyDescent="0.25">
      <c r="A187" t="s">
        <v>590</v>
      </c>
      <c r="B187" t="s">
        <v>591</v>
      </c>
      <c r="C187" t="e">
        <f>VLOOKUP(Table14[[#This Row],[2D RGB]],'Color Chart'!$A$2:$G$143,3,FALSE)</f>
        <v>#N/A</v>
      </c>
      <c r="D187" s="104" t="s">
        <v>592</v>
      </c>
      <c r="E187" s="136" t="s">
        <v>593</v>
      </c>
      <c r="F187" t="b">
        <f>EXACT(E187,D187)</f>
        <v>0</v>
      </c>
      <c r="G187" t="s">
        <v>15</v>
      </c>
      <c r="H187" t="s">
        <v>16</v>
      </c>
      <c r="I187">
        <v>1</v>
      </c>
      <c r="J187" s="136" t="s">
        <v>593</v>
      </c>
      <c r="K187" t="s">
        <v>360</v>
      </c>
      <c r="L187" s="496">
        <f>INT(MID(Table14[[#This Row],[2D RGB]],2,FIND(",",Table14[[#This Row],[2D RGB]],2)-2))</f>
        <v>0</v>
      </c>
      <c r="M187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87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120</v>
      </c>
      <c r="O187" t="str">
        <f>INDEX($L$1:$N$1,0,MATCH(MAX(L187:N187),L187:N187,0))</f>
        <v>Green</v>
      </c>
      <c r="P187" s="499">
        <f>SQRT(L187^2+M187^2+N187^2)</f>
        <v>281.82441342083905</v>
      </c>
      <c r="Q187" s="499">
        <f>P187-MAX(L187:N187)</f>
        <v>26.824413420839051</v>
      </c>
    </row>
    <row r="188" spans="1:17" x14ac:dyDescent="0.25">
      <c r="A188" t="s">
        <v>407</v>
      </c>
      <c r="B188" t="s">
        <v>408</v>
      </c>
      <c r="C188" t="str">
        <f>VLOOKUP(Table14[[#This Row],[2D RGB]],'Color Chart'!$A$2:$G$143,3,FALSE)</f>
        <v>lawn green</v>
      </c>
      <c r="D188" s="21" t="s">
        <v>94</v>
      </c>
      <c r="E188" s="21" t="s">
        <v>94</v>
      </c>
      <c r="F188" t="b">
        <f>EXACT(E188,D188)</f>
        <v>1</v>
      </c>
      <c r="G188" t="s">
        <v>15</v>
      </c>
      <c r="H188" t="s">
        <v>16</v>
      </c>
      <c r="I188">
        <v>0.16</v>
      </c>
      <c r="J188" s="21" t="s">
        <v>94</v>
      </c>
      <c r="K188" t="s">
        <v>19</v>
      </c>
      <c r="L188" s="496">
        <f>INT(MID(Table14[[#This Row],[2D RGB]],2,FIND(",",Table14[[#This Row],[2D RGB]],2)-2))</f>
        <v>124</v>
      </c>
      <c r="M188" s="496">
        <f>INT(MID(Table14[[#This Row],[2D RGB]],FIND(",",Table14[[#This Row],[2D RGB]],2)+1,FIND(",",Table14[[#This Row],[2D RGB]],FIND(",",Table14[[#This Row],[2D RGB]],2)+1)-FIND(",",Table14[[#This Row],[2D RGB]],2)-1))</f>
        <v>252</v>
      </c>
      <c r="N188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188" t="str">
        <f>INDEX($L$1:$N$1,0,MATCH(MAX(L188:N188),L188:N188,0))</f>
        <v>Green</v>
      </c>
      <c r="P188" s="499">
        <f>SQRT(L188^2+M188^2+N188^2)</f>
        <v>280.85583490467133</v>
      </c>
      <c r="Q188" s="499">
        <f>P188-MAX(L188:N188)</f>
        <v>28.855834904671326</v>
      </c>
    </row>
    <row r="189" spans="1:17" x14ac:dyDescent="0.25">
      <c r="A189" t="s">
        <v>92</v>
      </c>
      <c r="B189" t="s">
        <v>93</v>
      </c>
      <c r="C189" t="str">
        <f>VLOOKUP(Table14[[#This Row],[2D RGB]],'Color Chart'!$A$2:$G$143,3,FALSE)</f>
        <v>lawn green</v>
      </c>
      <c r="D189" s="21" t="s">
        <v>94</v>
      </c>
      <c r="E189" s="21" t="s">
        <v>94</v>
      </c>
      <c r="F189" t="b">
        <f>EXACT(E189,D189)</f>
        <v>1</v>
      </c>
      <c r="G189" t="s">
        <v>15</v>
      </c>
      <c r="H189" t="s">
        <v>16</v>
      </c>
      <c r="I189">
        <v>0.26</v>
      </c>
      <c r="J189" s="21" t="s">
        <v>94</v>
      </c>
      <c r="K189" t="s">
        <v>19</v>
      </c>
      <c r="L189" s="496">
        <f>INT(MID(Table14[[#This Row],[2D RGB]],2,FIND(",",Table14[[#This Row],[2D RGB]],2)-2))</f>
        <v>124</v>
      </c>
      <c r="M189" s="496">
        <f>INT(MID(Table14[[#This Row],[2D RGB]],FIND(",",Table14[[#This Row],[2D RGB]],2)+1,FIND(",",Table14[[#This Row],[2D RGB]],FIND(",",Table14[[#This Row],[2D RGB]],2)+1)-FIND(",",Table14[[#This Row],[2D RGB]],2)-1))</f>
        <v>252</v>
      </c>
      <c r="N189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189" t="str">
        <f>INDEX($L$1:$N$1,0,MATCH(MAX(L189:N189),L189:N189,0))</f>
        <v>Green</v>
      </c>
      <c r="P189" s="499">
        <f>SQRT(L189^2+M189^2+N189^2)</f>
        <v>280.85583490467133</v>
      </c>
      <c r="Q189" s="499">
        <f>P189-MAX(L189:N189)</f>
        <v>28.855834904671326</v>
      </c>
    </row>
    <row r="190" spans="1:17" x14ac:dyDescent="0.25">
      <c r="A190" t="s">
        <v>217</v>
      </c>
      <c r="B190" t="s">
        <v>218</v>
      </c>
      <c r="C190" t="str">
        <f>VLOOKUP(Table14[[#This Row],[2D RGB]],'Color Chart'!$A$2:$G$143,3,FALSE)</f>
        <v>spring green</v>
      </c>
      <c r="D190" s="49" t="s">
        <v>219</v>
      </c>
      <c r="E190" s="49" t="s">
        <v>219</v>
      </c>
      <c r="F190" t="b">
        <f>EXACT(E190,D190)</f>
        <v>1</v>
      </c>
      <c r="G190" t="s">
        <v>15</v>
      </c>
      <c r="H190" t="s">
        <v>16</v>
      </c>
      <c r="I190">
        <v>0.25</v>
      </c>
      <c r="J190" s="49" t="s">
        <v>219</v>
      </c>
      <c r="K190" t="s">
        <v>19</v>
      </c>
      <c r="L190" s="496">
        <f>INT(MID(Table14[[#This Row],[2D RGB]],2,FIND(",",Table14[[#This Row],[2D RGB]],2)-2))</f>
        <v>0</v>
      </c>
      <c r="M190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90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127</v>
      </c>
      <c r="O190" t="str">
        <f>INDEX($L$1:$N$1,0,MATCH(MAX(L190:N190),L190:N190,0))</f>
        <v>Green</v>
      </c>
      <c r="P190" s="499">
        <f>SQRT(L190^2+M190^2+N190^2)</f>
        <v>284.87541136433663</v>
      </c>
      <c r="Q190" s="499">
        <f>P190-MAX(L190:N190)</f>
        <v>29.875411364336628</v>
      </c>
    </row>
    <row r="191" spans="1:17" x14ac:dyDescent="0.25">
      <c r="A191" t="s">
        <v>367</v>
      </c>
      <c r="B191" t="s">
        <v>273</v>
      </c>
      <c r="C191" t="str">
        <f>VLOOKUP(Table14[[#This Row],[2D RGB]],'Color Chart'!$A$2:$G$143,3,FALSE)</f>
        <v>spring green</v>
      </c>
      <c r="D191" s="49" t="s">
        <v>219</v>
      </c>
      <c r="E191" s="49" t="s">
        <v>219</v>
      </c>
      <c r="F191" t="b">
        <f>EXACT(E191,D191)</f>
        <v>1</v>
      </c>
      <c r="G191" t="s">
        <v>15</v>
      </c>
      <c r="H191" t="s">
        <v>16</v>
      </c>
      <c r="I191">
        <v>0.74</v>
      </c>
      <c r="J191" s="49" t="s">
        <v>219</v>
      </c>
      <c r="K191" t="s">
        <v>19</v>
      </c>
      <c r="L191" s="496">
        <f>INT(MID(Table14[[#This Row],[2D RGB]],2,FIND(",",Table14[[#This Row],[2D RGB]],2)-2))</f>
        <v>0</v>
      </c>
      <c r="M191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91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127</v>
      </c>
      <c r="O191" t="str">
        <f>INDEX($L$1:$N$1,0,MATCH(MAX(L191:N191),L191:N191,0))</f>
        <v>Green</v>
      </c>
      <c r="P191" s="499">
        <f>SQRT(L191^2+M191^2+N191^2)</f>
        <v>284.87541136433663</v>
      </c>
      <c r="Q191" s="499">
        <f>P191-MAX(L191:N191)</f>
        <v>29.875411364336628</v>
      </c>
    </row>
    <row r="192" spans="1:17" x14ac:dyDescent="0.25">
      <c r="A192" t="s">
        <v>272</v>
      </c>
      <c r="B192" t="s">
        <v>273</v>
      </c>
      <c r="C192" t="str">
        <f>VLOOKUP(Table14[[#This Row],[2D RGB]],'Color Chart'!$A$2:$G$143,3,FALSE)</f>
        <v>spring green</v>
      </c>
      <c r="D192" s="49" t="s">
        <v>219</v>
      </c>
      <c r="E192" s="49" t="s">
        <v>219</v>
      </c>
      <c r="F192" t="b">
        <f>EXACT(E192,D192)</f>
        <v>1</v>
      </c>
      <c r="G192" t="s">
        <v>15</v>
      </c>
      <c r="H192" t="s">
        <v>16</v>
      </c>
      <c r="I192">
        <v>0.75</v>
      </c>
      <c r="J192" s="49" t="s">
        <v>219</v>
      </c>
      <c r="K192" t="s">
        <v>19</v>
      </c>
      <c r="L192" s="496">
        <f>INT(MID(Table14[[#This Row],[2D RGB]],2,FIND(",",Table14[[#This Row],[2D RGB]],2)-2))</f>
        <v>0</v>
      </c>
      <c r="M192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92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127</v>
      </c>
      <c r="O192" t="str">
        <f>INDEX($L$1:$N$1,0,MATCH(MAX(L192:N192),L192:N192,0))</f>
        <v>Green</v>
      </c>
      <c r="P192" s="499">
        <f>SQRT(L192^2+M192^2+N192^2)</f>
        <v>284.87541136433663</v>
      </c>
      <c r="Q192" s="499">
        <f>P192-MAX(L192:N192)</f>
        <v>29.875411364336628</v>
      </c>
    </row>
    <row r="193" spans="1:17" x14ac:dyDescent="0.25">
      <c r="A193" t="s">
        <v>568</v>
      </c>
      <c r="B193" t="s">
        <v>568</v>
      </c>
      <c r="C193" t="e">
        <f>VLOOKUP(Table14[[#This Row],[2D RGB]],'Color Chart'!$A$2:$G$143,3,FALSE)</f>
        <v>#N/A</v>
      </c>
      <c r="D193" s="95" t="s">
        <v>569</v>
      </c>
      <c r="E193" s="95" t="s">
        <v>569</v>
      </c>
      <c r="F193" t="b">
        <f>EXACT(E193,D193)</f>
        <v>1</v>
      </c>
      <c r="G193" t="s">
        <v>33</v>
      </c>
      <c r="H193" t="s">
        <v>33</v>
      </c>
      <c r="I193">
        <v>1</v>
      </c>
      <c r="J193" s="95" t="s">
        <v>569</v>
      </c>
      <c r="K193" t="s">
        <v>19</v>
      </c>
      <c r="L193" s="496">
        <f>INT(MID(Table14[[#This Row],[2D RGB]],2,FIND(",",Table14[[#This Row],[2D RGB]],2)-2))</f>
        <v>128</v>
      </c>
      <c r="M193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193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193" t="str">
        <f>INDEX($L$1:$N$1,0,MATCH(MAX(L193:N193),L193:N193,0))</f>
        <v>Green</v>
      </c>
      <c r="P193" s="499">
        <f>SQRT(L193^2+M193^2+N193^2)</f>
        <v>285.32262440963211</v>
      </c>
      <c r="Q193" s="499">
        <f>P193-MAX(L193:N193)</f>
        <v>30.322624409632112</v>
      </c>
    </row>
    <row r="194" spans="1:17" x14ac:dyDescent="0.25">
      <c r="A194" t="s">
        <v>361</v>
      </c>
      <c r="B194" t="s">
        <v>362</v>
      </c>
      <c r="C194" t="e">
        <f>VLOOKUP(Table14[[#This Row],[2D RGB]],'Color Chart'!$A$2:$G$143,3,FALSE)</f>
        <v>#N/A</v>
      </c>
      <c r="D194" s="62" t="s">
        <v>363</v>
      </c>
      <c r="E194" s="62" t="s">
        <v>363</v>
      </c>
      <c r="F194" t="b">
        <f>EXACT(E194,D194)</f>
        <v>1</v>
      </c>
      <c r="G194" t="s">
        <v>15</v>
      </c>
      <c r="H194" t="s">
        <v>16</v>
      </c>
      <c r="I194">
        <v>0.8</v>
      </c>
      <c r="J194" s="62" t="s">
        <v>363</v>
      </c>
      <c r="K194" t="s">
        <v>19</v>
      </c>
      <c r="L194" s="496">
        <f>INT(MID(Table14[[#This Row],[2D RGB]],2,FIND(",",Table14[[#This Row],[2D RGB]],2)-2))</f>
        <v>107</v>
      </c>
      <c r="M194" s="496">
        <f>INT(MID(Table14[[#This Row],[2D RGB]],FIND(",",Table14[[#This Row],[2D RGB]],2)+1,FIND(",",Table14[[#This Row],[2D RGB]],FIND(",",Table14[[#This Row],[2D RGB]],2)+1)-FIND(",",Table14[[#This Row],[2D RGB]],2)-1))</f>
        <v>205</v>
      </c>
      <c r="N194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50</v>
      </c>
      <c r="O194" t="str">
        <f>INDEX($L$1:$N$1,0,MATCH(MAX(L194:N194),L194:N194,0))</f>
        <v>Green</v>
      </c>
      <c r="P194" s="499">
        <f>SQRT(L194^2+M194^2+N194^2)</f>
        <v>236.58824991955962</v>
      </c>
      <c r="Q194" s="499">
        <f>P194-MAX(L194:N194)</f>
        <v>31.588249919559615</v>
      </c>
    </row>
    <row r="195" spans="1:17" x14ac:dyDescent="0.25">
      <c r="A195" t="s">
        <v>37</v>
      </c>
      <c r="B195" t="s">
        <v>38</v>
      </c>
      <c r="C195" t="str">
        <f>VLOOKUP(Table14[[#This Row],[2D RGB]],'Color Chart'!$A$2:$G$143,3,FALSE)</f>
        <v>olive drab</v>
      </c>
      <c r="D195" s="7" t="s">
        <v>39</v>
      </c>
      <c r="E195" s="7" t="s">
        <v>39</v>
      </c>
      <c r="F195" t="b">
        <f>EXACT(E195,D195)</f>
        <v>1</v>
      </c>
      <c r="G195" t="s">
        <v>15</v>
      </c>
      <c r="H195" t="s">
        <v>16</v>
      </c>
      <c r="I195">
        <v>0.1</v>
      </c>
      <c r="J195" s="7" t="s">
        <v>39</v>
      </c>
      <c r="K195" t="s">
        <v>19</v>
      </c>
      <c r="L195" s="496">
        <f>INT(MID(Table14[[#This Row],[2D RGB]],2,FIND(",",Table14[[#This Row],[2D RGB]],2)-2))</f>
        <v>107</v>
      </c>
      <c r="M195" s="496">
        <f>INT(MID(Table14[[#This Row],[2D RGB]],FIND(",",Table14[[#This Row],[2D RGB]],2)+1,FIND(",",Table14[[#This Row],[2D RGB]],FIND(",",Table14[[#This Row],[2D RGB]],2)+1)-FIND(",",Table14[[#This Row],[2D RGB]],2)-1))</f>
        <v>142</v>
      </c>
      <c r="N195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35</v>
      </c>
      <c r="O195" t="str">
        <f>INDEX($L$1:$N$1,0,MATCH(MAX(L195:N195),L195:N195,0))</f>
        <v>Green</v>
      </c>
      <c r="P195" s="499">
        <f>SQRT(L195^2+M195^2+N195^2)</f>
        <v>181.21258234460433</v>
      </c>
      <c r="Q195" s="499">
        <f>P195-MAX(L195:N195)</f>
        <v>39.212582344604328</v>
      </c>
    </row>
    <row r="196" spans="1:17" x14ac:dyDescent="0.25">
      <c r="A196" t="s">
        <v>334</v>
      </c>
      <c r="B196" t="s">
        <v>38</v>
      </c>
      <c r="C196" t="str">
        <f>VLOOKUP(Table14[[#This Row],[2D RGB]],'Color Chart'!$A$2:$G$143,3,FALSE)</f>
        <v>olive drab</v>
      </c>
      <c r="D196" s="7" t="s">
        <v>39</v>
      </c>
      <c r="E196" s="7" t="s">
        <v>39</v>
      </c>
      <c r="F196" t="b">
        <f>EXACT(E196,D196)</f>
        <v>1</v>
      </c>
      <c r="G196" t="s">
        <v>15</v>
      </c>
      <c r="H196" t="s">
        <v>16</v>
      </c>
      <c r="I196">
        <v>0.11</v>
      </c>
      <c r="J196" s="7" t="s">
        <v>39</v>
      </c>
      <c r="K196" t="s">
        <v>19</v>
      </c>
      <c r="L196" s="496">
        <f>INT(MID(Table14[[#This Row],[2D RGB]],2,FIND(",",Table14[[#This Row],[2D RGB]],2)-2))</f>
        <v>107</v>
      </c>
      <c r="M196" s="496">
        <f>INT(MID(Table14[[#This Row],[2D RGB]],FIND(",",Table14[[#This Row],[2D RGB]],2)+1,FIND(",",Table14[[#This Row],[2D RGB]],FIND(",",Table14[[#This Row],[2D RGB]],2)+1)-FIND(",",Table14[[#This Row],[2D RGB]],2)-1))</f>
        <v>142</v>
      </c>
      <c r="N196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35</v>
      </c>
      <c r="O196" t="str">
        <f>INDEX($L$1:$N$1,0,MATCH(MAX(L196:N196),L196:N196,0))</f>
        <v>Green</v>
      </c>
      <c r="P196" s="499">
        <f>SQRT(L196^2+M196^2+N196^2)</f>
        <v>181.21258234460433</v>
      </c>
      <c r="Q196" s="499">
        <f>P196-MAX(L196:N196)</f>
        <v>39.212582344604328</v>
      </c>
    </row>
    <row r="197" spans="1:17" x14ac:dyDescent="0.25">
      <c r="A197" t="s">
        <v>384</v>
      </c>
      <c r="B197" t="s">
        <v>38</v>
      </c>
      <c r="C197" t="str">
        <f>VLOOKUP(Table14[[#This Row],[2D RGB]],'Color Chart'!$A$2:$G$143,3,FALSE)</f>
        <v>olive drab</v>
      </c>
      <c r="D197" s="7" t="s">
        <v>39</v>
      </c>
      <c r="E197" s="7" t="s">
        <v>39</v>
      </c>
      <c r="F197" t="b">
        <f>EXACT(E197,D197)</f>
        <v>1</v>
      </c>
      <c r="G197" t="s">
        <v>15</v>
      </c>
      <c r="H197" t="s">
        <v>16</v>
      </c>
      <c r="I197">
        <v>0.2</v>
      </c>
      <c r="J197" s="7" t="s">
        <v>39</v>
      </c>
      <c r="K197" t="s">
        <v>19</v>
      </c>
      <c r="L197" s="496">
        <f>INT(MID(Table14[[#This Row],[2D RGB]],2,FIND(",",Table14[[#This Row],[2D RGB]],2)-2))</f>
        <v>107</v>
      </c>
      <c r="M197" s="496">
        <f>INT(MID(Table14[[#This Row],[2D RGB]],FIND(",",Table14[[#This Row],[2D RGB]],2)+1,FIND(",",Table14[[#This Row],[2D RGB]],FIND(",",Table14[[#This Row],[2D RGB]],2)+1)-FIND(",",Table14[[#This Row],[2D RGB]],2)-1))</f>
        <v>142</v>
      </c>
      <c r="N197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35</v>
      </c>
      <c r="O197" t="str">
        <f>INDEX($L$1:$N$1,0,MATCH(MAX(L197:N197),L197:N197,0))</f>
        <v>Green</v>
      </c>
      <c r="P197" s="499">
        <f>SQRT(L197^2+M197^2+N197^2)</f>
        <v>181.21258234460433</v>
      </c>
      <c r="Q197" s="499">
        <f>P197-MAX(L197:N197)</f>
        <v>39.212582344604328</v>
      </c>
    </row>
    <row r="198" spans="1:17" x14ac:dyDescent="0.25">
      <c r="A198" t="s">
        <v>297</v>
      </c>
      <c r="B198" t="s">
        <v>38</v>
      </c>
      <c r="C198" t="str">
        <f>VLOOKUP(Table14[[#This Row],[2D RGB]],'Color Chart'!$A$2:$G$143,3,FALSE)</f>
        <v>olive drab</v>
      </c>
      <c r="D198" s="7" t="s">
        <v>39</v>
      </c>
      <c r="E198" s="7" t="s">
        <v>39</v>
      </c>
      <c r="F198" t="b">
        <f>EXACT(E198,D198)</f>
        <v>1</v>
      </c>
      <c r="G198" t="s">
        <v>15</v>
      </c>
      <c r="H198" t="s">
        <v>16</v>
      </c>
      <c r="I198">
        <v>0.26</v>
      </c>
      <c r="J198" s="7" t="s">
        <v>39</v>
      </c>
      <c r="K198" t="s">
        <v>19</v>
      </c>
      <c r="L198" s="496">
        <f>INT(MID(Table14[[#This Row],[2D RGB]],2,FIND(",",Table14[[#This Row],[2D RGB]],2)-2))</f>
        <v>107</v>
      </c>
      <c r="M198" s="496">
        <f>INT(MID(Table14[[#This Row],[2D RGB]],FIND(",",Table14[[#This Row],[2D RGB]],2)+1,FIND(",",Table14[[#This Row],[2D RGB]],FIND(",",Table14[[#This Row],[2D RGB]],2)+1)-FIND(",",Table14[[#This Row],[2D RGB]],2)-1))</f>
        <v>142</v>
      </c>
      <c r="N198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35</v>
      </c>
      <c r="O198" t="str">
        <f>INDEX($L$1:$N$1,0,MATCH(MAX(L198:N198),L198:N198,0))</f>
        <v>Green</v>
      </c>
      <c r="P198" s="499">
        <f>SQRT(L198^2+M198^2+N198^2)</f>
        <v>181.21258234460433</v>
      </c>
      <c r="Q198" s="499">
        <f>P198-MAX(L198:N198)</f>
        <v>39.212582344604328</v>
      </c>
    </row>
    <row r="199" spans="1:17" x14ac:dyDescent="0.25">
      <c r="A199" t="s">
        <v>412</v>
      </c>
      <c r="B199" t="s">
        <v>413</v>
      </c>
      <c r="C199" t="str">
        <f>VLOOKUP(Table14[[#This Row],[2D RGB]],'Color Chart'!$A$2:$G$143,3,FALSE)</f>
        <v>medium spring green</v>
      </c>
      <c r="D199" s="66" t="s">
        <v>414</v>
      </c>
      <c r="E199" s="66" t="s">
        <v>414</v>
      </c>
      <c r="F199" t="b">
        <f>EXACT(E199,D199)</f>
        <v>1</v>
      </c>
      <c r="G199" t="s">
        <v>15</v>
      </c>
      <c r="H199" t="s">
        <v>16</v>
      </c>
      <c r="I199">
        <v>0.21</v>
      </c>
      <c r="J199" s="66" t="s">
        <v>414</v>
      </c>
      <c r="K199" t="s">
        <v>19</v>
      </c>
      <c r="L199" s="496">
        <f>INT(MID(Table14[[#This Row],[2D RGB]],2,FIND(",",Table14[[#This Row],[2D RGB]],2)-2))</f>
        <v>0</v>
      </c>
      <c r="M199" s="496">
        <f>INT(MID(Table14[[#This Row],[2D RGB]],FIND(",",Table14[[#This Row],[2D RGB]],2)+1,FIND(",",Table14[[#This Row],[2D RGB]],FIND(",",Table14[[#This Row],[2D RGB]],2)+1)-FIND(",",Table14[[#This Row],[2D RGB]],2)-1))</f>
        <v>250</v>
      </c>
      <c r="N199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154</v>
      </c>
      <c r="O199" t="str">
        <f>INDEX($L$1:$N$1,0,MATCH(MAX(L199:N199),L199:N199,0))</f>
        <v>Green</v>
      </c>
      <c r="P199" s="499">
        <f>SQRT(L199^2+M199^2+N199^2)</f>
        <v>293.62561196189955</v>
      </c>
      <c r="Q199" s="499">
        <f>P199-MAX(L199:N199)</f>
        <v>43.625611961899551</v>
      </c>
    </row>
    <row r="200" spans="1:17" x14ac:dyDescent="0.25">
      <c r="A200" t="s">
        <v>505</v>
      </c>
      <c r="B200" t="s">
        <v>506</v>
      </c>
      <c r="C200" t="str">
        <f>VLOOKUP(Table14[[#This Row],[2D RGB]],'Color Chart'!$A$2:$G$143,3,FALSE)</f>
        <v>medium spring green</v>
      </c>
      <c r="D200" s="66" t="s">
        <v>414</v>
      </c>
      <c r="E200" s="66" t="s">
        <v>414</v>
      </c>
      <c r="F200" t="b">
        <f>EXACT(E200,D200)</f>
        <v>1</v>
      </c>
      <c r="G200" t="s">
        <v>33</v>
      </c>
      <c r="H200" t="s">
        <v>16</v>
      </c>
      <c r="I200">
        <v>0</v>
      </c>
      <c r="J200" s="66" t="s">
        <v>414</v>
      </c>
      <c r="K200" t="s">
        <v>19</v>
      </c>
      <c r="L200" s="496">
        <f>INT(MID(Table14[[#This Row],[2D RGB]],2,FIND(",",Table14[[#This Row],[2D RGB]],2)-2))</f>
        <v>0</v>
      </c>
      <c r="M200" s="496">
        <f>INT(MID(Table14[[#This Row],[2D RGB]],FIND(",",Table14[[#This Row],[2D RGB]],2)+1,FIND(",",Table14[[#This Row],[2D RGB]],FIND(",",Table14[[#This Row],[2D RGB]],2)+1)-FIND(",",Table14[[#This Row],[2D RGB]],2)-1))</f>
        <v>250</v>
      </c>
      <c r="N200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154</v>
      </c>
      <c r="O200" t="str">
        <f>INDEX($L$1:$N$1,0,MATCH(MAX(L200:N200),L200:N200,0))</f>
        <v>Green</v>
      </c>
      <c r="P200" s="499">
        <f>SQRT(L200^2+M200^2+N200^2)</f>
        <v>293.62561196189955</v>
      </c>
      <c r="Q200" s="499">
        <f>P200-MAX(L200:N200)</f>
        <v>43.625611961899551</v>
      </c>
    </row>
    <row r="201" spans="1:17" x14ac:dyDescent="0.25">
      <c r="A201" t="s">
        <v>231</v>
      </c>
      <c r="B201" t="s">
        <v>122</v>
      </c>
      <c r="C201" t="str">
        <f>VLOOKUP(Table14[[#This Row],[2D RGB]],'Color Chart'!$A$2:$G$143,3,FALSE)</f>
        <v>teal</v>
      </c>
      <c r="D201" s="28" t="s">
        <v>123</v>
      </c>
      <c r="E201" s="28" t="s">
        <v>123</v>
      </c>
      <c r="F201" t="b">
        <f>EXACT(E201,D201)</f>
        <v>1</v>
      </c>
      <c r="G201" t="s">
        <v>15</v>
      </c>
      <c r="H201" t="s">
        <v>16</v>
      </c>
      <c r="I201">
        <v>0</v>
      </c>
      <c r="J201" s="28" t="s">
        <v>123</v>
      </c>
      <c r="K201" t="s">
        <v>19</v>
      </c>
      <c r="L201" s="496">
        <f>INT(MID(Table14[[#This Row],[2D RGB]],2,FIND(",",Table14[[#This Row],[2D RGB]],2)-2))</f>
        <v>0</v>
      </c>
      <c r="M201" s="496">
        <f>INT(MID(Table14[[#This Row],[2D RGB]],FIND(",",Table14[[#This Row],[2D RGB]],2)+1,FIND(",",Table14[[#This Row],[2D RGB]],FIND(",",Table14[[#This Row],[2D RGB]],2)+1)-FIND(",",Table14[[#This Row],[2D RGB]],2)-1))</f>
        <v>128</v>
      </c>
      <c r="N201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128</v>
      </c>
      <c r="O201" t="str">
        <f>INDEX($L$1:$N$1,0,MATCH(MAX(L201:N201),L201:N201,0))</f>
        <v>Green</v>
      </c>
      <c r="P201" s="499">
        <f>SQRT(L201^2+M201^2+N201^2)</f>
        <v>181.01933598375618</v>
      </c>
      <c r="Q201" s="499">
        <f>P201-MAX(L201:N201)</f>
        <v>53.019335983756179</v>
      </c>
    </row>
    <row r="202" spans="1:17" x14ac:dyDescent="0.25">
      <c r="A202" t="s">
        <v>236</v>
      </c>
      <c r="B202" t="s">
        <v>122</v>
      </c>
      <c r="C202" t="str">
        <f>VLOOKUP(Table14[[#This Row],[2D RGB]],'Color Chart'!$A$2:$G$143,3,FALSE)</f>
        <v>teal</v>
      </c>
      <c r="D202" s="28" t="s">
        <v>123</v>
      </c>
      <c r="E202" s="28" t="s">
        <v>123</v>
      </c>
      <c r="F202" t="b">
        <f>EXACT(E202,D202)</f>
        <v>1</v>
      </c>
      <c r="G202" t="s">
        <v>15</v>
      </c>
      <c r="H202" t="s">
        <v>16</v>
      </c>
      <c r="I202">
        <v>0.18</v>
      </c>
      <c r="J202" s="28" t="s">
        <v>123</v>
      </c>
      <c r="K202" t="s">
        <v>19</v>
      </c>
      <c r="L202" s="496">
        <f>INT(MID(Table14[[#This Row],[2D RGB]],2,FIND(",",Table14[[#This Row],[2D RGB]],2)-2))</f>
        <v>0</v>
      </c>
      <c r="M202" s="496">
        <f>INT(MID(Table14[[#This Row],[2D RGB]],FIND(",",Table14[[#This Row],[2D RGB]],2)+1,FIND(",",Table14[[#This Row],[2D RGB]],FIND(",",Table14[[#This Row],[2D RGB]],2)+1)-FIND(",",Table14[[#This Row],[2D RGB]],2)-1))</f>
        <v>128</v>
      </c>
      <c r="N202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128</v>
      </c>
      <c r="O202" t="str">
        <f>INDEX($L$1:$N$1,0,MATCH(MAX(L202:N202),L202:N202,0))</f>
        <v>Green</v>
      </c>
      <c r="P202" s="499">
        <f>SQRT(L202^2+M202^2+N202^2)</f>
        <v>181.01933598375618</v>
      </c>
      <c r="Q202" s="499">
        <f>P202-MAX(L202:N202)</f>
        <v>53.019335983756179</v>
      </c>
    </row>
    <row r="203" spans="1:17" x14ac:dyDescent="0.25">
      <c r="A203" t="s">
        <v>146</v>
      </c>
      <c r="B203" t="s">
        <v>122</v>
      </c>
      <c r="C203" t="str">
        <f>VLOOKUP(Table14[[#This Row],[2D RGB]],'Color Chart'!$A$2:$G$143,3,FALSE)</f>
        <v>teal</v>
      </c>
      <c r="D203" s="28" t="s">
        <v>123</v>
      </c>
      <c r="E203" s="28" t="s">
        <v>123</v>
      </c>
      <c r="F203" t="b">
        <f>EXACT(E203,D203)</f>
        <v>1</v>
      </c>
      <c r="G203" t="s">
        <v>15</v>
      </c>
      <c r="H203" t="s">
        <v>16</v>
      </c>
      <c r="I203">
        <v>0.19</v>
      </c>
      <c r="J203" s="28" t="s">
        <v>123</v>
      </c>
      <c r="K203" t="s">
        <v>19</v>
      </c>
      <c r="L203" s="496">
        <f>INT(MID(Table14[[#This Row],[2D RGB]],2,FIND(",",Table14[[#This Row],[2D RGB]],2)-2))</f>
        <v>0</v>
      </c>
      <c r="M203" s="496">
        <f>INT(MID(Table14[[#This Row],[2D RGB]],FIND(",",Table14[[#This Row],[2D RGB]],2)+1,FIND(",",Table14[[#This Row],[2D RGB]],FIND(",",Table14[[#This Row],[2D RGB]],2)+1)-FIND(",",Table14[[#This Row],[2D RGB]],2)-1))</f>
        <v>128</v>
      </c>
      <c r="N203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128</v>
      </c>
      <c r="O203" t="str">
        <f>INDEX($L$1:$N$1,0,MATCH(MAX(L203:N203),L203:N203,0))</f>
        <v>Green</v>
      </c>
      <c r="P203" s="499">
        <f>SQRT(L203^2+M203^2+N203^2)</f>
        <v>181.01933598375618</v>
      </c>
      <c r="Q203" s="499">
        <f>P203-MAX(L203:N203)</f>
        <v>53.019335983756179</v>
      </c>
    </row>
    <row r="204" spans="1:17" x14ac:dyDescent="0.25">
      <c r="A204" t="s">
        <v>121</v>
      </c>
      <c r="B204" t="s">
        <v>122</v>
      </c>
      <c r="C204" t="str">
        <f>VLOOKUP(Table14[[#This Row],[2D RGB]],'Color Chart'!$A$2:$G$143,3,FALSE)</f>
        <v>teal</v>
      </c>
      <c r="D204" s="28" t="s">
        <v>123</v>
      </c>
      <c r="E204" s="28" t="s">
        <v>123</v>
      </c>
      <c r="F204" t="b">
        <f>EXACT(E204,D204)</f>
        <v>1</v>
      </c>
      <c r="G204" t="s">
        <v>15</v>
      </c>
      <c r="H204" t="s">
        <v>16</v>
      </c>
      <c r="I204">
        <v>0.2</v>
      </c>
      <c r="J204" s="28" t="s">
        <v>123</v>
      </c>
      <c r="K204" t="s">
        <v>19</v>
      </c>
      <c r="L204" s="496">
        <f>INT(MID(Table14[[#This Row],[2D RGB]],2,FIND(",",Table14[[#This Row],[2D RGB]],2)-2))</f>
        <v>0</v>
      </c>
      <c r="M204" s="496">
        <f>INT(MID(Table14[[#This Row],[2D RGB]],FIND(",",Table14[[#This Row],[2D RGB]],2)+1,FIND(",",Table14[[#This Row],[2D RGB]],FIND(",",Table14[[#This Row],[2D RGB]],2)+1)-FIND(",",Table14[[#This Row],[2D RGB]],2)-1))</f>
        <v>128</v>
      </c>
      <c r="N204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128</v>
      </c>
      <c r="O204" t="str">
        <f>INDEX($L$1:$N$1,0,MATCH(MAX(L204:N204),L204:N204,0))</f>
        <v>Green</v>
      </c>
      <c r="P204" s="499">
        <f>SQRT(L204^2+M204^2+N204^2)</f>
        <v>181.01933598375618</v>
      </c>
      <c r="Q204" s="499">
        <f>P204-MAX(L204:N204)</f>
        <v>53.019335983756179</v>
      </c>
    </row>
    <row r="205" spans="1:17" x14ac:dyDescent="0.25">
      <c r="A205" t="s">
        <v>299</v>
      </c>
      <c r="B205" t="s">
        <v>122</v>
      </c>
      <c r="C205" t="str">
        <f>VLOOKUP(Table14[[#This Row],[2D RGB]],'Color Chart'!$A$2:$G$143,3,FALSE)</f>
        <v>teal</v>
      </c>
      <c r="D205" s="28" t="s">
        <v>123</v>
      </c>
      <c r="E205" s="28" t="s">
        <v>123</v>
      </c>
      <c r="F205" t="b">
        <f>EXACT(E205,D205)</f>
        <v>1</v>
      </c>
      <c r="G205" t="s">
        <v>15</v>
      </c>
      <c r="H205" t="s">
        <v>16</v>
      </c>
      <c r="I205">
        <v>0.25</v>
      </c>
      <c r="J205" s="28" t="s">
        <v>123</v>
      </c>
      <c r="K205" t="s">
        <v>19</v>
      </c>
      <c r="L205" s="496">
        <f>INT(MID(Table14[[#This Row],[2D RGB]],2,FIND(",",Table14[[#This Row],[2D RGB]],2)-2))</f>
        <v>0</v>
      </c>
      <c r="M205" s="496">
        <f>INT(MID(Table14[[#This Row],[2D RGB]],FIND(",",Table14[[#This Row],[2D RGB]],2)+1,FIND(",",Table14[[#This Row],[2D RGB]],FIND(",",Table14[[#This Row],[2D RGB]],2)+1)-FIND(",",Table14[[#This Row],[2D RGB]],2)-1))</f>
        <v>128</v>
      </c>
      <c r="N205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128</v>
      </c>
      <c r="O205" t="str">
        <f>INDEX($L$1:$N$1,0,MATCH(MAX(L205:N205),L205:N205,0))</f>
        <v>Green</v>
      </c>
      <c r="P205" s="499">
        <f>SQRT(L205^2+M205^2+N205^2)</f>
        <v>181.01933598375618</v>
      </c>
      <c r="Q205" s="499">
        <f>P205-MAX(L205:N205)</f>
        <v>53.019335983756179</v>
      </c>
    </row>
    <row r="206" spans="1:17" x14ac:dyDescent="0.25">
      <c r="A206" t="s">
        <v>246</v>
      </c>
      <c r="B206" t="s">
        <v>122</v>
      </c>
      <c r="C206" t="str">
        <f>VLOOKUP(Table14[[#This Row],[2D RGB]],'Color Chart'!$A$2:$G$143,3,FALSE)</f>
        <v>teal</v>
      </c>
      <c r="D206" s="28" t="s">
        <v>123</v>
      </c>
      <c r="E206" s="28" t="s">
        <v>123</v>
      </c>
      <c r="F206" t="b">
        <f>EXACT(E206,D206)</f>
        <v>1</v>
      </c>
      <c r="G206" t="s">
        <v>15</v>
      </c>
      <c r="H206" t="s">
        <v>16</v>
      </c>
      <c r="I206">
        <v>0.76</v>
      </c>
      <c r="J206" s="28" t="s">
        <v>123</v>
      </c>
      <c r="K206" t="s">
        <v>19</v>
      </c>
      <c r="L206" s="496">
        <f>INT(MID(Table14[[#This Row],[2D RGB]],2,FIND(",",Table14[[#This Row],[2D RGB]],2)-2))</f>
        <v>0</v>
      </c>
      <c r="M206" s="496">
        <f>INT(MID(Table14[[#This Row],[2D RGB]],FIND(",",Table14[[#This Row],[2D RGB]],2)+1,FIND(",",Table14[[#This Row],[2D RGB]],FIND(",",Table14[[#This Row],[2D RGB]],2)+1)-FIND(",",Table14[[#This Row],[2D RGB]],2)-1))</f>
        <v>128</v>
      </c>
      <c r="N206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128</v>
      </c>
      <c r="O206" t="str">
        <f>INDEX($L$1:$N$1,0,MATCH(MAX(L206:N206),L206:N206,0))</f>
        <v>Green</v>
      </c>
      <c r="P206" s="499">
        <f>SQRT(L206^2+M206^2+N206^2)</f>
        <v>181.01933598375618</v>
      </c>
      <c r="Q206" s="499">
        <f>P206-MAX(L206:N206)</f>
        <v>53.019335983756179</v>
      </c>
    </row>
    <row r="207" spans="1:17" x14ac:dyDescent="0.25">
      <c r="A207" t="s">
        <v>40</v>
      </c>
      <c r="B207" t="s">
        <v>41</v>
      </c>
      <c r="C207" t="str">
        <f>VLOOKUP(Table14[[#This Row],[2D RGB]],'Color Chart'!$A$2:$G$143,3,FALSE)</f>
        <v>dark cyan</v>
      </c>
      <c r="D207" s="8" t="s">
        <v>42</v>
      </c>
      <c r="E207" s="8" t="s">
        <v>42</v>
      </c>
      <c r="F207" t="b">
        <f>EXACT(E207,D207)</f>
        <v>1</v>
      </c>
      <c r="G207" t="s">
        <v>15</v>
      </c>
      <c r="H207" t="s">
        <v>16</v>
      </c>
      <c r="I207">
        <v>0.24</v>
      </c>
      <c r="J207" s="8" t="s">
        <v>42</v>
      </c>
      <c r="K207" t="s">
        <v>19</v>
      </c>
      <c r="L207" s="496">
        <f>INT(MID(Table14[[#This Row],[2D RGB]],2,FIND(",",Table14[[#This Row],[2D RGB]],2)-2))</f>
        <v>0</v>
      </c>
      <c r="M207" s="496">
        <f>INT(MID(Table14[[#This Row],[2D RGB]],FIND(",",Table14[[#This Row],[2D RGB]],2)+1,FIND(",",Table14[[#This Row],[2D RGB]],FIND(",",Table14[[#This Row],[2D RGB]],2)+1)-FIND(",",Table14[[#This Row],[2D RGB]],2)-1))</f>
        <v>139</v>
      </c>
      <c r="N207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139</v>
      </c>
      <c r="O207" t="str">
        <f>INDEX($L$1:$N$1,0,MATCH(MAX(L207:N207),L207:N207,0))</f>
        <v>Green</v>
      </c>
      <c r="P207" s="499">
        <f>SQRT(L207^2+M207^2+N207^2)</f>
        <v>196.57568516986021</v>
      </c>
      <c r="Q207" s="499">
        <f>P207-MAX(L207:N207)</f>
        <v>57.575685169860208</v>
      </c>
    </row>
    <row r="208" spans="1:17" x14ac:dyDescent="0.25">
      <c r="A208" t="s">
        <v>560</v>
      </c>
      <c r="B208" t="s">
        <v>560</v>
      </c>
      <c r="C208" t="e">
        <f>VLOOKUP(Table14[[#This Row],[2D RGB]],'Color Chart'!$A$2:$G$143,3,FALSE)</f>
        <v>#N/A</v>
      </c>
      <c r="D208" s="91" t="s">
        <v>561</v>
      </c>
      <c r="E208" s="91" t="s">
        <v>561</v>
      </c>
      <c r="F208" t="b">
        <f>EXACT(E208,D208)</f>
        <v>1</v>
      </c>
      <c r="G208" t="s">
        <v>33</v>
      </c>
      <c r="H208" t="s">
        <v>33</v>
      </c>
      <c r="I208">
        <v>1</v>
      </c>
      <c r="J208" s="91" t="s">
        <v>561</v>
      </c>
      <c r="K208" t="s">
        <v>19</v>
      </c>
      <c r="L208" s="496">
        <f>INT(MID(Table14[[#This Row],[2D RGB]],2,FIND(",",Table14[[#This Row],[2D RGB]],2)-2))</f>
        <v>192</v>
      </c>
      <c r="M208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208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0</v>
      </c>
      <c r="O208" t="str">
        <f>INDEX($L$1:$N$1,0,MATCH(MAX(L208:N208),L208:N208,0))</f>
        <v>Green</v>
      </c>
      <c r="P208" s="499">
        <f>SQRT(L208^2+M208^2+N208^2)</f>
        <v>319.2005639092763</v>
      </c>
      <c r="Q208" s="499">
        <f>P208-MAX(L208:N208)</f>
        <v>64.200563909276298</v>
      </c>
    </row>
    <row r="209" spans="1:17" x14ac:dyDescent="0.25">
      <c r="A209" t="s">
        <v>578</v>
      </c>
      <c r="B209" t="s">
        <v>578</v>
      </c>
      <c r="C209" t="e">
        <f>VLOOKUP(Table14[[#This Row],[2D RGB]],'Color Chart'!$A$2:$G$143,3,FALSE)</f>
        <v>#N/A</v>
      </c>
      <c r="D209" s="101" t="s">
        <v>579</v>
      </c>
      <c r="E209" s="101" t="s">
        <v>579</v>
      </c>
      <c r="F209" t="b">
        <f>EXACT(E209,D209)</f>
        <v>1</v>
      </c>
      <c r="G209" t="s">
        <v>33</v>
      </c>
      <c r="H209" t="s">
        <v>33</v>
      </c>
      <c r="I209">
        <v>1</v>
      </c>
      <c r="J209" s="101" t="s">
        <v>579</v>
      </c>
      <c r="K209" t="s">
        <v>19</v>
      </c>
      <c r="L209" s="496">
        <f>INT(MID(Table14[[#This Row],[2D RGB]],2,FIND(",",Table14[[#This Row],[2D RGB]],2)-2))</f>
        <v>0</v>
      </c>
      <c r="M209" s="496">
        <f>INT(MID(Table14[[#This Row],[2D RGB]],FIND(",",Table14[[#This Row],[2D RGB]],2)+1,FIND(",",Table14[[#This Row],[2D RGB]],FIND(",",Table14[[#This Row],[2D RGB]],2)+1)-FIND(",",Table14[[#This Row],[2D RGB]],2)-1))</f>
        <v>160</v>
      </c>
      <c r="N209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160</v>
      </c>
      <c r="O209" t="str">
        <f>INDEX($L$1:$N$1,0,MATCH(MAX(L209:N209),L209:N209,0))</f>
        <v>Green</v>
      </c>
      <c r="P209" s="499">
        <f>SQRT(L209^2+M209^2+N209^2)</f>
        <v>226.27416997969522</v>
      </c>
      <c r="Q209" s="499">
        <f>P209-MAX(L209:N209)</f>
        <v>66.274169979695216</v>
      </c>
    </row>
    <row r="210" spans="1:17" x14ac:dyDescent="0.25">
      <c r="A210" t="s">
        <v>197</v>
      </c>
      <c r="B210" t="s">
        <v>198</v>
      </c>
      <c r="C210" t="str">
        <f>VLOOKUP(Table14[[#This Row],[2D RGB]],'Color Chart'!$A$2:$G$143,3,FALSE)</f>
        <v>light sea green</v>
      </c>
      <c r="D210" s="46" t="s">
        <v>199</v>
      </c>
      <c r="E210" s="46" t="s">
        <v>199</v>
      </c>
      <c r="F210" t="b">
        <f>EXACT(E210,D210)</f>
        <v>1</v>
      </c>
      <c r="G210" t="s">
        <v>15</v>
      </c>
      <c r="H210" t="s">
        <v>16</v>
      </c>
      <c r="I210">
        <v>0.49</v>
      </c>
      <c r="J210" s="46" t="s">
        <v>199</v>
      </c>
      <c r="K210" t="s">
        <v>19</v>
      </c>
      <c r="L210" s="496">
        <f>INT(MID(Table14[[#This Row],[2D RGB]],2,FIND(",",Table14[[#This Row],[2D RGB]],2)-2))</f>
        <v>32</v>
      </c>
      <c r="M210" s="496">
        <f>INT(MID(Table14[[#This Row],[2D RGB]],FIND(",",Table14[[#This Row],[2D RGB]],2)+1,FIND(",",Table14[[#This Row],[2D RGB]],FIND(",",Table14[[#This Row],[2D RGB]],2)+1)-FIND(",",Table14[[#This Row],[2D RGB]],2)-1))</f>
        <v>178</v>
      </c>
      <c r="N210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170</v>
      </c>
      <c r="O210" t="str">
        <f>INDEX($L$1:$N$1,0,MATCH(MAX(L210:N210),L210:N210,0))</f>
        <v>Green</v>
      </c>
      <c r="P210" s="499">
        <f>SQRT(L210^2+M210^2+N210^2)</f>
        <v>248.20958885586995</v>
      </c>
      <c r="Q210" s="499">
        <f>P210-MAX(L210:N210)</f>
        <v>70.209588855869953</v>
      </c>
    </row>
    <row r="211" spans="1:17" x14ac:dyDescent="0.25">
      <c r="A211" t="s">
        <v>397</v>
      </c>
      <c r="B211" t="s">
        <v>393</v>
      </c>
      <c r="C211" t="str">
        <f>VLOOKUP(Table14[[#This Row],[2D RGB]],'Color Chart'!$A$2:$G$143,3,FALSE)</f>
        <v>light green</v>
      </c>
      <c r="D211" s="38" t="s">
        <v>162</v>
      </c>
      <c r="E211" s="38" t="s">
        <v>162</v>
      </c>
      <c r="F211" t="b">
        <f>EXACT(E211,D211)</f>
        <v>1</v>
      </c>
      <c r="G211" t="s">
        <v>15</v>
      </c>
      <c r="H211" t="s">
        <v>16</v>
      </c>
      <c r="I211">
        <v>0.2</v>
      </c>
      <c r="J211" s="38" t="s">
        <v>162</v>
      </c>
      <c r="K211" t="s">
        <v>19</v>
      </c>
      <c r="L211" s="496">
        <f>INT(MID(Table14[[#This Row],[2D RGB]],2,FIND(",",Table14[[#This Row],[2D RGB]],2)-2))</f>
        <v>144</v>
      </c>
      <c r="M211" s="496">
        <f>INT(MID(Table14[[#This Row],[2D RGB]],FIND(",",Table14[[#This Row],[2D RGB]],2)+1,FIND(",",Table14[[#This Row],[2D RGB]],FIND(",",Table14[[#This Row],[2D RGB]],2)+1)-FIND(",",Table14[[#This Row],[2D RGB]],2)-1))</f>
        <v>238</v>
      </c>
      <c r="N211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144</v>
      </c>
      <c r="O211" t="str">
        <f>INDEX($L$1:$N$1,0,MATCH(MAX(L211:N211),L211:N211,0))</f>
        <v>Green</v>
      </c>
      <c r="P211" s="499">
        <f>SQRT(L211^2+M211^2+N211^2)</f>
        <v>313.23473626020473</v>
      </c>
      <c r="Q211" s="499">
        <f>P211-MAX(L211:N211)</f>
        <v>75.234736260204727</v>
      </c>
    </row>
    <row r="212" spans="1:17" x14ac:dyDescent="0.25">
      <c r="A212" t="s">
        <v>392</v>
      </c>
      <c r="B212" t="s">
        <v>393</v>
      </c>
      <c r="C212" t="str">
        <f>VLOOKUP(Table14[[#This Row],[2D RGB]],'Color Chart'!$A$2:$G$143,3,FALSE)</f>
        <v>light green</v>
      </c>
      <c r="D212" s="38" t="s">
        <v>162</v>
      </c>
      <c r="E212" s="38" t="s">
        <v>162</v>
      </c>
      <c r="F212" t="b">
        <f>EXACT(E212,D212)</f>
        <v>1</v>
      </c>
      <c r="G212" t="s">
        <v>15</v>
      </c>
      <c r="H212" t="s">
        <v>16</v>
      </c>
      <c r="I212">
        <v>0.21</v>
      </c>
      <c r="J212" s="38" t="s">
        <v>162</v>
      </c>
      <c r="K212" t="s">
        <v>19</v>
      </c>
      <c r="L212" s="496">
        <f>INT(MID(Table14[[#This Row],[2D RGB]],2,FIND(",",Table14[[#This Row],[2D RGB]],2)-2))</f>
        <v>144</v>
      </c>
      <c r="M212" s="496">
        <f>INT(MID(Table14[[#This Row],[2D RGB]],FIND(",",Table14[[#This Row],[2D RGB]],2)+1,FIND(",",Table14[[#This Row],[2D RGB]],FIND(",",Table14[[#This Row],[2D RGB]],2)+1)-FIND(",",Table14[[#This Row],[2D RGB]],2)-1))</f>
        <v>238</v>
      </c>
      <c r="N212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144</v>
      </c>
      <c r="O212" t="str">
        <f>INDEX($L$1:$N$1,0,MATCH(MAX(L212:N212),L212:N212,0))</f>
        <v>Green</v>
      </c>
      <c r="P212" s="499">
        <f>SQRT(L212^2+M212^2+N212^2)</f>
        <v>313.23473626020473</v>
      </c>
      <c r="Q212" s="499">
        <f>P212-MAX(L212:N212)</f>
        <v>75.234736260204727</v>
      </c>
    </row>
    <row r="213" spans="1:17" x14ac:dyDescent="0.25">
      <c r="A213" t="s">
        <v>160</v>
      </c>
      <c r="B213" t="s">
        <v>161</v>
      </c>
      <c r="C213" t="str">
        <f>VLOOKUP(Table14[[#This Row],[2D RGB]],'Color Chart'!$A$2:$G$143,3,FALSE)</f>
        <v>light green</v>
      </c>
      <c r="D213" s="38" t="s">
        <v>162</v>
      </c>
      <c r="E213" s="38" t="s">
        <v>162</v>
      </c>
      <c r="F213" t="b">
        <f>EXACT(E213,D213)</f>
        <v>1</v>
      </c>
      <c r="G213" t="s">
        <v>15</v>
      </c>
      <c r="H213" t="s">
        <v>16</v>
      </c>
      <c r="I213">
        <v>0.5</v>
      </c>
      <c r="J213" s="38" t="s">
        <v>162</v>
      </c>
      <c r="K213" t="s">
        <v>19</v>
      </c>
      <c r="L213" s="496">
        <f>INT(MID(Table14[[#This Row],[2D RGB]],2,FIND(",",Table14[[#This Row],[2D RGB]],2)-2))</f>
        <v>144</v>
      </c>
      <c r="M213" s="496">
        <f>INT(MID(Table14[[#This Row],[2D RGB]],FIND(",",Table14[[#This Row],[2D RGB]],2)+1,FIND(",",Table14[[#This Row],[2D RGB]],FIND(",",Table14[[#This Row],[2D RGB]],2)+1)-FIND(",",Table14[[#This Row],[2D RGB]],2)-1))</f>
        <v>238</v>
      </c>
      <c r="N213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144</v>
      </c>
      <c r="O213" t="str">
        <f>INDEX($L$1:$N$1,0,MATCH(MAX(L213:N213),L213:N213,0))</f>
        <v>Green</v>
      </c>
      <c r="P213" s="499">
        <f>SQRT(L213^2+M213^2+N213^2)</f>
        <v>313.23473626020473</v>
      </c>
      <c r="Q213" s="499">
        <f>P213-MAX(L213:N213)</f>
        <v>75.234736260204727</v>
      </c>
    </row>
    <row r="214" spans="1:17" x14ac:dyDescent="0.25">
      <c r="A214" t="s">
        <v>278</v>
      </c>
      <c r="B214" t="s">
        <v>279</v>
      </c>
      <c r="C214" t="str">
        <f>VLOOKUP(Table14[[#This Row],[2D RGB]],'Color Chart'!$A$2:$G$143,3,FALSE)</f>
        <v>light green</v>
      </c>
      <c r="D214" s="38" t="s">
        <v>162</v>
      </c>
      <c r="E214" s="38" t="s">
        <v>162</v>
      </c>
      <c r="F214" t="b">
        <f>EXACT(E214,D214)</f>
        <v>1</v>
      </c>
      <c r="G214" t="s">
        <v>15</v>
      </c>
      <c r="H214" t="s">
        <v>16</v>
      </c>
      <c r="I214">
        <v>0.68</v>
      </c>
      <c r="J214" s="38" t="s">
        <v>162</v>
      </c>
      <c r="K214" t="s">
        <v>19</v>
      </c>
      <c r="L214" s="496">
        <f>INT(MID(Table14[[#This Row],[2D RGB]],2,FIND(",",Table14[[#This Row],[2D RGB]],2)-2))</f>
        <v>144</v>
      </c>
      <c r="M214" s="496">
        <f>INT(MID(Table14[[#This Row],[2D RGB]],FIND(",",Table14[[#This Row],[2D RGB]],2)+1,FIND(",",Table14[[#This Row],[2D RGB]],FIND(",",Table14[[#This Row],[2D RGB]],2)+1)-FIND(",",Table14[[#This Row],[2D RGB]],2)-1))</f>
        <v>238</v>
      </c>
      <c r="N214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144</v>
      </c>
      <c r="O214" t="str">
        <f>INDEX($L$1:$N$1,0,MATCH(MAX(L214:N214),L214:N214,0))</f>
        <v>Green</v>
      </c>
      <c r="P214" s="499">
        <f>SQRT(L214^2+M214^2+N214^2)</f>
        <v>313.23473626020473</v>
      </c>
      <c r="Q214" s="499">
        <f>P214-MAX(L214:N214)</f>
        <v>75.234736260204727</v>
      </c>
    </row>
    <row r="215" spans="1:17" x14ac:dyDescent="0.25">
      <c r="A215" t="s">
        <v>365</v>
      </c>
      <c r="B215" t="s">
        <v>279</v>
      </c>
      <c r="C215" t="str">
        <f>VLOOKUP(Table14[[#This Row],[2D RGB]],'Color Chart'!$A$2:$G$143,3,FALSE)</f>
        <v>light green</v>
      </c>
      <c r="D215" s="38" t="s">
        <v>162</v>
      </c>
      <c r="E215" s="38" t="s">
        <v>162</v>
      </c>
      <c r="F215" t="b">
        <f>EXACT(E215,D215)</f>
        <v>1</v>
      </c>
      <c r="G215" t="s">
        <v>15</v>
      </c>
      <c r="H215" t="s">
        <v>16</v>
      </c>
      <c r="I215">
        <v>0.76</v>
      </c>
      <c r="J215" s="38" t="s">
        <v>162</v>
      </c>
      <c r="K215" t="s">
        <v>19</v>
      </c>
      <c r="L215" s="496">
        <f>INT(MID(Table14[[#This Row],[2D RGB]],2,FIND(",",Table14[[#This Row],[2D RGB]],2)-2))</f>
        <v>144</v>
      </c>
      <c r="M215" s="496">
        <f>INT(MID(Table14[[#This Row],[2D RGB]],FIND(",",Table14[[#This Row],[2D RGB]],2)+1,FIND(",",Table14[[#This Row],[2D RGB]],FIND(",",Table14[[#This Row],[2D RGB]],2)+1)-FIND(",",Table14[[#This Row],[2D RGB]],2)-1))</f>
        <v>238</v>
      </c>
      <c r="N215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144</v>
      </c>
      <c r="O215" t="str">
        <f>INDEX($L$1:$N$1,0,MATCH(MAX(L215:N215),L215:N215,0))</f>
        <v>Green</v>
      </c>
      <c r="P215" s="499">
        <f>SQRT(L215^2+M215^2+N215^2)</f>
        <v>313.23473626020473</v>
      </c>
      <c r="Q215" s="499">
        <f>P215-MAX(L215:N215)</f>
        <v>75.234736260204727</v>
      </c>
    </row>
    <row r="216" spans="1:17" x14ac:dyDescent="0.25">
      <c r="A216" t="s">
        <v>147</v>
      </c>
      <c r="B216" t="s">
        <v>148</v>
      </c>
      <c r="C216" t="str">
        <f>VLOOKUP(Table14[[#This Row],[2D RGB]],'Color Chart'!$A$2:$G$143,3,FALSE)</f>
        <v>aqua</v>
      </c>
      <c r="D216" s="36" t="s">
        <v>149</v>
      </c>
      <c r="E216" s="36" t="s">
        <v>149</v>
      </c>
      <c r="F216" t="b">
        <f>EXACT(E216,D216)</f>
        <v>1</v>
      </c>
      <c r="G216" t="s">
        <v>15</v>
      </c>
      <c r="H216" t="s">
        <v>16</v>
      </c>
      <c r="I216">
        <v>0</v>
      </c>
      <c r="J216" s="36" t="s">
        <v>149</v>
      </c>
      <c r="K216" t="s">
        <v>19</v>
      </c>
      <c r="L216" s="496">
        <f>INT(MID(Table14[[#This Row],[2D RGB]],2,FIND(",",Table14[[#This Row],[2D RGB]],2)-2))</f>
        <v>0</v>
      </c>
      <c r="M216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216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216" t="str">
        <f>INDEX($L$1:$N$1,0,MATCH(MAX(L216:N216),L216:N216,0))</f>
        <v>Green</v>
      </c>
      <c r="P216" s="499">
        <f>SQRT(L216^2+M216^2+N216^2)</f>
        <v>360.62445840513925</v>
      </c>
      <c r="Q216" s="499">
        <f>P216-MAX(L216:N216)</f>
        <v>105.62445840513925</v>
      </c>
    </row>
    <row r="217" spans="1:17" x14ac:dyDescent="0.25">
      <c r="A217" t="s">
        <v>209</v>
      </c>
      <c r="B217" t="s">
        <v>148</v>
      </c>
      <c r="C217" t="str">
        <f>VLOOKUP(Table14[[#This Row],[2D RGB]],'Color Chart'!$A$2:$G$143,3,FALSE)</f>
        <v>aqua</v>
      </c>
      <c r="D217" s="36" t="s">
        <v>149</v>
      </c>
      <c r="E217" s="36" t="s">
        <v>149</v>
      </c>
      <c r="F217" t="b">
        <f>EXACT(E217,D217)</f>
        <v>1</v>
      </c>
      <c r="G217" t="s">
        <v>15</v>
      </c>
      <c r="H217" t="s">
        <v>16</v>
      </c>
      <c r="I217">
        <v>0</v>
      </c>
      <c r="J217" s="36" t="s">
        <v>149</v>
      </c>
      <c r="K217" t="s">
        <v>19</v>
      </c>
      <c r="L217" s="496">
        <f>INT(MID(Table14[[#This Row],[2D RGB]],2,FIND(",",Table14[[#This Row],[2D RGB]],2)-2))</f>
        <v>0</v>
      </c>
      <c r="M217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217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217" t="str">
        <f>INDEX($L$1:$N$1,0,MATCH(MAX(L217:N217),L217:N217,0))</f>
        <v>Green</v>
      </c>
      <c r="P217" s="499">
        <f>SQRT(L217^2+M217^2+N217^2)</f>
        <v>360.62445840513925</v>
      </c>
      <c r="Q217" s="499">
        <f>P217-MAX(L217:N217)</f>
        <v>105.62445840513925</v>
      </c>
    </row>
    <row r="218" spans="1:17" x14ac:dyDescent="0.25">
      <c r="A218" t="s">
        <v>492</v>
      </c>
      <c r="B218" t="s">
        <v>493</v>
      </c>
      <c r="C218" t="str">
        <f>VLOOKUP(Table14[[#This Row],[2D RGB]],'Color Chart'!$A$2:$G$143,3,FALSE)</f>
        <v>aqua</v>
      </c>
      <c r="D218" s="36" t="s">
        <v>149</v>
      </c>
      <c r="E218" s="122" t="s">
        <v>494</v>
      </c>
      <c r="F218" t="b">
        <f>EXACT(E218,D218)</f>
        <v>0</v>
      </c>
      <c r="G218" t="s">
        <v>15</v>
      </c>
      <c r="H218" t="s">
        <v>16</v>
      </c>
      <c r="I218">
        <v>0.4</v>
      </c>
      <c r="J218" s="122" t="s">
        <v>494</v>
      </c>
      <c r="K218" t="s">
        <v>360</v>
      </c>
      <c r="L218" s="496">
        <f>INT(MID(Table14[[#This Row],[2D RGB]],2,FIND(",",Table14[[#This Row],[2D RGB]],2)-2))</f>
        <v>0</v>
      </c>
      <c r="M218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218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218" t="str">
        <f>INDEX($L$1:$N$1,0,MATCH(MAX(L218:N218),L218:N218,0))</f>
        <v>Green</v>
      </c>
      <c r="P218" s="499">
        <f>SQRT(L218^2+M218^2+N218^2)</f>
        <v>360.62445840513925</v>
      </c>
      <c r="Q218" s="499">
        <f>P218-MAX(L218:N218)</f>
        <v>105.62445840513925</v>
      </c>
    </row>
    <row r="219" spans="1:17" x14ac:dyDescent="0.25">
      <c r="A219" t="s">
        <v>210</v>
      </c>
      <c r="B219" t="s">
        <v>148</v>
      </c>
      <c r="C219" t="str">
        <f>VLOOKUP(Table14[[#This Row],[2D RGB]],'Color Chart'!$A$2:$G$143,3,FALSE)</f>
        <v>aqua</v>
      </c>
      <c r="D219" s="36" t="s">
        <v>149</v>
      </c>
      <c r="E219" s="36" t="s">
        <v>149</v>
      </c>
      <c r="F219" t="b">
        <f>EXACT(E219,D219)</f>
        <v>1</v>
      </c>
      <c r="G219" t="s">
        <v>15</v>
      </c>
      <c r="H219" t="s">
        <v>16</v>
      </c>
      <c r="I219">
        <v>0.5</v>
      </c>
      <c r="J219" s="36" t="s">
        <v>149</v>
      </c>
      <c r="K219" t="s">
        <v>19</v>
      </c>
      <c r="L219" s="496">
        <f>INT(MID(Table14[[#This Row],[2D RGB]],2,FIND(",",Table14[[#This Row],[2D RGB]],2)-2))</f>
        <v>0</v>
      </c>
      <c r="M219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219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219" t="str">
        <f>INDEX($L$1:$N$1,0,MATCH(MAX(L219:N219),L219:N219,0))</f>
        <v>Green</v>
      </c>
      <c r="P219" s="499">
        <f>SQRT(L219^2+M219^2+N219^2)</f>
        <v>360.62445840513925</v>
      </c>
      <c r="Q219" s="499">
        <f>P219-MAX(L219:N219)</f>
        <v>105.62445840513925</v>
      </c>
    </row>
    <row r="220" spans="1:17" x14ac:dyDescent="0.25">
      <c r="A220" t="s">
        <v>600</v>
      </c>
      <c r="B220" t="s">
        <v>600</v>
      </c>
      <c r="C220" t="str">
        <f>VLOOKUP(Table14[[#This Row],[2D RGB]],'Color Chart'!$A$2:$G$143,3,FALSE)</f>
        <v>aqua</v>
      </c>
      <c r="D220" s="36" t="s">
        <v>149</v>
      </c>
      <c r="E220" s="138" t="s">
        <v>601</v>
      </c>
      <c r="F220" t="b">
        <f>EXACT(E220,D220)</f>
        <v>0</v>
      </c>
      <c r="G220" t="s">
        <v>15</v>
      </c>
      <c r="H220" t="s">
        <v>16</v>
      </c>
      <c r="I220">
        <v>1</v>
      </c>
      <c r="J220" s="138" t="s">
        <v>601</v>
      </c>
      <c r="K220" t="s">
        <v>360</v>
      </c>
      <c r="L220" s="496">
        <f>INT(MID(Table14[[#This Row],[2D RGB]],2,FIND(",",Table14[[#This Row],[2D RGB]],2)-2))</f>
        <v>0</v>
      </c>
      <c r="M220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220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220" t="str">
        <f>INDEX($L$1:$N$1,0,MATCH(MAX(L220:N220),L220:N220,0))</f>
        <v>Green</v>
      </c>
      <c r="P220" s="499">
        <f>SQRT(L220^2+M220^2+N220^2)</f>
        <v>360.62445840513925</v>
      </c>
      <c r="Q220" s="499">
        <f>P220-MAX(L220:N220)</f>
        <v>105.62445840513925</v>
      </c>
    </row>
    <row r="221" spans="1:17" x14ac:dyDescent="0.25">
      <c r="A221" t="s">
        <v>537</v>
      </c>
      <c r="B221" t="s">
        <v>538</v>
      </c>
      <c r="C221" t="str">
        <f>VLOOKUP(Table14[[#This Row],[2D RGB]],'Color Chart'!$A$2:$G$143,3,FALSE)</f>
        <v>aqua</v>
      </c>
      <c r="D221" s="36" t="s">
        <v>149</v>
      </c>
      <c r="E221" s="131" t="s">
        <v>539</v>
      </c>
      <c r="F221" t="b">
        <f>EXACT(E221,D221)</f>
        <v>0</v>
      </c>
      <c r="G221" t="s">
        <v>33</v>
      </c>
      <c r="H221" t="s">
        <v>16</v>
      </c>
      <c r="I221">
        <v>0.7</v>
      </c>
      <c r="J221" s="131" t="s">
        <v>539</v>
      </c>
      <c r="K221" t="s">
        <v>360</v>
      </c>
      <c r="L221" s="496">
        <f>INT(MID(Table14[[#This Row],[2D RGB]],2,FIND(",",Table14[[#This Row],[2D RGB]],2)-2))</f>
        <v>0</v>
      </c>
      <c r="M221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221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221" t="str">
        <f>INDEX($L$1:$N$1,0,MATCH(MAX(L221:N221),L221:N221,0))</f>
        <v>Green</v>
      </c>
      <c r="P221" s="499">
        <f>SQRT(L221^2+M221^2+N221^2)</f>
        <v>360.62445840513925</v>
      </c>
      <c r="Q221" s="499">
        <f>P221-MAX(L221:N221)</f>
        <v>105.62445840513925</v>
      </c>
    </row>
    <row r="222" spans="1:17" x14ac:dyDescent="0.25">
      <c r="A222" t="s">
        <v>474</v>
      </c>
      <c r="B222" t="s">
        <v>475</v>
      </c>
      <c r="C222" t="e">
        <f>VLOOKUP(Table14[[#This Row],[2D RGB]],'Color Chart'!$A$2:$G$143,3,FALSE)</f>
        <v>#N/A</v>
      </c>
      <c r="D222" s="74" t="s">
        <v>476</v>
      </c>
      <c r="E222" s="119" t="s">
        <v>477</v>
      </c>
      <c r="F222" t="b">
        <f>EXACT(E222,D222)</f>
        <v>0</v>
      </c>
      <c r="G222" t="s">
        <v>15</v>
      </c>
      <c r="H222" t="s">
        <v>16</v>
      </c>
      <c r="I222">
        <v>0.4</v>
      </c>
      <c r="J222" s="119" t="s">
        <v>477</v>
      </c>
      <c r="K222" t="s">
        <v>360</v>
      </c>
      <c r="L222" s="496">
        <f>INT(MID(Table14[[#This Row],[2D RGB]],2,FIND(",",Table14[[#This Row],[2D RGB]],2)-2))</f>
        <v>187</v>
      </c>
      <c r="M222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222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187</v>
      </c>
      <c r="O222" t="str">
        <f>INDEX($L$1:$N$1,0,MATCH(MAX(L222:N222),L222:N222,0))</f>
        <v>Green</v>
      </c>
      <c r="P222" s="499">
        <f>SQRT(L222^2+M222^2+N222^2)</f>
        <v>367.37310734456327</v>
      </c>
      <c r="Q222" s="499">
        <f>P222-MAX(L222:N222)</f>
        <v>112.37310734456327</v>
      </c>
    </row>
    <row r="223" spans="1:17" x14ac:dyDescent="0.25">
      <c r="A223" t="s">
        <v>618</v>
      </c>
      <c r="B223" t="s">
        <v>619</v>
      </c>
      <c r="C223" t="e">
        <f>VLOOKUP(Table14[[#This Row],[2D RGB]],'Color Chart'!$A$2:$G$143,3,FALSE)</f>
        <v>#N/A</v>
      </c>
      <c r="D223" s="74" t="s">
        <v>476</v>
      </c>
      <c r="E223" s="74" t="s">
        <v>476</v>
      </c>
      <c r="F223" t="b">
        <f>EXACT(E223,D223)</f>
        <v>1</v>
      </c>
      <c r="G223" t="s">
        <v>15</v>
      </c>
      <c r="H223" t="s">
        <v>604</v>
      </c>
      <c r="I223">
        <v>0.6</v>
      </c>
      <c r="J223" s="74" t="s">
        <v>476</v>
      </c>
      <c r="K223" t="s">
        <v>360</v>
      </c>
      <c r="L223" s="496">
        <f>INT(MID(Table14[[#This Row],[2D RGB]],2,FIND(",",Table14[[#This Row],[2D RGB]],2)-2))</f>
        <v>187</v>
      </c>
      <c r="M223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223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187</v>
      </c>
      <c r="O223" t="str">
        <f>INDEX($L$1:$N$1,0,MATCH(MAX(L223:N223),L223:N223,0))</f>
        <v>Green</v>
      </c>
      <c r="P223" s="499">
        <f>SQRT(L223^2+M223^2+N223^2)</f>
        <v>367.37310734456327</v>
      </c>
      <c r="Q223" s="499">
        <f>P223-MAX(L223:N223)</f>
        <v>112.37310734456327</v>
      </c>
    </row>
    <row r="224" spans="1:17" x14ac:dyDescent="0.25">
      <c r="A224" t="s">
        <v>525</v>
      </c>
      <c r="B224" t="s">
        <v>526</v>
      </c>
      <c r="C224" t="e">
        <f>VLOOKUP(Table14[[#This Row],[2D RGB]],'Color Chart'!$A$2:$G$143,3,FALSE)</f>
        <v>#N/A</v>
      </c>
      <c r="D224" s="74" t="s">
        <v>476</v>
      </c>
      <c r="E224" s="119" t="s">
        <v>477</v>
      </c>
      <c r="F224" t="b">
        <f>EXACT(E224,D224)</f>
        <v>0</v>
      </c>
      <c r="G224" t="s">
        <v>33</v>
      </c>
      <c r="H224" t="s">
        <v>16</v>
      </c>
      <c r="I224">
        <v>0.6</v>
      </c>
      <c r="J224" s="119" t="s">
        <v>477</v>
      </c>
      <c r="K224" t="s">
        <v>644</v>
      </c>
      <c r="L224" s="496">
        <f>INT(MID(Table14[[#This Row],[2D RGB]],2,FIND(",",Table14[[#This Row],[2D RGB]],2)-2))</f>
        <v>187</v>
      </c>
      <c r="M224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224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187</v>
      </c>
      <c r="O224" t="str">
        <f>INDEX($L$1:$N$1,0,MATCH(MAX(L224:N224),L224:N224,0))</f>
        <v>Green</v>
      </c>
      <c r="P224" s="499">
        <f>SQRT(L224^2+M224^2+N224^2)</f>
        <v>367.37310734456327</v>
      </c>
      <c r="Q224" s="499">
        <f>P224-MAX(L224:N224)</f>
        <v>112.37310734456327</v>
      </c>
    </row>
    <row r="225" spans="1:17" x14ac:dyDescent="0.25">
      <c r="A225" t="s">
        <v>629</v>
      </c>
      <c r="B225" t="s">
        <v>630</v>
      </c>
      <c r="C225" t="e">
        <f>VLOOKUP(Table14[[#This Row],[2D RGB]],'Color Chart'!$A$2:$G$143,3,FALSE)</f>
        <v>#N/A</v>
      </c>
      <c r="D225" s="109" t="s">
        <v>631</v>
      </c>
      <c r="E225" s="109" t="s">
        <v>631</v>
      </c>
      <c r="F225" t="b">
        <f>EXACT(E225,D225)</f>
        <v>1</v>
      </c>
      <c r="G225" t="s">
        <v>15</v>
      </c>
      <c r="H225" t="s">
        <v>604</v>
      </c>
      <c r="I225">
        <v>1</v>
      </c>
      <c r="J225" s="109" t="s">
        <v>631</v>
      </c>
      <c r="K225" t="s">
        <v>360</v>
      </c>
      <c r="L225" s="496">
        <f>INT(MID(Table14[[#This Row],[2D RGB]],2,FIND(",",Table14[[#This Row],[2D RGB]],2)-2))</f>
        <v>128</v>
      </c>
      <c r="M225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225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225" t="str">
        <f>INDEX($L$1:$N$1,0,MATCH(MAX(L225:N225),L225:N225,0))</f>
        <v>Green</v>
      </c>
      <c r="P225" s="499">
        <f>SQRT(L225^2+M225^2+N225^2)</f>
        <v>382.66695702660297</v>
      </c>
      <c r="Q225" s="499">
        <f>P225-MAX(L225:N225)</f>
        <v>127.66695702660297</v>
      </c>
    </row>
    <row r="226" spans="1:17" x14ac:dyDescent="0.25">
      <c r="A226" t="s">
        <v>111</v>
      </c>
      <c r="B226" t="s">
        <v>112</v>
      </c>
      <c r="C226" t="str">
        <f>VLOOKUP(Table14[[#This Row],[2D RGB]],'Color Chart'!$A$2:$G$143,3,FALSE)</f>
        <v>honeydew</v>
      </c>
      <c r="D226" s="25" t="s">
        <v>113</v>
      </c>
      <c r="E226" s="25" t="s">
        <v>113</v>
      </c>
      <c r="F226" t="b">
        <f>EXACT(E226,D226)</f>
        <v>1</v>
      </c>
      <c r="G226" t="s">
        <v>15</v>
      </c>
      <c r="H226" t="s">
        <v>16</v>
      </c>
      <c r="I226">
        <v>0.2</v>
      </c>
      <c r="J226" s="25" t="s">
        <v>113</v>
      </c>
      <c r="K226" t="s">
        <v>19</v>
      </c>
      <c r="L226" s="496">
        <f>INT(MID(Table14[[#This Row],[2D RGB]],2,FIND(",",Table14[[#This Row],[2D RGB]],2)-2))</f>
        <v>240</v>
      </c>
      <c r="M226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226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240</v>
      </c>
      <c r="O226" t="str">
        <f>INDEX($L$1:$N$1,0,MATCH(MAX(L226:N226),L226:N226,0))</f>
        <v>Green</v>
      </c>
      <c r="P226" s="499">
        <f>SQRT(L226^2+M226^2+N226^2)</f>
        <v>424.52915094254718</v>
      </c>
      <c r="Q226" s="499">
        <f>P226-MAX(L226:N226)</f>
        <v>169.52915094254718</v>
      </c>
    </row>
    <row r="227" spans="1:17" x14ac:dyDescent="0.25">
      <c r="A227" t="s">
        <v>309</v>
      </c>
      <c r="B227" t="s">
        <v>291</v>
      </c>
      <c r="C227" t="str">
        <f>VLOOKUP(Table14[[#This Row],[2D RGB]],'Color Chart'!$A$2:$G$143,3,FALSE)</f>
        <v>light cyan</v>
      </c>
      <c r="D227" s="58" t="s">
        <v>292</v>
      </c>
      <c r="E227" s="58" t="s">
        <v>292</v>
      </c>
      <c r="F227" t="b">
        <f>EXACT(E227,D227)</f>
        <v>1</v>
      </c>
      <c r="G227" t="s">
        <v>15</v>
      </c>
      <c r="H227" t="s">
        <v>16</v>
      </c>
      <c r="I227">
        <v>0</v>
      </c>
      <c r="J227" s="58" t="s">
        <v>292</v>
      </c>
      <c r="K227" t="s">
        <v>19</v>
      </c>
      <c r="L227" s="496">
        <f>INT(MID(Table14[[#This Row],[2D RGB]],2,FIND(",",Table14[[#This Row],[2D RGB]],2)-2))</f>
        <v>224</v>
      </c>
      <c r="M227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227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227" t="str">
        <f>INDEX($L$1:$N$1,0,MATCH(MAX(L227:N227),L227:N227,0))</f>
        <v>Green</v>
      </c>
      <c r="P227" s="499">
        <f>SQRT(L227^2+M227^2+N227^2)</f>
        <v>424.53032871633565</v>
      </c>
      <c r="Q227" s="499">
        <f>P227-MAX(L227:N227)</f>
        <v>169.53032871633565</v>
      </c>
    </row>
    <row r="228" spans="1:17" x14ac:dyDescent="0.25">
      <c r="A228" t="s">
        <v>327</v>
      </c>
      <c r="B228" t="s">
        <v>291</v>
      </c>
      <c r="C228" t="str">
        <f>VLOOKUP(Table14[[#This Row],[2D RGB]],'Color Chart'!$A$2:$G$143,3,FALSE)</f>
        <v>light cyan</v>
      </c>
      <c r="D228" s="58" t="s">
        <v>292</v>
      </c>
      <c r="E228" s="58" t="s">
        <v>292</v>
      </c>
      <c r="F228" t="b">
        <f>EXACT(E228,D228)</f>
        <v>1</v>
      </c>
      <c r="G228" t="s">
        <v>15</v>
      </c>
      <c r="H228" t="s">
        <v>16</v>
      </c>
      <c r="I228">
        <v>0.19</v>
      </c>
      <c r="J228" s="58" t="s">
        <v>292</v>
      </c>
      <c r="K228" t="s">
        <v>19</v>
      </c>
      <c r="L228" s="496">
        <f>INT(MID(Table14[[#This Row],[2D RGB]],2,FIND(",",Table14[[#This Row],[2D RGB]],2)-2))</f>
        <v>224</v>
      </c>
      <c r="M228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228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228" t="str">
        <f>INDEX($L$1:$N$1,0,MATCH(MAX(L228:N228),L228:N228,0))</f>
        <v>Green</v>
      </c>
      <c r="P228" s="499">
        <f>SQRT(L228^2+M228^2+N228^2)</f>
        <v>424.53032871633565</v>
      </c>
      <c r="Q228" s="499">
        <f>P228-MAX(L228:N228)</f>
        <v>169.53032871633565</v>
      </c>
    </row>
    <row r="229" spans="1:17" x14ac:dyDescent="0.25">
      <c r="A229" t="s">
        <v>290</v>
      </c>
      <c r="B229" t="s">
        <v>291</v>
      </c>
      <c r="C229" t="str">
        <f>VLOOKUP(Table14[[#This Row],[2D RGB]],'Color Chart'!$A$2:$G$143,3,FALSE)</f>
        <v>light cyan</v>
      </c>
      <c r="D229" s="58" t="s">
        <v>292</v>
      </c>
      <c r="E229" s="58" t="s">
        <v>292</v>
      </c>
      <c r="F229" t="b">
        <f>EXACT(E229,D229)</f>
        <v>1</v>
      </c>
      <c r="G229" t="s">
        <v>15</v>
      </c>
      <c r="H229" t="s">
        <v>16</v>
      </c>
      <c r="I229">
        <v>0.31</v>
      </c>
      <c r="J229" s="58" t="s">
        <v>292</v>
      </c>
      <c r="K229" t="s">
        <v>19</v>
      </c>
      <c r="L229" s="496">
        <f>INT(MID(Table14[[#This Row],[2D RGB]],2,FIND(",",Table14[[#This Row],[2D RGB]],2)-2))</f>
        <v>224</v>
      </c>
      <c r="M229" s="496">
        <f>INT(MID(Table14[[#This Row],[2D RGB]],FIND(",",Table14[[#This Row],[2D RGB]],2)+1,FIND(",",Table14[[#This Row],[2D RGB]],FIND(",",Table14[[#This Row],[2D RGB]],2)+1)-FIND(",",Table14[[#This Row],[2D RGB]],2)-1))</f>
        <v>255</v>
      </c>
      <c r="N229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229" t="str">
        <f>INDEX($L$1:$N$1,0,MATCH(MAX(L229:N229),L229:N229,0))</f>
        <v>Green</v>
      </c>
      <c r="P229" s="499">
        <f>SQRT(L229^2+M229^2+N229^2)</f>
        <v>424.53032871633565</v>
      </c>
      <c r="Q229" s="499">
        <f>P229-MAX(L229:N229)</f>
        <v>169.53032871633565</v>
      </c>
    </row>
    <row r="230" spans="1:17" x14ac:dyDescent="0.25">
      <c r="A230" t="s">
        <v>626</v>
      </c>
      <c r="B230" t="s">
        <v>627</v>
      </c>
      <c r="C230" t="str">
        <f>VLOOKUP(Table14[[#This Row],[2D RGB]],'Color Chart'!$A$2:$G$143,3,FALSE)</f>
        <v>navy</v>
      </c>
      <c r="D230" s="108" t="s">
        <v>628</v>
      </c>
      <c r="E230" s="108" t="s">
        <v>628</v>
      </c>
      <c r="F230" t="b">
        <f>EXACT(E230,D230)</f>
        <v>1</v>
      </c>
      <c r="G230" t="s">
        <v>15</v>
      </c>
      <c r="H230" t="s">
        <v>604</v>
      </c>
      <c r="I230">
        <v>1</v>
      </c>
      <c r="J230" s="108" t="s">
        <v>628</v>
      </c>
      <c r="K230" t="s">
        <v>360</v>
      </c>
      <c r="L230" s="496">
        <f>INT(MID(Table14[[#This Row],[2D RGB]],2,FIND(",",Table14[[#This Row],[2D RGB]],2)-2))</f>
        <v>0</v>
      </c>
      <c r="M230" s="496">
        <f>INT(MID(Table14[[#This Row],[2D RGB]],FIND(",",Table14[[#This Row],[2D RGB]],2)+1,FIND(",",Table14[[#This Row],[2D RGB]],FIND(",",Table14[[#This Row],[2D RGB]],2)+1)-FIND(",",Table14[[#This Row],[2D RGB]],2)-1))</f>
        <v>0</v>
      </c>
      <c r="N230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128</v>
      </c>
      <c r="O230" t="str">
        <f>INDEX($L$1:$N$1,0,MATCH(MAX(L230:N230),L230:N230,0))</f>
        <v>Blue</v>
      </c>
      <c r="P230" s="499">
        <f>SQRT(L230^2+M230^2+N230^2)</f>
        <v>128</v>
      </c>
      <c r="Q230" s="499">
        <f>P230-MAX(L230:N230)</f>
        <v>0</v>
      </c>
    </row>
    <row r="231" spans="1:17" x14ac:dyDescent="0.25">
      <c r="A231" t="s">
        <v>533</v>
      </c>
      <c r="B231" t="s">
        <v>534</v>
      </c>
      <c r="C231" t="e">
        <f>VLOOKUP(Table14[[#This Row],[2D RGB]],'Color Chart'!$A$2:$G$143,3,FALSE)</f>
        <v>#N/A</v>
      </c>
      <c r="D231" s="81" t="s">
        <v>535</v>
      </c>
      <c r="E231" s="130" t="s">
        <v>536</v>
      </c>
      <c r="F231" t="b">
        <f>EXACT(E231,D231)</f>
        <v>0</v>
      </c>
      <c r="G231" t="s">
        <v>33</v>
      </c>
      <c r="H231" t="s">
        <v>16</v>
      </c>
      <c r="I231">
        <v>0.7</v>
      </c>
      <c r="J231" s="130" t="s">
        <v>536</v>
      </c>
      <c r="K231" t="s">
        <v>360</v>
      </c>
      <c r="L231" s="496">
        <f>INT(MID(Table14[[#This Row],[2D RGB]],2,FIND(",",Table14[[#This Row],[2D RGB]],2)-2))</f>
        <v>0</v>
      </c>
      <c r="M231" s="496">
        <f>INT(MID(Table14[[#This Row],[2D RGB]],FIND(",",Table14[[#This Row],[2D RGB]],2)+1,FIND(",",Table14[[#This Row],[2D RGB]],FIND(",",Table14[[#This Row],[2D RGB]],2)+1)-FIND(",",Table14[[#This Row],[2D RGB]],2)-1))</f>
        <v>0</v>
      </c>
      <c r="N231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160</v>
      </c>
      <c r="O231" t="str">
        <f>INDEX($L$1:$N$1,0,MATCH(MAX(L231:N231),L231:N231,0))</f>
        <v>Blue</v>
      </c>
      <c r="P231" s="499">
        <f>SQRT(L231^2+M231^2+N231^2)</f>
        <v>160</v>
      </c>
      <c r="Q231" s="499">
        <f>P231-MAX(L231:N231)</f>
        <v>0</v>
      </c>
    </row>
    <row r="232" spans="1:17" x14ac:dyDescent="0.25">
      <c r="A232" t="s">
        <v>635</v>
      </c>
      <c r="B232" t="s">
        <v>636</v>
      </c>
      <c r="C232" t="e">
        <f>VLOOKUP(Table14[[#This Row],[2D RGB]],'Color Chart'!$A$2:$G$143,3,FALSE)</f>
        <v>#N/A</v>
      </c>
      <c r="D232" s="110" t="s">
        <v>637</v>
      </c>
      <c r="E232" s="110" t="s">
        <v>637</v>
      </c>
      <c r="F232" t="b">
        <f>EXACT(E232,D232)</f>
        <v>1</v>
      </c>
      <c r="G232" t="s">
        <v>15</v>
      </c>
      <c r="H232" t="s">
        <v>604</v>
      </c>
      <c r="I232">
        <v>1</v>
      </c>
      <c r="J232" s="110" t="s">
        <v>637</v>
      </c>
      <c r="K232" t="s">
        <v>644</v>
      </c>
      <c r="L232" s="496">
        <f>INT(MID(Table14[[#This Row],[2D RGB]],2,FIND(",",Table14[[#This Row],[2D RGB]],2)-2))</f>
        <v>0</v>
      </c>
      <c r="M232" s="496">
        <f>INT(MID(Table14[[#This Row],[2D RGB]],FIND(",",Table14[[#This Row],[2D RGB]],2)+1,FIND(",",Table14[[#This Row],[2D RGB]],FIND(",",Table14[[#This Row],[2D RGB]],2)+1)-FIND(",",Table14[[#This Row],[2D RGB]],2)-1))</f>
        <v>0</v>
      </c>
      <c r="N232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220</v>
      </c>
      <c r="O232" t="str">
        <f>INDEX($L$1:$N$1,0,MATCH(MAX(L232:N232),L232:N232,0))</f>
        <v>Blue</v>
      </c>
      <c r="P232" s="499">
        <f>SQRT(L232^2+M232^2+N232^2)</f>
        <v>220</v>
      </c>
      <c r="Q232" s="499">
        <f>P232-MAX(L232:N232)</f>
        <v>0</v>
      </c>
    </row>
    <row r="233" spans="1:17" x14ac:dyDescent="0.25">
      <c r="A233" t="s">
        <v>130</v>
      </c>
      <c r="B233" t="s">
        <v>131</v>
      </c>
      <c r="C233" t="str">
        <f>VLOOKUP(Table14[[#This Row],[2D RGB]],'Color Chart'!$A$2:$G$143,3,FALSE)</f>
        <v>blue</v>
      </c>
      <c r="D233" s="31" t="s">
        <v>132</v>
      </c>
      <c r="E233" s="31" t="s">
        <v>132</v>
      </c>
      <c r="F233" t="b">
        <f>EXACT(E233,D233)</f>
        <v>1</v>
      </c>
      <c r="G233" t="s">
        <v>15</v>
      </c>
      <c r="H233" t="s">
        <v>16</v>
      </c>
      <c r="I233">
        <v>0.8</v>
      </c>
      <c r="J233" s="31" t="s">
        <v>132</v>
      </c>
      <c r="K233" t="s">
        <v>19</v>
      </c>
      <c r="L233" s="496">
        <f>INT(MID(Table14[[#This Row],[2D RGB]],2,FIND(",",Table14[[#This Row],[2D RGB]],2)-2))</f>
        <v>0</v>
      </c>
      <c r="M233" s="496">
        <f>INT(MID(Table14[[#This Row],[2D RGB]],FIND(",",Table14[[#This Row],[2D RGB]],2)+1,FIND(",",Table14[[#This Row],[2D RGB]],FIND(",",Table14[[#This Row],[2D RGB]],2)+1)-FIND(",",Table14[[#This Row],[2D RGB]],2)-1))</f>
        <v>0</v>
      </c>
      <c r="N233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233" t="str">
        <f>INDEX($L$1:$N$1,0,MATCH(MAX(L233:N233),L233:N233,0))</f>
        <v>Blue</v>
      </c>
      <c r="P233" s="499">
        <f>SQRT(L233^2+M233^2+N233^2)</f>
        <v>255</v>
      </c>
      <c r="Q233" s="499">
        <f>P233-MAX(L233:N233)</f>
        <v>0</v>
      </c>
    </row>
    <row r="234" spans="1:17" x14ac:dyDescent="0.25">
      <c r="A234" t="s">
        <v>640</v>
      </c>
      <c r="B234" t="s">
        <v>640</v>
      </c>
      <c r="C234" t="str">
        <f>VLOOKUP(Table14[[#This Row],[2D RGB]],'Color Chart'!$A$2:$G$143,3,FALSE)</f>
        <v>blue</v>
      </c>
      <c r="D234" s="31" t="s">
        <v>132</v>
      </c>
      <c r="E234" s="141" t="s">
        <v>641</v>
      </c>
      <c r="F234" t="b">
        <f>EXACT(E234,D234)</f>
        <v>0</v>
      </c>
      <c r="G234" t="s">
        <v>15</v>
      </c>
      <c r="H234" t="s">
        <v>16</v>
      </c>
      <c r="I234">
        <v>1</v>
      </c>
      <c r="J234" s="141" t="s">
        <v>641</v>
      </c>
      <c r="K234" t="s">
        <v>423</v>
      </c>
      <c r="L234" s="496">
        <f>INT(MID(Table14[[#This Row],[2D RGB]],2,FIND(",",Table14[[#This Row],[2D RGB]],2)-2))</f>
        <v>0</v>
      </c>
      <c r="M234" s="496">
        <f>INT(MID(Table14[[#This Row],[2D RGB]],FIND(",",Table14[[#This Row],[2D RGB]],2)+1,FIND(",",Table14[[#This Row],[2D RGB]],FIND(",",Table14[[#This Row],[2D RGB]],2)+1)-FIND(",",Table14[[#This Row],[2D RGB]],2)-1))</f>
        <v>0</v>
      </c>
      <c r="N234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234" t="str">
        <f>INDEX($L$1:$N$1,0,MATCH(MAX(L234:N234),L234:N234,0))</f>
        <v>Blue</v>
      </c>
      <c r="P234" s="499">
        <f>SQRT(L234^2+M234^2+N234^2)</f>
        <v>255</v>
      </c>
      <c r="Q234" s="499">
        <f>P234-MAX(L234:N234)</f>
        <v>0</v>
      </c>
    </row>
    <row r="235" spans="1:17" x14ac:dyDescent="0.25">
      <c r="A235" t="s">
        <v>430</v>
      </c>
      <c r="B235" t="s">
        <v>431</v>
      </c>
      <c r="C235" t="str">
        <f>VLOOKUP(Table14[[#This Row],[2D RGB]],'Color Chart'!$A$2:$G$143,3,FALSE)</f>
        <v>blue</v>
      </c>
      <c r="D235" s="31" t="s">
        <v>132</v>
      </c>
      <c r="E235" s="31" t="s">
        <v>132</v>
      </c>
      <c r="F235" t="b">
        <f>EXACT(E235,D235)</f>
        <v>1</v>
      </c>
      <c r="G235" t="s">
        <v>33</v>
      </c>
      <c r="H235" t="s">
        <v>16</v>
      </c>
      <c r="I235">
        <v>0.19</v>
      </c>
      <c r="J235" s="31" t="s">
        <v>132</v>
      </c>
      <c r="K235" t="s">
        <v>19</v>
      </c>
      <c r="L235" s="496">
        <f>INT(MID(Table14[[#This Row],[2D RGB]],2,FIND(",",Table14[[#This Row],[2D RGB]],2)-2))</f>
        <v>0</v>
      </c>
      <c r="M235" s="496">
        <f>INT(MID(Table14[[#This Row],[2D RGB]],FIND(",",Table14[[#This Row],[2D RGB]],2)+1,FIND(",",Table14[[#This Row],[2D RGB]],FIND(",",Table14[[#This Row],[2D RGB]],2)+1)-FIND(",",Table14[[#This Row],[2D RGB]],2)-1))</f>
        <v>0</v>
      </c>
      <c r="N235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235" t="str">
        <f>INDEX($L$1:$N$1,0,MATCH(MAX(L235:N235),L235:N235,0))</f>
        <v>Blue</v>
      </c>
      <c r="P235" s="499">
        <f>SQRT(L235^2+M235^2+N235^2)</f>
        <v>255</v>
      </c>
      <c r="Q235" s="499">
        <f>P235-MAX(L235:N235)</f>
        <v>0</v>
      </c>
    </row>
    <row r="236" spans="1:17" x14ac:dyDescent="0.25">
      <c r="A236" t="s">
        <v>419</v>
      </c>
      <c r="B236" t="s">
        <v>420</v>
      </c>
      <c r="C236" t="str">
        <f>VLOOKUP(Table14[[#This Row],[2D RGB]],'Color Chart'!$A$2:$G$143,3,FALSE)</f>
        <v>blue</v>
      </c>
      <c r="D236" s="31" t="s">
        <v>132</v>
      </c>
      <c r="E236" s="31" t="s">
        <v>132</v>
      </c>
      <c r="F236" t="b">
        <f>EXACT(E236,D236)</f>
        <v>1</v>
      </c>
      <c r="G236" t="s">
        <v>33</v>
      </c>
      <c r="H236" t="s">
        <v>16</v>
      </c>
      <c r="I236">
        <v>0.2</v>
      </c>
      <c r="J236" s="31" t="s">
        <v>132</v>
      </c>
      <c r="K236" t="s">
        <v>19</v>
      </c>
      <c r="L236" s="496">
        <f>INT(MID(Table14[[#This Row],[2D RGB]],2,FIND(",",Table14[[#This Row],[2D RGB]],2)-2))</f>
        <v>0</v>
      </c>
      <c r="M236" s="496">
        <f>INT(MID(Table14[[#This Row],[2D RGB]],FIND(",",Table14[[#This Row],[2D RGB]],2)+1,FIND(",",Table14[[#This Row],[2D RGB]],FIND(",",Table14[[#This Row],[2D RGB]],2)+1)-FIND(",",Table14[[#This Row],[2D RGB]],2)-1))</f>
        <v>0</v>
      </c>
      <c r="N236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236" t="str">
        <f>INDEX($L$1:$N$1,0,MATCH(MAX(L236:N236),L236:N236,0))</f>
        <v>Blue</v>
      </c>
      <c r="P236" s="499">
        <f>SQRT(L236^2+M236^2+N236^2)</f>
        <v>255</v>
      </c>
      <c r="Q236" s="499">
        <f>P236-MAX(L236:N236)</f>
        <v>0</v>
      </c>
    </row>
    <row r="237" spans="1:17" x14ac:dyDescent="0.25">
      <c r="A237" t="s">
        <v>542</v>
      </c>
      <c r="B237" t="s">
        <v>543</v>
      </c>
      <c r="C237" t="str">
        <f>VLOOKUP(Table14[[#This Row],[2D RGB]],'Color Chart'!$A$2:$G$143,3,FALSE)</f>
        <v>blue</v>
      </c>
      <c r="D237" s="31" t="s">
        <v>132</v>
      </c>
      <c r="E237" s="132" t="s">
        <v>544</v>
      </c>
      <c r="F237" t="b">
        <f>EXACT(E237,D237)</f>
        <v>0</v>
      </c>
      <c r="G237" t="s">
        <v>33</v>
      </c>
      <c r="H237" t="s">
        <v>16</v>
      </c>
      <c r="I237">
        <v>0.7</v>
      </c>
      <c r="J237" s="132" t="s">
        <v>544</v>
      </c>
      <c r="K237" t="s">
        <v>360</v>
      </c>
      <c r="L237" s="496">
        <f>INT(MID(Table14[[#This Row],[2D RGB]],2,FIND(",",Table14[[#This Row],[2D RGB]],2)-2))</f>
        <v>0</v>
      </c>
      <c r="M237" s="496">
        <f>INT(MID(Table14[[#This Row],[2D RGB]],FIND(",",Table14[[#This Row],[2D RGB]],2)+1,FIND(",",Table14[[#This Row],[2D RGB]],FIND(",",Table14[[#This Row],[2D RGB]],2)+1)-FIND(",",Table14[[#This Row],[2D RGB]],2)-1))</f>
        <v>0</v>
      </c>
      <c r="N237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237" t="str">
        <f>INDEX($L$1:$N$1,0,MATCH(MAX(L237:N237),L237:N237,0))</f>
        <v>Blue</v>
      </c>
      <c r="P237" s="499">
        <f>SQRT(L237^2+M237^2+N237^2)</f>
        <v>255</v>
      </c>
      <c r="Q237" s="499">
        <f>P237-MAX(L237:N237)</f>
        <v>0</v>
      </c>
    </row>
    <row r="238" spans="1:17" x14ac:dyDescent="0.25">
      <c r="A238" t="s">
        <v>501</v>
      </c>
      <c r="B238" t="s">
        <v>502</v>
      </c>
      <c r="C238" t="e">
        <f>VLOOKUP(Table14[[#This Row],[2D RGB]],'Color Chart'!$A$2:$G$143,3,FALSE)</f>
        <v>#N/A</v>
      </c>
      <c r="D238" s="79" t="s">
        <v>503</v>
      </c>
      <c r="E238" s="124" t="s">
        <v>504</v>
      </c>
      <c r="F238" t="b">
        <f>EXACT(E238,D238)</f>
        <v>0</v>
      </c>
      <c r="G238" t="s">
        <v>15</v>
      </c>
      <c r="H238" t="s">
        <v>16</v>
      </c>
      <c r="I238">
        <v>0.4</v>
      </c>
      <c r="J238" s="124" t="s">
        <v>504</v>
      </c>
      <c r="K238" t="s">
        <v>360</v>
      </c>
      <c r="L238" s="496">
        <f>INT(MID(Table14[[#This Row],[2D RGB]],2,FIND(",",Table14[[#This Row],[2D RGB]],2)-2))</f>
        <v>10</v>
      </c>
      <c r="M238" s="496">
        <f>INT(MID(Table14[[#This Row],[2D RGB]],FIND(",",Table14[[#This Row],[2D RGB]],2)+1,FIND(",",Table14[[#This Row],[2D RGB]],FIND(",",Table14[[#This Row],[2D RGB]],2)+1)-FIND(",",Table14[[#This Row],[2D RGB]],2)-1))</f>
        <v>10</v>
      </c>
      <c r="N238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250</v>
      </c>
      <c r="O238" t="str">
        <f>INDEX($L$1:$N$1,0,MATCH(MAX(L238:N238),L238:N238,0))</f>
        <v>Blue</v>
      </c>
      <c r="P238" s="499">
        <f>SQRT(L238^2+M238^2+N238^2)</f>
        <v>250.3996805109783</v>
      </c>
      <c r="Q238" s="499">
        <f>P238-MAX(L238:N238)</f>
        <v>0.39968051097829971</v>
      </c>
    </row>
    <row r="239" spans="1:17" x14ac:dyDescent="0.25">
      <c r="A239" t="s">
        <v>488</v>
      </c>
      <c r="B239" t="s">
        <v>489</v>
      </c>
      <c r="C239" t="e">
        <f>VLOOKUP(Table14[[#This Row],[2D RGB]],'Color Chart'!$A$2:$G$143,3,FALSE)</f>
        <v>#N/A</v>
      </c>
      <c r="D239" s="77" t="s">
        <v>490</v>
      </c>
      <c r="E239" s="121" t="s">
        <v>491</v>
      </c>
      <c r="F239" t="b">
        <f>EXACT(E239,D239)</f>
        <v>0</v>
      </c>
      <c r="G239" t="s">
        <v>15</v>
      </c>
      <c r="H239" t="s">
        <v>16</v>
      </c>
      <c r="I239">
        <v>0.4</v>
      </c>
      <c r="J239" s="121" t="s">
        <v>491</v>
      </c>
      <c r="K239" t="s">
        <v>360</v>
      </c>
      <c r="L239" s="496">
        <f>INT(MID(Table14[[#This Row],[2D RGB]],2,FIND(",",Table14[[#This Row],[2D RGB]],2)-2))</f>
        <v>0</v>
      </c>
      <c r="M239" s="496">
        <f>INT(MID(Table14[[#This Row],[2D RGB]],FIND(",",Table14[[#This Row],[2D RGB]],2)+1,FIND(",",Table14[[#This Row],[2D RGB]],FIND(",",Table14[[#This Row],[2D RGB]],2)+1)-FIND(",",Table14[[#This Row],[2D RGB]],2)-1))</f>
        <v>64</v>
      </c>
      <c r="N239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128</v>
      </c>
      <c r="O239" t="str">
        <f>INDEX($L$1:$N$1,0,MATCH(MAX(L239:N239),L239:N239,0))</f>
        <v>Blue</v>
      </c>
      <c r="P239" s="499">
        <f>SQRT(L239^2+M239^2+N239^2)</f>
        <v>143.10835055998655</v>
      </c>
      <c r="Q239" s="499">
        <f>P239-MAX(L239:N239)</f>
        <v>15.108350559986548</v>
      </c>
    </row>
    <row r="240" spans="1:17" x14ac:dyDescent="0.25">
      <c r="A240" t="s">
        <v>572</v>
      </c>
      <c r="B240" t="s">
        <v>572</v>
      </c>
      <c r="C240" t="e">
        <f>VLOOKUP(Table14[[#This Row],[2D RGB]],'Color Chart'!$A$2:$G$143,3,FALSE)</f>
        <v>#N/A</v>
      </c>
      <c r="D240" s="97" t="s">
        <v>170</v>
      </c>
      <c r="E240" s="97" t="s">
        <v>170</v>
      </c>
      <c r="F240" t="b">
        <f>EXACT(E240,D240)</f>
        <v>1</v>
      </c>
      <c r="G240" t="s">
        <v>33</v>
      </c>
      <c r="H240" t="s">
        <v>33</v>
      </c>
      <c r="I240">
        <v>1</v>
      </c>
      <c r="J240" s="97" t="s">
        <v>170</v>
      </c>
      <c r="K240" t="s">
        <v>19</v>
      </c>
      <c r="L240" s="496">
        <f>INT(MID(Table14[[#This Row],[2D RGB]],2,FIND(",",Table14[[#This Row],[2D RGB]],2)-2))</f>
        <v>128</v>
      </c>
      <c r="M240" s="496">
        <f>INT(MID(Table14[[#This Row],[2D RGB]],FIND(",",Table14[[#This Row],[2D RGB]],2)+1,FIND(",",Table14[[#This Row],[2D RGB]],FIND(",",Table14[[#This Row],[2D RGB]],2)+1)-FIND(",",Table14[[#This Row],[2D RGB]],2)-1))</f>
        <v>0</v>
      </c>
      <c r="N240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240" t="str">
        <f>INDEX($L$1:$N$1,0,MATCH(MAX(L240:N240),L240:N240,0))</f>
        <v>Blue</v>
      </c>
      <c r="P240" s="499">
        <f>SQRT(L240^2+M240^2+N240^2)</f>
        <v>285.32262440963211</v>
      </c>
      <c r="Q240" s="499">
        <f>P240-MAX(L240:N240)</f>
        <v>30.322624409632112</v>
      </c>
    </row>
    <row r="241" spans="1:17" x14ac:dyDescent="0.25">
      <c r="A241" t="s">
        <v>580</v>
      </c>
      <c r="B241" t="s">
        <v>580</v>
      </c>
      <c r="C241" t="e">
        <f>VLOOKUP(Table14[[#This Row],[2D RGB]],'Color Chart'!$A$2:$G$143,3,FALSE)</f>
        <v>#N/A</v>
      </c>
      <c r="D241" s="102" t="s">
        <v>581</v>
      </c>
      <c r="E241" s="102" t="s">
        <v>581</v>
      </c>
      <c r="F241" t="b">
        <f>EXACT(E241,D241)</f>
        <v>1</v>
      </c>
      <c r="G241" t="s">
        <v>33</v>
      </c>
      <c r="H241" t="s">
        <v>33</v>
      </c>
      <c r="I241">
        <v>1</v>
      </c>
      <c r="J241" s="102" t="s">
        <v>581</v>
      </c>
      <c r="K241" t="s">
        <v>19</v>
      </c>
      <c r="L241" s="496">
        <f>INT(MID(Table14[[#This Row],[2D RGB]],2,FIND(",",Table14[[#This Row],[2D RGB]],2)-2))</f>
        <v>0</v>
      </c>
      <c r="M241" s="496">
        <f>INT(MID(Table14[[#This Row],[2D RGB]],FIND(",",Table14[[#This Row],[2D RGB]],2)+1,FIND(",",Table14[[#This Row],[2D RGB]],FIND(",",Table14[[#This Row],[2D RGB]],2)+1)-FIND(",",Table14[[#This Row],[2D RGB]],2)-1))</f>
        <v>128</v>
      </c>
      <c r="N241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241" t="str">
        <f>INDEX($L$1:$N$1,0,MATCH(MAX(L241:N241),L241:N241,0))</f>
        <v>Blue</v>
      </c>
      <c r="P241" s="499">
        <f>SQRT(L241^2+M241^2+N241^2)</f>
        <v>285.32262440963211</v>
      </c>
      <c r="Q241" s="499">
        <f>P241-MAX(L241:N241)</f>
        <v>30.322624409632112</v>
      </c>
    </row>
    <row r="242" spans="1:17" x14ac:dyDescent="0.25">
      <c r="A242" t="s">
        <v>178</v>
      </c>
      <c r="B242" t="s">
        <v>179</v>
      </c>
      <c r="C242" t="str">
        <f>VLOOKUP(Table14[[#This Row],[2D RGB]],'Color Chart'!$A$2:$G$143,3,FALSE)</f>
        <v>royal blue</v>
      </c>
      <c r="D242" s="42" t="s">
        <v>180</v>
      </c>
      <c r="E242" s="42" t="s">
        <v>180</v>
      </c>
      <c r="F242" t="b">
        <f>EXACT(E242,D242)</f>
        <v>1</v>
      </c>
      <c r="G242" t="s">
        <v>15</v>
      </c>
      <c r="H242" t="s">
        <v>16</v>
      </c>
      <c r="I242">
        <v>0.49</v>
      </c>
      <c r="J242" s="42" t="s">
        <v>180</v>
      </c>
      <c r="K242" t="s">
        <v>19</v>
      </c>
      <c r="L242" s="496">
        <f>INT(MID(Table14[[#This Row],[2D RGB]],2,FIND(",",Table14[[#This Row],[2D RGB]],2)-2))</f>
        <v>65</v>
      </c>
      <c r="M242" s="496">
        <f>INT(MID(Table14[[#This Row],[2D RGB]],FIND(",",Table14[[#This Row],[2D RGB]],2)+1,FIND(",",Table14[[#This Row],[2D RGB]],FIND(",",Table14[[#This Row],[2D RGB]],2)+1)-FIND(",",Table14[[#This Row],[2D RGB]],2)-1))</f>
        <v>105</v>
      </c>
      <c r="N242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225</v>
      </c>
      <c r="O242" t="str">
        <f>INDEX($L$1:$N$1,0,MATCH(MAX(L242:N242),L242:N242,0))</f>
        <v>Blue</v>
      </c>
      <c r="P242" s="499">
        <f>SQRT(L242^2+M242^2+N242^2)</f>
        <v>256.66125535421196</v>
      </c>
      <c r="Q242" s="499">
        <f>P242-MAX(L242:N242)</f>
        <v>31.66125535421196</v>
      </c>
    </row>
    <row r="243" spans="1:17" x14ac:dyDescent="0.25">
      <c r="A243" t="s">
        <v>382</v>
      </c>
      <c r="B243" t="s">
        <v>77</v>
      </c>
      <c r="C243" t="e">
        <f>VLOOKUP(Table14[[#This Row],[2D RGB]],'Color Chart'!$A$2:$G$143,3,FALSE)</f>
        <v>#N/A</v>
      </c>
      <c r="D243" s="63" t="s">
        <v>383</v>
      </c>
      <c r="E243" s="63" t="s">
        <v>383</v>
      </c>
      <c r="F243" t="b">
        <f>EXACT(E243,D243)</f>
        <v>1</v>
      </c>
      <c r="G243" t="s">
        <v>15</v>
      </c>
      <c r="H243" t="s">
        <v>33</v>
      </c>
      <c r="I243">
        <v>1</v>
      </c>
      <c r="J243" s="63" t="s">
        <v>383</v>
      </c>
      <c r="K243" t="s">
        <v>19</v>
      </c>
      <c r="L243" s="496">
        <f>INT(MID(Table14[[#This Row],[2D RGB]],2,FIND(",",Table14[[#This Row],[2D RGB]],2)-2))</f>
        <v>20</v>
      </c>
      <c r="M243" s="496">
        <f>INT(MID(Table14[[#This Row],[2D RGB]],FIND(",",Table14[[#This Row],[2D RGB]],2)+1,FIND(",",Table14[[#This Row],[2D RGB]],FIND(",",Table14[[#This Row],[2D RGB]],2)+1)-FIND(",",Table14[[#This Row],[2D RGB]],2)-1))</f>
        <v>144</v>
      </c>
      <c r="N243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243" t="str">
        <f>INDEX($L$1:$N$1,0,MATCH(MAX(L243:N243),L243:N243,0))</f>
        <v>Blue</v>
      </c>
      <c r="P243" s="499">
        <f>SQRT(L243^2+M243^2+N243^2)</f>
        <v>293.53194034039973</v>
      </c>
      <c r="Q243" s="499">
        <f>P243-MAX(L243:N243)</f>
        <v>38.531940340399728</v>
      </c>
    </row>
    <row r="244" spans="1:17" x14ac:dyDescent="0.25">
      <c r="A244" t="s">
        <v>76</v>
      </c>
      <c r="B244" t="s">
        <v>77</v>
      </c>
      <c r="C244" t="str">
        <f>VLOOKUP(Table14[[#This Row],[2D RGB]],'Color Chart'!$A$2:$G$143,3,FALSE)</f>
        <v>dodger blue</v>
      </c>
      <c r="D244" s="18" t="s">
        <v>78</v>
      </c>
      <c r="E244" s="18" t="s">
        <v>78</v>
      </c>
      <c r="F244" t="b">
        <f>EXACT(E244,D244)</f>
        <v>1</v>
      </c>
      <c r="G244" t="s">
        <v>15</v>
      </c>
      <c r="H244" t="s">
        <v>16</v>
      </c>
      <c r="I244">
        <v>0.24</v>
      </c>
      <c r="J244" s="18" t="s">
        <v>78</v>
      </c>
      <c r="K244" t="s">
        <v>19</v>
      </c>
      <c r="L244" s="496">
        <f>INT(MID(Table14[[#This Row],[2D RGB]],2,FIND(",",Table14[[#This Row],[2D RGB]],2)-2))</f>
        <v>30</v>
      </c>
      <c r="M244" s="496">
        <f>INT(MID(Table14[[#This Row],[2D RGB]],FIND(",",Table14[[#This Row],[2D RGB]],2)+1,FIND(",",Table14[[#This Row],[2D RGB]],FIND(",",Table14[[#This Row],[2D RGB]],2)+1)-FIND(",",Table14[[#This Row],[2D RGB]],2)-1))</f>
        <v>144</v>
      </c>
      <c r="N244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244" t="str">
        <f>INDEX($L$1:$N$1,0,MATCH(MAX(L244:N244),L244:N244,0))</f>
        <v>Blue</v>
      </c>
      <c r="P244" s="499">
        <f>SQRT(L244^2+M244^2+N244^2)</f>
        <v>294.38240436547835</v>
      </c>
      <c r="Q244" s="499">
        <f>P244-MAX(L244:N244)</f>
        <v>39.382404365478351</v>
      </c>
    </row>
    <row r="245" spans="1:17" x14ac:dyDescent="0.25">
      <c r="A245" t="s">
        <v>223</v>
      </c>
      <c r="B245" t="s">
        <v>224</v>
      </c>
      <c r="C245" t="str">
        <f>VLOOKUP(Table14[[#This Row],[2D RGB]],'Color Chart'!$A$2:$G$143,3,FALSE)</f>
        <v>dodger blue</v>
      </c>
      <c r="D245" s="18" t="s">
        <v>78</v>
      </c>
      <c r="E245" s="18" t="s">
        <v>78</v>
      </c>
      <c r="F245" t="b">
        <f>EXACT(E245,D245)</f>
        <v>1</v>
      </c>
      <c r="G245" t="s">
        <v>15</v>
      </c>
      <c r="H245" t="s">
        <v>16</v>
      </c>
      <c r="I245">
        <v>0.24</v>
      </c>
      <c r="J245" s="18" t="s">
        <v>78</v>
      </c>
      <c r="K245" t="s">
        <v>19</v>
      </c>
      <c r="L245" s="496">
        <f>INT(MID(Table14[[#This Row],[2D RGB]],2,FIND(",",Table14[[#This Row],[2D RGB]],2)-2))</f>
        <v>30</v>
      </c>
      <c r="M245" s="496">
        <f>INT(MID(Table14[[#This Row],[2D RGB]],FIND(",",Table14[[#This Row],[2D RGB]],2)+1,FIND(",",Table14[[#This Row],[2D RGB]],FIND(",",Table14[[#This Row],[2D RGB]],2)+1)-FIND(",",Table14[[#This Row],[2D RGB]],2)-1))</f>
        <v>144</v>
      </c>
      <c r="N245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245" t="str">
        <f>INDEX($L$1:$N$1,0,MATCH(MAX(L245:N245),L245:N245,0))</f>
        <v>Blue</v>
      </c>
      <c r="P245" s="499">
        <f>SQRT(L245^2+M245^2+N245^2)</f>
        <v>294.38240436547835</v>
      </c>
      <c r="Q245" s="499">
        <f>P245-MAX(L245:N245)</f>
        <v>39.382404365478351</v>
      </c>
    </row>
    <row r="246" spans="1:17" x14ac:dyDescent="0.25">
      <c r="A246" t="s">
        <v>175</v>
      </c>
      <c r="B246" t="s">
        <v>176</v>
      </c>
      <c r="C246" t="str">
        <f>VLOOKUP(Table14[[#This Row],[2D RGB]],'Color Chart'!$A$2:$G$143,3,FALSE)</f>
        <v>dodger blue</v>
      </c>
      <c r="D246" s="18" t="s">
        <v>78</v>
      </c>
      <c r="E246" s="18" t="s">
        <v>78</v>
      </c>
      <c r="F246" t="b">
        <f>EXACT(E246,D246)</f>
        <v>1</v>
      </c>
      <c r="G246" t="s">
        <v>15</v>
      </c>
      <c r="H246" t="s">
        <v>16</v>
      </c>
      <c r="I246">
        <v>0.49</v>
      </c>
      <c r="J246" s="18" t="s">
        <v>78</v>
      </c>
      <c r="K246" t="s">
        <v>19</v>
      </c>
      <c r="L246" s="496">
        <f>INT(MID(Table14[[#This Row],[2D RGB]],2,FIND(",",Table14[[#This Row],[2D RGB]],2)-2))</f>
        <v>30</v>
      </c>
      <c r="M246" s="496">
        <f>INT(MID(Table14[[#This Row],[2D RGB]],FIND(",",Table14[[#This Row],[2D RGB]],2)+1,FIND(",",Table14[[#This Row],[2D RGB]],FIND(",",Table14[[#This Row],[2D RGB]],2)+1)-FIND(",",Table14[[#This Row],[2D RGB]],2)-1))</f>
        <v>144</v>
      </c>
      <c r="N246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246" t="str">
        <f>INDEX($L$1:$N$1,0,MATCH(MAX(L246:N246),L246:N246,0))</f>
        <v>Blue</v>
      </c>
      <c r="P246" s="499">
        <f>SQRT(L246^2+M246^2+N246^2)</f>
        <v>294.38240436547835</v>
      </c>
      <c r="Q246" s="499">
        <f>P246-MAX(L246:N246)</f>
        <v>39.382404365478351</v>
      </c>
    </row>
    <row r="247" spans="1:17" x14ac:dyDescent="0.25">
      <c r="A247" t="s">
        <v>203</v>
      </c>
      <c r="B247" t="s">
        <v>204</v>
      </c>
      <c r="C247" t="str">
        <f>VLOOKUP(Table14[[#This Row],[2D RGB]],'Color Chart'!$A$2:$G$143,3,FALSE)</f>
        <v>blue violet</v>
      </c>
      <c r="D247" s="47" t="s">
        <v>205</v>
      </c>
      <c r="E247" s="47" t="s">
        <v>205</v>
      </c>
      <c r="F247" t="b">
        <f>EXACT(E247,D247)</f>
        <v>1</v>
      </c>
      <c r="G247" t="s">
        <v>15</v>
      </c>
      <c r="H247" t="s">
        <v>16</v>
      </c>
      <c r="I247">
        <v>0.49</v>
      </c>
      <c r="J247" s="47" t="s">
        <v>205</v>
      </c>
      <c r="K247" t="s">
        <v>19</v>
      </c>
      <c r="L247" s="496">
        <f>INT(MID(Table14[[#This Row],[2D RGB]],2,FIND(",",Table14[[#This Row],[2D RGB]],2)-2))</f>
        <v>138</v>
      </c>
      <c r="M247" s="496">
        <f>INT(MID(Table14[[#This Row],[2D RGB]],FIND(",",Table14[[#This Row],[2D RGB]],2)+1,FIND(",",Table14[[#This Row],[2D RGB]],FIND(",",Table14[[#This Row],[2D RGB]],2)+1)-FIND(",",Table14[[#This Row],[2D RGB]],2)-1))</f>
        <v>43</v>
      </c>
      <c r="N247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226</v>
      </c>
      <c r="O247" t="str">
        <f>INDEX($L$1:$N$1,0,MATCH(MAX(L247:N247),L247:N247,0))</f>
        <v>Blue</v>
      </c>
      <c r="P247" s="499">
        <f>SQRT(L247^2+M247^2+N247^2)</f>
        <v>268.27038599144709</v>
      </c>
      <c r="Q247" s="499">
        <f>P247-MAX(L247:N247)</f>
        <v>42.270385991447085</v>
      </c>
    </row>
    <row r="248" spans="1:17" x14ac:dyDescent="0.25">
      <c r="A248" t="s">
        <v>433</v>
      </c>
      <c r="B248" t="s">
        <v>405</v>
      </c>
      <c r="C248" t="str">
        <f>VLOOKUP(Table14[[#This Row],[2D RGB]],'Color Chart'!$A$2:$G$143,3,FALSE)</f>
        <v>dark violet</v>
      </c>
      <c r="D248" s="65" t="s">
        <v>406</v>
      </c>
      <c r="E248" s="65" t="s">
        <v>406</v>
      </c>
      <c r="F248" t="b">
        <f>EXACT(E248,D248)</f>
        <v>1</v>
      </c>
      <c r="G248" t="s">
        <v>33</v>
      </c>
      <c r="H248" t="s">
        <v>16</v>
      </c>
      <c r="I248">
        <v>0</v>
      </c>
      <c r="J248" s="65" t="s">
        <v>406</v>
      </c>
      <c r="K248" t="s">
        <v>19</v>
      </c>
      <c r="L248" s="496">
        <f>INT(MID(Table14[[#This Row],[2D RGB]],2,FIND(",",Table14[[#This Row],[2D RGB]],2)-2))</f>
        <v>148</v>
      </c>
      <c r="M248" s="496">
        <f>INT(MID(Table14[[#This Row],[2D RGB]],FIND(",",Table14[[#This Row],[2D RGB]],2)+1,FIND(",",Table14[[#This Row],[2D RGB]],FIND(",",Table14[[#This Row],[2D RGB]],2)+1)-FIND(",",Table14[[#This Row],[2D RGB]],2)-1))</f>
        <v>0</v>
      </c>
      <c r="N248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211</v>
      </c>
      <c r="O248" t="str">
        <f>INDEX($L$1:$N$1,0,MATCH(MAX(L248:N248),L248:N248,0))</f>
        <v>Blue</v>
      </c>
      <c r="P248" s="499">
        <f>SQRT(L248^2+M248^2+N248^2)</f>
        <v>257.73047937719747</v>
      </c>
      <c r="Q248" s="499">
        <f>P248-MAX(L248:N248)</f>
        <v>46.730479377197469</v>
      </c>
    </row>
    <row r="249" spans="1:17" x14ac:dyDescent="0.25">
      <c r="A249" t="s">
        <v>599</v>
      </c>
      <c r="B249" t="s">
        <v>405</v>
      </c>
      <c r="C249" t="str">
        <f>VLOOKUP(Table14[[#This Row],[2D RGB]],'Color Chart'!$A$2:$G$143,3,FALSE)</f>
        <v>dark violet</v>
      </c>
      <c r="D249" s="65" t="s">
        <v>406</v>
      </c>
      <c r="E249" s="65" t="s">
        <v>406</v>
      </c>
      <c r="F249" t="b">
        <f>EXACT(E249,D249)</f>
        <v>1</v>
      </c>
      <c r="G249" t="s">
        <v>33</v>
      </c>
      <c r="H249" t="s">
        <v>16</v>
      </c>
      <c r="I249">
        <v>0</v>
      </c>
      <c r="J249" s="65" t="s">
        <v>406</v>
      </c>
      <c r="K249" t="s">
        <v>19</v>
      </c>
      <c r="L249" s="496">
        <f>INT(MID(Table14[[#This Row],[2D RGB]],2,FIND(",",Table14[[#This Row],[2D RGB]],2)-2))</f>
        <v>148</v>
      </c>
      <c r="M249" s="496">
        <f>INT(MID(Table14[[#This Row],[2D RGB]],FIND(",",Table14[[#This Row],[2D RGB]],2)+1,FIND(",",Table14[[#This Row],[2D RGB]],FIND(",",Table14[[#This Row],[2D RGB]],2)+1)-FIND(",",Table14[[#This Row],[2D RGB]],2)-1))</f>
        <v>0</v>
      </c>
      <c r="N249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211</v>
      </c>
      <c r="O249" t="str">
        <f>INDEX($L$1:$N$1,0,MATCH(MAX(L249:N249),L249:N249,0))</f>
        <v>Blue</v>
      </c>
      <c r="P249" s="499">
        <f>SQRT(L249^2+M249^2+N249^2)</f>
        <v>257.73047937719747</v>
      </c>
      <c r="Q249" s="499">
        <f>P249-MAX(L249:N249)</f>
        <v>46.730479377197469</v>
      </c>
    </row>
    <row r="250" spans="1:17" x14ac:dyDescent="0.25">
      <c r="A250" t="s">
        <v>404</v>
      </c>
      <c r="B250" t="s">
        <v>405</v>
      </c>
      <c r="C250" t="str">
        <f>VLOOKUP(Table14[[#This Row],[2D RGB]],'Color Chart'!$A$2:$G$143,3,FALSE)</f>
        <v>dark violet</v>
      </c>
      <c r="D250" s="65" t="s">
        <v>406</v>
      </c>
      <c r="E250" s="65" t="s">
        <v>406</v>
      </c>
      <c r="F250" t="b">
        <f>EXACT(E250,D250)</f>
        <v>1</v>
      </c>
      <c r="G250" t="s">
        <v>33</v>
      </c>
      <c r="H250" t="s">
        <v>33</v>
      </c>
      <c r="I250">
        <v>1</v>
      </c>
      <c r="J250" s="65" t="s">
        <v>406</v>
      </c>
      <c r="K250" t="s">
        <v>19</v>
      </c>
      <c r="L250" s="496">
        <f>INT(MID(Table14[[#This Row],[2D RGB]],2,FIND(",",Table14[[#This Row],[2D RGB]],2)-2))</f>
        <v>148</v>
      </c>
      <c r="M250" s="496">
        <f>INT(MID(Table14[[#This Row],[2D RGB]],FIND(",",Table14[[#This Row],[2D RGB]],2)+1,FIND(",",Table14[[#This Row],[2D RGB]],FIND(",",Table14[[#This Row],[2D RGB]],2)+1)-FIND(",",Table14[[#This Row],[2D RGB]],2)-1))</f>
        <v>0</v>
      </c>
      <c r="N250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211</v>
      </c>
      <c r="O250" t="str">
        <f>INDEX($L$1:$N$1,0,MATCH(MAX(L250:N250),L250:N250,0))</f>
        <v>Blue</v>
      </c>
      <c r="P250" s="499">
        <f>SQRT(L250^2+M250^2+N250^2)</f>
        <v>257.73047937719747</v>
      </c>
      <c r="Q250" s="499">
        <f>P250-MAX(L250:N250)</f>
        <v>46.730479377197469</v>
      </c>
    </row>
    <row r="251" spans="1:17" x14ac:dyDescent="0.25">
      <c r="A251" t="s">
        <v>124</v>
      </c>
      <c r="B251" t="s">
        <v>125</v>
      </c>
      <c r="C251" t="str">
        <f>VLOOKUP(Table14[[#This Row],[2D RGB]],'Color Chart'!$A$2:$G$143,3,FALSE)</f>
        <v>steel blue</v>
      </c>
      <c r="D251" s="29" t="s">
        <v>126</v>
      </c>
      <c r="E251" s="29" t="s">
        <v>126</v>
      </c>
      <c r="F251" t="b">
        <f>EXACT(E251,D251)</f>
        <v>1</v>
      </c>
      <c r="G251" t="s">
        <v>15</v>
      </c>
      <c r="H251" t="s">
        <v>16</v>
      </c>
      <c r="I251">
        <v>0.2</v>
      </c>
      <c r="J251" s="29" t="s">
        <v>126</v>
      </c>
      <c r="K251" t="s">
        <v>19</v>
      </c>
      <c r="L251" s="496">
        <f>INT(MID(Table14[[#This Row],[2D RGB]],2,FIND(",",Table14[[#This Row],[2D RGB]],2)-2))</f>
        <v>70</v>
      </c>
      <c r="M251" s="496">
        <f>INT(MID(Table14[[#This Row],[2D RGB]],FIND(",",Table14[[#This Row],[2D RGB]],2)+1,FIND(",",Table14[[#This Row],[2D RGB]],FIND(",",Table14[[#This Row],[2D RGB]],2)+1)-FIND(",",Table14[[#This Row],[2D RGB]],2)-1))</f>
        <v>130</v>
      </c>
      <c r="N251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180</v>
      </c>
      <c r="O251" t="str">
        <f>INDEX($L$1:$N$1,0,MATCH(MAX(L251:N251),L251:N251,0))</f>
        <v>Blue</v>
      </c>
      <c r="P251" s="499">
        <f>SQRT(L251^2+M251^2+N251^2)</f>
        <v>232.80893453645632</v>
      </c>
      <c r="Q251" s="499">
        <f>P251-MAX(L251:N251)</f>
        <v>52.80893453645632</v>
      </c>
    </row>
    <row r="252" spans="1:17" x14ac:dyDescent="0.25">
      <c r="A252" t="s">
        <v>182</v>
      </c>
      <c r="B252" t="s">
        <v>183</v>
      </c>
      <c r="C252" t="str">
        <f>VLOOKUP(Table14[[#This Row],[2D RGB]],'Color Chart'!$A$2:$G$143,3,FALSE)</f>
        <v>steel blue</v>
      </c>
      <c r="D252" s="29" t="s">
        <v>126</v>
      </c>
      <c r="E252" s="29" t="s">
        <v>126</v>
      </c>
      <c r="F252" t="b">
        <f>EXACT(E252,D252)</f>
        <v>1</v>
      </c>
      <c r="G252" t="s">
        <v>15</v>
      </c>
      <c r="H252" t="s">
        <v>16</v>
      </c>
      <c r="I252">
        <v>0.47</v>
      </c>
      <c r="J252" s="29" t="s">
        <v>126</v>
      </c>
      <c r="K252" t="s">
        <v>19</v>
      </c>
      <c r="L252" s="496">
        <f>INT(MID(Table14[[#This Row],[2D RGB]],2,FIND(",",Table14[[#This Row],[2D RGB]],2)-2))</f>
        <v>70</v>
      </c>
      <c r="M252" s="496">
        <f>INT(MID(Table14[[#This Row],[2D RGB]],FIND(",",Table14[[#This Row],[2D RGB]],2)+1,FIND(",",Table14[[#This Row],[2D RGB]],FIND(",",Table14[[#This Row],[2D RGB]],2)+1)-FIND(",",Table14[[#This Row],[2D RGB]],2)-1))</f>
        <v>130</v>
      </c>
      <c r="N252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180</v>
      </c>
      <c r="O252" t="str">
        <f>INDEX($L$1:$N$1,0,MATCH(MAX(L252:N252),L252:N252,0))</f>
        <v>Blue</v>
      </c>
      <c r="P252" s="499">
        <f>SQRT(L252^2+M252^2+N252^2)</f>
        <v>232.80893453645632</v>
      </c>
      <c r="Q252" s="499">
        <f>P252-MAX(L252:N252)</f>
        <v>52.80893453645632</v>
      </c>
    </row>
    <row r="253" spans="1:17" x14ac:dyDescent="0.25">
      <c r="A253" t="s">
        <v>184</v>
      </c>
      <c r="B253" t="s">
        <v>183</v>
      </c>
      <c r="C253" t="str">
        <f>VLOOKUP(Table14[[#This Row],[2D RGB]],'Color Chart'!$A$2:$G$143,3,FALSE)</f>
        <v>steel blue</v>
      </c>
      <c r="D253" s="29" t="s">
        <v>126</v>
      </c>
      <c r="E253" s="29" t="s">
        <v>126</v>
      </c>
      <c r="F253" t="b">
        <f>EXACT(E253,D253)</f>
        <v>1</v>
      </c>
      <c r="G253" t="s">
        <v>15</v>
      </c>
      <c r="H253" t="s">
        <v>16</v>
      </c>
      <c r="I253">
        <v>0.5</v>
      </c>
      <c r="J253" s="29" t="s">
        <v>126</v>
      </c>
      <c r="K253" t="s">
        <v>19</v>
      </c>
      <c r="L253" s="496">
        <f>INT(MID(Table14[[#This Row],[2D RGB]],2,FIND(",",Table14[[#This Row],[2D RGB]],2)-2))</f>
        <v>70</v>
      </c>
      <c r="M253" s="496">
        <f>INT(MID(Table14[[#This Row],[2D RGB]],FIND(",",Table14[[#This Row],[2D RGB]],2)+1,FIND(",",Table14[[#This Row],[2D RGB]],FIND(",",Table14[[#This Row],[2D RGB]],2)+1)-FIND(",",Table14[[#This Row],[2D RGB]],2)-1))</f>
        <v>130</v>
      </c>
      <c r="N253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180</v>
      </c>
      <c r="O253" t="str">
        <f>INDEX($L$1:$N$1,0,MATCH(MAX(L253:N253),L253:N253,0))</f>
        <v>Blue</v>
      </c>
      <c r="P253" s="499">
        <f>SQRT(L253^2+M253^2+N253^2)</f>
        <v>232.80893453645632</v>
      </c>
      <c r="Q253" s="499">
        <f>P253-MAX(L253:N253)</f>
        <v>52.80893453645632</v>
      </c>
    </row>
    <row r="254" spans="1:17" x14ac:dyDescent="0.25">
      <c r="A254" t="s">
        <v>471</v>
      </c>
      <c r="B254" t="s">
        <v>472</v>
      </c>
      <c r="C254" t="e">
        <f>VLOOKUP(Table14[[#This Row],[2D RGB]],'Color Chart'!$A$2:$G$143,3,FALSE)</f>
        <v>#N/A</v>
      </c>
      <c r="D254" s="73" t="s">
        <v>473</v>
      </c>
      <c r="E254" s="73" t="s">
        <v>473</v>
      </c>
      <c r="F254" t="b">
        <f>EXACT(E254,D254)</f>
        <v>1</v>
      </c>
      <c r="G254" t="s">
        <v>33</v>
      </c>
      <c r="H254" t="s">
        <v>16</v>
      </c>
      <c r="I254">
        <v>0.39</v>
      </c>
      <c r="J254" s="73" t="s">
        <v>473</v>
      </c>
      <c r="K254" t="s">
        <v>19</v>
      </c>
      <c r="L254" s="496">
        <f>INT(MID(Table14[[#This Row],[2D RGB]],2,FIND(",",Table14[[#This Row],[2D RGB]],2)-2))</f>
        <v>128</v>
      </c>
      <c r="M254" s="496">
        <f>INT(MID(Table14[[#This Row],[2D RGB]],FIND(",",Table14[[#This Row],[2D RGB]],2)+1,FIND(",",Table14[[#This Row],[2D RGB]],FIND(",",Table14[[#This Row],[2D RGB]],2)+1)-FIND(",",Table14[[#This Row],[2D RGB]],2)-1))</f>
        <v>128</v>
      </c>
      <c r="N254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254</v>
      </c>
      <c r="O254" t="str">
        <f>INDEX($L$1:$N$1,0,MATCH(MAX(L254:N254),L254:N254,0))</f>
        <v>Blue</v>
      </c>
      <c r="P254" s="499">
        <f>SQRT(L254^2+M254^2+N254^2)</f>
        <v>311.90383133267215</v>
      </c>
      <c r="Q254" s="499">
        <f>P254-MAX(L254:N254)</f>
        <v>57.903831332672155</v>
      </c>
    </row>
    <row r="255" spans="1:17" x14ac:dyDescent="0.25">
      <c r="A255" t="s">
        <v>46</v>
      </c>
      <c r="B255" t="s">
        <v>47</v>
      </c>
      <c r="C255" t="e">
        <f>VLOOKUP(Table14[[#This Row],[2D RGB]],'Color Chart'!$A$2:$G$143,3,FALSE)</f>
        <v>#N/A</v>
      </c>
      <c r="D255" s="10" t="s">
        <v>48</v>
      </c>
      <c r="E255" s="10" t="s">
        <v>48</v>
      </c>
      <c r="F255" t="b">
        <f>EXACT(E255,D255)</f>
        <v>1</v>
      </c>
      <c r="G255" t="s">
        <v>15</v>
      </c>
      <c r="H255" t="s">
        <v>16</v>
      </c>
      <c r="I255">
        <v>0.71</v>
      </c>
      <c r="J255" s="10" t="s">
        <v>48</v>
      </c>
      <c r="K255" t="s">
        <v>19</v>
      </c>
      <c r="L255" s="496">
        <f>INT(MID(Table14[[#This Row],[2D RGB]],2,FIND(",",Table14[[#This Row],[2D RGB]],2)-2))</f>
        <v>128</v>
      </c>
      <c r="M255" s="496">
        <f>INT(MID(Table14[[#This Row],[2D RGB]],FIND(",",Table14[[#This Row],[2D RGB]],2)+1,FIND(",",Table14[[#This Row],[2D RGB]],FIND(",",Table14[[#This Row],[2D RGB]],2)+1)-FIND(",",Table14[[#This Row],[2D RGB]],2)-1))</f>
        <v>112</v>
      </c>
      <c r="N255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214</v>
      </c>
      <c r="O255" t="str">
        <f>INDEX($L$1:$N$1,0,MATCH(MAX(L255:N255),L255:N255,0))</f>
        <v>Blue</v>
      </c>
      <c r="P255" s="499">
        <f>SQRT(L255^2+M255^2+N255^2)</f>
        <v>273.35690955232866</v>
      </c>
      <c r="Q255" s="499">
        <f>P255-MAX(L255:N255)</f>
        <v>59.356909552328659</v>
      </c>
    </row>
    <row r="256" spans="1:17" x14ac:dyDescent="0.25">
      <c r="A256" t="s">
        <v>263</v>
      </c>
      <c r="B256" t="s">
        <v>264</v>
      </c>
      <c r="C256" t="str">
        <f>VLOOKUP(Table14[[#This Row],[2D RGB]],'Color Chart'!$A$2:$G$143,3,FALSE)</f>
        <v>corn flower blue</v>
      </c>
      <c r="D256" s="45" t="s">
        <v>194</v>
      </c>
      <c r="E256" s="45" t="s">
        <v>194</v>
      </c>
      <c r="F256" t="b">
        <f>EXACT(E256,D256)</f>
        <v>1</v>
      </c>
      <c r="G256" t="s">
        <v>15</v>
      </c>
      <c r="H256" t="s">
        <v>16</v>
      </c>
      <c r="I256">
        <v>0</v>
      </c>
      <c r="J256" s="45" t="s">
        <v>194</v>
      </c>
      <c r="K256" t="s">
        <v>19</v>
      </c>
      <c r="L256" s="496">
        <f>INT(MID(Table14[[#This Row],[2D RGB]],2,FIND(",",Table14[[#This Row],[2D RGB]],2)-2))</f>
        <v>100</v>
      </c>
      <c r="M256" s="496">
        <f>INT(MID(Table14[[#This Row],[2D RGB]],FIND(",",Table14[[#This Row],[2D RGB]],2)+1,FIND(",",Table14[[#This Row],[2D RGB]],FIND(",",Table14[[#This Row],[2D RGB]],2)+1)-FIND(",",Table14[[#This Row],[2D RGB]],2)-1))</f>
        <v>149</v>
      </c>
      <c r="N256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237</v>
      </c>
      <c r="O256" t="str">
        <f>INDEX($L$1:$N$1,0,MATCH(MAX(L256:N256),L256:N256,0))</f>
        <v>Blue</v>
      </c>
      <c r="P256" s="499">
        <f>SQRT(L256^2+M256^2+N256^2)</f>
        <v>297.27092020579477</v>
      </c>
      <c r="Q256" s="499">
        <f>P256-MAX(L256:N256)</f>
        <v>60.270920205794766</v>
      </c>
    </row>
    <row r="257" spans="1:17" x14ac:dyDescent="0.25">
      <c r="A257" t="s">
        <v>192</v>
      </c>
      <c r="B257" t="s">
        <v>193</v>
      </c>
      <c r="C257" t="str">
        <f>VLOOKUP(Table14[[#This Row],[2D RGB]],'Color Chart'!$A$2:$G$143,3,FALSE)</f>
        <v>corn flower blue</v>
      </c>
      <c r="D257" s="45" t="s">
        <v>194</v>
      </c>
      <c r="E257" s="45" t="s">
        <v>194</v>
      </c>
      <c r="F257" t="b">
        <f>EXACT(E257,D257)</f>
        <v>1</v>
      </c>
      <c r="G257" t="s">
        <v>15</v>
      </c>
      <c r="H257" t="s">
        <v>16</v>
      </c>
      <c r="I257">
        <v>0.5</v>
      </c>
      <c r="J257" s="45" t="s">
        <v>194</v>
      </c>
      <c r="K257" t="s">
        <v>19</v>
      </c>
      <c r="L257" s="496">
        <f>INT(MID(Table14[[#This Row],[2D RGB]],2,FIND(",",Table14[[#This Row],[2D RGB]],2)-2))</f>
        <v>100</v>
      </c>
      <c r="M257" s="496">
        <f>INT(MID(Table14[[#This Row],[2D RGB]],FIND(",",Table14[[#This Row],[2D RGB]],2)+1,FIND(",",Table14[[#This Row],[2D RGB]],FIND(",",Table14[[#This Row],[2D RGB]],2)+1)-FIND(",",Table14[[#This Row],[2D RGB]],2)-1))</f>
        <v>149</v>
      </c>
      <c r="N257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237</v>
      </c>
      <c r="O257" t="str">
        <f>INDEX($L$1:$N$1,0,MATCH(MAX(L257:N257),L257:N257,0))</f>
        <v>Blue</v>
      </c>
      <c r="P257" s="499">
        <f>SQRT(L257^2+M257^2+N257^2)</f>
        <v>297.27092020579477</v>
      </c>
      <c r="Q257" s="499">
        <f>P257-MAX(L257:N257)</f>
        <v>60.270920205794766</v>
      </c>
    </row>
    <row r="258" spans="1:17" x14ac:dyDescent="0.25">
      <c r="A258" t="s">
        <v>69</v>
      </c>
      <c r="B258" t="s">
        <v>70</v>
      </c>
      <c r="C258" t="str">
        <f>VLOOKUP(Table14[[#This Row],[2D RGB]],'Color Chart'!$A$2:$G$143,3,FALSE)</f>
        <v>deep sky blue</v>
      </c>
      <c r="D258" s="9" t="s">
        <v>45</v>
      </c>
      <c r="E258" s="9" t="s">
        <v>45</v>
      </c>
      <c r="F258" t="b">
        <f>EXACT(E258,D258)</f>
        <v>1</v>
      </c>
      <c r="G258" t="s">
        <v>15</v>
      </c>
      <c r="H258" t="s">
        <v>16</v>
      </c>
      <c r="I258">
        <v>0.25</v>
      </c>
      <c r="J258" s="9" t="s">
        <v>45</v>
      </c>
      <c r="K258" t="s">
        <v>19</v>
      </c>
      <c r="L258" s="496">
        <f>INT(MID(Table14[[#This Row],[2D RGB]],2,FIND(",",Table14[[#This Row],[2D RGB]],2)-2))</f>
        <v>0</v>
      </c>
      <c r="M258" s="496">
        <f>INT(MID(Table14[[#This Row],[2D RGB]],FIND(",",Table14[[#This Row],[2D RGB]],2)+1,FIND(",",Table14[[#This Row],[2D RGB]],FIND(",",Table14[[#This Row],[2D RGB]],2)+1)-FIND(",",Table14[[#This Row],[2D RGB]],2)-1))</f>
        <v>191</v>
      </c>
      <c r="N258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258" t="str">
        <f>INDEX($L$1:$N$1,0,MATCH(MAX(L258:N258),L258:N258,0))</f>
        <v>Blue</v>
      </c>
      <c r="P258" s="499">
        <f>SQRT(L258^2+M258^2+N258^2)</f>
        <v>318.60006277463287</v>
      </c>
      <c r="Q258" s="499">
        <f>P258-MAX(L258:N258)</f>
        <v>63.600062774632875</v>
      </c>
    </row>
    <row r="259" spans="1:17" x14ac:dyDescent="0.25">
      <c r="A259" t="s">
        <v>43</v>
      </c>
      <c r="B259" t="s">
        <v>44</v>
      </c>
      <c r="C259" t="str">
        <f>VLOOKUP(Table14[[#This Row],[2D RGB]],'Color Chart'!$A$2:$G$143,3,FALSE)</f>
        <v>deep sky blue</v>
      </c>
      <c r="D259" s="9" t="s">
        <v>45</v>
      </c>
      <c r="E259" s="9" t="s">
        <v>45</v>
      </c>
      <c r="F259" t="b">
        <f>EXACT(E259,D259)</f>
        <v>1</v>
      </c>
      <c r="G259" t="s">
        <v>33</v>
      </c>
      <c r="H259" t="s">
        <v>16</v>
      </c>
      <c r="I259">
        <v>0</v>
      </c>
      <c r="J259" s="9" t="s">
        <v>45</v>
      </c>
      <c r="K259" t="s">
        <v>19</v>
      </c>
      <c r="L259" s="496">
        <f>INT(MID(Table14[[#This Row],[2D RGB]],2,FIND(",",Table14[[#This Row],[2D RGB]],2)-2))</f>
        <v>0</v>
      </c>
      <c r="M259" s="496">
        <f>INT(MID(Table14[[#This Row],[2D RGB]],FIND(",",Table14[[#This Row],[2D RGB]],2)+1,FIND(",",Table14[[#This Row],[2D RGB]],FIND(",",Table14[[#This Row],[2D RGB]],2)+1)-FIND(",",Table14[[#This Row],[2D RGB]],2)-1))</f>
        <v>191</v>
      </c>
      <c r="N259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259" t="str">
        <f>INDEX($L$1:$N$1,0,MATCH(MAX(L259:N259),L259:N259,0))</f>
        <v>Blue</v>
      </c>
      <c r="P259" s="499">
        <f>SQRT(L259^2+M259^2+N259^2)</f>
        <v>318.60006277463287</v>
      </c>
      <c r="Q259" s="499">
        <f>P259-MAX(L259:N259)</f>
        <v>63.600062774632875</v>
      </c>
    </row>
    <row r="260" spans="1:17" x14ac:dyDescent="0.25">
      <c r="A260" t="s">
        <v>235</v>
      </c>
      <c r="B260" t="s">
        <v>119</v>
      </c>
      <c r="C260" t="str">
        <f>VLOOKUP(Table14[[#This Row],[2D RGB]],'Color Chart'!$A$2:$G$143,3,FALSE)</f>
        <v>medium purple</v>
      </c>
      <c r="D260" s="27" t="s">
        <v>120</v>
      </c>
      <c r="E260" s="27" t="s">
        <v>120</v>
      </c>
      <c r="F260" t="b">
        <f>EXACT(E260,D260)</f>
        <v>1</v>
      </c>
      <c r="G260" t="s">
        <v>15</v>
      </c>
      <c r="H260" t="s">
        <v>16</v>
      </c>
      <c r="I260">
        <v>0.2</v>
      </c>
      <c r="J260" s="27" t="s">
        <v>120</v>
      </c>
      <c r="K260" t="s">
        <v>19</v>
      </c>
      <c r="L260" s="496">
        <f>INT(MID(Table14[[#This Row],[2D RGB]],2,FIND(",",Table14[[#This Row],[2D RGB]],2)-2))</f>
        <v>147</v>
      </c>
      <c r="M260" s="496">
        <f>INT(MID(Table14[[#This Row],[2D RGB]],FIND(",",Table14[[#This Row],[2D RGB]],2)+1,FIND(",",Table14[[#This Row],[2D RGB]],FIND(",",Table14[[#This Row],[2D RGB]],2)+1)-FIND(",",Table14[[#This Row],[2D RGB]],2)-1))</f>
        <v>112</v>
      </c>
      <c r="N260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219</v>
      </c>
      <c r="O260" t="str">
        <f>INDEX($L$1:$N$1,0,MATCH(MAX(L260:N260),L260:N260,0))</f>
        <v>Blue</v>
      </c>
      <c r="P260" s="499">
        <f>SQRT(L260^2+M260^2+N260^2)</f>
        <v>286.55540476494247</v>
      </c>
      <c r="Q260" s="499">
        <f>P260-MAX(L260:N260)</f>
        <v>67.555404764942466</v>
      </c>
    </row>
    <row r="261" spans="1:17" x14ac:dyDescent="0.25">
      <c r="A261" t="s">
        <v>118</v>
      </c>
      <c r="B261" t="s">
        <v>119</v>
      </c>
      <c r="C261" t="str">
        <f>VLOOKUP(Table14[[#This Row],[2D RGB]],'Color Chart'!$A$2:$G$143,3,FALSE)</f>
        <v>medium purple</v>
      </c>
      <c r="D261" s="27" t="s">
        <v>120</v>
      </c>
      <c r="E261" s="27" t="s">
        <v>120</v>
      </c>
      <c r="F261" t="b">
        <f>EXACT(E261,D261)</f>
        <v>1</v>
      </c>
      <c r="G261" t="s">
        <v>15</v>
      </c>
      <c r="H261" t="s">
        <v>16</v>
      </c>
      <c r="I261">
        <v>0.23</v>
      </c>
      <c r="J261" s="27" t="s">
        <v>120</v>
      </c>
      <c r="K261" t="s">
        <v>19</v>
      </c>
      <c r="L261" s="496">
        <f>INT(MID(Table14[[#This Row],[2D RGB]],2,FIND(",",Table14[[#This Row],[2D RGB]],2)-2))</f>
        <v>147</v>
      </c>
      <c r="M261" s="496">
        <f>INT(MID(Table14[[#This Row],[2D RGB]],FIND(",",Table14[[#This Row],[2D RGB]],2)+1,FIND(",",Table14[[#This Row],[2D RGB]],FIND(",",Table14[[#This Row],[2D RGB]],2)+1)-FIND(",",Table14[[#This Row],[2D RGB]],2)-1))</f>
        <v>112</v>
      </c>
      <c r="N261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219</v>
      </c>
      <c r="O261" t="str">
        <f>INDEX($L$1:$N$1,0,MATCH(MAX(L261:N261),L261:N261,0))</f>
        <v>Blue</v>
      </c>
      <c r="P261" s="499">
        <f>SQRT(L261^2+M261^2+N261^2)</f>
        <v>286.55540476494247</v>
      </c>
      <c r="Q261" s="499">
        <f>P261-MAX(L261:N261)</f>
        <v>67.555404764942466</v>
      </c>
    </row>
    <row r="262" spans="1:17" x14ac:dyDescent="0.25">
      <c r="A262" t="s">
        <v>200</v>
      </c>
      <c r="B262" t="s">
        <v>201</v>
      </c>
      <c r="C262" t="str">
        <f>VLOOKUP(Table14[[#This Row],[2D RGB]],'Color Chart'!$A$2:$G$143,3,FALSE)</f>
        <v>medium purple</v>
      </c>
      <c r="D262" s="27" t="s">
        <v>120</v>
      </c>
      <c r="E262" s="27" t="s">
        <v>120</v>
      </c>
      <c r="F262" t="b">
        <f>EXACT(E262,D262)</f>
        <v>1</v>
      </c>
      <c r="G262" t="s">
        <v>15</v>
      </c>
      <c r="H262" t="s">
        <v>16</v>
      </c>
      <c r="I262">
        <v>0.3</v>
      </c>
      <c r="J262" s="27" t="s">
        <v>120</v>
      </c>
      <c r="K262" t="s">
        <v>19</v>
      </c>
      <c r="L262" s="496">
        <f>INT(MID(Table14[[#This Row],[2D RGB]],2,FIND(",",Table14[[#This Row],[2D RGB]],2)-2))</f>
        <v>147</v>
      </c>
      <c r="M262" s="496">
        <f>INT(MID(Table14[[#This Row],[2D RGB]],FIND(",",Table14[[#This Row],[2D RGB]],2)+1,FIND(",",Table14[[#This Row],[2D RGB]],FIND(",",Table14[[#This Row],[2D RGB]],2)+1)-FIND(",",Table14[[#This Row],[2D RGB]],2)-1))</f>
        <v>112</v>
      </c>
      <c r="N262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219</v>
      </c>
      <c r="O262" t="str">
        <f>INDEX($L$1:$N$1,0,MATCH(MAX(L262:N262),L262:N262,0))</f>
        <v>Blue</v>
      </c>
      <c r="P262" s="499">
        <f>SQRT(L262^2+M262^2+N262^2)</f>
        <v>286.55540476494247</v>
      </c>
      <c r="Q262" s="499">
        <f>P262-MAX(L262:N262)</f>
        <v>67.555404764942466</v>
      </c>
    </row>
    <row r="263" spans="1:17" x14ac:dyDescent="0.25">
      <c r="A263" t="s">
        <v>424</v>
      </c>
      <c r="B263" t="s">
        <v>395</v>
      </c>
      <c r="C263" t="str">
        <f>VLOOKUP(Table14[[#This Row],[2D RGB]],'Color Chart'!$A$2:$G$143,3,FALSE)</f>
        <v>medium orchid</v>
      </c>
      <c r="D263" s="64" t="s">
        <v>396</v>
      </c>
      <c r="E263" s="64" t="s">
        <v>396</v>
      </c>
      <c r="F263" t="b">
        <f>EXACT(E263,D263)</f>
        <v>1</v>
      </c>
      <c r="G263" t="s">
        <v>15</v>
      </c>
      <c r="H263" t="s">
        <v>16</v>
      </c>
      <c r="I263">
        <v>0.2</v>
      </c>
      <c r="J263" s="64" t="s">
        <v>396</v>
      </c>
      <c r="K263" t="s">
        <v>19</v>
      </c>
      <c r="L263" s="496">
        <f>INT(MID(Table14[[#This Row],[2D RGB]],2,FIND(",",Table14[[#This Row],[2D RGB]],2)-2))</f>
        <v>186</v>
      </c>
      <c r="M263" s="496">
        <f>INT(MID(Table14[[#This Row],[2D RGB]],FIND(",",Table14[[#This Row],[2D RGB]],2)+1,FIND(",",Table14[[#This Row],[2D RGB]],FIND(",",Table14[[#This Row],[2D RGB]],2)+1)-FIND(",",Table14[[#This Row],[2D RGB]],2)-1))</f>
        <v>85</v>
      </c>
      <c r="N263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211</v>
      </c>
      <c r="O263" t="str">
        <f>INDEX($L$1:$N$1,0,MATCH(MAX(L263:N263),L263:N263,0))</f>
        <v>Blue</v>
      </c>
      <c r="P263" s="499">
        <f>SQRT(L263^2+M263^2+N263^2)</f>
        <v>293.84009256736903</v>
      </c>
      <c r="Q263" s="499">
        <f>P263-MAX(L263:N263)</f>
        <v>82.840092567369027</v>
      </c>
    </row>
    <row r="264" spans="1:17" x14ac:dyDescent="0.25">
      <c r="A264" t="s">
        <v>394</v>
      </c>
      <c r="B264" t="s">
        <v>395</v>
      </c>
      <c r="C264" t="str">
        <f>VLOOKUP(Table14[[#This Row],[2D RGB]],'Color Chart'!$A$2:$G$143,3,FALSE)</f>
        <v>medium orchid</v>
      </c>
      <c r="D264" s="64" t="s">
        <v>396</v>
      </c>
      <c r="E264" s="64" t="s">
        <v>396</v>
      </c>
      <c r="F264" t="b">
        <f>EXACT(E264,D264)</f>
        <v>1</v>
      </c>
      <c r="G264" t="s">
        <v>15</v>
      </c>
      <c r="H264" t="s">
        <v>16</v>
      </c>
      <c r="I264">
        <v>0.22</v>
      </c>
      <c r="J264" s="64" t="s">
        <v>396</v>
      </c>
      <c r="K264" t="s">
        <v>19</v>
      </c>
      <c r="L264" s="496">
        <f>INT(MID(Table14[[#This Row],[2D RGB]],2,FIND(",",Table14[[#This Row],[2D RGB]],2)-2))</f>
        <v>186</v>
      </c>
      <c r="M264" s="496">
        <f>INT(MID(Table14[[#This Row],[2D RGB]],FIND(",",Table14[[#This Row],[2D RGB]],2)+1,FIND(",",Table14[[#This Row],[2D RGB]],FIND(",",Table14[[#This Row],[2D RGB]],2)+1)-FIND(",",Table14[[#This Row],[2D RGB]],2)-1))</f>
        <v>85</v>
      </c>
      <c r="N264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211</v>
      </c>
      <c r="O264" t="str">
        <f>INDEX($L$1:$N$1,0,MATCH(MAX(L264:N264),L264:N264,0))</f>
        <v>Blue</v>
      </c>
      <c r="P264" s="499">
        <f>SQRT(L264^2+M264^2+N264^2)</f>
        <v>293.84009256736903</v>
      </c>
      <c r="Q264" s="499">
        <f>P264-MAX(L264:N264)</f>
        <v>82.840092567369027</v>
      </c>
    </row>
    <row r="265" spans="1:17" x14ac:dyDescent="0.25">
      <c r="A265" t="s">
        <v>150</v>
      </c>
      <c r="B265" t="s">
        <v>151</v>
      </c>
      <c r="C265" t="str">
        <f>VLOOKUP(Table14[[#This Row],[2D RGB]],'Color Chart'!$A$2:$G$143,3,FALSE)</f>
        <v>cadet blue</v>
      </c>
      <c r="D265" s="37" t="s">
        <v>152</v>
      </c>
      <c r="E265" s="37" t="s">
        <v>152</v>
      </c>
      <c r="F265" t="b">
        <f>EXACT(E265,D265)</f>
        <v>1</v>
      </c>
      <c r="G265" t="s">
        <v>15</v>
      </c>
      <c r="H265" t="s">
        <v>16</v>
      </c>
      <c r="I265">
        <v>0</v>
      </c>
      <c r="J265" s="37" t="s">
        <v>152</v>
      </c>
      <c r="K265" t="s">
        <v>19</v>
      </c>
      <c r="L265" s="496">
        <f>INT(MID(Table14[[#This Row],[2D RGB]],2,FIND(",",Table14[[#This Row],[2D RGB]],2)-2))</f>
        <v>95</v>
      </c>
      <c r="M265" s="496">
        <f>INT(MID(Table14[[#This Row],[2D RGB]],FIND(",",Table14[[#This Row],[2D RGB]],2)+1,FIND(",",Table14[[#This Row],[2D RGB]],FIND(",",Table14[[#This Row],[2D RGB]],2)+1)-FIND(",",Table14[[#This Row],[2D RGB]],2)-1))</f>
        <v>158</v>
      </c>
      <c r="N265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160</v>
      </c>
      <c r="O265" t="str">
        <f>INDEX($L$1:$N$1,0,MATCH(MAX(L265:N265),L265:N265,0))</f>
        <v>Blue</v>
      </c>
      <c r="P265" s="499">
        <f>SQRT(L265^2+M265^2+N265^2)</f>
        <v>244.10858239726025</v>
      </c>
      <c r="Q265" s="499">
        <f>P265-MAX(L265:N265)</f>
        <v>84.10858239726025</v>
      </c>
    </row>
    <row r="266" spans="1:17" x14ac:dyDescent="0.25">
      <c r="A266" t="s">
        <v>333</v>
      </c>
      <c r="B266" t="s">
        <v>324</v>
      </c>
      <c r="C266" t="str">
        <f>VLOOKUP(Table14[[#This Row],[2D RGB]],'Color Chart'!$A$2:$G$143,3,FALSE)</f>
        <v>cadet blue</v>
      </c>
      <c r="D266" s="37" t="s">
        <v>152</v>
      </c>
      <c r="E266" s="37" t="s">
        <v>152</v>
      </c>
      <c r="F266" t="b">
        <f>EXACT(E266,D266)</f>
        <v>1</v>
      </c>
      <c r="G266" t="s">
        <v>15</v>
      </c>
      <c r="H266" t="s">
        <v>16</v>
      </c>
      <c r="I266">
        <v>0.09</v>
      </c>
      <c r="J266" s="37" t="s">
        <v>152</v>
      </c>
      <c r="K266" t="s">
        <v>19</v>
      </c>
      <c r="L266" s="496">
        <f>INT(MID(Table14[[#This Row],[2D RGB]],2,FIND(",",Table14[[#This Row],[2D RGB]],2)-2))</f>
        <v>95</v>
      </c>
      <c r="M266" s="496">
        <f>INT(MID(Table14[[#This Row],[2D RGB]],FIND(",",Table14[[#This Row],[2D RGB]],2)+1,FIND(",",Table14[[#This Row],[2D RGB]],FIND(",",Table14[[#This Row],[2D RGB]],2)+1)-FIND(",",Table14[[#This Row],[2D RGB]],2)-1))</f>
        <v>158</v>
      </c>
      <c r="N266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160</v>
      </c>
      <c r="O266" t="str">
        <f>INDEX($L$1:$N$1,0,MATCH(MAX(L266:N266),L266:N266,0))</f>
        <v>Blue</v>
      </c>
      <c r="P266" s="499">
        <f>SQRT(L266^2+M266^2+N266^2)</f>
        <v>244.10858239726025</v>
      </c>
      <c r="Q266" s="499">
        <f>P266-MAX(L266:N266)</f>
        <v>84.10858239726025</v>
      </c>
    </row>
    <row r="267" spans="1:17" x14ac:dyDescent="0.25">
      <c r="A267" t="s">
        <v>386</v>
      </c>
      <c r="B267" t="s">
        <v>324</v>
      </c>
      <c r="C267" t="str">
        <f>VLOOKUP(Table14[[#This Row],[2D RGB]],'Color Chart'!$A$2:$G$143,3,FALSE)</f>
        <v>cadet blue</v>
      </c>
      <c r="D267" s="37" t="s">
        <v>152</v>
      </c>
      <c r="E267" s="37" t="s">
        <v>152</v>
      </c>
      <c r="F267" t="b">
        <f>EXACT(E267,D267)</f>
        <v>1</v>
      </c>
      <c r="G267" t="s">
        <v>15</v>
      </c>
      <c r="H267" t="s">
        <v>16</v>
      </c>
      <c r="I267">
        <v>0.19</v>
      </c>
      <c r="J267" s="37" t="s">
        <v>152</v>
      </c>
      <c r="K267" t="s">
        <v>19</v>
      </c>
      <c r="L267" s="496">
        <f>INT(MID(Table14[[#This Row],[2D RGB]],2,FIND(",",Table14[[#This Row],[2D RGB]],2)-2))</f>
        <v>95</v>
      </c>
      <c r="M267" s="496">
        <f>INT(MID(Table14[[#This Row],[2D RGB]],FIND(",",Table14[[#This Row],[2D RGB]],2)+1,FIND(",",Table14[[#This Row],[2D RGB]],FIND(",",Table14[[#This Row],[2D RGB]],2)+1)-FIND(",",Table14[[#This Row],[2D RGB]],2)-1))</f>
        <v>158</v>
      </c>
      <c r="N267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160</v>
      </c>
      <c r="O267" t="str">
        <f>INDEX($L$1:$N$1,0,MATCH(MAX(L267:N267),L267:N267,0))</f>
        <v>Blue</v>
      </c>
      <c r="P267" s="499">
        <f>SQRT(L267^2+M267^2+N267^2)</f>
        <v>244.10858239726025</v>
      </c>
      <c r="Q267" s="499">
        <f>P267-MAX(L267:N267)</f>
        <v>84.10858239726025</v>
      </c>
    </row>
    <row r="268" spans="1:17" x14ac:dyDescent="0.25">
      <c r="A268" t="s">
        <v>323</v>
      </c>
      <c r="B268" t="s">
        <v>324</v>
      </c>
      <c r="C268" t="str">
        <f>VLOOKUP(Table14[[#This Row],[2D RGB]],'Color Chart'!$A$2:$G$143,3,FALSE)</f>
        <v>cadet blue</v>
      </c>
      <c r="D268" s="37" t="s">
        <v>152</v>
      </c>
      <c r="E268" s="37" t="s">
        <v>152</v>
      </c>
      <c r="F268" t="b">
        <f>EXACT(E268,D268)</f>
        <v>1</v>
      </c>
      <c r="G268" t="s">
        <v>15</v>
      </c>
      <c r="H268" t="s">
        <v>16</v>
      </c>
      <c r="I268">
        <v>0.2</v>
      </c>
      <c r="J268" s="37" t="s">
        <v>152</v>
      </c>
      <c r="K268" t="s">
        <v>19</v>
      </c>
      <c r="L268" s="496">
        <f>INT(MID(Table14[[#This Row],[2D RGB]],2,FIND(",",Table14[[#This Row],[2D RGB]],2)-2))</f>
        <v>95</v>
      </c>
      <c r="M268" s="496">
        <f>INT(MID(Table14[[#This Row],[2D RGB]],FIND(",",Table14[[#This Row],[2D RGB]],2)+1,FIND(",",Table14[[#This Row],[2D RGB]],FIND(",",Table14[[#This Row],[2D RGB]],2)+1)-FIND(",",Table14[[#This Row],[2D RGB]],2)-1))</f>
        <v>158</v>
      </c>
      <c r="N268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160</v>
      </c>
      <c r="O268" t="str">
        <f>INDEX($L$1:$N$1,0,MATCH(MAX(L268:N268),L268:N268,0))</f>
        <v>Blue</v>
      </c>
      <c r="P268" s="499">
        <f>SQRT(L268^2+M268^2+N268^2)</f>
        <v>244.10858239726025</v>
      </c>
      <c r="Q268" s="499">
        <f>P268-MAX(L268:N268)</f>
        <v>84.10858239726025</v>
      </c>
    </row>
    <row r="269" spans="1:17" x14ac:dyDescent="0.25">
      <c r="A269" t="s">
        <v>350</v>
      </c>
      <c r="B269" t="s">
        <v>351</v>
      </c>
      <c r="C269" t="str">
        <f>VLOOKUP(Table14[[#This Row],[2D RGB]],'Color Chart'!$A$2:$G$143,3,FALSE)</f>
        <v>dark turquoise</v>
      </c>
      <c r="D269" s="2" t="s">
        <v>17</v>
      </c>
      <c r="E269" s="2" t="s">
        <v>17</v>
      </c>
      <c r="F269" t="b">
        <f>EXACT(E269,D269)</f>
        <v>1</v>
      </c>
      <c r="G269" t="s">
        <v>15</v>
      </c>
      <c r="H269" t="s">
        <v>16</v>
      </c>
      <c r="I269">
        <v>0.2</v>
      </c>
      <c r="J269" s="2" t="s">
        <v>17</v>
      </c>
      <c r="K269" t="s">
        <v>19</v>
      </c>
      <c r="L269" s="496">
        <f>INT(MID(Table14[[#This Row],[2D RGB]],2,FIND(",",Table14[[#This Row],[2D RGB]],2)-2))</f>
        <v>0</v>
      </c>
      <c r="M269" s="496">
        <f>INT(MID(Table14[[#This Row],[2D RGB]],FIND(",",Table14[[#This Row],[2D RGB]],2)+1,FIND(",",Table14[[#This Row],[2D RGB]],FIND(",",Table14[[#This Row],[2D RGB]],2)+1)-FIND(",",Table14[[#This Row],[2D RGB]],2)-1))</f>
        <v>206</v>
      </c>
      <c r="N269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209</v>
      </c>
      <c r="O269" t="str">
        <f>INDEX($L$1:$N$1,0,MATCH(MAX(L269:N269),L269:N269,0))</f>
        <v>Blue</v>
      </c>
      <c r="P269" s="499">
        <f>SQRT(L269^2+M269^2+N269^2)</f>
        <v>293.45698151517882</v>
      </c>
      <c r="Q269" s="499">
        <f>P269-MAX(L269:N269)</f>
        <v>84.456981515178825</v>
      </c>
    </row>
    <row r="270" spans="1:17" x14ac:dyDescent="0.25">
      <c r="A270" t="s">
        <v>13</v>
      </c>
      <c r="B270" t="s">
        <v>14</v>
      </c>
      <c r="C270" t="str">
        <f>VLOOKUP(Table14[[#This Row],[2D RGB]],'Color Chart'!$A$2:$G$143,3,FALSE)</f>
        <v>dark turquoise</v>
      </c>
      <c r="D270" s="2" t="s">
        <v>17</v>
      </c>
      <c r="E270" s="2" t="s">
        <v>17</v>
      </c>
      <c r="F270" t="b">
        <f>EXACT(E270,D270)</f>
        <v>1</v>
      </c>
      <c r="G270" t="s">
        <v>15</v>
      </c>
      <c r="H270" t="s">
        <v>16</v>
      </c>
      <c r="I270">
        <v>0.25</v>
      </c>
      <c r="J270" s="2" t="s">
        <v>17</v>
      </c>
      <c r="K270" t="s">
        <v>19</v>
      </c>
      <c r="L270" s="496">
        <f>INT(MID(Table14[[#This Row],[2D RGB]],2,FIND(",",Table14[[#This Row],[2D RGB]],2)-2))</f>
        <v>0</v>
      </c>
      <c r="M270" s="496">
        <f>INT(MID(Table14[[#This Row],[2D RGB]],FIND(",",Table14[[#This Row],[2D RGB]],2)+1,FIND(",",Table14[[#This Row],[2D RGB]],FIND(",",Table14[[#This Row],[2D RGB]],2)+1)-FIND(",",Table14[[#This Row],[2D RGB]],2)-1))</f>
        <v>206</v>
      </c>
      <c r="N270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209</v>
      </c>
      <c r="O270" t="str">
        <f>INDEX($L$1:$N$1,0,MATCH(MAX(L270:N270),L270:N270,0))</f>
        <v>Blue</v>
      </c>
      <c r="P270" s="499">
        <f>SQRT(L270^2+M270^2+N270^2)</f>
        <v>293.45698151517882</v>
      </c>
      <c r="Q270" s="499">
        <f>P270-MAX(L270:N270)</f>
        <v>84.456981515178825</v>
      </c>
    </row>
    <row r="271" spans="1:17" x14ac:dyDescent="0.25">
      <c r="A271" t="s">
        <v>157</v>
      </c>
      <c r="B271" t="s">
        <v>158</v>
      </c>
      <c r="C271" t="str">
        <f>VLOOKUP(Table14[[#This Row],[2D RGB]],'Color Chart'!$A$2:$G$143,3,FALSE)</f>
        <v>dark turquoise</v>
      </c>
      <c r="D271" s="2" t="s">
        <v>17</v>
      </c>
      <c r="E271" s="2" t="s">
        <v>17</v>
      </c>
      <c r="F271" t="b">
        <f>EXACT(E271,D271)</f>
        <v>1</v>
      </c>
      <c r="G271" t="s">
        <v>15</v>
      </c>
      <c r="H271" t="s">
        <v>16</v>
      </c>
      <c r="I271">
        <v>0.5</v>
      </c>
      <c r="J271" s="2" t="s">
        <v>17</v>
      </c>
      <c r="K271" t="s">
        <v>19</v>
      </c>
      <c r="L271" s="496">
        <f>INT(MID(Table14[[#This Row],[2D RGB]],2,FIND(",",Table14[[#This Row],[2D RGB]],2)-2))</f>
        <v>0</v>
      </c>
      <c r="M271" s="496">
        <f>INT(MID(Table14[[#This Row],[2D RGB]],FIND(",",Table14[[#This Row],[2D RGB]],2)+1,FIND(",",Table14[[#This Row],[2D RGB]],FIND(",",Table14[[#This Row],[2D RGB]],2)+1)-FIND(",",Table14[[#This Row],[2D RGB]],2)-1))</f>
        <v>206</v>
      </c>
      <c r="N271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209</v>
      </c>
      <c r="O271" t="str">
        <f>INDEX($L$1:$N$1,0,MATCH(MAX(L271:N271),L271:N271,0))</f>
        <v>Blue</v>
      </c>
      <c r="P271" s="499">
        <f>SQRT(L271^2+M271^2+N271^2)</f>
        <v>293.45698151517882</v>
      </c>
      <c r="Q271" s="499">
        <f>P271-MAX(L271:N271)</f>
        <v>84.456981515178825</v>
      </c>
    </row>
    <row r="272" spans="1:17" x14ac:dyDescent="0.25">
      <c r="A272" t="s">
        <v>171</v>
      </c>
      <c r="B272" t="s">
        <v>172</v>
      </c>
      <c r="C272" t="str">
        <f>VLOOKUP(Table14[[#This Row],[2D RGB]],'Color Chart'!$A$2:$G$143,3,FALSE)</f>
        <v>light sky blue</v>
      </c>
      <c r="D272" s="41" t="s">
        <v>173</v>
      </c>
      <c r="E272" s="41" t="s">
        <v>173</v>
      </c>
      <c r="F272" t="b">
        <f>EXACT(E272,D272)</f>
        <v>1</v>
      </c>
      <c r="G272" t="s">
        <v>15</v>
      </c>
      <c r="H272" t="s">
        <v>16</v>
      </c>
      <c r="I272">
        <v>0.5</v>
      </c>
      <c r="J272" s="41" t="s">
        <v>173</v>
      </c>
      <c r="K272" t="s">
        <v>19</v>
      </c>
      <c r="L272" s="496">
        <f>INT(MID(Table14[[#This Row],[2D RGB]],2,FIND(",",Table14[[#This Row],[2D RGB]],2)-2))</f>
        <v>135</v>
      </c>
      <c r="M272" s="496">
        <f>INT(MID(Table14[[#This Row],[2D RGB]],FIND(",",Table14[[#This Row],[2D RGB]],2)+1,FIND(",",Table14[[#This Row],[2D RGB]],FIND(",",Table14[[#This Row],[2D RGB]],2)+1)-FIND(",",Table14[[#This Row],[2D RGB]],2)-1))</f>
        <v>206</v>
      </c>
      <c r="N272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250</v>
      </c>
      <c r="O272" t="str">
        <f>INDEX($L$1:$N$1,0,MATCH(MAX(L272:N272),L272:N272,0))</f>
        <v>Blue</v>
      </c>
      <c r="P272" s="499">
        <f>SQRT(L272^2+M272^2+N272^2)</f>
        <v>350.9430153173019</v>
      </c>
      <c r="Q272" s="499">
        <f>P272-MAX(L272:N272)</f>
        <v>100.9430153173019</v>
      </c>
    </row>
    <row r="273" spans="1:17" x14ac:dyDescent="0.25">
      <c r="A273" t="s">
        <v>164</v>
      </c>
      <c r="B273" t="s">
        <v>165</v>
      </c>
      <c r="C273" t="str">
        <f>VLOOKUP(Table14[[#This Row],[2D RGB]],'Color Chart'!$A$2:$G$143,3,FALSE)</f>
        <v>sky blue</v>
      </c>
      <c r="D273" s="39" t="s">
        <v>166</v>
      </c>
      <c r="E273" s="39" t="s">
        <v>166</v>
      </c>
      <c r="F273" t="b">
        <f>EXACT(E273,D273)</f>
        <v>1</v>
      </c>
      <c r="G273" t="s">
        <v>33</v>
      </c>
      <c r="H273" t="s">
        <v>16</v>
      </c>
      <c r="I273">
        <v>0.5</v>
      </c>
      <c r="J273" s="39" t="s">
        <v>166</v>
      </c>
      <c r="K273" t="s">
        <v>19</v>
      </c>
      <c r="L273" s="496">
        <f>INT(MID(Table14[[#This Row],[2D RGB]],2,FIND(",",Table14[[#This Row],[2D RGB]],2)-2))</f>
        <v>135</v>
      </c>
      <c r="M273" s="496">
        <f>INT(MID(Table14[[#This Row],[2D RGB]],FIND(",",Table14[[#This Row],[2D RGB]],2)+1,FIND(",",Table14[[#This Row],[2D RGB]],FIND(",",Table14[[#This Row],[2D RGB]],2)+1)-FIND(",",Table14[[#This Row],[2D RGB]],2)-1))</f>
        <v>206</v>
      </c>
      <c r="N273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235</v>
      </c>
      <c r="O273" t="str">
        <f>INDEX($L$1:$N$1,0,MATCH(MAX(L273:N273),L273:N273,0))</f>
        <v>Blue</v>
      </c>
      <c r="P273" s="499">
        <f>SQRT(L273^2+M273^2+N273^2)</f>
        <v>340.42032841767838</v>
      </c>
      <c r="Q273" s="499">
        <f>P273-MAX(L273:N273)</f>
        <v>105.42032841767838</v>
      </c>
    </row>
    <row r="274" spans="1:17" x14ac:dyDescent="0.25">
      <c r="A274" t="s">
        <v>558</v>
      </c>
      <c r="B274" t="s">
        <v>558</v>
      </c>
      <c r="C274" t="e">
        <f>VLOOKUP(Table14[[#This Row],[2D RGB]],'Color Chart'!$A$2:$G$143,3,FALSE)</f>
        <v>#N/A</v>
      </c>
      <c r="D274" s="90" t="s">
        <v>559</v>
      </c>
      <c r="E274" s="90" t="s">
        <v>559</v>
      </c>
      <c r="F274" t="b">
        <f>EXACT(E274,D274)</f>
        <v>1</v>
      </c>
      <c r="G274" t="s">
        <v>33</v>
      </c>
      <c r="H274" t="s">
        <v>33</v>
      </c>
      <c r="I274">
        <v>1</v>
      </c>
      <c r="J274" s="90" t="s">
        <v>559</v>
      </c>
      <c r="K274" t="s">
        <v>19</v>
      </c>
      <c r="L274" s="496">
        <f>INT(MID(Table14[[#This Row],[2D RGB]],2,FIND(",",Table14[[#This Row],[2D RGB]],2)-2))</f>
        <v>200</v>
      </c>
      <c r="M274" s="496">
        <f>INT(MID(Table14[[#This Row],[2D RGB]],FIND(",",Table14[[#This Row],[2D RGB]],2)+1,FIND(",",Table14[[#This Row],[2D RGB]],FIND(",",Table14[[#This Row],[2D RGB]],2)+1)-FIND(",",Table14[[#This Row],[2D RGB]],2)-1))</f>
        <v>180</v>
      </c>
      <c r="N274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274" t="str">
        <f>INDEX($L$1:$N$1,0,MATCH(MAX(L274:N274),L274:N274,0))</f>
        <v>Blue</v>
      </c>
      <c r="P274" s="499">
        <f>SQRT(L274^2+M274^2+N274^2)</f>
        <v>370.70878058119962</v>
      </c>
      <c r="Q274" s="499">
        <f>P274-MAX(L274:N274)</f>
        <v>115.70878058119962</v>
      </c>
    </row>
    <row r="275" spans="1:17" x14ac:dyDescent="0.25">
      <c r="A275" t="s">
        <v>478</v>
      </c>
      <c r="B275" t="s">
        <v>479</v>
      </c>
      <c r="C275" t="e">
        <f>VLOOKUP(Table14[[#This Row],[2D RGB]],'Color Chart'!$A$2:$G$143,3,FALSE)</f>
        <v>#N/A</v>
      </c>
      <c r="D275" s="75" t="s">
        <v>480</v>
      </c>
      <c r="E275" s="75" t="s">
        <v>480</v>
      </c>
      <c r="F275" t="b">
        <f>EXACT(E275,D275)</f>
        <v>1</v>
      </c>
      <c r="G275" t="s">
        <v>15</v>
      </c>
      <c r="H275" t="s">
        <v>16</v>
      </c>
      <c r="I275">
        <v>0.4</v>
      </c>
      <c r="J275" s="75" t="s">
        <v>480</v>
      </c>
      <c r="K275" t="s">
        <v>19</v>
      </c>
      <c r="L275" s="496">
        <f>INT(MID(Table14[[#This Row],[2D RGB]],2,FIND(",",Table14[[#This Row],[2D RGB]],2)-2))</f>
        <v>192</v>
      </c>
      <c r="M275" s="496">
        <f>INT(MID(Table14[[#This Row],[2D RGB]],FIND(",",Table14[[#This Row],[2D RGB]],2)+1,FIND(",",Table14[[#This Row],[2D RGB]],FIND(",",Table14[[#This Row],[2D RGB]],2)+1)-FIND(",",Table14[[#This Row],[2D RGB]],2)-1))</f>
        <v>192</v>
      </c>
      <c r="N275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255</v>
      </c>
      <c r="O275" t="str">
        <f>INDEX($L$1:$N$1,0,MATCH(MAX(L275:N275),L275:N275,0))</f>
        <v>Blue</v>
      </c>
      <c r="P275" s="499">
        <f>SQRT(L275^2+M275^2+N275^2)</f>
        <v>372.49563755834777</v>
      </c>
      <c r="Q275" s="499">
        <f>P275-MAX(L275:N275)</f>
        <v>117.49563755834777</v>
      </c>
    </row>
    <row r="276" spans="1:17" x14ac:dyDescent="0.25">
      <c r="A276" t="s">
        <v>620</v>
      </c>
      <c r="B276" t="s">
        <v>621</v>
      </c>
      <c r="C276" t="e">
        <f>VLOOKUP(Table14[[#This Row],[2D RGB]],'Color Chart'!$A$2:$G$143,3,FALSE)</f>
        <v>#N/A</v>
      </c>
      <c r="D276" s="107" t="s">
        <v>411</v>
      </c>
      <c r="E276" s="107" t="s">
        <v>411</v>
      </c>
      <c r="F276" t="b">
        <f>EXACT(E276,D276)</f>
        <v>1</v>
      </c>
      <c r="G276" t="s">
        <v>15</v>
      </c>
      <c r="H276" t="s">
        <v>604</v>
      </c>
      <c r="I276">
        <v>1</v>
      </c>
      <c r="J276" s="107" t="s">
        <v>411</v>
      </c>
      <c r="K276" t="s">
        <v>19</v>
      </c>
      <c r="L276" s="496">
        <f>INT(MID(Table14[[#This Row],[2D RGB]],2,FIND(",",Table14[[#This Row],[2D RGB]],2)-2))</f>
        <v>192</v>
      </c>
      <c r="M276" s="496">
        <f>INT(MID(Table14[[#This Row],[2D RGB]],FIND(",",Table14[[#This Row],[2D RGB]],2)+1,FIND(",",Table14[[#This Row],[2D RGB]],FIND(",",Table14[[#This Row],[2D RGB]],2)+1)-FIND(",",Table14[[#This Row],[2D RGB]],2)-1))</f>
        <v>192</v>
      </c>
      <c r="N276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254</v>
      </c>
      <c r="O276" t="str">
        <f>INDEX($L$1:$N$1,0,MATCH(MAX(L276:N276),L276:N276,0))</f>
        <v>Blue</v>
      </c>
      <c r="P276" s="499">
        <f>SQRT(L276^2+M276^2+N276^2)</f>
        <v>371.81178034053738</v>
      </c>
      <c r="Q276" s="499">
        <f>P276-MAX(L276:N276)</f>
        <v>117.81178034053738</v>
      </c>
    </row>
    <row r="277" spans="1:17" x14ac:dyDescent="0.25">
      <c r="A277" t="s">
        <v>167</v>
      </c>
      <c r="B277" t="s">
        <v>168</v>
      </c>
      <c r="C277" t="str">
        <f>VLOOKUP(Table14[[#This Row],[2D RGB]],'Color Chart'!$A$2:$G$143,3,FALSE)</f>
        <v>light blue</v>
      </c>
      <c r="D277" s="40" t="s">
        <v>169</v>
      </c>
      <c r="E277" s="40" t="s">
        <v>169</v>
      </c>
      <c r="F277" t="b">
        <f>EXACT(E277,D277)</f>
        <v>1</v>
      </c>
      <c r="G277" t="s">
        <v>15</v>
      </c>
      <c r="H277" t="s">
        <v>16</v>
      </c>
      <c r="I277">
        <v>0.5</v>
      </c>
      <c r="J277" s="40" t="s">
        <v>169</v>
      </c>
      <c r="K277" t="s">
        <v>19</v>
      </c>
      <c r="L277" s="496">
        <f>INT(MID(Table14[[#This Row],[2D RGB]],2,FIND(",",Table14[[#This Row],[2D RGB]],2)-2))</f>
        <v>173</v>
      </c>
      <c r="M277" s="496">
        <f>INT(MID(Table14[[#This Row],[2D RGB]],FIND(",",Table14[[#This Row],[2D RGB]],2)+1,FIND(",",Table14[[#This Row],[2D RGB]],FIND(",",Table14[[#This Row],[2D RGB]],2)+1)-FIND(",",Table14[[#This Row],[2D RGB]],2)-1))</f>
        <v>216</v>
      </c>
      <c r="N277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230</v>
      </c>
      <c r="O277" t="str">
        <f>INDEX($L$1:$N$1,0,MATCH(MAX(L277:N277),L277:N277,0))</f>
        <v>Blue</v>
      </c>
      <c r="P277" s="499">
        <f>SQRT(L277^2+M277^2+N277^2)</f>
        <v>359.84024232984279</v>
      </c>
      <c r="Q277" s="499">
        <f>P277-MAX(L277:N277)</f>
        <v>129.84024232984279</v>
      </c>
    </row>
    <row r="278" spans="1:17" x14ac:dyDescent="0.25">
      <c r="A278" t="s">
        <v>425</v>
      </c>
      <c r="B278" t="s">
        <v>426</v>
      </c>
      <c r="C278" t="str">
        <f>VLOOKUP(Table14[[#This Row],[2D RGB]],'Color Chart'!$A$2:$G$143,3,FALSE)</f>
        <v>lavender</v>
      </c>
      <c r="D278" s="68" t="s">
        <v>427</v>
      </c>
      <c r="E278" s="68" t="s">
        <v>427</v>
      </c>
      <c r="F278" t="b">
        <f>EXACT(E278,D278)</f>
        <v>1</v>
      </c>
      <c r="G278" t="s">
        <v>33</v>
      </c>
      <c r="H278" t="s">
        <v>16</v>
      </c>
      <c r="I278">
        <v>0.17</v>
      </c>
      <c r="J278" s="68" t="s">
        <v>427</v>
      </c>
      <c r="K278" t="s">
        <v>19</v>
      </c>
      <c r="L278" s="496">
        <f>INT(MID(Table14[[#This Row],[2D RGB]],2,FIND(",",Table14[[#This Row],[2D RGB]],2)-2))</f>
        <v>230</v>
      </c>
      <c r="M278" s="496">
        <f>INT(MID(Table14[[#This Row],[2D RGB]],FIND(",",Table14[[#This Row],[2D RGB]],2)+1,FIND(",",Table14[[#This Row],[2D RGB]],FIND(",",Table14[[#This Row],[2D RGB]],2)+1)-FIND(",",Table14[[#This Row],[2D RGB]],2)-1))</f>
        <v>230</v>
      </c>
      <c r="N278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250</v>
      </c>
      <c r="O278" t="str">
        <f>INDEX($L$1:$N$1,0,MATCH(MAX(L278:N278),L278:N278,0))</f>
        <v>Blue</v>
      </c>
      <c r="P278" s="499">
        <f>SQRT(L278^2+M278^2+N278^2)</f>
        <v>410.24382993532032</v>
      </c>
      <c r="Q278" s="499">
        <f>P278-MAX(L278:N278)</f>
        <v>160.24382993532032</v>
      </c>
    </row>
    <row r="279" spans="1:17" x14ac:dyDescent="0.25">
      <c r="A279" t="s">
        <v>594</v>
      </c>
      <c r="B279" t="s">
        <v>426</v>
      </c>
      <c r="C279" t="str">
        <f>VLOOKUP(Table14[[#This Row],[2D RGB]],'Color Chart'!$A$2:$G$143,3,FALSE)</f>
        <v>lavender</v>
      </c>
      <c r="D279" s="68" t="s">
        <v>427</v>
      </c>
      <c r="E279" s="68" t="s">
        <v>427</v>
      </c>
      <c r="F279" t="b">
        <f>EXACT(E279,D279)</f>
        <v>1</v>
      </c>
      <c r="G279" t="s">
        <v>33</v>
      </c>
      <c r="H279" t="s">
        <v>33</v>
      </c>
      <c r="I279">
        <v>1</v>
      </c>
      <c r="J279" s="68" t="s">
        <v>427</v>
      </c>
      <c r="K279" t="s">
        <v>19</v>
      </c>
      <c r="L279" s="496">
        <f>INT(MID(Table14[[#This Row],[2D RGB]],2,FIND(",",Table14[[#This Row],[2D RGB]],2)-2))</f>
        <v>230</v>
      </c>
      <c r="M279" s="496">
        <f>INT(MID(Table14[[#This Row],[2D RGB]],FIND(",",Table14[[#This Row],[2D RGB]],2)+1,FIND(",",Table14[[#This Row],[2D RGB]],FIND(",",Table14[[#This Row],[2D RGB]],2)+1)-FIND(",",Table14[[#This Row],[2D RGB]],2)-1))</f>
        <v>230</v>
      </c>
      <c r="N279" s="496">
        <f>INT(MID(Table14[[#This Row],[2D RGB]],FIND(",",Table14[[#This Row],[2D RGB]],FIND(",",Table14[[#This Row],[2D RGB]],2)+1)+1,LEN(Table14[[#This Row],[2D RGB]])-FIND(",",Table14[[#This Row],[2D RGB]],FIND(",",Table14[[#This Row],[2D RGB]],2)+1)-1))</f>
        <v>250</v>
      </c>
      <c r="O279" t="str">
        <f>INDEX($L$1:$N$1,0,MATCH(MAX(L279:N279),L279:N279,0))</f>
        <v>Blue</v>
      </c>
      <c r="P279" s="499">
        <f>SQRT(L279^2+M279^2+N279^2)</f>
        <v>410.24382993532032</v>
      </c>
      <c r="Q279" s="499">
        <f>P279-MAX(L279:N279)</f>
        <v>160.24382993532032</v>
      </c>
    </row>
  </sheetData>
  <conditionalFormatting sqref="O2:O279">
    <cfRule type="cellIs" dxfId="2" priority="1" stopIfTrue="1" operator="equal">
      <formula>"Red"</formula>
    </cfRule>
    <cfRule type="cellIs" dxfId="1" priority="2" stopIfTrue="1" operator="equal">
      <formula>"Green"</formula>
    </cfRule>
    <cfRule type="cellIs" dxfId="0" priority="3" stopIfTrue="1" operator="equal">
      <formula>"Blue"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="110" zoomScaleNormal="110" workbookViewId="0">
      <selection activeCell="E1" sqref="E1:G1"/>
    </sheetView>
  </sheetViews>
  <sheetFormatPr defaultRowHeight="15" x14ac:dyDescent="0.25"/>
  <cols>
    <col min="1" max="1" width="18.7109375" style="333" customWidth="1"/>
    <col min="2" max="2" width="19.140625" customWidth="1"/>
    <col min="3" max="3" width="25" customWidth="1"/>
  </cols>
  <sheetData>
    <row r="1" spans="1:7" ht="15.75" thickBot="1" x14ac:dyDescent="0.3">
      <c r="A1" s="188" t="s">
        <v>648</v>
      </c>
      <c r="B1" s="187" t="s">
        <v>647</v>
      </c>
      <c r="C1" s="334" t="s">
        <v>646</v>
      </c>
      <c r="D1" s="334" t="s">
        <v>645</v>
      </c>
      <c r="E1" s="24" t="s">
        <v>649</v>
      </c>
      <c r="F1" s="26" t="s">
        <v>595</v>
      </c>
      <c r="G1" s="189" t="s">
        <v>640</v>
      </c>
    </row>
    <row r="2" spans="1:7" ht="15.75" thickBot="1" x14ac:dyDescent="0.3">
      <c r="A2" t="str">
        <f>CONCATENATE("(",E2,", ",F2,", ",G2,")")</f>
        <v>(128, 0, 0)</v>
      </c>
      <c r="B2" s="191" t="s">
        <v>651</v>
      </c>
      <c r="C2" s="191" t="s">
        <v>650</v>
      </c>
      <c r="D2" s="190"/>
      <c r="E2">
        <v>128</v>
      </c>
      <c r="F2">
        <v>0</v>
      </c>
      <c r="G2">
        <v>0</v>
      </c>
    </row>
    <row r="3" spans="1:7" ht="15.75" thickBot="1" x14ac:dyDescent="0.3">
      <c r="A3" t="str">
        <f t="shared" ref="A3:A66" si="0">CONCATENATE("(",E3,", ",F3,", ",G3,")")</f>
        <v>(139, 0, 0)</v>
      </c>
      <c r="B3" s="191" t="s">
        <v>653</v>
      </c>
      <c r="C3" s="191" t="s">
        <v>652</v>
      </c>
      <c r="D3" s="192"/>
      <c r="E3">
        <v>139</v>
      </c>
      <c r="F3">
        <v>0</v>
      </c>
      <c r="G3">
        <v>0</v>
      </c>
    </row>
    <row r="4" spans="1:7" ht="15.75" thickBot="1" x14ac:dyDescent="0.3">
      <c r="A4" t="str">
        <f t="shared" si="0"/>
        <v>(165, 42, 42)</v>
      </c>
      <c r="B4" s="191" t="s">
        <v>655</v>
      </c>
      <c r="C4" s="191" t="s">
        <v>654</v>
      </c>
      <c r="D4" s="193"/>
      <c r="E4">
        <v>165</v>
      </c>
      <c r="F4">
        <v>42</v>
      </c>
      <c r="G4">
        <v>42</v>
      </c>
    </row>
    <row r="5" spans="1:7" ht="15.75" thickBot="1" x14ac:dyDescent="0.3">
      <c r="A5" t="str">
        <f t="shared" si="0"/>
        <v>(178, 34, 34)</v>
      </c>
      <c r="B5" s="191" t="s">
        <v>657</v>
      </c>
      <c r="C5" s="191" t="s">
        <v>656</v>
      </c>
      <c r="D5" s="194"/>
      <c r="E5">
        <v>178</v>
      </c>
      <c r="F5">
        <v>34</v>
      </c>
      <c r="G5">
        <v>34</v>
      </c>
    </row>
    <row r="6" spans="1:7" ht="15.75" thickBot="1" x14ac:dyDescent="0.3">
      <c r="A6" t="str">
        <f t="shared" si="0"/>
        <v>(220, 20, 60)</v>
      </c>
      <c r="B6" s="191" t="s">
        <v>659</v>
      </c>
      <c r="C6" s="191" t="s">
        <v>658</v>
      </c>
      <c r="D6" s="195"/>
      <c r="E6">
        <v>220</v>
      </c>
      <c r="F6">
        <v>20</v>
      </c>
      <c r="G6">
        <v>60</v>
      </c>
    </row>
    <row r="7" spans="1:7" ht="15.75" thickBot="1" x14ac:dyDescent="0.3">
      <c r="A7" t="str">
        <f t="shared" si="0"/>
        <v>(255, 0, 0)</v>
      </c>
      <c r="B7" s="191" t="s">
        <v>661</v>
      </c>
      <c r="C7" s="197" t="s">
        <v>660</v>
      </c>
      <c r="D7" s="196"/>
      <c r="E7">
        <v>255</v>
      </c>
      <c r="F7">
        <v>0</v>
      </c>
      <c r="G7">
        <v>0</v>
      </c>
    </row>
    <row r="8" spans="1:7" ht="15.75" thickBot="1" x14ac:dyDescent="0.3">
      <c r="A8" t="str">
        <f t="shared" si="0"/>
        <v>(255, 99, 71)</v>
      </c>
      <c r="B8" s="191" t="s">
        <v>663</v>
      </c>
      <c r="C8" s="191" t="s">
        <v>662</v>
      </c>
      <c r="D8" s="198"/>
      <c r="E8">
        <v>255</v>
      </c>
      <c r="F8">
        <v>99</v>
      </c>
      <c r="G8">
        <v>71</v>
      </c>
    </row>
    <row r="9" spans="1:7" ht="15.75" thickBot="1" x14ac:dyDescent="0.3">
      <c r="A9" t="str">
        <f t="shared" si="0"/>
        <v>(255, 127, 80)</v>
      </c>
      <c r="B9" s="191" t="s">
        <v>665</v>
      </c>
      <c r="C9" s="197" t="s">
        <v>664</v>
      </c>
      <c r="D9" s="199"/>
      <c r="E9">
        <v>255</v>
      </c>
      <c r="F9">
        <v>127</v>
      </c>
      <c r="G9">
        <v>80</v>
      </c>
    </row>
    <row r="10" spans="1:7" ht="15.75" thickBot="1" x14ac:dyDescent="0.3">
      <c r="A10" t="str">
        <f t="shared" si="0"/>
        <v>(205, 92, 92)</v>
      </c>
      <c r="B10" s="191" t="s">
        <v>667</v>
      </c>
      <c r="C10" s="197" t="s">
        <v>666</v>
      </c>
      <c r="D10" s="200"/>
      <c r="E10">
        <v>205</v>
      </c>
      <c r="F10">
        <v>92</v>
      </c>
      <c r="G10">
        <v>92</v>
      </c>
    </row>
    <row r="11" spans="1:7" ht="15.75" thickBot="1" x14ac:dyDescent="0.3">
      <c r="A11" t="str">
        <f t="shared" si="0"/>
        <v>(240, 128, 128)</v>
      </c>
      <c r="B11" s="191" t="s">
        <v>669</v>
      </c>
      <c r="C11" s="191" t="s">
        <v>668</v>
      </c>
      <c r="D11" s="201"/>
      <c r="E11">
        <v>240</v>
      </c>
      <c r="F11">
        <v>128</v>
      </c>
      <c r="G11">
        <v>128</v>
      </c>
    </row>
    <row r="12" spans="1:7" ht="15.75" thickBot="1" x14ac:dyDescent="0.3">
      <c r="A12" t="str">
        <f t="shared" si="0"/>
        <v>(233, 150, 122)</v>
      </c>
      <c r="B12" s="191" t="s">
        <v>671</v>
      </c>
      <c r="C12" s="191" t="s">
        <v>670</v>
      </c>
      <c r="D12" s="202"/>
      <c r="E12">
        <v>233</v>
      </c>
      <c r="F12">
        <v>150</v>
      </c>
      <c r="G12">
        <v>122</v>
      </c>
    </row>
    <row r="13" spans="1:7" ht="15.75" thickBot="1" x14ac:dyDescent="0.3">
      <c r="A13" t="str">
        <f t="shared" si="0"/>
        <v>(250, 128, 114)</v>
      </c>
      <c r="B13" s="191" t="s">
        <v>673</v>
      </c>
      <c r="C13" s="191" t="s">
        <v>672</v>
      </c>
      <c r="D13" s="203"/>
      <c r="E13">
        <v>250</v>
      </c>
      <c r="F13">
        <v>128</v>
      </c>
      <c r="G13">
        <v>114</v>
      </c>
    </row>
    <row r="14" spans="1:7" ht="15.75" thickBot="1" x14ac:dyDescent="0.3">
      <c r="A14" t="str">
        <f t="shared" si="0"/>
        <v>(255, 160, 122)</v>
      </c>
      <c r="B14" s="191" t="s">
        <v>675</v>
      </c>
      <c r="C14" s="191" t="s">
        <v>674</v>
      </c>
      <c r="D14" s="204"/>
      <c r="E14">
        <v>255</v>
      </c>
      <c r="F14">
        <v>160</v>
      </c>
      <c r="G14">
        <v>122</v>
      </c>
    </row>
    <row r="15" spans="1:7" ht="15.75" thickBot="1" x14ac:dyDescent="0.3">
      <c r="A15" t="str">
        <f t="shared" si="0"/>
        <v>(255, 69, 0)</v>
      </c>
      <c r="B15" s="191" t="s">
        <v>677</v>
      </c>
      <c r="C15" s="191" t="s">
        <v>676</v>
      </c>
      <c r="D15" s="205"/>
      <c r="E15">
        <v>255</v>
      </c>
      <c r="F15">
        <v>69</v>
      </c>
      <c r="G15">
        <v>0</v>
      </c>
    </row>
    <row r="16" spans="1:7" ht="15.75" thickBot="1" x14ac:dyDescent="0.3">
      <c r="A16" t="str">
        <f t="shared" si="0"/>
        <v>(255, 140, 0)</v>
      </c>
      <c r="B16" s="191" t="s">
        <v>679</v>
      </c>
      <c r="C16" s="197" t="s">
        <v>678</v>
      </c>
      <c r="D16" s="206"/>
      <c r="E16">
        <v>255</v>
      </c>
      <c r="F16">
        <v>140</v>
      </c>
      <c r="G16">
        <v>0</v>
      </c>
    </row>
    <row r="17" spans="1:7" ht="15.75" thickBot="1" x14ac:dyDescent="0.3">
      <c r="A17" t="str">
        <f t="shared" si="0"/>
        <v>(255, 165, 0)</v>
      </c>
      <c r="B17" s="191" t="s">
        <v>681</v>
      </c>
      <c r="C17" s="191" t="s">
        <v>680</v>
      </c>
      <c r="D17" s="207"/>
      <c r="E17">
        <v>255</v>
      </c>
      <c r="F17">
        <v>165</v>
      </c>
      <c r="G17">
        <v>0</v>
      </c>
    </row>
    <row r="18" spans="1:7" ht="15.75" thickBot="1" x14ac:dyDescent="0.3">
      <c r="A18" t="str">
        <f t="shared" si="0"/>
        <v>(255, 215, 0)</v>
      </c>
      <c r="B18" s="191" t="s">
        <v>683</v>
      </c>
      <c r="C18" s="197" t="s">
        <v>682</v>
      </c>
      <c r="D18" s="208"/>
      <c r="E18">
        <v>255</v>
      </c>
      <c r="F18">
        <v>215</v>
      </c>
      <c r="G18">
        <v>0</v>
      </c>
    </row>
    <row r="19" spans="1:7" ht="15.75" thickBot="1" x14ac:dyDescent="0.3">
      <c r="A19" t="str">
        <f t="shared" si="0"/>
        <v>(184, 134, 11)</v>
      </c>
      <c r="B19" s="191" t="s">
        <v>685</v>
      </c>
      <c r="C19" s="191" t="s">
        <v>684</v>
      </c>
      <c r="D19" s="209"/>
      <c r="E19">
        <v>184</v>
      </c>
      <c r="F19">
        <v>134</v>
      </c>
      <c r="G19">
        <v>11</v>
      </c>
    </row>
    <row r="20" spans="1:7" ht="15.75" thickBot="1" x14ac:dyDescent="0.3">
      <c r="A20" t="str">
        <f t="shared" si="0"/>
        <v>(218, 165, 32)</v>
      </c>
      <c r="B20" s="191" t="s">
        <v>687</v>
      </c>
      <c r="C20" s="197" t="s">
        <v>686</v>
      </c>
      <c r="D20" s="210"/>
      <c r="E20">
        <v>218</v>
      </c>
      <c r="F20">
        <v>165</v>
      </c>
      <c r="G20">
        <v>32</v>
      </c>
    </row>
    <row r="21" spans="1:7" ht="15.75" thickBot="1" x14ac:dyDescent="0.3">
      <c r="A21" t="str">
        <f t="shared" si="0"/>
        <v>(238, 232, 170)</v>
      </c>
      <c r="B21" s="191" t="s">
        <v>689</v>
      </c>
      <c r="C21" s="191" t="s">
        <v>688</v>
      </c>
      <c r="D21" s="211"/>
      <c r="E21">
        <v>238</v>
      </c>
      <c r="F21">
        <v>232</v>
      </c>
      <c r="G21">
        <v>170</v>
      </c>
    </row>
    <row r="22" spans="1:7" ht="15.75" thickBot="1" x14ac:dyDescent="0.3">
      <c r="A22" t="str">
        <f t="shared" si="0"/>
        <v>(189, 183, 107)</v>
      </c>
      <c r="B22" s="191" t="s">
        <v>691</v>
      </c>
      <c r="C22" s="191" t="s">
        <v>690</v>
      </c>
      <c r="D22" s="212"/>
      <c r="E22">
        <v>189</v>
      </c>
      <c r="F22">
        <v>183</v>
      </c>
      <c r="G22">
        <v>107</v>
      </c>
    </row>
    <row r="23" spans="1:7" ht="15.75" thickBot="1" x14ac:dyDescent="0.3">
      <c r="A23" t="str">
        <f t="shared" si="0"/>
        <v>(240, 230, 140)</v>
      </c>
      <c r="B23" s="191" t="s">
        <v>693</v>
      </c>
      <c r="C23" s="191" t="s">
        <v>692</v>
      </c>
      <c r="D23" s="213"/>
      <c r="E23">
        <v>240</v>
      </c>
      <c r="F23">
        <v>230</v>
      </c>
      <c r="G23">
        <v>140</v>
      </c>
    </row>
    <row r="24" spans="1:7" ht="15.75" thickBot="1" x14ac:dyDescent="0.3">
      <c r="A24" t="str">
        <f t="shared" si="0"/>
        <v>(128, 128, 0)</v>
      </c>
      <c r="B24" s="191" t="s">
        <v>695</v>
      </c>
      <c r="C24" s="191" t="s">
        <v>694</v>
      </c>
      <c r="D24" s="214"/>
      <c r="E24">
        <v>128</v>
      </c>
      <c r="F24">
        <v>128</v>
      </c>
      <c r="G24">
        <v>0</v>
      </c>
    </row>
    <row r="25" spans="1:7" ht="15.75" thickBot="1" x14ac:dyDescent="0.3">
      <c r="A25" t="str">
        <f t="shared" si="0"/>
        <v>(255, 255, 0)</v>
      </c>
      <c r="B25" s="191" t="s">
        <v>697</v>
      </c>
      <c r="C25" s="197" t="s">
        <v>696</v>
      </c>
      <c r="D25" s="215"/>
      <c r="E25">
        <v>255</v>
      </c>
      <c r="F25">
        <v>255</v>
      </c>
      <c r="G25">
        <v>0</v>
      </c>
    </row>
    <row r="26" spans="1:7" ht="15.75" thickBot="1" x14ac:dyDescent="0.3">
      <c r="A26" t="str">
        <f t="shared" si="0"/>
        <v>(154, 205, 50)</v>
      </c>
      <c r="B26" s="191" t="s">
        <v>699</v>
      </c>
      <c r="C26" s="191" t="s">
        <v>698</v>
      </c>
      <c r="D26" s="216"/>
      <c r="E26">
        <v>154</v>
      </c>
      <c r="F26">
        <v>205</v>
      </c>
      <c r="G26">
        <v>50</v>
      </c>
    </row>
    <row r="27" spans="1:7" ht="15.75" thickBot="1" x14ac:dyDescent="0.3">
      <c r="A27" t="str">
        <f t="shared" si="0"/>
        <v>(85, 107, 47)</v>
      </c>
      <c r="B27" s="191" t="s">
        <v>701</v>
      </c>
      <c r="C27" s="191" t="s">
        <v>700</v>
      </c>
      <c r="D27" s="217"/>
      <c r="E27">
        <v>85</v>
      </c>
      <c r="F27">
        <v>107</v>
      </c>
      <c r="G27">
        <v>47</v>
      </c>
    </row>
    <row r="28" spans="1:7" ht="15.75" thickBot="1" x14ac:dyDescent="0.3">
      <c r="A28" t="str">
        <f t="shared" si="0"/>
        <v>(107, 142, 35)</v>
      </c>
      <c r="B28" s="191" t="s">
        <v>703</v>
      </c>
      <c r="C28" s="197" t="s">
        <v>702</v>
      </c>
      <c r="D28" s="218"/>
      <c r="E28">
        <v>107</v>
      </c>
      <c r="F28">
        <v>142</v>
      </c>
      <c r="G28">
        <v>35</v>
      </c>
    </row>
    <row r="29" spans="1:7" ht="15.75" thickBot="1" x14ac:dyDescent="0.3">
      <c r="A29" t="str">
        <f t="shared" si="0"/>
        <v>(124, 252, 0)</v>
      </c>
      <c r="B29" s="191" t="s">
        <v>705</v>
      </c>
      <c r="C29" s="191" t="s">
        <v>704</v>
      </c>
      <c r="D29" s="219"/>
      <c r="E29">
        <v>124</v>
      </c>
      <c r="F29">
        <v>252</v>
      </c>
      <c r="G29">
        <v>0</v>
      </c>
    </row>
    <row r="30" spans="1:7" ht="15.75" thickBot="1" x14ac:dyDescent="0.3">
      <c r="A30" t="str">
        <f t="shared" si="0"/>
        <v>(127, 255, 0)</v>
      </c>
      <c r="B30" s="191" t="s">
        <v>707</v>
      </c>
      <c r="C30" s="191" t="s">
        <v>706</v>
      </c>
      <c r="D30" s="220"/>
      <c r="E30">
        <v>127</v>
      </c>
      <c r="F30">
        <v>255</v>
      </c>
      <c r="G30">
        <v>0</v>
      </c>
    </row>
    <row r="31" spans="1:7" ht="15.75" thickBot="1" x14ac:dyDescent="0.3">
      <c r="A31" t="str">
        <f t="shared" si="0"/>
        <v>(173, 255, 47)</v>
      </c>
      <c r="B31" s="191" t="s">
        <v>709</v>
      </c>
      <c r="C31" s="191" t="s">
        <v>708</v>
      </c>
      <c r="D31" s="221"/>
      <c r="E31">
        <v>173</v>
      </c>
      <c r="F31">
        <v>255</v>
      </c>
      <c r="G31">
        <v>47</v>
      </c>
    </row>
    <row r="32" spans="1:7" ht="15.75" thickBot="1" x14ac:dyDescent="0.3">
      <c r="A32" t="str">
        <f t="shared" si="0"/>
        <v>(0, 100, 0)</v>
      </c>
      <c r="B32" s="191" t="s">
        <v>711</v>
      </c>
      <c r="C32" s="191" t="s">
        <v>710</v>
      </c>
      <c r="D32" s="222"/>
      <c r="E32">
        <v>0</v>
      </c>
      <c r="F32">
        <v>100</v>
      </c>
      <c r="G32">
        <v>0</v>
      </c>
    </row>
    <row r="33" spans="1:7" ht="15.75" thickBot="1" x14ac:dyDescent="0.3">
      <c r="A33" t="str">
        <f t="shared" si="0"/>
        <v>(0, 128, 0)</v>
      </c>
      <c r="B33" s="191" t="s">
        <v>713</v>
      </c>
      <c r="C33" s="191" t="s">
        <v>712</v>
      </c>
      <c r="D33" s="223"/>
      <c r="E33">
        <v>0</v>
      </c>
      <c r="F33">
        <v>128</v>
      </c>
      <c r="G33">
        <v>0</v>
      </c>
    </row>
    <row r="34" spans="1:7" ht="15.75" thickBot="1" x14ac:dyDescent="0.3">
      <c r="A34" t="str">
        <f t="shared" si="0"/>
        <v>(34, 139, 34)</v>
      </c>
      <c r="B34" s="191" t="s">
        <v>715</v>
      </c>
      <c r="C34" s="197" t="s">
        <v>714</v>
      </c>
      <c r="D34" s="224"/>
      <c r="E34">
        <v>34</v>
      </c>
      <c r="F34">
        <v>139</v>
      </c>
      <c r="G34">
        <v>34</v>
      </c>
    </row>
    <row r="35" spans="1:7" ht="15.75" thickBot="1" x14ac:dyDescent="0.3">
      <c r="A35" t="str">
        <f t="shared" si="0"/>
        <v>(0, 255, 0)</v>
      </c>
      <c r="B35" s="191" t="s">
        <v>717</v>
      </c>
      <c r="C35" s="191" t="s">
        <v>716</v>
      </c>
      <c r="D35" s="225"/>
      <c r="E35">
        <v>0</v>
      </c>
      <c r="F35">
        <v>255</v>
      </c>
      <c r="G35">
        <v>0</v>
      </c>
    </row>
    <row r="36" spans="1:7" ht="15.75" thickBot="1" x14ac:dyDescent="0.3">
      <c r="A36" t="str">
        <f t="shared" si="0"/>
        <v>(50, 205, 50)</v>
      </c>
      <c r="B36" s="191" t="s">
        <v>719</v>
      </c>
      <c r="C36" s="197" t="s">
        <v>718</v>
      </c>
      <c r="D36" s="226"/>
      <c r="E36">
        <v>50</v>
      </c>
      <c r="F36">
        <v>205</v>
      </c>
      <c r="G36">
        <v>50</v>
      </c>
    </row>
    <row r="37" spans="1:7" ht="15.75" thickBot="1" x14ac:dyDescent="0.3">
      <c r="A37" t="str">
        <f t="shared" si="0"/>
        <v>(144, 238, 144)</v>
      </c>
      <c r="B37" s="191" t="s">
        <v>721</v>
      </c>
      <c r="C37" s="197" t="s">
        <v>720</v>
      </c>
      <c r="D37" s="227"/>
      <c r="E37">
        <v>144</v>
      </c>
      <c r="F37">
        <v>238</v>
      </c>
      <c r="G37">
        <v>144</v>
      </c>
    </row>
    <row r="38" spans="1:7" ht="15.75" thickBot="1" x14ac:dyDescent="0.3">
      <c r="A38" t="str">
        <f t="shared" si="0"/>
        <v>(152, 251, 152)</v>
      </c>
      <c r="B38" s="191" t="s">
        <v>723</v>
      </c>
      <c r="C38" s="191" t="s">
        <v>722</v>
      </c>
      <c r="D38" s="228"/>
      <c r="E38">
        <v>152</v>
      </c>
      <c r="F38">
        <v>251</v>
      </c>
      <c r="G38">
        <v>152</v>
      </c>
    </row>
    <row r="39" spans="1:7" ht="15.75" thickBot="1" x14ac:dyDescent="0.3">
      <c r="A39" t="str">
        <f t="shared" si="0"/>
        <v>(143, 188, 143)</v>
      </c>
      <c r="B39" s="191" t="s">
        <v>725</v>
      </c>
      <c r="C39" s="191" t="s">
        <v>724</v>
      </c>
      <c r="D39" s="229"/>
      <c r="E39">
        <v>143</v>
      </c>
      <c r="F39">
        <v>188</v>
      </c>
      <c r="G39">
        <v>143</v>
      </c>
    </row>
    <row r="40" spans="1:7" ht="15.75" thickBot="1" x14ac:dyDescent="0.3">
      <c r="A40" t="str">
        <f t="shared" si="0"/>
        <v>(0, 250, 154)</v>
      </c>
      <c r="B40" s="191" t="s">
        <v>727</v>
      </c>
      <c r="C40" s="191" t="s">
        <v>726</v>
      </c>
      <c r="D40" s="230"/>
      <c r="E40">
        <v>0</v>
      </c>
      <c r="F40">
        <v>250</v>
      </c>
      <c r="G40">
        <v>154</v>
      </c>
    </row>
    <row r="41" spans="1:7" ht="15.75" thickBot="1" x14ac:dyDescent="0.3">
      <c r="A41" t="str">
        <f t="shared" si="0"/>
        <v>(0, 255, 127)</v>
      </c>
      <c r="B41" s="191" t="s">
        <v>729</v>
      </c>
      <c r="C41" s="197" t="s">
        <v>728</v>
      </c>
      <c r="D41" s="231"/>
      <c r="E41">
        <v>0</v>
      </c>
      <c r="F41">
        <v>255</v>
      </c>
      <c r="G41">
        <v>127</v>
      </c>
    </row>
    <row r="42" spans="1:7" ht="15.75" thickBot="1" x14ac:dyDescent="0.3">
      <c r="A42" t="str">
        <f t="shared" si="0"/>
        <v>(46, 139, 87)</v>
      </c>
      <c r="B42" s="191" t="s">
        <v>731</v>
      </c>
      <c r="C42" s="191" t="s">
        <v>730</v>
      </c>
      <c r="D42" s="232"/>
      <c r="E42">
        <v>46</v>
      </c>
      <c r="F42">
        <v>139</v>
      </c>
      <c r="G42">
        <v>87</v>
      </c>
    </row>
    <row r="43" spans="1:7" ht="15.75" thickBot="1" x14ac:dyDescent="0.3">
      <c r="A43" t="str">
        <f t="shared" si="0"/>
        <v>(102, 205, 170)</v>
      </c>
      <c r="B43" s="191" t="s">
        <v>733</v>
      </c>
      <c r="C43" s="191" t="s">
        <v>732</v>
      </c>
      <c r="D43" s="233"/>
      <c r="E43">
        <v>102</v>
      </c>
      <c r="F43">
        <v>205</v>
      </c>
      <c r="G43">
        <v>170</v>
      </c>
    </row>
    <row r="44" spans="1:7" ht="15.75" thickBot="1" x14ac:dyDescent="0.3">
      <c r="A44" t="str">
        <f t="shared" si="0"/>
        <v>(60, 179, 113)</v>
      </c>
      <c r="B44" s="191" t="s">
        <v>735</v>
      </c>
      <c r="C44" s="191" t="s">
        <v>734</v>
      </c>
      <c r="D44" s="234"/>
      <c r="E44">
        <v>60</v>
      </c>
      <c r="F44">
        <v>179</v>
      </c>
      <c r="G44">
        <v>113</v>
      </c>
    </row>
    <row r="45" spans="1:7" ht="15.75" thickBot="1" x14ac:dyDescent="0.3">
      <c r="A45" t="str">
        <f t="shared" si="0"/>
        <v>(32, 178, 170)</v>
      </c>
      <c r="B45" s="191" t="s">
        <v>737</v>
      </c>
      <c r="C45" s="197" t="s">
        <v>736</v>
      </c>
      <c r="D45" s="235"/>
      <c r="E45">
        <v>32</v>
      </c>
      <c r="F45">
        <v>178</v>
      </c>
      <c r="G45">
        <v>170</v>
      </c>
    </row>
    <row r="46" spans="1:7" ht="15.75" thickBot="1" x14ac:dyDescent="0.3">
      <c r="A46" t="str">
        <f t="shared" si="0"/>
        <v>(47, 79, 79)</v>
      </c>
      <c r="B46" s="191" t="s">
        <v>739</v>
      </c>
      <c r="C46" s="191" t="s">
        <v>738</v>
      </c>
      <c r="D46" s="236"/>
      <c r="E46">
        <v>47</v>
      </c>
      <c r="F46">
        <v>79</v>
      </c>
      <c r="G46">
        <v>79</v>
      </c>
    </row>
    <row r="47" spans="1:7" ht="15.75" thickBot="1" x14ac:dyDescent="0.3">
      <c r="A47" t="str">
        <f t="shared" si="0"/>
        <v>(0, 128, 128)</v>
      </c>
      <c r="B47" s="191" t="s">
        <v>741</v>
      </c>
      <c r="C47" s="191" t="s">
        <v>740</v>
      </c>
      <c r="D47" s="237"/>
      <c r="E47">
        <v>0</v>
      </c>
      <c r="F47">
        <v>128</v>
      </c>
      <c r="G47">
        <v>128</v>
      </c>
    </row>
    <row r="48" spans="1:7" ht="15.75" thickBot="1" x14ac:dyDescent="0.3">
      <c r="A48" t="str">
        <f t="shared" si="0"/>
        <v>(0, 139, 139)</v>
      </c>
      <c r="B48" s="191" t="s">
        <v>743</v>
      </c>
      <c r="C48" s="191" t="s">
        <v>742</v>
      </c>
      <c r="D48" s="238"/>
      <c r="E48">
        <v>0</v>
      </c>
      <c r="F48">
        <v>139</v>
      </c>
      <c r="G48">
        <v>139</v>
      </c>
    </row>
    <row r="49" spans="1:7" ht="15.75" thickBot="1" x14ac:dyDescent="0.3">
      <c r="A49" t="str">
        <f t="shared" si="0"/>
        <v>(0, 255, 255)</v>
      </c>
      <c r="B49" s="191" t="s">
        <v>745</v>
      </c>
      <c r="C49" s="191" t="s">
        <v>744</v>
      </c>
      <c r="D49" s="239"/>
      <c r="E49">
        <v>0</v>
      </c>
      <c r="F49">
        <v>255</v>
      </c>
      <c r="G49">
        <v>255</v>
      </c>
    </row>
    <row r="50" spans="1:7" ht="15.75" thickBot="1" x14ac:dyDescent="0.3">
      <c r="A50" t="str">
        <f t="shared" si="0"/>
        <v>(0, 255, 255)</v>
      </c>
      <c r="B50" s="191" t="s">
        <v>745</v>
      </c>
      <c r="C50" s="197" t="s">
        <v>746</v>
      </c>
      <c r="D50" s="239"/>
      <c r="E50">
        <v>0</v>
      </c>
      <c r="F50">
        <v>255</v>
      </c>
      <c r="G50">
        <v>255</v>
      </c>
    </row>
    <row r="51" spans="1:7" ht="15.75" thickBot="1" x14ac:dyDescent="0.3">
      <c r="A51" t="str">
        <f t="shared" si="0"/>
        <v>(224, 255, 255)</v>
      </c>
      <c r="B51" s="191" t="s">
        <v>748</v>
      </c>
      <c r="C51" s="191" t="s">
        <v>747</v>
      </c>
      <c r="D51" s="240"/>
      <c r="E51">
        <v>224</v>
      </c>
      <c r="F51">
        <v>255</v>
      </c>
      <c r="G51">
        <v>255</v>
      </c>
    </row>
    <row r="52" spans="1:7" ht="15.75" thickBot="1" x14ac:dyDescent="0.3">
      <c r="A52" t="str">
        <f t="shared" si="0"/>
        <v>(0, 206, 209)</v>
      </c>
      <c r="B52" s="191" t="s">
        <v>750</v>
      </c>
      <c r="C52" s="191" t="s">
        <v>749</v>
      </c>
      <c r="D52" s="241"/>
      <c r="E52">
        <v>0</v>
      </c>
      <c r="F52">
        <v>206</v>
      </c>
      <c r="G52">
        <v>209</v>
      </c>
    </row>
    <row r="53" spans="1:7" ht="15.75" thickBot="1" x14ac:dyDescent="0.3">
      <c r="A53" t="str">
        <f t="shared" si="0"/>
        <v>(64, 224, 208)</v>
      </c>
      <c r="B53" s="191" t="s">
        <v>752</v>
      </c>
      <c r="C53" s="191" t="s">
        <v>751</v>
      </c>
      <c r="D53" s="242"/>
      <c r="E53">
        <v>64</v>
      </c>
      <c r="F53">
        <v>224</v>
      </c>
      <c r="G53">
        <v>208</v>
      </c>
    </row>
    <row r="54" spans="1:7" ht="15.75" thickBot="1" x14ac:dyDescent="0.3">
      <c r="A54" t="str">
        <f t="shared" si="0"/>
        <v>(72, 209, 204)</v>
      </c>
      <c r="B54" s="191" t="s">
        <v>754</v>
      </c>
      <c r="C54" s="191" t="s">
        <v>753</v>
      </c>
      <c r="D54" s="243"/>
      <c r="E54">
        <v>72</v>
      </c>
      <c r="F54">
        <v>209</v>
      </c>
      <c r="G54">
        <v>204</v>
      </c>
    </row>
    <row r="55" spans="1:7" ht="15.75" thickBot="1" x14ac:dyDescent="0.3">
      <c r="A55" t="str">
        <f t="shared" si="0"/>
        <v>(175, 238, 238)</v>
      </c>
      <c r="B55" s="191" t="s">
        <v>756</v>
      </c>
      <c r="C55" s="191" t="s">
        <v>755</v>
      </c>
      <c r="D55" s="244"/>
      <c r="E55">
        <v>175</v>
      </c>
      <c r="F55">
        <v>238</v>
      </c>
      <c r="G55">
        <v>238</v>
      </c>
    </row>
    <row r="56" spans="1:7" ht="15.75" thickBot="1" x14ac:dyDescent="0.3">
      <c r="A56" t="str">
        <f t="shared" si="0"/>
        <v>(127, 255, 212)</v>
      </c>
      <c r="B56" s="191" t="s">
        <v>758</v>
      </c>
      <c r="C56" s="191" t="s">
        <v>757</v>
      </c>
      <c r="D56" s="245"/>
      <c r="E56">
        <v>127</v>
      </c>
      <c r="F56">
        <v>255</v>
      </c>
      <c r="G56">
        <v>212</v>
      </c>
    </row>
    <row r="57" spans="1:7" ht="15.75" thickBot="1" x14ac:dyDescent="0.3">
      <c r="A57" t="str">
        <f t="shared" si="0"/>
        <v>(176, 224, 230)</v>
      </c>
      <c r="B57" s="191" t="s">
        <v>760</v>
      </c>
      <c r="C57" s="191" t="s">
        <v>759</v>
      </c>
      <c r="D57" s="246"/>
      <c r="E57">
        <v>176</v>
      </c>
      <c r="F57">
        <v>224</v>
      </c>
      <c r="G57">
        <v>230</v>
      </c>
    </row>
    <row r="58" spans="1:7" ht="15.75" thickBot="1" x14ac:dyDescent="0.3">
      <c r="A58" t="str">
        <f t="shared" si="0"/>
        <v>(95, 158, 160)</v>
      </c>
      <c r="B58" s="191" t="s">
        <v>762</v>
      </c>
      <c r="C58" s="197" t="s">
        <v>761</v>
      </c>
      <c r="D58" s="247"/>
      <c r="E58">
        <v>95</v>
      </c>
      <c r="F58">
        <v>158</v>
      </c>
      <c r="G58">
        <v>160</v>
      </c>
    </row>
    <row r="59" spans="1:7" ht="15.75" thickBot="1" x14ac:dyDescent="0.3">
      <c r="A59" t="str">
        <f t="shared" si="0"/>
        <v>(70, 130, 180)</v>
      </c>
      <c r="B59" s="191" t="s">
        <v>764</v>
      </c>
      <c r="C59" s="191" t="s">
        <v>763</v>
      </c>
      <c r="D59" s="248"/>
      <c r="E59">
        <v>70</v>
      </c>
      <c r="F59">
        <v>130</v>
      </c>
      <c r="G59">
        <v>180</v>
      </c>
    </row>
    <row r="60" spans="1:7" ht="15.75" thickBot="1" x14ac:dyDescent="0.3">
      <c r="A60" t="str">
        <f t="shared" si="0"/>
        <v>(100, 149, 237)</v>
      </c>
      <c r="B60" s="191" t="s">
        <v>766</v>
      </c>
      <c r="C60" s="191" t="s">
        <v>765</v>
      </c>
      <c r="D60" s="249"/>
      <c r="E60">
        <v>100</v>
      </c>
      <c r="F60">
        <v>149</v>
      </c>
      <c r="G60">
        <v>237</v>
      </c>
    </row>
    <row r="61" spans="1:7" ht="15.75" thickBot="1" x14ac:dyDescent="0.3">
      <c r="A61" t="str">
        <f t="shared" si="0"/>
        <v>(0, 191, 255)</v>
      </c>
      <c r="B61" s="191" t="s">
        <v>768</v>
      </c>
      <c r="C61" s="197" t="s">
        <v>767</v>
      </c>
      <c r="D61" s="250"/>
      <c r="E61">
        <v>0</v>
      </c>
      <c r="F61">
        <v>191</v>
      </c>
      <c r="G61">
        <v>255</v>
      </c>
    </row>
    <row r="62" spans="1:7" ht="15.75" thickBot="1" x14ac:dyDescent="0.3">
      <c r="A62" t="str">
        <f t="shared" si="0"/>
        <v>(30, 144, 255)</v>
      </c>
      <c r="B62" s="191" t="s">
        <v>770</v>
      </c>
      <c r="C62" s="197" t="s">
        <v>769</v>
      </c>
      <c r="D62" s="251"/>
      <c r="E62">
        <v>30</v>
      </c>
      <c r="F62">
        <v>144</v>
      </c>
      <c r="G62">
        <v>255</v>
      </c>
    </row>
    <row r="63" spans="1:7" ht="15.75" thickBot="1" x14ac:dyDescent="0.3">
      <c r="A63" t="str">
        <f t="shared" si="0"/>
        <v>(173, 216, 230)</v>
      </c>
      <c r="B63" s="191" t="s">
        <v>772</v>
      </c>
      <c r="C63" s="191" t="s">
        <v>771</v>
      </c>
      <c r="D63" s="252"/>
      <c r="E63">
        <v>173</v>
      </c>
      <c r="F63">
        <v>216</v>
      </c>
      <c r="G63">
        <v>230</v>
      </c>
    </row>
    <row r="64" spans="1:7" ht="15.75" thickBot="1" x14ac:dyDescent="0.3">
      <c r="A64" t="str">
        <f t="shared" si="0"/>
        <v>(135, 206, 235)</v>
      </c>
      <c r="B64" s="191" t="s">
        <v>774</v>
      </c>
      <c r="C64" s="191" t="s">
        <v>773</v>
      </c>
      <c r="D64" s="253"/>
      <c r="E64">
        <v>135</v>
      </c>
      <c r="F64">
        <v>206</v>
      </c>
      <c r="G64">
        <v>235</v>
      </c>
    </row>
    <row r="65" spans="1:7" ht="15.75" thickBot="1" x14ac:dyDescent="0.3">
      <c r="A65" t="str">
        <f t="shared" si="0"/>
        <v>(135, 206, 250)</v>
      </c>
      <c r="B65" s="191" t="s">
        <v>776</v>
      </c>
      <c r="C65" s="197" t="s">
        <v>775</v>
      </c>
      <c r="D65" s="254"/>
      <c r="E65">
        <v>135</v>
      </c>
      <c r="F65">
        <v>206</v>
      </c>
      <c r="G65">
        <v>250</v>
      </c>
    </row>
    <row r="66" spans="1:7" ht="15.75" thickBot="1" x14ac:dyDescent="0.3">
      <c r="A66" t="str">
        <f t="shared" si="0"/>
        <v>(25, 25, 112)</v>
      </c>
      <c r="B66" s="191" t="s">
        <v>778</v>
      </c>
      <c r="C66" s="191" t="s">
        <v>777</v>
      </c>
      <c r="D66" s="255"/>
      <c r="E66">
        <v>25</v>
      </c>
      <c r="F66">
        <v>25</v>
      </c>
      <c r="G66">
        <v>112</v>
      </c>
    </row>
    <row r="67" spans="1:7" ht="15.75" thickBot="1" x14ac:dyDescent="0.3">
      <c r="A67" t="str">
        <f t="shared" ref="A67:A130" si="1">CONCATENATE("(",E67,", ",F67,", ",G67,")")</f>
        <v>(0, 0, 128)</v>
      </c>
      <c r="B67" s="191" t="s">
        <v>780</v>
      </c>
      <c r="C67" s="191" t="s">
        <v>779</v>
      </c>
      <c r="D67" s="256"/>
      <c r="E67">
        <v>0</v>
      </c>
      <c r="F67">
        <v>0</v>
      </c>
      <c r="G67">
        <v>128</v>
      </c>
    </row>
    <row r="68" spans="1:7" ht="15.75" thickBot="1" x14ac:dyDescent="0.3">
      <c r="A68" t="str">
        <f t="shared" si="1"/>
        <v>(0, 0, 139)</v>
      </c>
      <c r="B68" s="191" t="s">
        <v>782</v>
      </c>
      <c r="C68" s="191" t="s">
        <v>781</v>
      </c>
      <c r="D68" s="257"/>
      <c r="E68">
        <v>0</v>
      </c>
      <c r="F68">
        <v>0</v>
      </c>
      <c r="G68">
        <v>139</v>
      </c>
    </row>
    <row r="69" spans="1:7" ht="15.75" thickBot="1" x14ac:dyDescent="0.3">
      <c r="A69" t="str">
        <f t="shared" si="1"/>
        <v>(0, 0, 205)</v>
      </c>
      <c r="B69" s="191" t="s">
        <v>784</v>
      </c>
      <c r="C69" s="191" t="s">
        <v>783</v>
      </c>
      <c r="D69" s="258"/>
      <c r="E69">
        <v>0</v>
      </c>
      <c r="F69">
        <v>0</v>
      </c>
      <c r="G69">
        <v>205</v>
      </c>
    </row>
    <row r="70" spans="1:7" ht="15.75" thickBot="1" x14ac:dyDescent="0.3">
      <c r="A70" t="str">
        <f t="shared" si="1"/>
        <v>(0, 0, 255)</v>
      </c>
      <c r="B70" s="191" t="s">
        <v>786</v>
      </c>
      <c r="C70" s="191" t="s">
        <v>785</v>
      </c>
      <c r="D70" s="259"/>
      <c r="E70">
        <v>0</v>
      </c>
      <c r="F70">
        <v>0</v>
      </c>
      <c r="G70">
        <v>255</v>
      </c>
    </row>
    <row r="71" spans="1:7" ht="15.75" thickBot="1" x14ac:dyDescent="0.3">
      <c r="A71" t="str">
        <f t="shared" si="1"/>
        <v>(65, 105, 225)</v>
      </c>
      <c r="B71" s="191" t="s">
        <v>788</v>
      </c>
      <c r="C71" s="197" t="s">
        <v>787</v>
      </c>
      <c r="D71" s="260"/>
      <c r="E71">
        <v>65</v>
      </c>
      <c r="F71">
        <v>105</v>
      </c>
      <c r="G71">
        <v>225</v>
      </c>
    </row>
    <row r="72" spans="1:7" ht="15.75" thickBot="1" x14ac:dyDescent="0.3">
      <c r="A72" t="str">
        <f t="shared" si="1"/>
        <v>(138, 43, 226)</v>
      </c>
      <c r="B72" s="191" t="s">
        <v>790</v>
      </c>
      <c r="C72" s="197" t="s">
        <v>789</v>
      </c>
      <c r="D72" s="261"/>
      <c r="E72">
        <v>138</v>
      </c>
      <c r="F72">
        <v>43</v>
      </c>
      <c r="G72">
        <v>226</v>
      </c>
    </row>
    <row r="73" spans="1:7" ht="15.75" thickBot="1" x14ac:dyDescent="0.3">
      <c r="A73" t="str">
        <f t="shared" si="1"/>
        <v>(186, 85, 211)</v>
      </c>
      <c r="B73" s="191" t="s">
        <v>792</v>
      </c>
      <c r="C73" s="197" t="s">
        <v>791</v>
      </c>
      <c r="D73" s="262"/>
      <c r="E73">
        <v>186</v>
      </c>
      <c r="F73">
        <v>85</v>
      </c>
      <c r="G73">
        <v>211</v>
      </c>
    </row>
    <row r="74" spans="1:7" ht="15.75" thickBot="1" x14ac:dyDescent="0.3">
      <c r="A74" t="str">
        <f t="shared" si="1"/>
        <v>(75, 0, 130)</v>
      </c>
      <c r="B74" s="191" t="s">
        <v>794</v>
      </c>
      <c r="C74" s="191" t="s">
        <v>793</v>
      </c>
      <c r="D74" s="263"/>
      <c r="E74">
        <v>75</v>
      </c>
      <c r="F74">
        <v>0</v>
      </c>
      <c r="G74">
        <v>130</v>
      </c>
    </row>
    <row r="75" spans="1:7" ht="15.75" thickBot="1" x14ac:dyDescent="0.3">
      <c r="A75" t="str">
        <f t="shared" si="1"/>
        <v>(72, 61, 139)</v>
      </c>
      <c r="B75" s="191" t="s">
        <v>796</v>
      </c>
      <c r="C75" s="191" t="s">
        <v>795</v>
      </c>
      <c r="D75" s="264"/>
      <c r="E75">
        <v>72</v>
      </c>
      <c r="F75">
        <v>61</v>
      </c>
      <c r="G75">
        <v>139</v>
      </c>
    </row>
    <row r="76" spans="1:7" ht="15.75" thickBot="1" x14ac:dyDescent="0.3">
      <c r="A76" t="str">
        <f t="shared" si="1"/>
        <v>(106, 90, 205)</v>
      </c>
      <c r="B76" s="191" t="s">
        <v>798</v>
      </c>
      <c r="C76" s="191" t="s">
        <v>797</v>
      </c>
      <c r="D76" s="265"/>
      <c r="E76">
        <v>106</v>
      </c>
      <c r="F76">
        <v>90</v>
      </c>
      <c r="G76">
        <v>205</v>
      </c>
    </row>
    <row r="77" spans="1:7" ht="15.75" thickBot="1" x14ac:dyDescent="0.3">
      <c r="A77" t="str">
        <f t="shared" si="1"/>
        <v>(123, 104, 238)</v>
      </c>
      <c r="B77" s="191" t="s">
        <v>800</v>
      </c>
      <c r="C77" s="191" t="s">
        <v>799</v>
      </c>
      <c r="D77" s="266"/>
      <c r="E77">
        <v>123</v>
      </c>
      <c r="F77">
        <v>104</v>
      </c>
      <c r="G77">
        <v>238</v>
      </c>
    </row>
    <row r="78" spans="1:7" ht="15.75" thickBot="1" x14ac:dyDescent="0.3">
      <c r="A78" t="str">
        <f t="shared" si="1"/>
        <v>(147, 112, 219)</v>
      </c>
      <c r="B78" s="191" t="s">
        <v>802</v>
      </c>
      <c r="C78" s="191" t="s">
        <v>801</v>
      </c>
      <c r="D78" s="267"/>
      <c r="E78">
        <v>147</v>
      </c>
      <c r="F78">
        <v>112</v>
      </c>
      <c r="G78">
        <v>219</v>
      </c>
    </row>
    <row r="79" spans="1:7" ht="15.75" thickBot="1" x14ac:dyDescent="0.3">
      <c r="A79" t="str">
        <f t="shared" si="1"/>
        <v>(139, 0, 139)</v>
      </c>
      <c r="B79" s="191" t="s">
        <v>804</v>
      </c>
      <c r="C79" s="191" t="s">
        <v>803</v>
      </c>
      <c r="D79" s="268"/>
      <c r="E79">
        <v>139</v>
      </c>
      <c r="F79">
        <v>0</v>
      </c>
      <c r="G79">
        <v>139</v>
      </c>
    </row>
    <row r="80" spans="1:7" ht="15.75" thickBot="1" x14ac:dyDescent="0.3">
      <c r="A80" t="str">
        <f t="shared" si="1"/>
        <v>(148, 0, 211)</v>
      </c>
      <c r="B80" s="191" t="s">
        <v>806</v>
      </c>
      <c r="C80" s="191" t="s">
        <v>805</v>
      </c>
      <c r="D80" s="269"/>
      <c r="E80">
        <v>148</v>
      </c>
      <c r="F80">
        <v>0</v>
      </c>
      <c r="G80">
        <v>211</v>
      </c>
    </row>
    <row r="81" spans="1:7" ht="15.75" thickBot="1" x14ac:dyDescent="0.3">
      <c r="A81" t="str">
        <f t="shared" si="1"/>
        <v>(153, 50, 204)</v>
      </c>
      <c r="B81" s="191" t="s">
        <v>808</v>
      </c>
      <c r="C81" s="191" t="s">
        <v>807</v>
      </c>
      <c r="D81" s="270"/>
      <c r="E81">
        <v>153</v>
      </c>
      <c r="F81">
        <v>50</v>
      </c>
      <c r="G81">
        <v>204</v>
      </c>
    </row>
    <row r="82" spans="1:7" ht="15.75" thickBot="1" x14ac:dyDescent="0.3">
      <c r="A82" t="str">
        <f t="shared" si="1"/>
        <v>(128, 0, 128)</v>
      </c>
      <c r="B82" s="191" t="s">
        <v>810</v>
      </c>
      <c r="C82" s="191" t="s">
        <v>809</v>
      </c>
      <c r="D82" s="271"/>
      <c r="E82">
        <v>128</v>
      </c>
      <c r="F82">
        <v>0</v>
      </c>
      <c r="G82">
        <v>128</v>
      </c>
    </row>
    <row r="83" spans="1:7" ht="15.75" thickBot="1" x14ac:dyDescent="0.3">
      <c r="A83" t="str">
        <f t="shared" si="1"/>
        <v>(216, 191, 216)</v>
      </c>
      <c r="B83" s="191" t="s">
        <v>812</v>
      </c>
      <c r="C83" s="191" t="s">
        <v>811</v>
      </c>
      <c r="D83" s="272"/>
      <c r="E83">
        <v>216</v>
      </c>
      <c r="F83">
        <v>191</v>
      </c>
      <c r="G83">
        <v>216</v>
      </c>
    </row>
    <row r="84" spans="1:7" ht="15.75" thickBot="1" x14ac:dyDescent="0.3">
      <c r="A84" t="str">
        <f t="shared" si="1"/>
        <v>(221, 160, 221)</v>
      </c>
      <c r="B84" s="191" t="s">
        <v>814</v>
      </c>
      <c r="C84" s="191" t="s">
        <v>813</v>
      </c>
      <c r="D84" s="273"/>
      <c r="E84">
        <v>221</v>
      </c>
      <c r="F84">
        <v>160</v>
      </c>
      <c r="G84">
        <v>221</v>
      </c>
    </row>
    <row r="85" spans="1:7" ht="15.75" thickBot="1" x14ac:dyDescent="0.3">
      <c r="A85" t="str">
        <f t="shared" si="1"/>
        <v>(238, 130, 238)</v>
      </c>
      <c r="B85" s="191" t="s">
        <v>816</v>
      </c>
      <c r="C85" s="191" t="s">
        <v>815</v>
      </c>
      <c r="D85" s="274"/>
      <c r="E85">
        <v>238</v>
      </c>
      <c r="F85">
        <v>130</v>
      </c>
      <c r="G85">
        <v>238</v>
      </c>
    </row>
    <row r="86" spans="1:7" ht="15.75" thickBot="1" x14ac:dyDescent="0.3">
      <c r="A86" t="str">
        <f t="shared" si="1"/>
        <v>(255, 0, 255)</v>
      </c>
      <c r="B86" s="191" t="s">
        <v>818</v>
      </c>
      <c r="C86" s="197" t="s">
        <v>817</v>
      </c>
      <c r="D86" s="275"/>
      <c r="E86">
        <v>255</v>
      </c>
      <c r="F86">
        <v>0</v>
      </c>
      <c r="G86">
        <v>255</v>
      </c>
    </row>
    <row r="87" spans="1:7" ht="15.75" thickBot="1" x14ac:dyDescent="0.3">
      <c r="A87" t="str">
        <f t="shared" si="1"/>
        <v>(218, 112, 214)</v>
      </c>
      <c r="B87" s="191" t="s">
        <v>820</v>
      </c>
      <c r="C87" s="191" t="s">
        <v>819</v>
      </c>
      <c r="D87" s="276"/>
      <c r="E87">
        <v>218</v>
      </c>
      <c r="F87">
        <v>112</v>
      </c>
      <c r="G87">
        <v>214</v>
      </c>
    </row>
    <row r="88" spans="1:7" ht="15.75" thickBot="1" x14ac:dyDescent="0.3">
      <c r="A88" t="str">
        <f t="shared" si="1"/>
        <v>(199, 21, 133)</v>
      </c>
      <c r="B88" s="191" t="s">
        <v>822</v>
      </c>
      <c r="C88" s="191" t="s">
        <v>821</v>
      </c>
      <c r="D88" s="277"/>
      <c r="E88">
        <v>199</v>
      </c>
      <c r="F88">
        <v>21</v>
      </c>
      <c r="G88">
        <v>133</v>
      </c>
    </row>
    <row r="89" spans="1:7" ht="15.75" thickBot="1" x14ac:dyDescent="0.3">
      <c r="A89" t="str">
        <f t="shared" si="1"/>
        <v>(219, 112, 147)</v>
      </c>
      <c r="B89" s="191" t="s">
        <v>824</v>
      </c>
      <c r="C89" s="191" t="s">
        <v>823</v>
      </c>
      <c r="D89" s="278"/>
      <c r="E89">
        <v>219</v>
      </c>
      <c r="F89">
        <v>112</v>
      </c>
      <c r="G89">
        <v>147</v>
      </c>
    </row>
    <row r="90" spans="1:7" ht="15.75" thickBot="1" x14ac:dyDescent="0.3">
      <c r="A90" t="str">
        <f t="shared" si="1"/>
        <v>(255, 20, 147)</v>
      </c>
      <c r="B90" s="191" t="s">
        <v>826</v>
      </c>
      <c r="C90" s="191" t="s">
        <v>825</v>
      </c>
      <c r="D90" s="279"/>
      <c r="E90">
        <v>255</v>
      </c>
      <c r="F90">
        <v>20</v>
      </c>
      <c r="G90">
        <v>147</v>
      </c>
    </row>
    <row r="91" spans="1:7" ht="15.75" thickBot="1" x14ac:dyDescent="0.3">
      <c r="A91" t="str">
        <f t="shared" si="1"/>
        <v>(255, 105, 180)</v>
      </c>
      <c r="B91" s="191" t="s">
        <v>828</v>
      </c>
      <c r="C91" s="191" t="s">
        <v>827</v>
      </c>
      <c r="D91" s="280"/>
      <c r="E91">
        <v>255</v>
      </c>
      <c r="F91">
        <v>105</v>
      </c>
      <c r="G91">
        <v>180</v>
      </c>
    </row>
    <row r="92" spans="1:7" ht="15.75" thickBot="1" x14ac:dyDescent="0.3">
      <c r="A92" t="str">
        <f t="shared" si="1"/>
        <v>(255, 182, 193)</v>
      </c>
      <c r="B92" s="191" t="s">
        <v>830</v>
      </c>
      <c r="C92" s="191" t="s">
        <v>829</v>
      </c>
      <c r="D92" s="281"/>
      <c r="E92">
        <v>255</v>
      </c>
      <c r="F92">
        <v>182</v>
      </c>
      <c r="G92">
        <v>193</v>
      </c>
    </row>
    <row r="93" spans="1:7" ht="15.75" thickBot="1" x14ac:dyDescent="0.3">
      <c r="A93" t="str">
        <f t="shared" si="1"/>
        <v>(255, 192, 203)</v>
      </c>
      <c r="B93" s="191" t="s">
        <v>832</v>
      </c>
      <c r="C93" s="191" t="s">
        <v>831</v>
      </c>
      <c r="D93" s="282"/>
      <c r="E93">
        <v>255</v>
      </c>
      <c r="F93">
        <v>192</v>
      </c>
      <c r="G93">
        <v>203</v>
      </c>
    </row>
    <row r="94" spans="1:7" ht="15.75" thickBot="1" x14ac:dyDescent="0.3">
      <c r="A94" t="str">
        <f t="shared" si="1"/>
        <v>(250, 235, 215)</v>
      </c>
      <c r="B94" s="191" t="s">
        <v>834</v>
      </c>
      <c r="C94" s="191" t="s">
        <v>833</v>
      </c>
      <c r="D94" s="283"/>
      <c r="E94">
        <v>250</v>
      </c>
      <c r="F94">
        <v>235</v>
      </c>
      <c r="G94">
        <v>215</v>
      </c>
    </row>
    <row r="95" spans="1:7" ht="15.75" thickBot="1" x14ac:dyDescent="0.3">
      <c r="A95" t="str">
        <f t="shared" si="1"/>
        <v>(245, 245, 220)</v>
      </c>
      <c r="B95" s="191" t="s">
        <v>836</v>
      </c>
      <c r="C95" s="191" t="s">
        <v>835</v>
      </c>
      <c r="D95" s="284"/>
      <c r="E95">
        <v>245</v>
      </c>
      <c r="F95">
        <v>245</v>
      </c>
      <c r="G95">
        <v>220</v>
      </c>
    </row>
    <row r="96" spans="1:7" ht="15.75" thickBot="1" x14ac:dyDescent="0.3">
      <c r="A96" t="str">
        <f t="shared" si="1"/>
        <v>(255, 228, 196)</v>
      </c>
      <c r="B96" s="191" t="s">
        <v>838</v>
      </c>
      <c r="C96" s="191" t="s">
        <v>837</v>
      </c>
      <c r="D96" s="285"/>
      <c r="E96">
        <v>255</v>
      </c>
      <c r="F96">
        <v>228</v>
      </c>
      <c r="G96">
        <v>196</v>
      </c>
    </row>
    <row r="97" spans="1:7" ht="15.75" thickBot="1" x14ac:dyDescent="0.3">
      <c r="A97" t="str">
        <f t="shared" si="1"/>
        <v>(255, 235, 205)</v>
      </c>
      <c r="B97" s="191" t="s">
        <v>840</v>
      </c>
      <c r="C97" s="191" t="s">
        <v>839</v>
      </c>
      <c r="D97" s="286"/>
      <c r="E97">
        <v>255</v>
      </c>
      <c r="F97">
        <v>235</v>
      </c>
      <c r="G97">
        <v>205</v>
      </c>
    </row>
    <row r="98" spans="1:7" ht="15.75" thickBot="1" x14ac:dyDescent="0.3">
      <c r="A98" t="str">
        <f t="shared" si="1"/>
        <v>(245, 222, 179)</v>
      </c>
      <c r="B98" s="191" t="s">
        <v>842</v>
      </c>
      <c r="C98" s="191" t="s">
        <v>841</v>
      </c>
      <c r="D98" s="287"/>
      <c r="E98">
        <v>245</v>
      </c>
      <c r="F98">
        <v>222</v>
      </c>
      <c r="G98">
        <v>179</v>
      </c>
    </row>
    <row r="99" spans="1:7" ht="15.75" thickBot="1" x14ac:dyDescent="0.3">
      <c r="A99" t="str">
        <f t="shared" si="1"/>
        <v>(255, 248, 220)</v>
      </c>
      <c r="B99" s="191" t="s">
        <v>844</v>
      </c>
      <c r="C99" s="191" t="s">
        <v>843</v>
      </c>
      <c r="D99" s="288"/>
      <c r="E99">
        <v>255</v>
      </c>
      <c r="F99">
        <v>248</v>
      </c>
      <c r="G99">
        <v>220</v>
      </c>
    </row>
    <row r="100" spans="1:7" ht="15.75" thickBot="1" x14ac:dyDescent="0.3">
      <c r="A100" t="str">
        <f t="shared" si="1"/>
        <v>(255, 250, 205)</v>
      </c>
      <c r="B100" s="191" t="s">
        <v>846</v>
      </c>
      <c r="C100" s="191" t="s">
        <v>845</v>
      </c>
      <c r="D100" s="289"/>
      <c r="E100">
        <v>255</v>
      </c>
      <c r="F100">
        <v>250</v>
      </c>
      <c r="G100">
        <v>205</v>
      </c>
    </row>
    <row r="101" spans="1:7" ht="15.75" thickBot="1" x14ac:dyDescent="0.3">
      <c r="A101" t="str">
        <f t="shared" si="1"/>
        <v>(250, 250, 210)</v>
      </c>
      <c r="B101" s="191" t="s">
        <v>848</v>
      </c>
      <c r="C101" s="191" t="s">
        <v>847</v>
      </c>
      <c r="D101" s="290"/>
      <c r="E101">
        <v>250</v>
      </c>
      <c r="F101">
        <v>250</v>
      </c>
      <c r="G101">
        <v>210</v>
      </c>
    </row>
    <row r="102" spans="1:7" ht="15.75" thickBot="1" x14ac:dyDescent="0.3">
      <c r="A102" t="str">
        <f t="shared" si="1"/>
        <v>(255, 255, 224)</v>
      </c>
      <c r="B102" s="191" t="s">
        <v>850</v>
      </c>
      <c r="C102" s="191" t="s">
        <v>849</v>
      </c>
      <c r="D102" s="291"/>
      <c r="E102">
        <v>255</v>
      </c>
      <c r="F102">
        <v>255</v>
      </c>
      <c r="G102">
        <v>224</v>
      </c>
    </row>
    <row r="103" spans="1:7" ht="15.75" thickBot="1" x14ac:dyDescent="0.3">
      <c r="A103" t="str">
        <f t="shared" si="1"/>
        <v>(139, 69, 19)</v>
      </c>
      <c r="B103" s="191" t="s">
        <v>852</v>
      </c>
      <c r="C103" s="191" t="s">
        <v>851</v>
      </c>
      <c r="D103" s="292"/>
      <c r="E103">
        <v>139</v>
      </c>
      <c r="F103">
        <v>69</v>
      </c>
      <c r="G103">
        <v>19</v>
      </c>
    </row>
    <row r="104" spans="1:7" ht="15.75" thickBot="1" x14ac:dyDescent="0.3">
      <c r="A104" t="str">
        <f t="shared" si="1"/>
        <v>(160, 82, 45)</v>
      </c>
      <c r="B104" s="191" t="s">
        <v>854</v>
      </c>
      <c r="C104" s="191" t="s">
        <v>853</v>
      </c>
      <c r="D104" s="293"/>
      <c r="E104">
        <v>160</v>
      </c>
      <c r="F104">
        <v>82</v>
      </c>
      <c r="G104">
        <v>45</v>
      </c>
    </row>
    <row r="105" spans="1:7" ht="15.75" thickBot="1" x14ac:dyDescent="0.3">
      <c r="A105" t="str">
        <f t="shared" si="1"/>
        <v>(210, 105, 30)</v>
      </c>
      <c r="B105" s="191" t="s">
        <v>856</v>
      </c>
      <c r="C105" s="191" t="s">
        <v>855</v>
      </c>
      <c r="D105" s="294"/>
      <c r="E105">
        <v>210</v>
      </c>
      <c r="F105">
        <v>105</v>
      </c>
      <c r="G105">
        <v>30</v>
      </c>
    </row>
    <row r="106" spans="1:7" ht="15.75" thickBot="1" x14ac:dyDescent="0.3">
      <c r="A106" t="str">
        <f t="shared" si="1"/>
        <v>(205, 133, 63)</v>
      </c>
      <c r="B106" s="191" t="s">
        <v>858</v>
      </c>
      <c r="C106" s="191" t="s">
        <v>857</v>
      </c>
      <c r="D106" s="295"/>
      <c r="E106">
        <v>205</v>
      </c>
      <c r="F106">
        <v>133</v>
      </c>
      <c r="G106">
        <v>63</v>
      </c>
    </row>
    <row r="107" spans="1:7" ht="15.75" thickBot="1" x14ac:dyDescent="0.3">
      <c r="A107" t="str">
        <f t="shared" si="1"/>
        <v>(244, 164, 96)</v>
      </c>
      <c r="B107" s="191" t="s">
        <v>860</v>
      </c>
      <c r="C107" s="197" t="s">
        <v>859</v>
      </c>
      <c r="D107" s="296"/>
      <c r="E107">
        <v>244</v>
      </c>
      <c r="F107">
        <v>164</v>
      </c>
      <c r="G107">
        <v>96</v>
      </c>
    </row>
    <row r="108" spans="1:7" ht="15.75" thickBot="1" x14ac:dyDescent="0.3">
      <c r="A108" t="str">
        <f t="shared" si="1"/>
        <v>(222, 184, 135)</v>
      </c>
      <c r="B108" s="191" t="s">
        <v>862</v>
      </c>
      <c r="C108" s="191" t="s">
        <v>861</v>
      </c>
      <c r="D108" s="297"/>
      <c r="E108">
        <v>222</v>
      </c>
      <c r="F108">
        <v>184</v>
      </c>
      <c r="G108">
        <v>135</v>
      </c>
    </row>
    <row r="109" spans="1:7" ht="15.75" thickBot="1" x14ac:dyDescent="0.3">
      <c r="A109" t="str">
        <f t="shared" si="1"/>
        <v>(210, 180, 140)</v>
      </c>
      <c r="B109" s="191" t="s">
        <v>864</v>
      </c>
      <c r="C109" s="191" t="s">
        <v>863</v>
      </c>
      <c r="D109" s="298"/>
      <c r="E109">
        <v>210</v>
      </c>
      <c r="F109">
        <v>180</v>
      </c>
      <c r="G109">
        <v>140</v>
      </c>
    </row>
    <row r="110" spans="1:7" ht="15.75" thickBot="1" x14ac:dyDescent="0.3">
      <c r="A110" t="str">
        <f t="shared" si="1"/>
        <v>(188, 143, 143)</v>
      </c>
      <c r="B110" s="191" t="s">
        <v>866</v>
      </c>
      <c r="C110" s="191" t="s">
        <v>865</v>
      </c>
      <c r="D110" s="299"/>
      <c r="E110">
        <v>188</v>
      </c>
      <c r="F110">
        <v>143</v>
      </c>
      <c r="G110">
        <v>143</v>
      </c>
    </row>
    <row r="111" spans="1:7" ht="15.75" thickBot="1" x14ac:dyDescent="0.3">
      <c r="A111" t="str">
        <f t="shared" si="1"/>
        <v>(255, 228, 181)</v>
      </c>
      <c r="B111" s="191" t="s">
        <v>868</v>
      </c>
      <c r="C111" s="191" t="s">
        <v>867</v>
      </c>
      <c r="D111" s="300"/>
      <c r="E111">
        <v>255</v>
      </c>
      <c r="F111">
        <v>228</v>
      </c>
      <c r="G111">
        <v>181</v>
      </c>
    </row>
    <row r="112" spans="1:7" ht="15.75" thickBot="1" x14ac:dyDescent="0.3">
      <c r="A112" t="str">
        <f t="shared" si="1"/>
        <v>(255, 222, 173)</v>
      </c>
      <c r="B112" s="191" t="s">
        <v>870</v>
      </c>
      <c r="C112" s="191" t="s">
        <v>869</v>
      </c>
      <c r="D112" s="301"/>
      <c r="E112">
        <v>255</v>
      </c>
      <c r="F112">
        <v>222</v>
      </c>
      <c r="G112">
        <v>173</v>
      </c>
    </row>
    <row r="113" spans="1:7" ht="15.75" thickBot="1" x14ac:dyDescent="0.3">
      <c r="A113" t="str">
        <f t="shared" si="1"/>
        <v>(255, 218, 185)</v>
      </c>
      <c r="B113" s="191" t="s">
        <v>872</v>
      </c>
      <c r="C113" s="197" t="s">
        <v>871</v>
      </c>
      <c r="D113" s="302"/>
      <c r="E113">
        <v>255</v>
      </c>
      <c r="F113">
        <v>218</v>
      </c>
      <c r="G113">
        <v>185</v>
      </c>
    </row>
    <row r="114" spans="1:7" ht="15.75" thickBot="1" x14ac:dyDescent="0.3">
      <c r="A114" t="str">
        <f t="shared" si="1"/>
        <v>(255, 228, 225)</v>
      </c>
      <c r="B114" s="191" t="s">
        <v>874</v>
      </c>
      <c r="C114" s="191" t="s">
        <v>873</v>
      </c>
      <c r="D114" s="303"/>
      <c r="E114">
        <v>255</v>
      </c>
      <c r="F114">
        <v>228</v>
      </c>
      <c r="G114">
        <v>225</v>
      </c>
    </row>
    <row r="115" spans="1:7" ht="15.75" thickBot="1" x14ac:dyDescent="0.3">
      <c r="A115" t="str">
        <f t="shared" si="1"/>
        <v>(255, 240, 245)</v>
      </c>
      <c r="B115" s="191" t="s">
        <v>876</v>
      </c>
      <c r="C115" s="191" t="s">
        <v>875</v>
      </c>
      <c r="D115" s="304"/>
      <c r="E115">
        <v>255</v>
      </c>
      <c r="F115">
        <v>240</v>
      </c>
      <c r="G115">
        <v>245</v>
      </c>
    </row>
    <row r="116" spans="1:7" ht="15.75" thickBot="1" x14ac:dyDescent="0.3">
      <c r="A116" t="str">
        <f t="shared" si="1"/>
        <v>(250, 240, 230)</v>
      </c>
      <c r="B116" s="191" t="s">
        <v>878</v>
      </c>
      <c r="C116" s="191" t="s">
        <v>877</v>
      </c>
      <c r="D116" s="305"/>
      <c r="E116">
        <v>250</v>
      </c>
      <c r="F116">
        <v>240</v>
      </c>
      <c r="G116">
        <v>230</v>
      </c>
    </row>
    <row r="117" spans="1:7" ht="15.75" thickBot="1" x14ac:dyDescent="0.3">
      <c r="A117" t="str">
        <f t="shared" si="1"/>
        <v>(253, 245, 230)</v>
      </c>
      <c r="B117" s="191" t="s">
        <v>880</v>
      </c>
      <c r="C117" s="191" t="s">
        <v>879</v>
      </c>
      <c r="D117" s="306"/>
      <c r="E117">
        <v>253</v>
      </c>
      <c r="F117">
        <v>245</v>
      </c>
      <c r="G117">
        <v>230</v>
      </c>
    </row>
    <row r="118" spans="1:7" ht="15.75" thickBot="1" x14ac:dyDescent="0.3">
      <c r="A118" t="str">
        <f t="shared" si="1"/>
        <v>(255, 239, 213)</v>
      </c>
      <c r="B118" s="191" t="s">
        <v>882</v>
      </c>
      <c r="C118" s="191" t="s">
        <v>881</v>
      </c>
      <c r="D118" s="307"/>
      <c r="E118">
        <v>255</v>
      </c>
      <c r="F118">
        <v>239</v>
      </c>
      <c r="G118">
        <v>213</v>
      </c>
    </row>
    <row r="119" spans="1:7" ht="15.75" thickBot="1" x14ac:dyDescent="0.3">
      <c r="A119" t="str">
        <f t="shared" si="1"/>
        <v>(255, 245, 238)</v>
      </c>
      <c r="B119" s="191" t="s">
        <v>884</v>
      </c>
      <c r="C119" s="191" t="s">
        <v>883</v>
      </c>
      <c r="D119" s="308"/>
      <c r="E119">
        <v>255</v>
      </c>
      <c r="F119">
        <v>245</v>
      </c>
      <c r="G119">
        <v>238</v>
      </c>
    </row>
    <row r="120" spans="1:7" ht="15.75" thickBot="1" x14ac:dyDescent="0.3">
      <c r="A120" t="str">
        <f t="shared" si="1"/>
        <v>(245, 255, 250)</v>
      </c>
      <c r="B120" s="191" t="s">
        <v>886</v>
      </c>
      <c r="C120" s="191" t="s">
        <v>885</v>
      </c>
      <c r="D120" s="309"/>
      <c r="E120">
        <v>245</v>
      </c>
      <c r="F120">
        <v>255</v>
      </c>
      <c r="G120">
        <v>250</v>
      </c>
    </row>
    <row r="121" spans="1:7" ht="15.75" thickBot="1" x14ac:dyDescent="0.3">
      <c r="A121" t="str">
        <f t="shared" si="1"/>
        <v>(112, 128, 144)</v>
      </c>
      <c r="B121" s="191" t="s">
        <v>888</v>
      </c>
      <c r="C121" s="191" t="s">
        <v>887</v>
      </c>
      <c r="D121" s="310"/>
      <c r="E121">
        <v>112</v>
      </c>
      <c r="F121">
        <v>128</v>
      </c>
      <c r="G121">
        <v>144</v>
      </c>
    </row>
    <row r="122" spans="1:7" ht="15.75" thickBot="1" x14ac:dyDescent="0.3">
      <c r="A122" t="str">
        <f t="shared" si="1"/>
        <v>(119, 136, 153)</v>
      </c>
      <c r="B122" s="191" t="s">
        <v>890</v>
      </c>
      <c r="C122" s="191" t="s">
        <v>889</v>
      </c>
      <c r="D122" s="311"/>
      <c r="E122">
        <v>119</v>
      </c>
      <c r="F122">
        <v>136</v>
      </c>
      <c r="G122">
        <v>153</v>
      </c>
    </row>
    <row r="123" spans="1:7" ht="15.75" thickBot="1" x14ac:dyDescent="0.3">
      <c r="A123" t="str">
        <f t="shared" si="1"/>
        <v>(176, 196, 222)</v>
      </c>
      <c r="B123" s="191" t="s">
        <v>892</v>
      </c>
      <c r="C123" s="191" t="s">
        <v>891</v>
      </c>
      <c r="D123" s="312"/>
      <c r="E123">
        <v>176</v>
      </c>
      <c r="F123">
        <v>196</v>
      </c>
      <c r="G123">
        <v>222</v>
      </c>
    </row>
    <row r="124" spans="1:7" ht="15.75" thickBot="1" x14ac:dyDescent="0.3">
      <c r="A124" t="str">
        <f t="shared" si="1"/>
        <v>(230, 230, 250)</v>
      </c>
      <c r="B124" s="191" t="s">
        <v>894</v>
      </c>
      <c r="C124" s="197" t="s">
        <v>893</v>
      </c>
      <c r="D124" s="313"/>
      <c r="E124">
        <v>230</v>
      </c>
      <c r="F124">
        <v>230</v>
      </c>
      <c r="G124">
        <v>250</v>
      </c>
    </row>
    <row r="125" spans="1:7" ht="15.75" thickBot="1" x14ac:dyDescent="0.3">
      <c r="A125" t="str">
        <f t="shared" si="1"/>
        <v>(255, 250, 240)</v>
      </c>
      <c r="B125" s="191" t="s">
        <v>896</v>
      </c>
      <c r="C125" s="191" t="s">
        <v>895</v>
      </c>
      <c r="D125" s="314"/>
      <c r="E125">
        <v>255</v>
      </c>
      <c r="F125">
        <v>250</v>
      </c>
      <c r="G125">
        <v>240</v>
      </c>
    </row>
    <row r="126" spans="1:7" ht="15.75" thickBot="1" x14ac:dyDescent="0.3">
      <c r="A126" t="str">
        <f t="shared" si="1"/>
        <v>(240, 248, 255)</v>
      </c>
      <c r="B126" s="191" t="s">
        <v>898</v>
      </c>
      <c r="C126" s="191" t="s">
        <v>897</v>
      </c>
      <c r="D126" s="315"/>
      <c r="E126">
        <v>240</v>
      </c>
      <c r="F126">
        <v>248</v>
      </c>
      <c r="G126">
        <v>255</v>
      </c>
    </row>
    <row r="127" spans="1:7" ht="15.75" thickBot="1" x14ac:dyDescent="0.3">
      <c r="A127" t="str">
        <f t="shared" si="1"/>
        <v>(248, 248, 255)</v>
      </c>
      <c r="B127" s="191" t="s">
        <v>900</v>
      </c>
      <c r="C127" s="191" t="s">
        <v>899</v>
      </c>
      <c r="D127" s="316"/>
      <c r="E127">
        <v>248</v>
      </c>
      <c r="F127">
        <v>248</v>
      </c>
      <c r="G127">
        <v>255</v>
      </c>
    </row>
    <row r="128" spans="1:7" ht="15.75" thickBot="1" x14ac:dyDescent="0.3">
      <c r="A128" t="str">
        <f t="shared" si="1"/>
        <v>(240, 255, 240)</v>
      </c>
      <c r="B128" s="191" t="s">
        <v>902</v>
      </c>
      <c r="C128" s="197" t="s">
        <v>901</v>
      </c>
      <c r="D128" s="317"/>
      <c r="E128">
        <v>240</v>
      </c>
      <c r="F128">
        <v>255</v>
      </c>
      <c r="G128">
        <v>240</v>
      </c>
    </row>
    <row r="129" spans="1:7" ht="15.75" thickBot="1" x14ac:dyDescent="0.3">
      <c r="A129" t="str">
        <f t="shared" si="1"/>
        <v>(255, 255, 240)</v>
      </c>
      <c r="B129" s="191" t="s">
        <v>904</v>
      </c>
      <c r="C129" s="191" t="s">
        <v>903</v>
      </c>
      <c r="D129" s="318"/>
      <c r="E129">
        <v>255</v>
      </c>
      <c r="F129">
        <v>255</v>
      </c>
      <c r="G129">
        <v>240</v>
      </c>
    </row>
    <row r="130" spans="1:7" ht="15.75" thickBot="1" x14ac:dyDescent="0.3">
      <c r="A130" t="str">
        <f t="shared" si="1"/>
        <v>(240, 255, 255)</v>
      </c>
      <c r="B130" s="191" t="s">
        <v>906</v>
      </c>
      <c r="C130" s="197" t="s">
        <v>905</v>
      </c>
      <c r="D130" s="319"/>
      <c r="E130">
        <v>240</v>
      </c>
      <c r="F130">
        <v>255</v>
      </c>
      <c r="G130">
        <v>255</v>
      </c>
    </row>
    <row r="131" spans="1:7" ht="15.75" thickBot="1" x14ac:dyDescent="0.3">
      <c r="A131" t="str">
        <f t="shared" ref="A131:A143" si="2">CONCATENATE("(",E131,", ",F131,", ",G131,")")</f>
        <v>(255, 250, 250)</v>
      </c>
      <c r="B131" s="191" t="s">
        <v>908</v>
      </c>
      <c r="C131" s="191" t="s">
        <v>907</v>
      </c>
      <c r="D131" s="320"/>
      <c r="E131">
        <v>255</v>
      </c>
      <c r="F131">
        <v>250</v>
      </c>
      <c r="G131">
        <v>250</v>
      </c>
    </row>
    <row r="132" spans="1:7" ht="15.75" thickBot="1" x14ac:dyDescent="0.3">
      <c r="A132" t="str">
        <f t="shared" si="2"/>
        <v>(0, 0, 0)</v>
      </c>
      <c r="B132" s="191" t="s">
        <v>910</v>
      </c>
      <c r="C132" s="191" t="s">
        <v>909</v>
      </c>
      <c r="D132" s="321"/>
      <c r="E132">
        <v>0</v>
      </c>
      <c r="F132">
        <v>0</v>
      </c>
      <c r="G132">
        <v>0</v>
      </c>
    </row>
    <row r="133" spans="1:7" ht="15.75" thickBot="1" x14ac:dyDescent="0.3">
      <c r="A133" t="str">
        <f t="shared" si="2"/>
        <v>(105, 105, 105)</v>
      </c>
      <c r="B133" s="191" t="s">
        <v>912</v>
      </c>
      <c r="C133" s="191" t="s">
        <v>911</v>
      </c>
      <c r="D133" s="322"/>
      <c r="E133">
        <v>105</v>
      </c>
      <c r="F133">
        <v>105</v>
      </c>
      <c r="G133">
        <v>105</v>
      </c>
    </row>
    <row r="134" spans="1:7" ht="15.75" thickBot="1" x14ac:dyDescent="0.3">
      <c r="A134" t="str">
        <f t="shared" si="2"/>
        <v>(128, 128, 128)</v>
      </c>
      <c r="B134" s="191" t="s">
        <v>914</v>
      </c>
      <c r="C134" s="191" t="s">
        <v>913</v>
      </c>
      <c r="D134" s="323"/>
      <c r="E134">
        <v>128</v>
      </c>
      <c r="F134">
        <v>128</v>
      </c>
      <c r="G134">
        <v>128</v>
      </c>
    </row>
    <row r="135" spans="1:7" ht="15.75" thickBot="1" x14ac:dyDescent="0.3">
      <c r="A135" t="str">
        <f t="shared" si="2"/>
        <v>(169, 169, 169)</v>
      </c>
      <c r="B135" s="191" t="s">
        <v>916</v>
      </c>
      <c r="C135" s="191" t="s">
        <v>915</v>
      </c>
      <c r="D135" s="324"/>
      <c r="E135">
        <v>169</v>
      </c>
      <c r="F135">
        <v>169</v>
      </c>
      <c r="G135">
        <v>169</v>
      </c>
    </row>
    <row r="136" spans="1:7" ht="15.75" thickBot="1" x14ac:dyDescent="0.3">
      <c r="A136" t="str">
        <f t="shared" si="2"/>
        <v>(192, 192, 192)</v>
      </c>
      <c r="B136" s="191" t="s">
        <v>918</v>
      </c>
      <c r="C136" s="191" t="s">
        <v>917</v>
      </c>
      <c r="D136" s="325"/>
      <c r="E136">
        <v>192</v>
      </c>
      <c r="F136">
        <v>192</v>
      </c>
      <c r="G136">
        <v>192</v>
      </c>
    </row>
    <row r="137" spans="1:7" ht="15.75" thickBot="1" x14ac:dyDescent="0.3">
      <c r="A137" t="str">
        <f t="shared" si="2"/>
        <v>(211, 211, 211)</v>
      </c>
      <c r="B137" s="191" t="s">
        <v>920</v>
      </c>
      <c r="C137" s="191" t="s">
        <v>919</v>
      </c>
      <c r="D137" s="326"/>
      <c r="E137">
        <v>211</v>
      </c>
      <c r="F137">
        <v>211</v>
      </c>
      <c r="G137">
        <v>211</v>
      </c>
    </row>
    <row r="138" spans="1:7" ht="15.75" thickBot="1" x14ac:dyDescent="0.3">
      <c r="A138" t="str">
        <f t="shared" si="2"/>
        <v>(220, 220, 220)</v>
      </c>
      <c r="B138" s="191" t="s">
        <v>922</v>
      </c>
      <c r="C138" s="191" t="s">
        <v>921</v>
      </c>
      <c r="D138" s="327"/>
      <c r="E138">
        <v>220</v>
      </c>
      <c r="F138">
        <v>220</v>
      </c>
      <c r="G138">
        <v>220</v>
      </c>
    </row>
    <row r="139" spans="1:7" ht="15.75" thickBot="1" x14ac:dyDescent="0.3">
      <c r="A139" t="str">
        <f t="shared" si="2"/>
        <v>(245, 245, 245)</v>
      </c>
      <c r="B139" s="191" t="s">
        <v>924</v>
      </c>
      <c r="C139" s="191" t="s">
        <v>923</v>
      </c>
      <c r="D139" s="328"/>
      <c r="E139">
        <v>245</v>
      </c>
      <c r="F139">
        <v>245</v>
      </c>
      <c r="G139">
        <v>245</v>
      </c>
    </row>
    <row r="140" spans="1:7" ht="15.75" thickBot="1" x14ac:dyDescent="0.3">
      <c r="A140" t="str">
        <f t="shared" si="2"/>
        <v>(255, 255, 255)</v>
      </c>
      <c r="B140" s="191" t="s">
        <v>926</v>
      </c>
      <c r="C140" s="191" t="s">
        <v>925</v>
      </c>
      <c r="D140" s="329"/>
      <c r="E140">
        <v>255</v>
      </c>
      <c r="F140">
        <v>255</v>
      </c>
      <c r="G140">
        <v>255</v>
      </c>
    </row>
    <row r="141" spans="1:7" ht="15.75" thickBot="1" x14ac:dyDescent="0.3">
      <c r="A141" t="str">
        <f t="shared" si="2"/>
        <v>(192, 192, 0)</v>
      </c>
      <c r="B141" s="191" t="s">
        <v>928</v>
      </c>
      <c r="C141" s="191" t="s">
        <v>927</v>
      </c>
      <c r="D141" s="330"/>
      <c r="E141" s="191">
        <v>192</v>
      </c>
      <c r="F141" s="191">
        <v>192</v>
      </c>
      <c r="G141" s="191">
        <v>0</v>
      </c>
    </row>
    <row r="142" spans="1:7" ht="15.75" thickBot="1" x14ac:dyDescent="0.3">
      <c r="A142" t="str">
        <f t="shared" si="2"/>
        <v>(240, 240, 220)</v>
      </c>
      <c r="B142" s="191" t="s">
        <v>930</v>
      </c>
      <c r="C142" s="191" t="s">
        <v>929</v>
      </c>
      <c r="D142" s="331"/>
      <c r="E142" s="191">
        <v>240</v>
      </c>
      <c r="F142" s="191">
        <v>240</v>
      </c>
      <c r="G142" s="191">
        <v>220</v>
      </c>
    </row>
    <row r="143" spans="1:7" x14ac:dyDescent="0.25">
      <c r="A143" t="str">
        <f t="shared" si="2"/>
        <v>(100, 149, 237)</v>
      </c>
      <c r="B143" s="332" t="s">
        <v>766</v>
      </c>
      <c r="C143" s="332" t="s">
        <v>931</v>
      </c>
      <c r="D143" s="45"/>
      <c r="E143">
        <v>100</v>
      </c>
      <c r="F143">
        <v>149</v>
      </c>
      <c r="G143">
        <v>237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1"/>
  <sheetViews>
    <sheetView tabSelected="1" zoomScale="85" zoomScaleNormal="85" workbookViewId="0">
      <pane ySplit="2" topLeftCell="A231" activePane="bottomLeft" state="frozen"/>
      <selection activeCell="D1" sqref="D1"/>
      <selection pane="bottomLeft" activeCell="A121" sqref="A121:XFD124"/>
    </sheetView>
  </sheetViews>
  <sheetFormatPr defaultRowHeight="15" x14ac:dyDescent="0.25"/>
  <cols>
    <col min="1" max="1" width="25.5703125" customWidth="1"/>
    <col min="2" max="2" width="13.42578125" customWidth="1"/>
    <col min="3" max="3" width="18.42578125" bestFit="1" customWidth="1"/>
    <col min="4" max="4" width="13" bestFit="1" customWidth="1"/>
    <col min="5" max="5" width="21.7109375" bestFit="1" customWidth="1"/>
    <col min="6" max="6" width="14" bestFit="1" customWidth="1"/>
    <col min="7" max="8" width="15" style="494" bestFit="1" customWidth="1"/>
    <col min="9" max="9" width="17.28515625" style="495" bestFit="1" customWidth="1"/>
    <col min="10" max="10" width="13" bestFit="1" customWidth="1"/>
    <col min="11" max="11" width="20.140625" bestFit="1" customWidth="1"/>
    <col min="12" max="12" width="14.5703125" bestFit="1" customWidth="1"/>
    <col min="13" max="13" width="9" bestFit="1" customWidth="1"/>
    <col min="14" max="14" width="11.140625" bestFit="1" customWidth="1"/>
    <col min="15" max="15" width="9.5703125" bestFit="1" customWidth="1"/>
    <col min="16" max="16" width="8.42578125" style="336" bestFit="1" customWidth="1"/>
    <col min="18" max="18" width="4.42578125" bestFit="1" customWidth="1"/>
    <col min="19" max="19" width="6.5703125" bestFit="1" customWidth="1"/>
    <col min="20" max="20" width="5" bestFit="1" customWidth="1"/>
  </cols>
  <sheetData>
    <row r="1" spans="1:20" ht="22.5" x14ac:dyDescent="0.3">
      <c r="A1" s="335" t="s">
        <v>932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R1" s="337" t="s">
        <v>933</v>
      </c>
      <c r="S1" s="337"/>
      <c r="T1" s="337"/>
    </row>
    <row r="2" spans="1:20" x14ac:dyDescent="0.25">
      <c r="A2" s="338" t="s">
        <v>934</v>
      </c>
      <c r="B2" s="339" t="s">
        <v>935</v>
      </c>
      <c r="C2" s="339" t="s">
        <v>936</v>
      </c>
      <c r="D2" s="339" t="s">
        <v>937</v>
      </c>
      <c r="E2" s="339" t="s">
        <v>646</v>
      </c>
      <c r="F2" s="339" t="s">
        <v>938</v>
      </c>
      <c r="G2" s="339" t="s">
        <v>939</v>
      </c>
      <c r="H2" s="339" t="s">
        <v>940</v>
      </c>
      <c r="I2" s="340" t="s">
        <v>941</v>
      </c>
      <c r="J2" s="339" t="s">
        <v>942</v>
      </c>
      <c r="K2" s="339" t="s">
        <v>943</v>
      </c>
      <c r="L2" s="341" t="s">
        <v>944</v>
      </c>
      <c r="M2" s="339" t="s">
        <v>584</v>
      </c>
      <c r="N2" s="339" t="s">
        <v>595</v>
      </c>
      <c r="O2" s="339" t="s">
        <v>640</v>
      </c>
      <c r="P2" s="342" t="s">
        <v>945</v>
      </c>
      <c r="R2" s="343" t="s">
        <v>584</v>
      </c>
      <c r="S2" s="343" t="s">
        <v>595</v>
      </c>
      <c r="T2" s="343" t="s">
        <v>640</v>
      </c>
    </row>
    <row r="3" spans="1:20" x14ac:dyDescent="0.25">
      <c r="A3" s="344" t="s">
        <v>946</v>
      </c>
      <c r="B3" s="345" t="s">
        <v>1279</v>
      </c>
      <c r="C3" s="346" t="s">
        <v>439</v>
      </c>
      <c r="D3" s="347"/>
      <c r="E3" s="348" t="s">
        <v>927</v>
      </c>
      <c r="F3" s="349" t="s">
        <v>947</v>
      </c>
      <c r="G3" s="350" t="s">
        <v>948</v>
      </c>
      <c r="H3" s="350" t="s">
        <v>16</v>
      </c>
      <c r="I3" s="351" t="s">
        <v>949</v>
      </c>
      <c r="J3" s="352"/>
      <c r="K3" s="353"/>
      <c r="L3" s="350" t="s">
        <v>950</v>
      </c>
      <c r="M3" s="354" t="str">
        <f>MID(Colors[[#This Row],[(R,G,B)]],2,FIND(",",Colors[[#This Row],[(R,G,B)]],2)-2)</f>
        <v>192</v>
      </c>
      <c r="N3" s="354" t="str">
        <f>MID(Colors[[#This Row],[(R,G,B)]],FIND(",",Colors[[#This Row],[(R,G,B)]],2)+1,FIND(",",Colors[[#This Row],[(R,G,B)]],FIND(",",Colors[[#This Row],[(R,G,B)]],2)+1)-FIND(",",Colors[[#This Row],[(R,G,B)]],2)-1)</f>
        <v>192</v>
      </c>
      <c r="O3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3" s="355">
        <f>SQRT((Colors[[#This Row],[Red]]-$R$3)^2+(Colors[[#This Row],[Green]]-$S$3)^2+(Colors[[#This Row],[Blue]]-$T$3)^2)</f>
        <v>242.21890925359233</v>
      </c>
      <c r="R3" s="356">
        <v>135</v>
      </c>
      <c r="S3" s="356">
        <v>206</v>
      </c>
      <c r="T3" s="356">
        <v>235</v>
      </c>
    </row>
    <row r="4" spans="1:20" x14ac:dyDescent="0.25">
      <c r="A4" s="344" t="s">
        <v>951</v>
      </c>
      <c r="B4" s="345" t="s">
        <v>1280</v>
      </c>
      <c r="C4" s="346" t="s">
        <v>438</v>
      </c>
      <c r="D4" s="357"/>
      <c r="E4" s="348" t="s">
        <v>680</v>
      </c>
      <c r="F4" s="349" t="s">
        <v>952</v>
      </c>
      <c r="G4" s="350" t="s">
        <v>953</v>
      </c>
      <c r="H4" s="350" t="s">
        <v>16</v>
      </c>
      <c r="I4" s="351" t="s">
        <v>954</v>
      </c>
      <c r="J4" s="357"/>
      <c r="K4" s="353" t="s">
        <v>680</v>
      </c>
      <c r="L4" s="358" t="s">
        <v>952</v>
      </c>
      <c r="M4" s="354" t="str">
        <f>MID(Colors[[#This Row],[(R,G,B)]],2,FIND(",",Colors[[#This Row],[(R,G,B)]],2)-2)</f>
        <v>255</v>
      </c>
      <c r="N4" s="354" t="str">
        <f>MID(Colors[[#This Row],[(R,G,B)]],FIND(",",Colors[[#This Row],[(R,G,B)]],2)+1,FIND(",",Colors[[#This Row],[(R,G,B)]],FIND(",",Colors[[#This Row],[(R,G,B)]],2)+1)-FIND(",",Colors[[#This Row],[(R,G,B)]],2)-1)</f>
        <v>165</v>
      </c>
      <c r="O4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4" s="355">
        <f>SQRT((Colors[[#This Row],[Red]]-$R$3)^2+(Colors[[#This Row],[Green]]-$S$3)^2+(Colors[[#This Row],[Blue]]-$T$3)^2)</f>
        <v>267.03183330831553</v>
      </c>
    </row>
    <row r="5" spans="1:20" x14ac:dyDescent="0.25">
      <c r="A5" s="344" t="s">
        <v>955</v>
      </c>
      <c r="B5" s="345" t="s">
        <v>1020</v>
      </c>
      <c r="C5" s="346" t="s">
        <v>379</v>
      </c>
      <c r="D5" s="359"/>
      <c r="E5" s="360" t="s">
        <v>956</v>
      </c>
      <c r="F5" s="361" t="s">
        <v>957</v>
      </c>
      <c r="G5" s="362" t="s">
        <v>948</v>
      </c>
      <c r="H5" s="362" t="s">
        <v>16</v>
      </c>
      <c r="I5" s="363" t="s">
        <v>949</v>
      </c>
      <c r="J5" s="359"/>
      <c r="K5" s="364" t="s">
        <v>956</v>
      </c>
      <c r="L5" s="365" t="s">
        <v>957</v>
      </c>
      <c r="M5" s="354" t="str">
        <f>MID(Colors[[#This Row],[(R,G,B)]],2,FIND(",",Colors[[#This Row],[(R,G,B)]],2)-2)</f>
        <v>255</v>
      </c>
      <c r="N5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5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255</v>
      </c>
      <c r="P5" s="355">
        <f>SQRT((Colors[[#This Row],[Red]]-$R$3)^2+(Colors[[#This Row],[Green]]-$S$3)^2+(Colors[[#This Row],[Blue]]-$T$3)^2)</f>
        <v>239.240464804765</v>
      </c>
    </row>
    <row r="6" spans="1:20" x14ac:dyDescent="0.25">
      <c r="A6" s="344" t="s">
        <v>958</v>
      </c>
      <c r="B6" s="345" t="s">
        <v>1020</v>
      </c>
      <c r="C6" s="346" t="s">
        <v>434</v>
      </c>
      <c r="D6" s="366"/>
      <c r="E6" s="348" t="s">
        <v>825</v>
      </c>
      <c r="F6" s="349" t="s">
        <v>959</v>
      </c>
      <c r="G6" s="350" t="s">
        <v>948</v>
      </c>
      <c r="H6" s="350" t="s">
        <v>16</v>
      </c>
      <c r="I6" s="351" t="s">
        <v>949</v>
      </c>
      <c r="J6" s="366"/>
      <c r="K6" s="353" t="s">
        <v>825</v>
      </c>
      <c r="L6" s="358" t="s">
        <v>959</v>
      </c>
      <c r="M6" s="354" t="str">
        <f>MID(Colors[[#This Row],[(R,G,B)]],2,FIND(",",Colors[[#This Row],[(R,G,B)]],2)-2)</f>
        <v>255</v>
      </c>
      <c r="N6" s="354" t="str">
        <f>MID(Colors[[#This Row],[(R,G,B)]],FIND(",",Colors[[#This Row],[(R,G,B)]],2)+1,FIND(",",Colors[[#This Row],[(R,G,B)]],FIND(",",Colors[[#This Row],[(R,G,B)]],2)+1)-FIND(",",Colors[[#This Row],[(R,G,B)]],2)-1)</f>
        <v>20</v>
      </c>
      <c r="O6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147</v>
      </c>
      <c r="P6" s="355">
        <f>SQRT((Colors[[#This Row],[Red]]-$R$3)^2+(Colors[[#This Row],[Green]]-$S$3)^2+(Colors[[#This Row],[Blue]]-$T$3)^2)</f>
        <v>238.20159529272678</v>
      </c>
    </row>
    <row r="7" spans="1:20" x14ac:dyDescent="0.25">
      <c r="A7" s="344" t="s">
        <v>960</v>
      </c>
      <c r="B7" s="345" t="s">
        <v>1020</v>
      </c>
      <c r="C7" s="346" t="s">
        <v>433</v>
      </c>
      <c r="D7" s="367"/>
      <c r="E7" s="348" t="s">
        <v>805</v>
      </c>
      <c r="F7" s="349" t="s">
        <v>961</v>
      </c>
      <c r="G7" s="350" t="s">
        <v>948</v>
      </c>
      <c r="H7" s="350" t="s">
        <v>16</v>
      </c>
      <c r="I7" s="351" t="s">
        <v>949</v>
      </c>
      <c r="J7" s="367"/>
      <c r="K7" s="353" t="s">
        <v>805</v>
      </c>
      <c r="L7" s="358" t="s">
        <v>961</v>
      </c>
      <c r="M7" s="354" t="str">
        <f>MID(Colors[[#This Row],[(R,G,B)]],2,FIND(",",Colors[[#This Row],[(R,G,B)]],2)-2)</f>
        <v>148</v>
      </c>
      <c r="N7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7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211</v>
      </c>
      <c r="P7" s="355">
        <f>SQRT((Colors[[#This Row],[Red]]-$R$3)^2+(Colors[[#This Row],[Green]]-$S$3)^2+(Colors[[#This Row],[Blue]]-$T$3)^2)</f>
        <v>207.80038498520642</v>
      </c>
    </row>
    <row r="8" spans="1:20" x14ac:dyDescent="0.25">
      <c r="A8" s="344" t="s">
        <v>962</v>
      </c>
      <c r="B8" s="345" t="s">
        <v>1280</v>
      </c>
      <c r="C8" s="346" t="s">
        <v>82</v>
      </c>
      <c r="D8" s="368"/>
      <c r="E8" s="348" t="s">
        <v>672</v>
      </c>
      <c r="F8" s="349" t="s">
        <v>963</v>
      </c>
      <c r="G8" s="350" t="s">
        <v>953</v>
      </c>
      <c r="H8" s="350" t="s">
        <v>16</v>
      </c>
      <c r="I8" s="351" t="s">
        <v>954</v>
      </c>
      <c r="J8" s="368"/>
      <c r="K8" s="353" t="s">
        <v>672</v>
      </c>
      <c r="L8" s="358" t="s">
        <v>963</v>
      </c>
      <c r="M8" s="354" t="str">
        <f>MID(Colors[[#This Row],[(R,G,B)]],2,FIND(",",Colors[[#This Row],[(R,G,B)]],2)-2)</f>
        <v>250</v>
      </c>
      <c r="N8" s="354" t="str">
        <f>MID(Colors[[#This Row],[(R,G,B)]],FIND(",",Colors[[#This Row],[(R,G,B)]],2)+1,FIND(",",Colors[[#This Row],[(R,G,B)]],FIND(",",Colors[[#This Row],[(R,G,B)]],2)+1)-FIND(",",Colors[[#This Row],[(R,G,B)]],2)-1)</f>
        <v>128</v>
      </c>
      <c r="O8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114</v>
      </c>
      <c r="P8" s="355">
        <f>SQRT((Colors[[#This Row],[Red]]-$R$3)^2+(Colors[[#This Row],[Green]]-$S$3)^2+(Colors[[#This Row],[Blue]]-$T$3)^2)</f>
        <v>184.2552577268828</v>
      </c>
    </row>
    <row r="9" spans="1:20" x14ac:dyDescent="0.25">
      <c r="A9" s="344" t="s">
        <v>964</v>
      </c>
      <c r="B9" s="345" t="s">
        <v>1020</v>
      </c>
      <c r="C9" s="346" t="s">
        <v>432</v>
      </c>
      <c r="D9" s="359"/>
      <c r="E9" s="348" t="s">
        <v>956</v>
      </c>
      <c r="F9" s="349" t="s">
        <v>957</v>
      </c>
      <c r="G9" s="350" t="s">
        <v>948</v>
      </c>
      <c r="H9" s="350" t="s">
        <v>16</v>
      </c>
      <c r="I9" s="351" t="s">
        <v>949</v>
      </c>
      <c r="J9" s="359"/>
      <c r="K9" s="353" t="s">
        <v>956</v>
      </c>
      <c r="L9" s="358" t="s">
        <v>957</v>
      </c>
      <c r="M9" s="354" t="str">
        <f>MID(Colors[[#This Row],[(R,G,B)]],2,FIND(",",Colors[[#This Row],[(R,G,B)]],2)-2)</f>
        <v>255</v>
      </c>
      <c r="N9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9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255</v>
      </c>
      <c r="P9" s="355">
        <f>SQRT((Colors[[#This Row],[Red]]-$R$3)^2+(Colors[[#This Row],[Green]]-$S$3)^2+(Colors[[#This Row],[Blue]]-$T$3)^2)</f>
        <v>239.240464804765</v>
      </c>
    </row>
    <row r="10" spans="1:20" x14ac:dyDescent="0.25">
      <c r="A10" s="344" t="s">
        <v>965</v>
      </c>
      <c r="B10" s="345" t="s">
        <v>1279</v>
      </c>
      <c r="C10" s="346" t="s">
        <v>430</v>
      </c>
      <c r="D10" s="369"/>
      <c r="E10" s="348" t="s">
        <v>785</v>
      </c>
      <c r="F10" s="349" t="s">
        <v>966</v>
      </c>
      <c r="G10" s="350" t="s">
        <v>948</v>
      </c>
      <c r="H10" s="350" t="s">
        <v>16</v>
      </c>
      <c r="I10" s="351" t="s">
        <v>954</v>
      </c>
      <c r="J10" s="369"/>
      <c r="K10" s="353" t="s">
        <v>785</v>
      </c>
      <c r="L10" s="358" t="s">
        <v>966</v>
      </c>
      <c r="M10" s="354" t="str">
        <f>MID(Colors[[#This Row],[(R,G,B)]],2,FIND(",",Colors[[#This Row],[(R,G,B)]],2)-2)</f>
        <v>0</v>
      </c>
      <c r="N10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10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255</v>
      </c>
      <c r="P10" s="355">
        <f>SQRT((Colors[[#This Row],[Red]]-$R$3)^2+(Colors[[#This Row],[Green]]-$S$3)^2+(Colors[[#This Row],[Blue]]-$T$3)^2)</f>
        <v>247.10524073762579</v>
      </c>
    </row>
    <row r="11" spans="1:20" x14ac:dyDescent="0.25">
      <c r="A11" s="344" t="s">
        <v>967</v>
      </c>
      <c r="B11" s="345" t="s">
        <v>1280</v>
      </c>
      <c r="C11" s="346" t="s">
        <v>428</v>
      </c>
      <c r="D11" s="370"/>
      <c r="E11" s="348" t="s">
        <v>680</v>
      </c>
      <c r="F11" s="349" t="s">
        <v>952</v>
      </c>
      <c r="G11" s="350" t="s">
        <v>953</v>
      </c>
      <c r="H11" s="350" t="s">
        <v>16</v>
      </c>
      <c r="I11" s="351" t="s">
        <v>954</v>
      </c>
      <c r="J11" s="370"/>
      <c r="K11" s="353" t="s">
        <v>680</v>
      </c>
      <c r="L11" s="358" t="s">
        <v>952</v>
      </c>
      <c r="M11" s="354" t="str">
        <f>MID(Colors[[#This Row],[(R,G,B)]],2,FIND(",",Colors[[#This Row],[(R,G,B)]],2)-2)</f>
        <v>255</v>
      </c>
      <c r="N11" s="354" t="str">
        <f>MID(Colors[[#This Row],[(R,G,B)]],FIND(",",Colors[[#This Row],[(R,G,B)]],2)+1,FIND(",",Colors[[#This Row],[(R,G,B)]],FIND(",",Colors[[#This Row],[(R,G,B)]],2)+1)-FIND(",",Colors[[#This Row],[(R,G,B)]],2)-1)</f>
        <v>165</v>
      </c>
      <c r="O11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11" s="355">
        <f>SQRT((Colors[[#This Row],[Red]]-$R$3)^2+(Colors[[#This Row],[Green]]-$S$3)^2+(Colors[[#This Row],[Blue]]-$T$3)^2)</f>
        <v>267.03183330831553</v>
      </c>
    </row>
    <row r="12" spans="1:20" x14ac:dyDescent="0.25">
      <c r="A12" s="344" t="s">
        <v>968</v>
      </c>
      <c r="B12" s="345" t="s">
        <v>1020</v>
      </c>
      <c r="C12" s="346" t="s">
        <v>428</v>
      </c>
      <c r="D12" s="370"/>
      <c r="E12" s="348" t="s">
        <v>680</v>
      </c>
      <c r="F12" s="349" t="s">
        <v>952</v>
      </c>
      <c r="G12" s="350" t="s">
        <v>953</v>
      </c>
      <c r="H12" s="350" t="s">
        <v>16</v>
      </c>
      <c r="I12" s="351" t="s">
        <v>954</v>
      </c>
      <c r="J12" s="370"/>
      <c r="K12" s="353" t="s">
        <v>680</v>
      </c>
      <c r="L12" s="358" t="s">
        <v>952</v>
      </c>
      <c r="M12" s="354" t="str">
        <f>MID(Colors[[#This Row],[(R,G,B)]],2,FIND(",",Colors[[#This Row],[(R,G,B)]],2)-2)</f>
        <v>255</v>
      </c>
      <c r="N12" s="354" t="str">
        <f>MID(Colors[[#This Row],[(R,G,B)]],FIND(",",Colors[[#This Row],[(R,G,B)]],2)+1,FIND(",",Colors[[#This Row],[(R,G,B)]],FIND(",",Colors[[#This Row],[(R,G,B)]],2)+1)-FIND(",",Colors[[#This Row],[(R,G,B)]],2)-1)</f>
        <v>165</v>
      </c>
      <c r="O12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12" s="355">
        <f>SQRT((Colors[[#This Row],[Red]]-$R$3)^2+(Colors[[#This Row],[Green]]-$S$3)^2+(Colors[[#This Row],[Blue]]-$T$3)^2)</f>
        <v>267.03183330831553</v>
      </c>
    </row>
    <row r="13" spans="1:20" x14ac:dyDescent="0.25">
      <c r="A13" s="344" t="s">
        <v>969</v>
      </c>
      <c r="B13" s="345" t="s">
        <v>1280</v>
      </c>
      <c r="C13" s="346" t="s">
        <v>424</v>
      </c>
      <c r="D13" s="371"/>
      <c r="E13" s="348" t="s">
        <v>791</v>
      </c>
      <c r="F13" s="349" t="s">
        <v>970</v>
      </c>
      <c r="G13" s="350" t="s">
        <v>953</v>
      </c>
      <c r="H13" s="350" t="s">
        <v>16</v>
      </c>
      <c r="I13" s="351" t="s">
        <v>954</v>
      </c>
      <c r="J13" s="371"/>
      <c r="K13" s="353" t="s">
        <v>791</v>
      </c>
      <c r="L13" s="358" t="s">
        <v>970</v>
      </c>
      <c r="M13" s="354" t="str">
        <f>MID(Colors[[#This Row],[(R,G,B)]],2,FIND(",",Colors[[#This Row],[(R,G,B)]],2)-2)</f>
        <v>186</v>
      </c>
      <c r="N13" s="354" t="str">
        <f>MID(Colors[[#This Row],[(R,G,B)]],FIND(",",Colors[[#This Row],[(R,G,B)]],2)+1,FIND(",",Colors[[#This Row],[(R,G,B)]],FIND(",",Colors[[#This Row],[(R,G,B)]],2)+1)-FIND(",",Colors[[#This Row],[(R,G,B)]],2)-1)</f>
        <v>85</v>
      </c>
      <c r="O13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211</v>
      </c>
      <c r="P13" s="355">
        <f>SQRT((Colors[[#This Row],[Red]]-$R$3)^2+(Colors[[#This Row],[Green]]-$S$3)^2+(Colors[[#This Row],[Blue]]-$T$3)^2)</f>
        <v>133.48408144793896</v>
      </c>
    </row>
    <row r="14" spans="1:20" x14ac:dyDescent="0.25">
      <c r="A14" s="344" t="s">
        <v>971</v>
      </c>
      <c r="B14" s="345" t="s">
        <v>1279</v>
      </c>
      <c r="C14" s="346" t="s">
        <v>421</v>
      </c>
      <c r="D14" s="372"/>
      <c r="E14" s="348" t="s">
        <v>716</v>
      </c>
      <c r="F14" s="373" t="s">
        <v>972</v>
      </c>
      <c r="G14" s="350" t="s">
        <v>953</v>
      </c>
      <c r="H14" s="350" t="s">
        <v>16</v>
      </c>
      <c r="I14" s="351" t="s">
        <v>973</v>
      </c>
      <c r="J14" s="374"/>
      <c r="K14" s="353" t="s">
        <v>510</v>
      </c>
      <c r="L14" s="358" t="s">
        <v>974</v>
      </c>
      <c r="M14" s="354" t="str">
        <f>MID(Colors[[#This Row],[(R,G,B)]],2,FIND(",",Colors[[#This Row],[(R,G,B)]],2)-2)</f>
        <v>0</v>
      </c>
      <c r="N14" s="354" t="str">
        <f>MID(Colors[[#This Row],[(R,G,B)]],FIND(",",Colors[[#This Row],[(R,G,B)]],2)+1,FIND(",",Colors[[#This Row],[(R,G,B)]],FIND(",",Colors[[#This Row],[(R,G,B)]],2)+1)-FIND(",",Colors[[#This Row],[(R,G,B)]],2)-1)</f>
        <v>255</v>
      </c>
      <c r="O14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14" s="355">
        <f>SQRT((Colors[[#This Row],[Red]]-$R$3)^2+(Colors[[#This Row],[Green]]-$S$3)^2+(Colors[[#This Row],[Blue]]-$T$3)^2)</f>
        <v>275.41060255552981</v>
      </c>
    </row>
    <row r="15" spans="1:20" x14ac:dyDescent="0.25">
      <c r="A15" s="344" t="s">
        <v>975</v>
      </c>
      <c r="B15" s="375" t="s">
        <v>1020</v>
      </c>
      <c r="C15" s="346" t="s">
        <v>259</v>
      </c>
      <c r="D15" s="376"/>
      <c r="E15" s="348" t="s">
        <v>929</v>
      </c>
      <c r="F15" s="373" t="s">
        <v>976</v>
      </c>
      <c r="G15" s="362" t="s">
        <v>953</v>
      </c>
      <c r="H15" s="362" t="s">
        <v>16</v>
      </c>
      <c r="I15" s="363" t="s">
        <v>973</v>
      </c>
      <c r="J15" s="374"/>
      <c r="K15" s="353" t="s">
        <v>510</v>
      </c>
      <c r="L15" s="358" t="s">
        <v>974</v>
      </c>
      <c r="M15" s="354" t="str">
        <f>MID(Colors[[#This Row],[(R,G,B)]],2,FIND(",",Colors[[#This Row],[(R,G,B)]],2)-2)</f>
        <v>240</v>
      </c>
      <c r="N15" s="354" t="str">
        <f>MID(Colors[[#This Row],[(R,G,B)]],FIND(",",Colors[[#This Row],[(R,G,B)]],2)+1,FIND(",",Colors[[#This Row],[(R,G,B)]],FIND(",",Colors[[#This Row],[(R,G,B)]],2)+1)-FIND(",",Colors[[#This Row],[(R,G,B)]],2)-1)</f>
        <v>240</v>
      </c>
      <c r="O15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220</v>
      </c>
      <c r="P15" s="355">
        <f>SQRT((Colors[[#This Row],[Red]]-$R$3)^2+(Colors[[#This Row],[Green]]-$S$3)^2+(Colors[[#This Row],[Blue]]-$T$3)^2)</f>
        <v>111.3822247937255</v>
      </c>
    </row>
    <row r="16" spans="1:20" x14ac:dyDescent="0.25">
      <c r="A16" s="344" t="s">
        <v>977</v>
      </c>
      <c r="B16" s="345" t="s">
        <v>1279</v>
      </c>
      <c r="C16" s="346" t="s">
        <v>419</v>
      </c>
      <c r="D16" s="369"/>
      <c r="E16" s="348" t="s">
        <v>785</v>
      </c>
      <c r="F16" s="349" t="s">
        <v>966</v>
      </c>
      <c r="G16" s="350" t="s">
        <v>948</v>
      </c>
      <c r="H16" s="350" t="s">
        <v>16</v>
      </c>
      <c r="I16" s="351" t="s">
        <v>954</v>
      </c>
      <c r="J16" s="369"/>
      <c r="K16" s="353" t="s">
        <v>785</v>
      </c>
      <c r="L16" s="358" t="s">
        <v>966</v>
      </c>
      <c r="M16" s="354" t="str">
        <f>MID(Colors[[#This Row],[(R,G,B)]],2,FIND(",",Colors[[#This Row],[(R,G,B)]],2)-2)</f>
        <v>0</v>
      </c>
      <c r="N16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16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255</v>
      </c>
      <c r="P16" s="355">
        <f>SQRT((Colors[[#This Row],[Red]]-$R$3)^2+(Colors[[#This Row],[Green]]-$S$3)^2+(Colors[[#This Row],[Blue]]-$T$3)^2)</f>
        <v>247.10524073762579</v>
      </c>
    </row>
    <row r="17" spans="1:16" x14ac:dyDescent="0.25">
      <c r="A17" s="344" t="s">
        <v>978</v>
      </c>
      <c r="B17" s="345" t="s">
        <v>1280</v>
      </c>
      <c r="C17" s="346" t="s">
        <v>418</v>
      </c>
      <c r="D17" s="377"/>
      <c r="E17" s="348" t="s">
        <v>979</v>
      </c>
      <c r="F17" s="349" t="s">
        <v>980</v>
      </c>
      <c r="G17" s="350" t="s">
        <v>953</v>
      </c>
      <c r="H17" s="350" t="s">
        <v>16</v>
      </c>
      <c r="I17" s="351" t="s">
        <v>954</v>
      </c>
      <c r="J17" s="377"/>
      <c r="K17" s="353" t="s">
        <v>979</v>
      </c>
      <c r="L17" s="358" t="s">
        <v>980</v>
      </c>
      <c r="M17" s="354" t="str">
        <f>MID(Colors[[#This Row],[(R,G,B)]],2,FIND(",",Colors[[#This Row],[(R,G,B)]],2)-2)</f>
        <v>255</v>
      </c>
      <c r="N17" s="354" t="str">
        <f>MID(Colors[[#This Row],[(R,G,B)]],FIND(",",Colors[[#This Row],[(R,G,B)]],2)+1,FIND(",",Colors[[#This Row],[(R,G,B)]],FIND(",",Colors[[#This Row],[(R,G,B)]],2)+1)-FIND(",",Colors[[#This Row],[(R,G,B)]],2)-1)</f>
        <v>128</v>
      </c>
      <c r="O17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128</v>
      </c>
      <c r="P17" s="355">
        <f>SQRT((Colors[[#This Row],[Red]]-$R$3)^2+(Colors[[#This Row],[Green]]-$S$3)^2+(Colors[[#This Row],[Blue]]-$T$3)^2)</f>
        <v>178.69806937961025</v>
      </c>
    </row>
    <row r="18" spans="1:16" x14ac:dyDescent="0.25">
      <c r="A18" s="378" t="s">
        <v>981</v>
      </c>
      <c r="B18" s="345" t="s">
        <v>1020</v>
      </c>
      <c r="C18" s="346" t="s">
        <v>982</v>
      </c>
      <c r="D18" s="377"/>
      <c r="E18" s="348" t="s">
        <v>979</v>
      </c>
      <c r="F18" s="349" t="s">
        <v>980</v>
      </c>
      <c r="G18" s="350" t="s">
        <v>948</v>
      </c>
      <c r="H18" s="350" t="s">
        <v>16</v>
      </c>
      <c r="I18" s="351" t="s">
        <v>954</v>
      </c>
      <c r="J18" s="377"/>
      <c r="K18" s="353" t="s">
        <v>979</v>
      </c>
      <c r="L18" s="358" t="s">
        <v>980</v>
      </c>
      <c r="M18" s="354" t="str">
        <f>MID(Colors[[#This Row],[(R,G,B)]],2,FIND(",",Colors[[#This Row],[(R,G,B)]],2)-2)</f>
        <v>255</v>
      </c>
      <c r="N18" s="354" t="str">
        <f>MID(Colors[[#This Row],[(R,G,B)]],FIND(",",Colors[[#This Row],[(R,G,B)]],2)+1,FIND(",",Colors[[#This Row],[(R,G,B)]],FIND(",",Colors[[#This Row],[(R,G,B)]],2)+1)-FIND(",",Colors[[#This Row],[(R,G,B)]],2)-1)</f>
        <v>128</v>
      </c>
      <c r="O18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128</v>
      </c>
      <c r="P18" s="355">
        <f>SQRT((Colors[[#This Row],[Red]]-$R$3)^2+(Colors[[#This Row],[Green]]-$S$3)^2+(Colors[[#This Row],[Blue]]-$T$3)^2)</f>
        <v>178.69806937961025</v>
      </c>
    </row>
    <row r="19" spans="1:16" x14ac:dyDescent="0.25">
      <c r="A19" s="344" t="s">
        <v>983</v>
      </c>
      <c r="B19" s="345" t="s">
        <v>1279</v>
      </c>
      <c r="C19" s="346" t="s">
        <v>415</v>
      </c>
      <c r="D19" s="379"/>
      <c r="E19" s="348" t="s">
        <v>851</v>
      </c>
      <c r="F19" s="349" t="s">
        <v>984</v>
      </c>
      <c r="G19" s="350" t="s">
        <v>953</v>
      </c>
      <c r="H19" s="350" t="s">
        <v>16</v>
      </c>
      <c r="I19" s="351" t="s">
        <v>985</v>
      </c>
      <c r="J19" s="379"/>
      <c r="K19" s="353" t="s">
        <v>851</v>
      </c>
      <c r="L19" s="358" t="s">
        <v>984</v>
      </c>
      <c r="M19" s="354" t="str">
        <f>MID(Colors[[#This Row],[(R,G,B)]],2,FIND(",",Colors[[#This Row],[(R,G,B)]],2)-2)</f>
        <v>139</v>
      </c>
      <c r="N19" s="354" t="str">
        <f>MID(Colors[[#This Row],[(R,G,B)]],FIND(",",Colors[[#This Row],[(R,G,B)]],2)+1,FIND(",",Colors[[#This Row],[(R,G,B)]],FIND(",",Colors[[#This Row],[(R,G,B)]],2)+1)-FIND(",",Colors[[#This Row],[(R,G,B)]],2)-1)</f>
        <v>69</v>
      </c>
      <c r="O19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19</v>
      </c>
      <c r="P19" s="355">
        <f>SQRT((Colors[[#This Row],[Red]]-$R$3)^2+(Colors[[#This Row],[Green]]-$S$3)^2+(Colors[[#This Row],[Blue]]-$T$3)^2)</f>
        <v>255.81438583472979</v>
      </c>
    </row>
    <row r="20" spans="1:16" x14ac:dyDescent="0.25">
      <c r="A20" s="344" t="s">
        <v>986</v>
      </c>
      <c r="B20" s="345" t="s">
        <v>1280</v>
      </c>
      <c r="C20" s="346" t="s">
        <v>412</v>
      </c>
      <c r="D20" s="380"/>
      <c r="E20" s="348" t="s">
        <v>726</v>
      </c>
      <c r="F20" s="349" t="s">
        <v>987</v>
      </c>
      <c r="G20" s="350" t="s">
        <v>953</v>
      </c>
      <c r="H20" s="350" t="s">
        <v>16</v>
      </c>
      <c r="I20" s="351" t="s">
        <v>954</v>
      </c>
      <c r="J20" s="380"/>
      <c r="K20" s="353" t="s">
        <v>726</v>
      </c>
      <c r="L20" s="358" t="s">
        <v>987</v>
      </c>
      <c r="M20" s="354" t="str">
        <f>MID(Colors[[#This Row],[(R,G,B)]],2,FIND(",",Colors[[#This Row],[(R,G,B)]],2)-2)</f>
        <v>0</v>
      </c>
      <c r="N20" s="354" t="str">
        <f>MID(Colors[[#This Row],[(R,G,B)]],FIND(",",Colors[[#This Row],[(R,G,B)]],2)+1,FIND(",",Colors[[#This Row],[(R,G,B)]],FIND(",",Colors[[#This Row],[(R,G,B)]],2)+1)-FIND(",",Colors[[#This Row],[(R,G,B)]],2)-1)</f>
        <v>250</v>
      </c>
      <c r="O20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154</v>
      </c>
      <c r="P20" s="355">
        <f>SQRT((Colors[[#This Row],[Red]]-$R$3)^2+(Colors[[#This Row],[Green]]-$S$3)^2+(Colors[[#This Row],[Blue]]-$T$3)^2)</f>
        <v>163.46865142895135</v>
      </c>
    </row>
    <row r="21" spans="1:16" x14ac:dyDescent="0.25">
      <c r="A21" s="378" t="s">
        <v>988</v>
      </c>
      <c r="B21" s="345" t="s">
        <v>1020</v>
      </c>
      <c r="C21" s="346" t="s">
        <v>412</v>
      </c>
      <c r="D21" s="380"/>
      <c r="E21" s="348" t="s">
        <v>726</v>
      </c>
      <c r="F21" s="349" t="s">
        <v>987</v>
      </c>
      <c r="G21" s="350" t="s">
        <v>948</v>
      </c>
      <c r="H21" s="350" t="s">
        <v>16</v>
      </c>
      <c r="I21" s="351" t="s">
        <v>954</v>
      </c>
      <c r="J21" s="380"/>
      <c r="K21" s="353" t="s">
        <v>726</v>
      </c>
      <c r="L21" s="358" t="s">
        <v>987</v>
      </c>
      <c r="M21" s="354" t="str">
        <f>MID(Colors[[#This Row],[(R,G,B)]],2,FIND(",",Colors[[#This Row],[(R,G,B)]],2)-2)</f>
        <v>0</v>
      </c>
      <c r="N21" s="354" t="str">
        <f>MID(Colors[[#This Row],[(R,G,B)]],FIND(",",Colors[[#This Row],[(R,G,B)]],2)+1,FIND(",",Colors[[#This Row],[(R,G,B)]],FIND(",",Colors[[#This Row],[(R,G,B)]],2)+1)-FIND(",",Colors[[#This Row],[(R,G,B)]],2)-1)</f>
        <v>250</v>
      </c>
      <c r="O21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154</v>
      </c>
      <c r="P21" s="355">
        <f>SQRT((Colors[[#This Row],[Red]]-$R$3)^2+(Colors[[#This Row],[Green]]-$S$3)^2+(Colors[[#This Row],[Blue]]-$T$3)^2)</f>
        <v>163.46865142895135</v>
      </c>
    </row>
    <row r="22" spans="1:16" x14ac:dyDescent="0.25">
      <c r="A22" s="344" t="s">
        <v>989</v>
      </c>
      <c r="B22" s="345" t="s">
        <v>1280</v>
      </c>
      <c r="C22" s="346" t="s">
        <v>76</v>
      </c>
      <c r="D22" s="381"/>
      <c r="E22" s="348" t="s">
        <v>769</v>
      </c>
      <c r="F22" s="349" t="s">
        <v>990</v>
      </c>
      <c r="G22" s="350" t="s">
        <v>953</v>
      </c>
      <c r="H22" s="350" t="s">
        <v>16</v>
      </c>
      <c r="I22" s="351" t="s">
        <v>954</v>
      </c>
      <c r="J22" s="381"/>
      <c r="K22" s="353" t="s">
        <v>769</v>
      </c>
      <c r="L22" s="358" t="s">
        <v>990</v>
      </c>
      <c r="M22" s="354" t="str">
        <f>MID(Colors[[#This Row],[(R,G,B)]],2,FIND(",",Colors[[#This Row],[(R,G,B)]],2)-2)</f>
        <v>30</v>
      </c>
      <c r="N22" s="354" t="str">
        <f>MID(Colors[[#This Row],[(R,G,B)]],FIND(",",Colors[[#This Row],[(R,G,B)]],2)+1,FIND(",",Colors[[#This Row],[(R,G,B)]],FIND(",",Colors[[#This Row],[(R,G,B)]],2)+1)-FIND(",",Colors[[#This Row],[(R,G,B)]],2)-1)</f>
        <v>144</v>
      </c>
      <c r="O22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255</v>
      </c>
      <c r="P22" s="355">
        <f>SQRT((Colors[[#This Row],[Red]]-$R$3)^2+(Colors[[#This Row],[Green]]-$S$3)^2+(Colors[[#This Row],[Blue]]-$T$3)^2)</f>
        <v>123.5677951571525</v>
      </c>
    </row>
    <row r="23" spans="1:16" x14ac:dyDescent="0.25">
      <c r="A23" s="344" t="s">
        <v>991</v>
      </c>
      <c r="B23" s="345" t="s">
        <v>1280</v>
      </c>
      <c r="C23" s="346" t="s">
        <v>73</v>
      </c>
      <c r="D23" s="382"/>
      <c r="E23" s="348" t="s">
        <v>694</v>
      </c>
      <c r="F23" s="349" t="s">
        <v>992</v>
      </c>
      <c r="G23" s="350" t="s">
        <v>953</v>
      </c>
      <c r="H23" s="350" t="s">
        <v>16</v>
      </c>
      <c r="I23" s="351" t="s">
        <v>954</v>
      </c>
      <c r="J23" s="382"/>
      <c r="K23" s="353" t="s">
        <v>694</v>
      </c>
      <c r="L23" s="358" t="s">
        <v>992</v>
      </c>
      <c r="M23" s="354" t="str">
        <f>MID(Colors[[#This Row],[(R,G,B)]],2,FIND(",",Colors[[#This Row],[(R,G,B)]],2)-2)</f>
        <v>128</v>
      </c>
      <c r="N23" s="354" t="str">
        <f>MID(Colors[[#This Row],[(R,G,B)]],FIND(",",Colors[[#This Row],[(R,G,B)]],2)+1,FIND(",",Colors[[#This Row],[(R,G,B)]],FIND(",",Colors[[#This Row],[(R,G,B)]],2)+1)-FIND(",",Colors[[#This Row],[(R,G,B)]],2)-1)</f>
        <v>128</v>
      </c>
      <c r="O23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23" s="355">
        <f>SQRT((Colors[[#This Row],[Red]]-$R$3)^2+(Colors[[#This Row],[Green]]-$S$3)^2+(Colors[[#This Row],[Blue]]-$T$3)^2)</f>
        <v>247.70547026660515</v>
      </c>
    </row>
    <row r="24" spans="1:16" x14ac:dyDescent="0.25">
      <c r="A24" s="344" t="s">
        <v>993</v>
      </c>
      <c r="B24" s="345" t="s">
        <v>1280</v>
      </c>
      <c r="C24" s="346" t="s">
        <v>407</v>
      </c>
      <c r="D24" s="383"/>
      <c r="E24" s="348" t="s">
        <v>704</v>
      </c>
      <c r="F24" s="349" t="s">
        <v>994</v>
      </c>
      <c r="G24" s="350" t="s">
        <v>953</v>
      </c>
      <c r="H24" s="350" t="s">
        <v>16</v>
      </c>
      <c r="I24" s="351" t="s">
        <v>954</v>
      </c>
      <c r="J24" s="383"/>
      <c r="K24" s="353" t="s">
        <v>704</v>
      </c>
      <c r="L24" s="358" t="s">
        <v>994</v>
      </c>
      <c r="M24" s="354" t="str">
        <f>MID(Colors[[#This Row],[(R,G,B)]],2,FIND(",",Colors[[#This Row],[(R,G,B)]],2)-2)</f>
        <v>124</v>
      </c>
      <c r="N24" s="354" t="str">
        <f>MID(Colors[[#This Row],[(R,G,B)]],FIND(",",Colors[[#This Row],[(R,G,B)]],2)+1,FIND(",",Colors[[#This Row],[(R,G,B)]],FIND(",",Colors[[#This Row],[(R,G,B)]],2)+1)-FIND(",",Colors[[#This Row],[(R,G,B)]],2)-1)</f>
        <v>252</v>
      </c>
      <c r="O24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24" s="355">
        <f>SQRT((Colors[[#This Row],[Red]]-$R$3)^2+(Colors[[#This Row],[Green]]-$S$3)^2+(Colors[[#This Row],[Blue]]-$T$3)^2)</f>
        <v>239.71232759288787</v>
      </c>
    </row>
    <row r="25" spans="1:16" x14ac:dyDescent="0.25">
      <c r="A25" s="344" t="s">
        <v>995</v>
      </c>
      <c r="B25" s="345" t="s">
        <v>1020</v>
      </c>
      <c r="C25" s="346" t="s">
        <v>404</v>
      </c>
      <c r="D25" s="367"/>
      <c r="E25" s="360" t="s">
        <v>805</v>
      </c>
      <c r="F25" s="361" t="s">
        <v>961</v>
      </c>
      <c r="G25" s="362" t="s">
        <v>948</v>
      </c>
      <c r="H25" s="362" t="s">
        <v>948</v>
      </c>
      <c r="I25" s="363" t="s">
        <v>996</v>
      </c>
      <c r="J25" s="367"/>
      <c r="K25" s="384" t="s">
        <v>805</v>
      </c>
      <c r="L25" s="385" t="s">
        <v>961</v>
      </c>
      <c r="M25" s="354" t="str">
        <f>MID(Colors[[#This Row],[(R,G,B)]],2,FIND(",",Colors[[#This Row],[(R,G,B)]],2)-2)</f>
        <v>148</v>
      </c>
      <c r="N25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25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211</v>
      </c>
      <c r="P25" s="355">
        <f>SQRT((Colors[[#This Row],[Red]]-$R$3)^2+(Colors[[#This Row],[Green]]-$S$3)^2+(Colors[[#This Row],[Blue]]-$T$3)^2)</f>
        <v>207.80038498520642</v>
      </c>
    </row>
    <row r="26" spans="1:16" x14ac:dyDescent="0.25">
      <c r="A26" s="344" t="s">
        <v>997</v>
      </c>
      <c r="B26" s="345" t="s">
        <v>1280</v>
      </c>
      <c r="C26" s="346" t="s">
        <v>402</v>
      </c>
      <c r="D26" s="386"/>
      <c r="E26" s="348" t="s">
        <v>586</v>
      </c>
      <c r="F26" s="349" t="s">
        <v>998</v>
      </c>
      <c r="G26" s="350" t="s">
        <v>953</v>
      </c>
      <c r="H26" s="350" t="s">
        <v>16</v>
      </c>
      <c r="I26" s="351" t="s">
        <v>954</v>
      </c>
      <c r="J26" s="386"/>
      <c r="K26" s="353" t="s">
        <v>586</v>
      </c>
      <c r="L26" s="358" t="s">
        <v>998</v>
      </c>
      <c r="M26" s="354" t="str">
        <f>MID(Colors[[#This Row],[(R,G,B)]],2,FIND(",",Colors[[#This Row],[(R,G,B)]],2)-2)</f>
        <v>128</v>
      </c>
      <c r="N26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26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128</v>
      </c>
      <c r="P26" s="355">
        <f>SQRT((Colors[[#This Row],[Red]]-$R$3)^2+(Colors[[#This Row],[Green]]-$S$3)^2+(Colors[[#This Row],[Blue]]-$T$3)^2)</f>
        <v>232.23694796478875</v>
      </c>
    </row>
    <row r="27" spans="1:16" x14ac:dyDescent="0.25">
      <c r="A27" s="344" t="s">
        <v>999</v>
      </c>
      <c r="B27" s="345" t="s">
        <v>1020</v>
      </c>
      <c r="C27" s="346" t="s">
        <v>1000</v>
      </c>
      <c r="D27" s="386"/>
      <c r="E27" s="348" t="s">
        <v>586</v>
      </c>
      <c r="F27" s="349" t="s">
        <v>998</v>
      </c>
      <c r="G27" s="350" t="s">
        <v>948</v>
      </c>
      <c r="H27" s="350" t="s">
        <v>16</v>
      </c>
      <c r="I27" s="351" t="s">
        <v>954</v>
      </c>
      <c r="J27" s="386"/>
      <c r="K27" s="353" t="s">
        <v>586</v>
      </c>
      <c r="L27" s="358" t="s">
        <v>998</v>
      </c>
      <c r="M27" s="354" t="str">
        <f>MID(Colors[[#This Row],[(R,G,B)]],2,FIND(",",Colors[[#This Row],[(R,G,B)]],2)-2)</f>
        <v>128</v>
      </c>
      <c r="N27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27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128</v>
      </c>
      <c r="P27" s="355">
        <f>SQRT((Colors[[#This Row],[Red]]-$R$3)^2+(Colors[[#This Row],[Green]]-$S$3)^2+(Colors[[#This Row],[Blue]]-$T$3)^2)</f>
        <v>232.23694796478875</v>
      </c>
    </row>
    <row r="28" spans="1:16" x14ac:dyDescent="0.25">
      <c r="A28" s="344" t="s">
        <v>1001</v>
      </c>
      <c r="B28" s="345" t="s">
        <v>1020</v>
      </c>
      <c r="C28" s="346" t="s">
        <v>410</v>
      </c>
      <c r="D28" s="387"/>
      <c r="E28" s="348" t="s">
        <v>813</v>
      </c>
      <c r="F28" s="349" t="s">
        <v>1002</v>
      </c>
      <c r="G28" s="350" t="s">
        <v>948</v>
      </c>
      <c r="H28" s="350" t="s">
        <v>16</v>
      </c>
      <c r="I28" s="351" t="s">
        <v>949</v>
      </c>
      <c r="J28" s="387"/>
      <c r="K28" s="353" t="s">
        <v>813</v>
      </c>
      <c r="L28" s="358" t="s">
        <v>1002</v>
      </c>
      <c r="M28" s="354" t="str">
        <f>MID(Colors[[#This Row],[(R,G,B)]],2,FIND(",",Colors[[#This Row],[(R,G,B)]],2)-2)</f>
        <v>221</v>
      </c>
      <c r="N28" s="354" t="str">
        <f>MID(Colors[[#This Row],[(R,G,B)]],FIND(",",Colors[[#This Row],[(R,G,B)]],2)+1,FIND(",",Colors[[#This Row],[(R,G,B)]],FIND(",",Colors[[#This Row],[(R,G,B)]],2)+1)-FIND(",",Colors[[#This Row],[(R,G,B)]],2)-1)</f>
        <v>160</v>
      </c>
      <c r="O28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221</v>
      </c>
      <c r="P28" s="355">
        <f>SQRT((Colors[[#This Row],[Red]]-$R$3)^2+(Colors[[#This Row],[Green]]-$S$3)^2+(Colors[[#This Row],[Blue]]-$T$3)^2)</f>
        <v>98.529183494028814</v>
      </c>
    </row>
    <row r="29" spans="1:16" x14ac:dyDescent="0.25">
      <c r="A29" s="378" t="s">
        <v>1003</v>
      </c>
      <c r="B29" s="388" t="s">
        <v>1280</v>
      </c>
      <c r="C29" s="346" t="s">
        <v>401</v>
      </c>
      <c r="D29" s="368"/>
      <c r="E29" s="348" t="s">
        <v>672</v>
      </c>
      <c r="F29" s="349" t="s">
        <v>963</v>
      </c>
      <c r="G29" s="350" t="s">
        <v>953</v>
      </c>
      <c r="H29" s="350" t="s">
        <v>16</v>
      </c>
      <c r="I29" s="351" t="s">
        <v>954</v>
      </c>
      <c r="J29" s="368"/>
      <c r="K29" s="353" t="s">
        <v>672</v>
      </c>
      <c r="L29" s="358" t="s">
        <v>963</v>
      </c>
      <c r="M29" s="354" t="str">
        <f>MID(Colors[[#This Row],[(R,G,B)]],2,FIND(",",Colors[[#This Row],[(R,G,B)]],2)-2)</f>
        <v>250</v>
      </c>
      <c r="N29" s="354" t="str">
        <f>MID(Colors[[#This Row],[(R,G,B)]],FIND(",",Colors[[#This Row],[(R,G,B)]],2)+1,FIND(",",Colors[[#This Row],[(R,G,B)]],FIND(",",Colors[[#This Row],[(R,G,B)]],2)+1)-FIND(",",Colors[[#This Row],[(R,G,B)]],2)-1)</f>
        <v>128</v>
      </c>
      <c r="O29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114</v>
      </c>
      <c r="P29" s="355">
        <f>SQRT((Colors[[#This Row],[Red]]-$R$3)^2+(Colors[[#This Row],[Green]]-$S$3)^2+(Colors[[#This Row],[Blue]]-$T$3)^2)</f>
        <v>184.2552577268828</v>
      </c>
    </row>
    <row r="30" spans="1:16" x14ac:dyDescent="0.25">
      <c r="A30" s="378" t="s">
        <v>1004</v>
      </c>
      <c r="B30" s="388" t="s">
        <v>1280</v>
      </c>
      <c r="C30" s="346" t="s">
        <v>399</v>
      </c>
      <c r="D30" s="389"/>
      <c r="E30" s="348" t="s">
        <v>813</v>
      </c>
      <c r="F30" s="349" t="s">
        <v>1002</v>
      </c>
      <c r="G30" s="350" t="s">
        <v>953</v>
      </c>
      <c r="H30" s="350" t="s">
        <v>16</v>
      </c>
      <c r="I30" s="351" t="s">
        <v>954</v>
      </c>
      <c r="J30" s="389"/>
      <c r="K30" s="353" t="s">
        <v>813</v>
      </c>
      <c r="L30" s="358" t="s">
        <v>1002</v>
      </c>
      <c r="M30" s="354" t="str">
        <f>MID(Colors[[#This Row],[(R,G,B)]],2,FIND(",",Colors[[#This Row],[(R,G,B)]],2)-2)</f>
        <v>221</v>
      </c>
      <c r="N30" s="354" t="str">
        <f>MID(Colors[[#This Row],[(R,G,B)]],FIND(",",Colors[[#This Row],[(R,G,B)]],2)+1,FIND(",",Colors[[#This Row],[(R,G,B)]],FIND(",",Colors[[#This Row],[(R,G,B)]],2)+1)-FIND(",",Colors[[#This Row],[(R,G,B)]],2)-1)</f>
        <v>160</v>
      </c>
      <c r="O30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221</v>
      </c>
      <c r="P30" s="355">
        <f>SQRT((Colors[[#This Row],[Red]]-$R$3)^2+(Colors[[#This Row],[Green]]-$S$3)^2+(Colors[[#This Row],[Blue]]-$T$3)^2)</f>
        <v>98.529183494028814</v>
      </c>
    </row>
    <row r="31" spans="1:16" x14ac:dyDescent="0.25">
      <c r="A31" s="344" t="s">
        <v>1005</v>
      </c>
      <c r="B31" s="345" t="s">
        <v>1020</v>
      </c>
      <c r="C31" s="346" t="s">
        <v>71</v>
      </c>
      <c r="D31" s="390"/>
      <c r="E31" s="348" t="s">
        <v>813</v>
      </c>
      <c r="F31" s="349" t="s">
        <v>1002</v>
      </c>
      <c r="G31" s="350" t="s">
        <v>948</v>
      </c>
      <c r="H31" s="350" t="s">
        <v>16</v>
      </c>
      <c r="I31" s="351" t="s">
        <v>949</v>
      </c>
      <c r="J31" s="390"/>
      <c r="K31" s="353" t="s">
        <v>813</v>
      </c>
      <c r="L31" s="358" t="s">
        <v>1002</v>
      </c>
      <c r="M31" s="354" t="str">
        <f>MID(Colors[[#This Row],[(R,G,B)]],2,FIND(",",Colors[[#This Row],[(R,G,B)]],2)-2)</f>
        <v>221</v>
      </c>
      <c r="N31" s="354" t="str">
        <f>MID(Colors[[#This Row],[(R,G,B)]],FIND(",",Colors[[#This Row],[(R,G,B)]],2)+1,FIND(",",Colors[[#This Row],[(R,G,B)]],FIND(",",Colors[[#This Row],[(R,G,B)]],2)+1)-FIND(",",Colors[[#This Row],[(R,G,B)]],2)-1)</f>
        <v>160</v>
      </c>
      <c r="O31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221</v>
      </c>
      <c r="P31" s="355">
        <f>SQRT((Colors[[#This Row],[Red]]-$R$3)^2+(Colors[[#This Row],[Green]]-$S$3)^2+(Colors[[#This Row],[Blue]]-$T$3)^2)</f>
        <v>98.529183494028814</v>
      </c>
    </row>
    <row r="32" spans="1:16" x14ac:dyDescent="0.25">
      <c r="A32" s="344" t="s">
        <v>1006</v>
      </c>
      <c r="B32" s="345" t="s">
        <v>1280</v>
      </c>
      <c r="C32" s="346" t="s">
        <v>398</v>
      </c>
      <c r="D32" s="391"/>
      <c r="E32" s="348" t="s">
        <v>664</v>
      </c>
      <c r="F32" s="349" t="s">
        <v>1007</v>
      </c>
      <c r="G32" s="350" t="s">
        <v>953</v>
      </c>
      <c r="H32" s="350" t="s">
        <v>16</v>
      </c>
      <c r="I32" s="351" t="s">
        <v>954</v>
      </c>
      <c r="J32" s="391"/>
      <c r="K32" s="353" t="s">
        <v>664</v>
      </c>
      <c r="L32" s="358" t="s">
        <v>1007</v>
      </c>
      <c r="M32" s="354" t="str">
        <f>MID(Colors[[#This Row],[(R,G,B)]],2,FIND(",",Colors[[#This Row],[(R,G,B)]],2)-2)</f>
        <v>255</v>
      </c>
      <c r="N32" s="354" t="str">
        <f>MID(Colors[[#This Row],[(R,G,B)]],FIND(",",Colors[[#This Row],[(R,G,B)]],2)+1,FIND(",",Colors[[#This Row],[(R,G,B)]],FIND(",",Colors[[#This Row],[(R,G,B)]],2)+1)-FIND(",",Colors[[#This Row],[(R,G,B)]],2)-1)</f>
        <v>127</v>
      </c>
      <c r="O32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80</v>
      </c>
      <c r="P32" s="355">
        <f>SQRT((Colors[[#This Row],[Red]]-$R$3)^2+(Colors[[#This Row],[Green]]-$S$3)^2+(Colors[[#This Row],[Blue]]-$T$3)^2)</f>
        <v>211.34332258200163</v>
      </c>
    </row>
    <row r="33" spans="1:16" x14ac:dyDescent="0.25">
      <c r="A33" s="344" t="s">
        <v>1008</v>
      </c>
      <c r="B33" s="345" t="s">
        <v>1280</v>
      </c>
      <c r="C33" s="346" t="s">
        <v>397</v>
      </c>
      <c r="D33" s="392"/>
      <c r="E33" s="348" t="s">
        <v>720</v>
      </c>
      <c r="F33" s="349" t="s">
        <v>1009</v>
      </c>
      <c r="G33" s="350" t="s">
        <v>953</v>
      </c>
      <c r="H33" s="350" t="s">
        <v>16</v>
      </c>
      <c r="I33" s="351" t="s">
        <v>954</v>
      </c>
      <c r="J33" s="392"/>
      <c r="K33" s="353" t="s">
        <v>720</v>
      </c>
      <c r="L33" s="358" t="s">
        <v>1009</v>
      </c>
      <c r="M33" s="354" t="str">
        <f>MID(Colors[[#This Row],[(R,G,B)]],2,FIND(",",Colors[[#This Row],[(R,G,B)]],2)-2)</f>
        <v>144</v>
      </c>
      <c r="N33" s="354" t="str">
        <f>MID(Colors[[#This Row],[(R,G,B)]],FIND(",",Colors[[#This Row],[(R,G,B)]],2)+1,FIND(",",Colors[[#This Row],[(R,G,B)]],FIND(",",Colors[[#This Row],[(R,G,B)]],2)+1)-FIND(",",Colors[[#This Row],[(R,G,B)]],2)-1)</f>
        <v>238</v>
      </c>
      <c r="O33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144</v>
      </c>
      <c r="P33" s="355">
        <f>SQRT((Colors[[#This Row],[Red]]-$R$3)^2+(Colors[[#This Row],[Green]]-$S$3)^2+(Colors[[#This Row],[Blue]]-$T$3)^2)</f>
        <v>96.881370758262918</v>
      </c>
    </row>
    <row r="34" spans="1:16" x14ac:dyDescent="0.25">
      <c r="A34" s="344" t="s">
        <v>1010</v>
      </c>
      <c r="B34" s="345" t="s">
        <v>1280</v>
      </c>
      <c r="C34" s="346" t="s">
        <v>394</v>
      </c>
      <c r="D34" s="371"/>
      <c r="E34" s="348" t="s">
        <v>791</v>
      </c>
      <c r="F34" s="349" t="s">
        <v>970</v>
      </c>
      <c r="G34" s="350" t="s">
        <v>953</v>
      </c>
      <c r="H34" s="350" t="s">
        <v>16</v>
      </c>
      <c r="I34" s="351" t="s">
        <v>954</v>
      </c>
      <c r="J34" s="371"/>
      <c r="K34" s="353" t="s">
        <v>791</v>
      </c>
      <c r="L34" s="358" t="s">
        <v>970</v>
      </c>
      <c r="M34" s="354" t="str">
        <f>MID(Colors[[#This Row],[(R,G,B)]],2,FIND(",",Colors[[#This Row],[(R,G,B)]],2)-2)</f>
        <v>186</v>
      </c>
      <c r="N34" s="354" t="str">
        <f>MID(Colors[[#This Row],[(R,G,B)]],FIND(",",Colors[[#This Row],[(R,G,B)]],2)+1,FIND(",",Colors[[#This Row],[(R,G,B)]],FIND(",",Colors[[#This Row],[(R,G,B)]],2)+1)-FIND(",",Colors[[#This Row],[(R,G,B)]],2)-1)</f>
        <v>85</v>
      </c>
      <c r="O34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211</v>
      </c>
      <c r="P34" s="355">
        <f>SQRT((Colors[[#This Row],[Red]]-$R$3)^2+(Colors[[#This Row],[Green]]-$S$3)^2+(Colors[[#This Row],[Blue]]-$T$3)^2)</f>
        <v>133.48408144793896</v>
      </c>
    </row>
    <row r="35" spans="1:16" x14ac:dyDescent="0.25">
      <c r="A35" s="344" t="s">
        <v>1011</v>
      </c>
      <c r="B35" s="345" t="s">
        <v>1280</v>
      </c>
      <c r="C35" s="346" t="s">
        <v>392</v>
      </c>
      <c r="D35" s="392"/>
      <c r="E35" s="348" t="s">
        <v>720</v>
      </c>
      <c r="F35" s="349" t="s">
        <v>1009</v>
      </c>
      <c r="G35" s="350" t="s">
        <v>953</v>
      </c>
      <c r="H35" s="350" t="s">
        <v>16</v>
      </c>
      <c r="I35" s="351" t="s">
        <v>954</v>
      </c>
      <c r="J35" s="392"/>
      <c r="K35" s="353" t="s">
        <v>720</v>
      </c>
      <c r="L35" s="358" t="s">
        <v>1009</v>
      </c>
      <c r="M35" s="354" t="str">
        <f>MID(Colors[[#This Row],[(R,G,B)]],2,FIND(",",Colors[[#This Row],[(R,G,B)]],2)-2)</f>
        <v>144</v>
      </c>
      <c r="N35" s="354" t="str">
        <f>MID(Colors[[#This Row],[(R,G,B)]],FIND(",",Colors[[#This Row],[(R,G,B)]],2)+1,FIND(",",Colors[[#This Row],[(R,G,B)]],FIND(",",Colors[[#This Row],[(R,G,B)]],2)+1)-FIND(",",Colors[[#This Row],[(R,G,B)]],2)-1)</f>
        <v>238</v>
      </c>
      <c r="O35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144</v>
      </c>
      <c r="P35" s="355">
        <f>SQRT((Colors[[#This Row],[Red]]-$R$3)^2+(Colors[[#This Row],[Green]]-$S$3)^2+(Colors[[#This Row],[Blue]]-$T$3)^2)</f>
        <v>96.881370758262918</v>
      </c>
    </row>
    <row r="36" spans="1:16" x14ac:dyDescent="0.25">
      <c r="A36" s="344" t="s">
        <v>1012</v>
      </c>
      <c r="B36" s="345" t="s">
        <v>1281</v>
      </c>
      <c r="C36" s="346" t="s">
        <v>316</v>
      </c>
      <c r="D36" s="393"/>
      <c r="E36" s="360" t="s">
        <v>716</v>
      </c>
      <c r="F36" s="394" t="s">
        <v>972</v>
      </c>
      <c r="G36" s="395" t="s">
        <v>948</v>
      </c>
      <c r="H36" s="395" t="s">
        <v>16</v>
      </c>
      <c r="I36" s="396" t="s">
        <v>954</v>
      </c>
      <c r="J36" s="393"/>
      <c r="K36" s="384" t="s">
        <v>716</v>
      </c>
      <c r="L36" s="385" t="s">
        <v>972</v>
      </c>
      <c r="M36" s="354" t="str">
        <f>MID(Colors[[#This Row],[(R,G,B)]],2,FIND(",",Colors[[#This Row],[(R,G,B)]],2)-2)</f>
        <v>0</v>
      </c>
      <c r="N36" s="354" t="str">
        <f>MID(Colors[[#This Row],[(R,G,B)]],FIND(",",Colors[[#This Row],[(R,G,B)]],2)+1,FIND(",",Colors[[#This Row],[(R,G,B)]],FIND(",",Colors[[#This Row],[(R,G,B)]],2)+1)-FIND(",",Colors[[#This Row],[(R,G,B)]],2)-1)</f>
        <v>255</v>
      </c>
      <c r="O36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36" s="355">
        <f>SQRT((Colors[[#This Row],[Red]]-$R$3)^2+(Colors[[#This Row],[Green]]-$S$3)^2+(Colors[[#This Row],[Blue]]-$T$3)^2)</f>
        <v>275.41060255552981</v>
      </c>
    </row>
    <row r="37" spans="1:16" x14ac:dyDescent="0.25">
      <c r="A37" s="344" t="s">
        <v>1013</v>
      </c>
      <c r="B37" s="345" t="s">
        <v>1279</v>
      </c>
      <c r="C37" s="346" t="s">
        <v>388</v>
      </c>
      <c r="D37" s="397"/>
      <c r="E37" s="348" t="s">
        <v>956</v>
      </c>
      <c r="F37" s="349" t="s">
        <v>957</v>
      </c>
      <c r="G37" s="350" t="s">
        <v>953</v>
      </c>
      <c r="H37" s="350" t="s">
        <v>16</v>
      </c>
      <c r="I37" s="351" t="s">
        <v>949</v>
      </c>
      <c r="J37" s="397"/>
      <c r="K37" s="353" t="s">
        <v>956</v>
      </c>
      <c r="L37" s="358" t="s">
        <v>957</v>
      </c>
      <c r="M37" s="354" t="str">
        <f>MID(Colors[[#This Row],[(R,G,B)]],2,FIND(",",Colors[[#This Row],[(R,G,B)]],2)-2)</f>
        <v>255</v>
      </c>
      <c r="N37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37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255</v>
      </c>
      <c r="P37" s="355">
        <f>SQRT((Colors[[#This Row],[Red]]-$R$3)^2+(Colors[[#This Row],[Green]]-$S$3)^2+(Colors[[#This Row],[Blue]]-$T$3)^2)</f>
        <v>239.240464804765</v>
      </c>
    </row>
    <row r="38" spans="1:16" x14ac:dyDescent="0.25">
      <c r="A38" s="344" t="s">
        <v>1014</v>
      </c>
      <c r="B38" s="345" t="s">
        <v>1280</v>
      </c>
      <c r="C38" s="346" t="s">
        <v>386</v>
      </c>
      <c r="D38" s="398"/>
      <c r="E38" s="348" t="s">
        <v>761</v>
      </c>
      <c r="F38" s="349" t="s">
        <v>1015</v>
      </c>
      <c r="G38" s="350" t="s">
        <v>953</v>
      </c>
      <c r="H38" s="350" t="s">
        <v>16</v>
      </c>
      <c r="I38" s="351" t="s">
        <v>954</v>
      </c>
      <c r="J38" s="398"/>
      <c r="K38" s="353" t="s">
        <v>761</v>
      </c>
      <c r="L38" s="358" t="s">
        <v>1015</v>
      </c>
      <c r="M38" s="354" t="str">
        <f>MID(Colors[[#This Row],[(R,G,B)]],2,FIND(",",Colors[[#This Row],[(R,G,B)]],2)-2)</f>
        <v>95</v>
      </c>
      <c r="N38" s="354" t="str">
        <f>MID(Colors[[#This Row],[(R,G,B)]],FIND(",",Colors[[#This Row],[(R,G,B)]],2)+1,FIND(",",Colors[[#This Row],[(R,G,B)]],FIND(",",Colors[[#This Row],[(R,G,B)]],2)+1)-FIND(",",Colors[[#This Row],[(R,G,B)]],2)-1)</f>
        <v>158</v>
      </c>
      <c r="O38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160</v>
      </c>
      <c r="P38" s="355">
        <f>SQRT((Colors[[#This Row],[Red]]-$R$3)^2+(Colors[[#This Row],[Green]]-$S$3)^2+(Colors[[#This Row],[Blue]]-$T$3)^2)</f>
        <v>97.616596949494195</v>
      </c>
    </row>
    <row r="39" spans="1:16" x14ac:dyDescent="0.25">
      <c r="A39" s="344" t="s">
        <v>1016</v>
      </c>
      <c r="B39" s="345" t="s">
        <v>1280</v>
      </c>
      <c r="C39" s="346" t="s">
        <v>384</v>
      </c>
      <c r="D39" s="399"/>
      <c r="E39" s="348" t="s">
        <v>702</v>
      </c>
      <c r="F39" s="349" t="s">
        <v>1017</v>
      </c>
      <c r="G39" s="350" t="s">
        <v>953</v>
      </c>
      <c r="H39" s="350" t="s">
        <v>16</v>
      </c>
      <c r="I39" s="351" t="s">
        <v>954</v>
      </c>
      <c r="J39" s="399"/>
      <c r="K39" s="353" t="s">
        <v>702</v>
      </c>
      <c r="L39" s="358" t="s">
        <v>1017</v>
      </c>
      <c r="M39" s="354" t="str">
        <f>MID(Colors[[#This Row],[(R,G,B)]],2,FIND(",",Colors[[#This Row],[(R,G,B)]],2)-2)</f>
        <v>107</v>
      </c>
      <c r="N39" s="354" t="str">
        <f>MID(Colors[[#This Row],[(R,G,B)]],FIND(",",Colors[[#This Row],[(R,G,B)]],2)+1,FIND(",",Colors[[#This Row],[(R,G,B)]],FIND(",",Colors[[#This Row],[(R,G,B)]],2)+1)-FIND(",",Colors[[#This Row],[(R,G,B)]],2)-1)</f>
        <v>142</v>
      </c>
      <c r="O39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35</v>
      </c>
      <c r="P39" s="355">
        <f>SQRT((Colors[[#This Row],[Red]]-$R$3)^2+(Colors[[#This Row],[Green]]-$S$3)^2+(Colors[[#This Row],[Blue]]-$T$3)^2)</f>
        <v>211.84900282984577</v>
      </c>
    </row>
    <row r="40" spans="1:16" x14ac:dyDescent="0.25">
      <c r="A40" s="344" t="s">
        <v>1018</v>
      </c>
      <c r="B40" s="345" t="s">
        <v>1280</v>
      </c>
      <c r="C40" s="346" t="s">
        <v>382</v>
      </c>
      <c r="D40" s="400"/>
      <c r="E40" s="348" t="s">
        <v>769</v>
      </c>
      <c r="F40" s="349" t="s">
        <v>990</v>
      </c>
      <c r="G40" s="350" t="s">
        <v>953</v>
      </c>
      <c r="H40" s="350" t="s">
        <v>16</v>
      </c>
      <c r="I40" s="351" t="s">
        <v>954</v>
      </c>
      <c r="J40" s="400"/>
      <c r="K40" s="353" t="s">
        <v>769</v>
      </c>
      <c r="L40" s="358" t="s">
        <v>990</v>
      </c>
      <c r="M40" s="354" t="str">
        <f>MID(Colors[[#This Row],[(R,G,B)]],2,FIND(",",Colors[[#This Row],[(R,G,B)]],2)-2)</f>
        <v>30</v>
      </c>
      <c r="N40" s="354" t="str">
        <f>MID(Colors[[#This Row],[(R,G,B)]],FIND(",",Colors[[#This Row],[(R,G,B)]],2)+1,FIND(",",Colors[[#This Row],[(R,G,B)]],FIND(",",Colors[[#This Row],[(R,G,B)]],2)+1)-FIND(",",Colors[[#This Row],[(R,G,B)]],2)-1)</f>
        <v>144</v>
      </c>
      <c r="O40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255</v>
      </c>
      <c r="P40" s="355">
        <f>SQRT((Colors[[#This Row],[Red]]-$R$3)^2+(Colors[[#This Row],[Green]]-$S$3)^2+(Colors[[#This Row],[Blue]]-$T$3)^2)</f>
        <v>123.5677951571525</v>
      </c>
    </row>
    <row r="41" spans="1:16" x14ac:dyDescent="0.25">
      <c r="A41" s="344" t="s">
        <v>1019</v>
      </c>
      <c r="B41" s="345" t="s">
        <v>1281</v>
      </c>
      <c r="C41" s="346" t="s">
        <v>381</v>
      </c>
      <c r="D41" s="393"/>
      <c r="E41" s="348" t="s">
        <v>716</v>
      </c>
      <c r="F41" s="349" t="s">
        <v>972</v>
      </c>
      <c r="G41" s="350" t="s">
        <v>948</v>
      </c>
      <c r="H41" s="350" t="s">
        <v>16</v>
      </c>
      <c r="I41" s="351" t="s">
        <v>954</v>
      </c>
      <c r="J41" s="393"/>
      <c r="K41" s="353" t="s">
        <v>716</v>
      </c>
      <c r="L41" s="358" t="s">
        <v>972</v>
      </c>
      <c r="M41" s="354" t="str">
        <f>MID(Colors[[#This Row],[(R,G,B)]],2,FIND(",",Colors[[#This Row],[(R,G,B)]],2)-2)</f>
        <v>0</v>
      </c>
      <c r="N41" s="354" t="str">
        <f>MID(Colors[[#This Row],[(R,G,B)]],FIND(",",Colors[[#This Row],[(R,G,B)]],2)+1,FIND(",",Colors[[#This Row],[(R,G,B)]],FIND(",",Colors[[#This Row],[(R,G,B)]],2)+1)-FIND(",",Colors[[#This Row],[(R,G,B)]],2)-1)</f>
        <v>255</v>
      </c>
      <c r="O41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41" s="355">
        <f>SQRT((Colors[[#This Row],[Red]]-$R$3)^2+(Colors[[#This Row],[Green]]-$S$3)^2+(Colors[[#This Row],[Blue]]-$T$3)^2)</f>
        <v>275.41060255552981</v>
      </c>
    </row>
    <row r="42" spans="1:16" x14ac:dyDescent="0.25">
      <c r="A42" s="344" t="s">
        <v>1020</v>
      </c>
      <c r="B42" s="345" t="s">
        <v>1020</v>
      </c>
      <c r="C42" s="346" t="s">
        <v>379</v>
      </c>
      <c r="D42" s="359"/>
      <c r="E42" s="348" t="s">
        <v>956</v>
      </c>
      <c r="F42" s="349" t="s">
        <v>957</v>
      </c>
      <c r="G42" s="350" t="s">
        <v>948</v>
      </c>
      <c r="H42" s="350" t="s">
        <v>16</v>
      </c>
      <c r="I42" s="351" t="s">
        <v>949</v>
      </c>
      <c r="J42" s="359"/>
      <c r="K42" s="353" t="s">
        <v>956</v>
      </c>
      <c r="L42" s="358" t="s">
        <v>957</v>
      </c>
      <c r="M42" s="354" t="str">
        <f>MID(Colors[[#This Row],[(R,G,B)]],2,FIND(",",Colors[[#This Row],[(R,G,B)]],2)-2)</f>
        <v>255</v>
      </c>
      <c r="N42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42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255</v>
      </c>
      <c r="P42" s="355">
        <f>SQRT((Colors[[#This Row],[Red]]-$R$3)^2+(Colors[[#This Row],[Green]]-$S$3)^2+(Colors[[#This Row],[Blue]]-$T$3)^2)</f>
        <v>239.240464804765</v>
      </c>
    </row>
    <row r="43" spans="1:16" x14ac:dyDescent="0.25">
      <c r="A43" s="344" t="s">
        <v>1021</v>
      </c>
      <c r="B43" s="345" t="s">
        <v>1279</v>
      </c>
      <c r="C43" s="346" t="s">
        <v>377</v>
      </c>
      <c r="D43" s="397"/>
      <c r="E43" s="348" t="s">
        <v>956</v>
      </c>
      <c r="F43" s="349" t="s">
        <v>957</v>
      </c>
      <c r="G43" s="350" t="s">
        <v>953</v>
      </c>
      <c r="H43" s="350" t="s">
        <v>16</v>
      </c>
      <c r="I43" s="351" t="s">
        <v>949</v>
      </c>
      <c r="J43" s="397"/>
      <c r="K43" s="353" t="s">
        <v>956</v>
      </c>
      <c r="L43" s="358" t="s">
        <v>957</v>
      </c>
      <c r="M43" s="354" t="str">
        <f>MID(Colors[[#This Row],[(R,G,B)]],2,FIND(",",Colors[[#This Row],[(R,G,B)]],2)-2)</f>
        <v>255</v>
      </c>
      <c r="N43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43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255</v>
      </c>
      <c r="P43" s="355">
        <f>SQRT((Colors[[#This Row],[Red]]-$R$3)^2+(Colors[[#This Row],[Green]]-$S$3)^2+(Colors[[#This Row],[Blue]]-$T$3)^2)</f>
        <v>239.240464804765</v>
      </c>
    </row>
    <row r="44" spans="1:16" x14ac:dyDescent="0.25">
      <c r="A44" s="344" t="s">
        <v>1022</v>
      </c>
      <c r="B44" s="345" t="s">
        <v>1022</v>
      </c>
      <c r="C44" s="346" t="s">
        <v>374</v>
      </c>
      <c r="D44" s="401"/>
      <c r="E44" s="348" t="s">
        <v>696</v>
      </c>
      <c r="F44" s="349" t="s">
        <v>1023</v>
      </c>
      <c r="G44" s="350" t="s">
        <v>953</v>
      </c>
      <c r="H44" s="350" t="s">
        <v>16</v>
      </c>
      <c r="I44" s="351" t="s">
        <v>949</v>
      </c>
      <c r="J44" s="401"/>
      <c r="K44" s="353" t="s">
        <v>696</v>
      </c>
      <c r="L44" s="358" t="s">
        <v>1023</v>
      </c>
      <c r="M44" s="354" t="str">
        <f>MID(Colors[[#This Row],[(R,G,B)]],2,FIND(",",Colors[[#This Row],[(R,G,B)]],2)-2)</f>
        <v>255</v>
      </c>
      <c r="N44" s="354" t="str">
        <f>MID(Colors[[#This Row],[(R,G,B)]],FIND(",",Colors[[#This Row],[(R,G,B)]],2)+1,FIND(",",Colors[[#This Row],[(R,G,B)]],FIND(",",Colors[[#This Row],[(R,G,B)]],2)+1)-FIND(",",Colors[[#This Row],[(R,G,B)]],2)-1)</f>
        <v>255</v>
      </c>
      <c r="O44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44" s="355">
        <f>SQRT((Colors[[#This Row],[Red]]-$R$3)^2+(Colors[[#This Row],[Green]]-$S$3)^2+(Colors[[#This Row],[Blue]]-$T$3)^2)</f>
        <v>268.37660106648644</v>
      </c>
    </row>
    <row r="45" spans="1:16" x14ac:dyDescent="0.25">
      <c r="A45" s="378" t="s">
        <v>1024</v>
      </c>
      <c r="B45" s="345" t="s">
        <v>1022</v>
      </c>
      <c r="C45" s="346" t="s">
        <v>374</v>
      </c>
      <c r="D45" s="401"/>
      <c r="E45" s="348" t="s">
        <v>696</v>
      </c>
      <c r="F45" s="349" t="s">
        <v>1023</v>
      </c>
      <c r="G45" s="350" t="s">
        <v>953</v>
      </c>
      <c r="H45" s="350" t="s">
        <v>16</v>
      </c>
      <c r="I45" s="351" t="s">
        <v>1025</v>
      </c>
      <c r="J45" s="401"/>
      <c r="K45" s="353" t="s">
        <v>696</v>
      </c>
      <c r="L45" s="358" t="s">
        <v>1023</v>
      </c>
      <c r="M45" s="354" t="str">
        <f>MID(Colors[[#This Row],[(R,G,B)]],2,FIND(",",Colors[[#This Row],[(R,G,B)]],2)-2)</f>
        <v>255</v>
      </c>
      <c r="N45" s="354" t="str">
        <f>MID(Colors[[#This Row],[(R,G,B)]],FIND(",",Colors[[#This Row],[(R,G,B)]],2)+1,FIND(",",Colors[[#This Row],[(R,G,B)]],FIND(",",Colors[[#This Row],[(R,G,B)]],2)+1)-FIND(",",Colors[[#This Row],[(R,G,B)]],2)-1)</f>
        <v>255</v>
      </c>
      <c r="O45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45" s="355">
        <f>SQRT((Colors[[#This Row],[Red]]-$R$3)^2+(Colors[[#This Row],[Green]]-$S$3)^2+(Colors[[#This Row],[Blue]]-$T$3)^2)</f>
        <v>268.37660106648644</v>
      </c>
    </row>
    <row r="46" spans="1:16" x14ac:dyDescent="0.25">
      <c r="A46" s="344" t="s">
        <v>1026</v>
      </c>
      <c r="B46" s="345" t="s">
        <v>1194</v>
      </c>
      <c r="C46" s="346" t="s">
        <v>207</v>
      </c>
      <c r="D46" s="402"/>
      <c r="E46" s="348" t="s">
        <v>809</v>
      </c>
      <c r="F46" s="349" t="s">
        <v>998</v>
      </c>
      <c r="G46" s="350" t="s">
        <v>948</v>
      </c>
      <c r="H46" s="350" t="s">
        <v>16</v>
      </c>
      <c r="I46" s="351" t="s">
        <v>1027</v>
      </c>
      <c r="J46" s="386"/>
      <c r="K46" s="353" t="s">
        <v>809</v>
      </c>
      <c r="L46" s="358" t="s">
        <v>998</v>
      </c>
      <c r="M46" s="354" t="str">
        <f>MID(Colors[[#This Row],[(R,G,B)]],2,FIND(",",Colors[[#This Row],[(R,G,B)]],2)-2)</f>
        <v>128</v>
      </c>
      <c r="N46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46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128</v>
      </c>
      <c r="P46" s="355">
        <f>SQRT((Colors[[#This Row],[Red]]-$R$3)^2+(Colors[[#This Row],[Green]]-$S$3)^2+(Colors[[#This Row],[Blue]]-$T$3)^2)</f>
        <v>232.23694796478875</v>
      </c>
    </row>
    <row r="47" spans="1:16" x14ac:dyDescent="0.25">
      <c r="A47" s="344" t="s">
        <v>1028</v>
      </c>
      <c r="B47" s="345" t="s">
        <v>1022</v>
      </c>
      <c r="C47" s="346" t="s">
        <v>370</v>
      </c>
      <c r="D47" s="403"/>
      <c r="E47" s="348" t="s">
        <v>1029</v>
      </c>
      <c r="F47" s="349" t="s">
        <v>1030</v>
      </c>
      <c r="G47" s="350" t="s">
        <v>953</v>
      </c>
      <c r="H47" s="350" t="s">
        <v>16</v>
      </c>
      <c r="I47" s="351" t="s">
        <v>1025</v>
      </c>
      <c r="J47" s="403"/>
      <c r="K47" s="353" t="s">
        <v>1029</v>
      </c>
      <c r="L47" s="358" t="s">
        <v>1030</v>
      </c>
      <c r="M47" s="354" t="str">
        <f>MID(Colors[[#This Row],[(R,G,B)]],2,FIND(",",Colors[[#This Row],[(R,G,B)]],2)-2)</f>
        <v>189</v>
      </c>
      <c r="N47" s="354" t="str">
        <f>MID(Colors[[#This Row],[(R,G,B)]],FIND(",",Colors[[#This Row],[(R,G,B)]],2)+1,FIND(",",Colors[[#This Row],[(R,G,B)]],FIND(",",Colors[[#This Row],[(R,G,B)]],2)+1)-FIND(",",Colors[[#This Row],[(R,G,B)]],2)-1)</f>
        <v>183</v>
      </c>
      <c r="O47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107</v>
      </c>
      <c r="P47" s="355">
        <f>SQRT((Colors[[#This Row],[Red]]-$R$3)^2+(Colors[[#This Row],[Green]]-$S$3)^2+(Colors[[#This Row],[Blue]]-$T$3)^2)</f>
        <v>140.81548210335396</v>
      </c>
    </row>
    <row r="48" spans="1:16" x14ac:dyDescent="0.25">
      <c r="A48" s="344" t="s">
        <v>1031</v>
      </c>
      <c r="B48" s="345" t="s">
        <v>1022</v>
      </c>
      <c r="C48" s="346" t="s">
        <v>368</v>
      </c>
      <c r="D48" s="404"/>
      <c r="E48" s="348" t="s">
        <v>867</v>
      </c>
      <c r="F48" s="349" t="s">
        <v>1032</v>
      </c>
      <c r="G48" s="350" t="s">
        <v>953</v>
      </c>
      <c r="H48" s="350" t="s">
        <v>16</v>
      </c>
      <c r="I48" s="351" t="s">
        <v>1025</v>
      </c>
      <c r="J48" s="404"/>
      <c r="K48" s="353" t="s">
        <v>867</v>
      </c>
      <c r="L48" s="358" t="s">
        <v>1032</v>
      </c>
      <c r="M48" s="354" t="str">
        <f>MID(Colors[[#This Row],[(R,G,B)]],2,FIND(",",Colors[[#This Row],[(R,G,B)]],2)-2)</f>
        <v>255</v>
      </c>
      <c r="N48" s="354" t="str">
        <f>MID(Colors[[#This Row],[(R,G,B)]],FIND(",",Colors[[#This Row],[(R,G,B)]],2)+1,FIND(",",Colors[[#This Row],[(R,G,B)]],FIND(",",Colors[[#This Row],[(R,G,B)]],2)+1)-FIND(",",Colors[[#This Row],[(R,G,B)]],2)-1)</f>
        <v>228</v>
      </c>
      <c r="O48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181</v>
      </c>
      <c r="P48" s="355">
        <f>SQRT((Colors[[#This Row],[Red]]-$R$3)^2+(Colors[[#This Row],[Green]]-$S$3)^2+(Colors[[#This Row],[Blue]]-$T$3)^2)</f>
        <v>133.41664064126334</v>
      </c>
    </row>
    <row r="49" spans="1:16" x14ac:dyDescent="0.25">
      <c r="A49" s="344" t="s">
        <v>1033</v>
      </c>
      <c r="B49" s="345" t="s">
        <v>1022</v>
      </c>
      <c r="C49" s="346" t="s">
        <v>367</v>
      </c>
      <c r="D49" s="405"/>
      <c r="E49" s="348" t="s">
        <v>728</v>
      </c>
      <c r="F49" s="349" t="s">
        <v>1034</v>
      </c>
      <c r="G49" s="350" t="s">
        <v>953</v>
      </c>
      <c r="H49" s="350" t="s">
        <v>16</v>
      </c>
      <c r="I49" s="351" t="s">
        <v>1025</v>
      </c>
      <c r="J49" s="405"/>
      <c r="K49" s="353" t="s">
        <v>728</v>
      </c>
      <c r="L49" s="358" t="s">
        <v>1034</v>
      </c>
      <c r="M49" s="354" t="str">
        <f>MID(Colors[[#This Row],[(R,G,B)]],2,FIND(",",Colors[[#This Row],[(R,G,B)]],2)-2)</f>
        <v>0</v>
      </c>
      <c r="N49" s="354" t="str">
        <f>MID(Colors[[#This Row],[(R,G,B)]],FIND(",",Colors[[#This Row],[(R,G,B)]],2)+1,FIND(",",Colors[[#This Row],[(R,G,B)]],FIND(",",Colors[[#This Row],[(R,G,B)]],2)+1)-FIND(",",Colors[[#This Row],[(R,G,B)]],2)-1)</f>
        <v>255</v>
      </c>
      <c r="O49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127</v>
      </c>
      <c r="P49" s="355">
        <f>SQRT((Colors[[#This Row],[Red]]-$R$3)^2+(Colors[[#This Row],[Green]]-$S$3)^2+(Colors[[#This Row],[Blue]]-$T$3)^2)</f>
        <v>179.6941846582688</v>
      </c>
    </row>
    <row r="50" spans="1:16" x14ac:dyDescent="0.25">
      <c r="A50" s="344" t="s">
        <v>1035</v>
      </c>
      <c r="B50" s="345" t="s">
        <v>1022</v>
      </c>
      <c r="C50" s="346" t="s">
        <v>365</v>
      </c>
      <c r="D50" s="406"/>
      <c r="E50" s="348" t="s">
        <v>720</v>
      </c>
      <c r="F50" s="349" t="s">
        <v>1009</v>
      </c>
      <c r="G50" s="350" t="s">
        <v>953</v>
      </c>
      <c r="H50" s="350" t="s">
        <v>16</v>
      </c>
      <c r="I50" s="351" t="s">
        <v>1025</v>
      </c>
      <c r="J50" s="406"/>
      <c r="K50" s="353" t="s">
        <v>720</v>
      </c>
      <c r="L50" s="358" t="s">
        <v>1009</v>
      </c>
      <c r="M50" s="354" t="str">
        <f>MID(Colors[[#This Row],[(R,G,B)]],2,FIND(",",Colors[[#This Row],[(R,G,B)]],2)-2)</f>
        <v>144</v>
      </c>
      <c r="N50" s="354" t="str">
        <f>MID(Colors[[#This Row],[(R,G,B)]],FIND(",",Colors[[#This Row],[(R,G,B)]],2)+1,FIND(",",Colors[[#This Row],[(R,G,B)]],FIND(",",Colors[[#This Row],[(R,G,B)]],2)+1)-FIND(",",Colors[[#This Row],[(R,G,B)]],2)-1)</f>
        <v>238</v>
      </c>
      <c r="O50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144</v>
      </c>
      <c r="P50" s="355">
        <f>SQRT((Colors[[#This Row],[Red]]-$R$3)^2+(Colors[[#This Row],[Green]]-$S$3)^2+(Colors[[#This Row],[Blue]]-$T$3)^2)</f>
        <v>96.881370758262918</v>
      </c>
    </row>
    <row r="51" spans="1:16" x14ac:dyDescent="0.25">
      <c r="A51" s="344" t="s">
        <v>1036</v>
      </c>
      <c r="B51" s="345" t="s">
        <v>1022</v>
      </c>
      <c r="C51" s="346" t="s">
        <v>361</v>
      </c>
      <c r="D51" s="407"/>
      <c r="E51" s="348" t="s">
        <v>698</v>
      </c>
      <c r="F51" s="349" t="s">
        <v>1037</v>
      </c>
      <c r="G51" s="350" t="s">
        <v>953</v>
      </c>
      <c r="H51" s="350" t="s">
        <v>16</v>
      </c>
      <c r="I51" s="351" t="s">
        <v>1025</v>
      </c>
      <c r="J51" s="407"/>
      <c r="K51" s="353" t="s">
        <v>698</v>
      </c>
      <c r="L51" s="358" t="s">
        <v>1037</v>
      </c>
      <c r="M51" s="354" t="str">
        <f>MID(Colors[[#This Row],[(R,G,B)]],2,FIND(",",Colors[[#This Row],[(R,G,B)]],2)-2)</f>
        <v>154</v>
      </c>
      <c r="N51" s="354" t="str">
        <f>MID(Colors[[#This Row],[(R,G,B)]],FIND(",",Colors[[#This Row],[(R,G,B)]],2)+1,FIND(",",Colors[[#This Row],[(R,G,B)]],FIND(",",Colors[[#This Row],[(R,G,B)]],2)+1)-FIND(",",Colors[[#This Row],[(R,G,B)]],2)-1)</f>
        <v>205</v>
      </c>
      <c r="O51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50</v>
      </c>
      <c r="P51" s="355">
        <f>SQRT((Colors[[#This Row],[Red]]-$R$3)^2+(Colors[[#This Row],[Green]]-$S$3)^2+(Colors[[#This Row],[Blue]]-$T$3)^2)</f>
        <v>185.97580487794642</v>
      </c>
    </row>
    <row r="52" spans="1:16" x14ac:dyDescent="0.25">
      <c r="A52" s="378" t="s">
        <v>1038</v>
      </c>
      <c r="B52" s="345" t="s">
        <v>1194</v>
      </c>
      <c r="C52" s="346" t="s">
        <v>164</v>
      </c>
      <c r="D52" s="408"/>
      <c r="E52" s="348" t="s">
        <v>773</v>
      </c>
      <c r="F52" s="349" t="s">
        <v>1039</v>
      </c>
      <c r="G52" s="350" t="s">
        <v>953</v>
      </c>
      <c r="H52" s="350" t="s">
        <v>16</v>
      </c>
      <c r="I52" s="351" t="s">
        <v>1027</v>
      </c>
      <c r="J52" s="408"/>
      <c r="K52" s="353" t="s">
        <v>773</v>
      </c>
      <c r="L52" s="358" t="s">
        <v>1039</v>
      </c>
      <c r="M52" s="354" t="str">
        <f>MID(Colors[[#This Row],[(R,G,B)]],2,FIND(",",Colors[[#This Row],[(R,G,B)]],2)-2)</f>
        <v>135</v>
      </c>
      <c r="N52" s="354" t="str">
        <f>MID(Colors[[#This Row],[(R,G,B)]],FIND(",",Colors[[#This Row],[(R,G,B)]],2)+1,FIND(",",Colors[[#This Row],[(R,G,B)]],FIND(",",Colors[[#This Row],[(R,G,B)]],2)+1)-FIND(",",Colors[[#This Row],[(R,G,B)]],2)-1)</f>
        <v>206</v>
      </c>
      <c r="O52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235</v>
      </c>
      <c r="P52" s="355">
        <f>SQRT((Colors[[#This Row],[Red]]-$R$3)^2+(Colors[[#This Row],[Green]]-$S$3)^2+(Colors[[#This Row],[Blue]]-$T$3)^2)</f>
        <v>0</v>
      </c>
    </row>
    <row r="53" spans="1:16" x14ac:dyDescent="0.25">
      <c r="A53" s="344" t="s">
        <v>1040</v>
      </c>
      <c r="B53" s="345" t="s">
        <v>1022</v>
      </c>
      <c r="C53" s="346" t="s">
        <v>370</v>
      </c>
      <c r="D53" s="403"/>
      <c r="E53" s="348" t="s">
        <v>1029</v>
      </c>
      <c r="F53" s="349" t="s">
        <v>1030</v>
      </c>
      <c r="G53" s="350" t="s">
        <v>953</v>
      </c>
      <c r="H53" s="350" t="s">
        <v>16</v>
      </c>
      <c r="I53" s="351" t="s">
        <v>1025</v>
      </c>
      <c r="J53" s="403"/>
      <c r="K53" s="353" t="s">
        <v>1029</v>
      </c>
      <c r="L53" s="358" t="s">
        <v>1030</v>
      </c>
      <c r="M53" s="354" t="str">
        <f>MID(Colors[[#This Row],[(R,G,B)]],2,FIND(",",Colors[[#This Row],[(R,G,B)]],2)-2)</f>
        <v>189</v>
      </c>
      <c r="N53" s="354" t="str">
        <f>MID(Colors[[#This Row],[(R,G,B)]],FIND(",",Colors[[#This Row],[(R,G,B)]],2)+1,FIND(",",Colors[[#This Row],[(R,G,B)]],FIND(",",Colors[[#This Row],[(R,G,B)]],2)+1)-FIND(",",Colors[[#This Row],[(R,G,B)]],2)-1)</f>
        <v>183</v>
      </c>
      <c r="O53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107</v>
      </c>
      <c r="P53" s="355">
        <f>SQRT((Colors[[#This Row],[Red]]-$R$3)^2+(Colors[[#This Row],[Green]]-$S$3)^2+(Colors[[#This Row],[Blue]]-$T$3)^2)</f>
        <v>140.81548210335396</v>
      </c>
    </row>
    <row r="54" spans="1:16" x14ac:dyDescent="0.25">
      <c r="A54" s="344" t="s">
        <v>1041</v>
      </c>
      <c r="B54" s="345" t="s">
        <v>1022</v>
      </c>
      <c r="C54" s="346" t="s">
        <v>368</v>
      </c>
      <c r="D54" s="404"/>
      <c r="E54" s="348" t="s">
        <v>867</v>
      </c>
      <c r="F54" s="349" t="s">
        <v>1032</v>
      </c>
      <c r="G54" s="350" t="s">
        <v>953</v>
      </c>
      <c r="H54" s="350" t="s">
        <v>16</v>
      </c>
      <c r="I54" s="351" t="s">
        <v>1025</v>
      </c>
      <c r="J54" s="404"/>
      <c r="K54" s="353" t="s">
        <v>867</v>
      </c>
      <c r="L54" s="358" t="s">
        <v>1032</v>
      </c>
      <c r="M54" s="354" t="str">
        <f>MID(Colors[[#This Row],[(R,G,B)]],2,FIND(",",Colors[[#This Row],[(R,G,B)]],2)-2)</f>
        <v>255</v>
      </c>
      <c r="N54" s="354" t="str">
        <f>MID(Colors[[#This Row],[(R,G,B)]],FIND(",",Colors[[#This Row],[(R,G,B)]],2)+1,FIND(",",Colors[[#This Row],[(R,G,B)]],FIND(",",Colors[[#This Row],[(R,G,B)]],2)+1)-FIND(",",Colors[[#This Row],[(R,G,B)]],2)-1)</f>
        <v>228</v>
      </c>
      <c r="O54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181</v>
      </c>
      <c r="P54" s="355">
        <f>SQRT((Colors[[#This Row],[Red]]-$R$3)^2+(Colors[[#This Row],[Green]]-$S$3)^2+(Colors[[#This Row],[Blue]]-$T$3)^2)</f>
        <v>133.41664064126334</v>
      </c>
    </row>
    <row r="55" spans="1:16" x14ac:dyDescent="0.25">
      <c r="A55" s="344" t="s">
        <v>1042</v>
      </c>
      <c r="B55" s="345" t="s">
        <v>1281</v>
      </c>
      <c r="C55" s="346" t="s">
        <v>435</v>
      </c>
      <c r="D55" s="359"/>
      <c r="E55" s="348" t="s">
        <v>956</v>
      </c>
      <c r="F55" s="349" t="s">
        <v>957</v>
      </c>
      <c r="G55" s="350" t="s">
        <v>948</v>
      </c>
      <c r="H55" s="350" t="s">
        <v>16</v>
      </c>
      <c r="I55" s="351" t="s">
        <v>1025</v>
      </c>
      <c r="J55" s="359"/>
      <c r="K55" s="353" t="s">
        <v>956</v>
      </c>
      <c r="L55" s="358" t="s">
        <v>957</v>
      </c>
      <c r="M55" s="354" t="str">
        <f>MID(Colors[[#This Row],[(R,G,B)]],2,FIND(",",Colors[[#This Row],[(R,G,B)]],2)-2)</f>
        <v>255</v>
      </c>
      <c r="N55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55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255</v>
      </c>
      <c r="P55" s="355">
        <f>SQRT((Colors[[#This Row],[Red]]-$R$3)^2+(Colors[[#This Row],[Green]]-$S$3)^2+(Colors[[#This Row],[Blue]]-$T$3)^2)</f>
        <v>239.240464804765</v>
      </c>
    </row>
    <row r="56" spans="1:16" x14ac:dyDescent="0.25">
      <c r="A56" s="344" t="s">
        <v>1043</v>
      </c>
      <c r="B56" s="345" t="s">
        <v>1020</v>
      </c>
      <c r="C56" s="346" t="s">
        <v>357</v>
      </c>
      <c r="D56" s="359"/>
      <c r="E56" s="348" t="s">
        <v>956</v>
      </c>
      <c r="F56" s="349" t="s">
        <v>957</v>
      </c>
      <c r="G56" s="350" t="s">
        <v>948</v>
      </c>
      <c r="H56" s="350" t="s">
        <v>16</v>
      </c>
      <c r="I56" s="351" t="s">
        <v>949</v>
      </c>
      <c r="J56" s="359"/>
      <c r="K56" s="353" t="s">
        <v>956</v>
      </c>
      <c r="L56" s="358" t="s">
        <v>957</v>
      </c>
      <c r="M56" s="354" t="str">
        <f>MID(Colors[[#This Row],[(R,G,B)]],2,FIND(",",Colors[[#This Row],[(R,G,B)]],2)-2)</f>
        <v>255</v>
      </c>
      <c r="N56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56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255</v>
      </c>
      <c r="P56" s="355">
        <f>SQRT((Colors[[#This Row],[Red]]-$R$3)^2+(Colors[[#This Row],[Green]]-$S$3)^2+(Colors[[#This Row],[Blue]]-$T$3)^2)</f>
        <v>239.240464804765</v>
      </c>
    </row>
    <row r="57" spans="1:16" x14ac:dyDescent="0.25">
      <c r="A57" s="344" t="s">
        <v>1044</v>
      </c>
      <c r="B57" s="345" t="s">
        <v>1279</v>
      </c>
      <c r="C57" s="346" t="s">
        <v>354</v>
      </c>
      <c r="D57" s="409"/>
      <c r="E57" s="348" t="s">
        <v>925</v>
      </c>
      <c r="F57" s="349" t="s">
        <v>1045</v>
      </c>
      <c r="G57" s="350" t="s">
        <v>953</v>
      </c>
      <c r="H57" s="350" t="s">
        <v>16</v>
      </c>
      <c r="I57" s="351" t="s">
        <v>949</v>
      </c>
      <c r="J57" s="409"/>
      <c r="K57" s="353" t="s">
        <v>925</v>
      </c>
      <c r="L57" s="358" t="s">
        <v>1045</v>
      </c>
      <c r="M57" s="354" t="str">
        <f>MID(Colors[[#This Row],[(R,G,B)]],2,FIND(",",Colors[[#This Row],[(R,G,B)]],2)-2)</f>
        <v>255</v>
      </c>
      <c r="N57" s="354" t="str">
        <f>MID(Colors[[#This Row],[(R,G,B)]],FIND(",",Colors[[#This Row],[(R,G,B)]],2)+1,FIND(",",Colors[[#This Row],[(R,G,B)]],FIND(",",Colors[[#This Row],[(R,G,B)]],2)+1)-FIND(",",Colors[[#This Row],[(R,G,B)]],2)-1)</f>
        <v>255</v>
      </c>
      <c r="O57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255</v>
      </c>
      <c r="P57" s="355">
        <f>SQRT((Colors[[#This Row],[Red]]-$R$3)^2+(Colors[[#This Row],[Green]]-$S$3)^2+(Colors[[#This Row],[Blue]]-$T$3)^2)</f>
        <v>131.15258289488622</v>
      </c>
    </row>
    <row r="58" spans="1:16" x14ac:dyDescent="0.25">
      <c r="A58" s="344" t="s">
        <v>1046</v>
      </c>
      <c r="B58" s="345" t="s">
        <v>1280</v>
      </c>
      <c r="C58" s="346" t="s">
        <v>353</v>
      </c>
      <c r="D58" s="386"/>
      <c r="E58" s="348" t="s">
        <v>809</v>
      </c>
      <c r="F58" s="349" t="s">
        <v>998</v>
      </c>
      <c r="G58" s="350" t="s">
        <v>953</v>
      </c>
      <c r="H58" s="350" t="s">
        <v>16</v>
      </c>
      <c r="I58" s="351" t="s">
        <v>954</v>
      </c>
      <c r="J58" s="386"/>
      <c r="K58" s="353" t="s">
        <v>809</v>
      </c>
      <c r="L58" s="358" t="s">
        <v>998</v>
      </c>
      <c r="M58" s="354" t="str">
        <f>MID(Colors[[#This Row],[(R,G,B)]],2,FIND(",",Colors[[#This Row],[(R,G,B)]],2)-2)</f>
        <v>128</v>
      </c>
      <c r="N58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58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128</v>
      </c>
      <c r="P58" s="355">
        <f>SQRT((Colors[[#This Row],[Red]]-$R$3)^2+(Colors[[#This Row],[Green]]-$S$3)^2+(Colors[[#This Row],[Blue]]-$T$3)^2)</f>
        <v>232.23694796478875</v>
      </c>
    </row>
    <row r="59" spans="1:16" x14ac:dyDescent="0.25">
      <c r="A59" s="344" t="s">
        <v>1047</v>
      </c>
      <c r="B59" s="345" t="s">
        <v>1280</v>
      </c>
      <c r="C59" s="346" t="s">
        <v>350</v>
      </c>
      <c r="D59" s="410"/>
      <c r="E59" s="348" t="s">
        <v>749</v>
      </c>
      <c r="F59" s="349" t="s">
        <v>1048</v>
      </c>
      <c r="G59" s="350" t="s">
        <v>953</v>
      </c>
      <c r="H59" s="350" t="s">
        <v>16</v>
      </c>
      <c r="I59" s="351" t="s">
        <v>954</v>
      </c>
      <c r="J59" s="410"/>
      <c r="K59" s="353" t="s">
        <v>749</v>
      </c>
      <c r="L59" s="358" t="s">
        <v>1048</v>
      </c>
      <c r="M59" s="354" t="str">
        <f>MID(Colors[[#This Row],[(R,G,B)]],2,FIND(",",Colors[[#This Row],[(R,G,B)]],2)-2)</f>
        <v>0</v>
      </c>
      <c r="N59" s="354" t="str">
        <f>MID(Colors[[#This Row],[(R,G,B)]],FIND(",",Colors[[#This Row],[(R,G,B)]],2)+1,FIND(",",Colors[[#This Row],[(R,G,B)]],FIND(",",Colors[[#This Row],[(R,G,B)]],2)+1)-FIND(",",Colors[[#This Row],[(R,G,B)]],2)-1)</f>
        <v>206</v>
      </c>
      <c r="O59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209</v>
      </c>
      <c r="P59" s="355">
        <f>SQRT((Colors[[#This Row],[Red]]-$R$3)^2+(Colors[[#This Row],[Green]]-$S$3)^2+(Colors[[#This Row],[Blue]]-$T$3)^2)</f>
        <v>137.48090776540573</v>
      </c>
    </row>
    <row r="60" spans="1:16" x14ac:dyDescent="0.25">
      <c r="A60" s="344" t="s">
        <v>1049</v>
      </c>
      <c r="B60" s="345" t="s">
        <v>1280</v>
      </c>
      <c r="C60" s="346" t="s">
        <v>349</v>
      </c>
      <c r="D60" s="411"/>
      <c r="E60" s="348" t="s">
        <v>694</v>
      </c>
      <c r="F60" s="349" t="s">
        <v>992</v>
      </c>
      <c r="G60" s="350" t="s">
        <v>953</v>
      </c>
      <c r="H60" s="350" t="s">
        <v>16</v>
      </c>
      <c r="I60" s="351" t="s">
        <v>985</v>
      </c>
      <c r="J60" s="411"/>
      <c r="K60" s="353" t="s">
        <v>694</v>
      </c>
      <c r="L60" s="358" t="s">
        <v>992</v>
      </c>
      <c r="M60" s="354" t="str">
        <f>MID(Colors[[#This Row],[(R,G,B)]],2,FIND(",",Colors[[#This Row],[(R,G,B)]],2)-2)</f>
        <v>128</v>
      </c>
      <c r="N60" s="354" t="str">
        <f>MID(Colors[[#This Row],[(R,G,B)]],FIND(",",Colors[[#This Row],[(R,G,B)]],2)+1,FIND(",",Colors[[#This Row],[(R,G,B)]],FIND(",",Colors[[#This Row],[(R,G,B)]],2)+1)-FIND(",",Colors[[#This Row],[(R,G,B)]],2)-1)</f>
        <v>128</v>
      </c>
      <c r="O60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60" s="355">
        <f>SQRT((Colors[[#This Row],[Red]]-$R$3)^2+(Colors[[#This Row],[Green]]-$S$3)^2+(Colors[[#This Row],[Blue]]-$T$3)^2)</f>
        <v>247.70547026660515</v>
      </c>
    </row>
    <row r="61" spans="1:16" x14ac:dyDescent="0.25">
      <c r="A61" s="344" t="s">
        <v>1050</v>
      </c>
      <c r="B61" s="345" t="s">
        <v>1280</v>
      </c>
      <c r="C61" s="346" t="s">
        <v>346</v>
      </c>
      <c r="D61" s="412"/>
      <c r="E61" s="348" t="s">
        <v>863</v>
      </c>
      <c r="F61" s="349" t="s">
        <v>1051</v>
      </c>
      <c r="G61" s="350" t="s">
        <v>953</v>
      </c>
      <c r="H61" s="350" t="s">
        <v>16</v>
      </c>
      <c r="I61" s="351" t="s">
        <v>985</v>
      </c>
      <c r="J61" s="412"/>
      <c r="K61" s="353" t="s">
        <v>863</v>
      </c>
      <c r="L61" s="358" t="s">
        <v>1051</v>
      </c>
      <c r="M61" s="354" t="str">
        <f>MID(Colors[[#This Row],[(R,G,B)]],2,FIND(",",Colors[[#This Row],[(R,G,B)]],2)-2)</f>
        <v>210</v>
      </c>
      <c r="N61" s="354" t="str">
        <f>MID(Colors[[#This Row],[(R,G,B)]],FIND(",",Colors[[#This Row],[(R,G,B)]],2)+1,FIND(",",Colors[[#This Row],[(R,G,B)]],FIND(",",Colors[[#This Row],[(R,G,B)]],2)+1)-FIND(",",Colors[[#This Row],[(R,G,B)]],2)-1)</f>
        <v>180</v>
      </c>
      <c r="O61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140</v>
      </c>
      <c r="P61" s="355">
        <f>SQRT((Colors[[#This Row],[Red]]-$R$3)^2+(Colors[[#This Row],[Green]]-$S$3)^2+(Colors[[#This Row],[Blue]]-$T$3)^2)</f>
        <v>123.79822292747178</v>
      </c>
    </row>
    <row r="62" spans="1:16" x14ac:dyDescent="0.25">
      <c r="A62" s="344" t="s">
        <v>1052</v>
      </c>
      <c r="B62" s="345" t="s">
        <v>1280</v>
      </c>
      <c r="C62" s="346" t="s">
        <v>415</v>
      </c>
      <c r="D62" s="379"/>
      <c r="E62" s="348" t="s">
        <v>851</v>
      </c>
      <c r="F62" s="349" t="s">
        <v>984</v>
      </c>
      <c r="G62" s="350" t="s">
        <v>953</v>
      </c>
      <c r="H62" s="350" t="s">
        <v>16</v>
      </c>
      <c r="I62" s="351" t="s">
        <v>985</v>
      </c>
      <c r="J62" s="379"/>
      <c r="K62" s="353" t="s">
        <v>851</v>
      </c>
      <c r="L62" s="358" t="s">
        <v>984</v>
      </c>
      <c r="M62" s="354" t="str">
        <f>MID(Colors[[#This Row],[(R,G,B)]],2,FIND(",",Colors[[#This Row],[(R,G,B)]],2)-2)</f>
        <v>139</v>
      </c>
      <c r="N62" s="354" t="str">
        <f>MID(Colors[[#This Row],[(R,G,B)]],FIND(",",Colors[[#This Row],[(R,G,B)]],2)+1,FIND(",",Colors[[#This Row],[(R,G,B)]],FIND(",",Colors[[#This Row],[(R,G,B)]],2)+1)-FIND(",",Colors[[#This Row],[(R,G,B)]],2)-1)</f>
        <v>69</v>
      </c>
      <c r="O62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19</v>
      </c>
      <c r="P62" s="355">
        <f>SQRT((Colors[[#This Row],[Red]]-$R$3)^2+(Colors[[#This Row],[Green]]-$S$3)^2+(Colors[[#This Row],[Blue]]-$T$3)^2)</f>
        <v>255.81438583472979</v>
      </c>
    </row>
    <row r="63" spans="1:16" x14ac:dyDescent="0.25">
      <c r="A63" s="344" t="s">
        <v>1053</v>
      </c>
      <c r="B63" s="345" t="s">
        <v>1280</v>
      </c>
      <c r="C63" s="346" t="s">
        <v>415</v>
      </c>
      <c r="D63" s="379"/>
      <c r="E63" s="348" t="s">
        <v>851</v>
      </c>
      <c r="F63" s="349" t="s">
        <v>984</v>
      </c>
      <c r="G63" s="350" t="s">
        <v>953</v>
      </c>
      <c r="H63" s="350" t="s">
        <v>16</v>
      </c>
      <c r="I63" s="351" t="s">
        <v>985</v>
      </c>
      <c r="J63" s="379"/>
      <c r="K63" s="353" t="s">
        <v>851</v>
      </c>
      <c r="L63" s="358" t="s">
        <v>984</v>
      </c>
      <c r="M63" s="354" t="str">
        <f>MID(Colors[[#This Row],[(R,G,B)]],2,FIND(",",Colors[[#This Row],[(R,G,B)]],2)-2)</f>
        <v>139</v>
      </c>
      <c r="N63" s="354" t="str">
        <f>MID(Colors[[#This Row],[(R,G,B)]],FIND(",",Colors[[#This Row],[(R,G,B)]],2)+1,FIND(",",Colors[[#This Row],[(R,G,B)]],FIND(",",Colors[[#This Row],[(R,G,B)]],2)+1)-FIND(",",Colors[[#This Row],[(R,G,B)]],2)-1)</f>
        <v>69</v>
      </c>
      <c r="O63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19</v>
      </c>
      <c r="P63" s="355">
        <f>SQRT((Colors[[#This Row],[Red]]-$R$3)^2+(Colors[[#This Row],[Green]]-$S$3)^2+(Colors[[#This Row],[Blue]]-$T$3)^2)</f>
        <v>255.81438583472979</v>
      </c>
    </row>
    <row r="64" spans="1:16" x14ac:dyDescent="0.25">
      <c r="A64" s="344" t="s">
        <v>1054</v>
      </c>
      <c r="B64" s="345" t="s">
        <v>1280</v>
      </c>
      <c r="C64" s="346" t="s">
        <v>415</v>
      </c>
      <c r="D64" s="379"/>
      <c r="E64" s="348" t="s">
        <v>851</v>
      </c>
      <c r="F64" s="349" t="s">
        <v>984</v>
      </c>
      <c r="G64" s="350" t="s">
        <v>953</v>
      </c>
      <c r="H64" s="350" t="s">
        <v>16</v>
      </c>
      <c r="I64" s="351" t="s">
        <v>985</v>
      </c>
      <c r="J64" s="379"/>
      <c r="K64" s="353" t="s">
        <v>851</v>
      </c>
      <c r="L64" s="358" t="s">
        <v>984</v>
      </c>
      <c r="M64" s="354" t="str">
        <f>MID(Colors[[#This Row],[(R,G,B)]],2,FIND(",",Colors[[#This Row],[(R,G,B)]],2)-2)</f>
        <v>139</v>
      </c>
      <c r="N64" s="354" t="str">
        <f>MID(Colors[[#This Row],[(R,G,B)]],FIND(",",Colors[[#This Row],[(R,G,B)]],2)+1,FIND(",",Colors[[#This Row],[(R,G,B)]],FIND(",",Colors[[#This Row],[(R,G,B)]],2)+1)-FIND(",",Colors[[#This Row],[(R,G,B)]],2)-1)</f>
        <v>69</v>
      </c>
      <c r="O64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19</v>
      </c>
      <c r="P64" s="355">
        <f>SQRT((Colors[[#This Row],[Red]]-$R$3)^2+(Colors[[#This Row],[Green]]-$S$3)^2+(Colors[[#This Row],[Blue]]-$T$3)^2)</f>
        <v>255.81438583472979</v>
      </c>
    </row>
    <row r="65" spans="1:16" x14ac:dyDescent="0.25">
      <c r="A65" s="344" t="s">
        <v>1055</v>
      </c>
      <c r="B65" s="345" t="s">
        <v>1280</v>
      </c>
      <c r="C65" s="346" t="s">
        <v>415</v>
      </c>
      <c r="D65" s="379"/>
      <c r="E65" s="348" t="s">
        <v>851</v>
      </c>
      <c r="F65" s="349" t="s">
        <v>984</v>
      </c>
      <c r="G65" s="350" t="s">
        <v>953</v>
      </c>
      <c r="H65" s="350" t="s">
        <v>16</v>
      </c>
      <c r="I65" s="351" t="s">
        <v>985</v>
      </c>
      <c r="J65" s="379"/>
      <c r="K65" s="353" t="s">
        <v>851</v>
      </c>
      <c r="L65" s="358" t="s">
        <v>984</v>
      </c>
      <c r="M65" s="354" t="str">
        <f>MID(Colors[[#This Row],[(R,G,B)]],2,FIND(",",Colors[[#This Row],[(R,G,B)]],2)-2)</f>
        <v>139</v>
      </c>
      <c r="N65" s="354" t="str">
        <f>MID(Colors[[#This Row],[(R,G,B)]],FIND(",",Colors[[#This Row],[(R,G,B)]],2)+1,FIND(",",Colors[[#This Row],[(R,G,B)]],FIND(",",Colors[[#This Row],[(R,G,B)]],2)+1)-FIND(",",Colors[[#This Row],[(R,G,B)]],2)-1)</f>
        <v>69</v>
      </c>
      <c r="O65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19</v>
      </c>
      <c r="P65" s="355">
        <f>SQRT((Colors[[#This Row],[Red]]-$R$3)^2+(Colors[[#This Row],[Green]]-$S$3)^2+(Colors[[#This Row],[Blue]]-$T$3)^2)</f>
        <v>255.81438583472979</v>
      </c>
    </row>
    <row r="66" spans="1:16" x14ac:dyDescent="0.25">
      <c r="A66" s="344" t="s">
        <v>1056</v>
      </c>
      <c r="B66" s="345" t="s">
        <v>1020</v>
      </c>
      <c r="C66" s="346" t="s">
        <v>345</v>
      </c>
      <c r="D66" s="359"/>
      <c r="E66" s="348" t="s">
        <v>956</v>
      </c>
      <c r="F66" s="349" t="s">
        <v>957</v>
      </c>
      <c r="G66" s="350" t="s">
        <v>948</v>
      </c>
      <c r="H66" s="350" t="s">
        <v>16</v>
      </c>
      <c r="I66" s="351" t="s">
        <v>949</v>
      </c>
      <c r="J66" s="359"/>
      <c r="K66" s="353" t="s">
        <v>956</v>
      </c>
      <c r="L66" s="358" t="s">
        <v>957</v>
      </c>
      <c r="M66" s="354" t="str">
        <f>MID(Colors[[#This Row],[(R,G,B)]],2,FIND(",",Colors[[#This Row],[(R,G,B)]],2)-2)</f>
        <v>255</v>
      </c>
      <c r="N66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66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255</v>
      </c>
      <c r="P66" s="355">
        <f>SQRT((Colors[[#This Row],[Red]]-$R$3)^2+(Colors[[#This Row],[Green]]-$S$3)^2+(Colors[[#This Row],[Blue]]-$T$3)^2)</f>
        <v>239.240464804765</v>
      </c>
    </row>
    <row r="67" spans="1:16" x14ac:dyDescent="0.25">
      <c r="A67" s="344" t="s">
        <v>1057</v>
      </c>
      <c r="B67" s="345" t="s">
        <v>1280</v>
      </c>
      <c r="C67" s="346" t="s">
        <v>344</v>
      </c>
      <c r="D67" s="413"/>
      <c r="E67" s="348" t="s">
        <v>819</v>
      </c>
      <c r="F67" s="349" t="s">
        <v>1058</v>
      </c>
      <c r="G67" s="350" t="s">
        <v>953</v>
      </c>
      <c r="H67" s="350" t="s">
        <v>16</v>
      </c>
      <c r="I67" s="351" t="s">
        <v>954</v>
      </c>
      <c r="J67" s="413"/>
      <c r="K67" s="353" t="s">
        <v>819</v>
      </c>
      <c r="L67" s="358" t="s">
        <v>1058</v>
      </c>
      <c r="M67" s="354" t="str">
        <f>MID(Colors[[#This Row],[(R,G,B)]],2,FIND(",",Colors[[#This Row],[(R,G,B)]],2)-2)</f>
        <v>218</v>
      </c>
      <c r="N67" s="354" t="str">
        <f>MID(Colors[[#This Row],[(R,G,B)]],FIND(",",Colors[[#This Row],[(R,G,B)]],2)+1,FIND(",",Colors[[#This Row],[(R,G,B)]],FIND(",",Colors[[#This Row],[(R,G,B)]],2)+1)-FIND(",",Colors[[#This Row],[(R,G,B)]],2)-1)</f>
        <v>112</v>
      </c>
      <c r="O67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214</v>
      </c>
      <c r="P67" s="355">
        <f>SQRT((Colors[[#This Row],[Red]]-$R$3)^2+(Colors[[#This Row],[Green]]-$S$3)^2+(Colors[[#This Row],[Blue]]-$T$3)^2)</f>
        <v>127.14558584551806</v>
      </c>
    </row>
    <row r="68" spans="1:16" x14ac:dyDescent="0.25">
      <c r="A68" s="344" t="s">
        <v>1059</v>
      </c>
      <c r="B68" s="345" t="s">
        <v>1280</v>
      </c>
      <c r="C68" s="346" t="s">
        <v>240</v>
      </c>
      <c r="D68" s="414"/>
      <c r="E68" s="348" t="s">
        <v>658</v>
      </c>
      <c r="F68" s="349" t="s">
        <v>1060</v>
      </c>
      <c r="G68" s="350" t="s">
        <v>953</v>
      </c>
      <c r="H68" s="350" t="s">
        <v>16</v>
      </c>
      <c r="I68" s="351" t="s">
        <v>954</v>
      </c>
      <c r="J68" s="414"/>
      <c r="K68" s="353" t="s">
        <v>658</v>
      </c>
      <c r="L68" s="358" t="s">
        <v>1060</v>
      </c>
      <c r="M68" s="354" t="str">
        <f>MID(Colors[[#This Row],[(R,G,B)]],2,FIND(",",Colors[[#This Row],[(R,G,B)]],2)-2)</f>
        <v>220</v>
      </c>
      <c r="N68" s="354" t="str">
        <f>MID(Colors[[#This Row],[(R,G,B)]],FIND(",",Colors[[#This Row],[(R,G,B)]],2)+1,FIND(",",Colors[[#This Row],[(R,G,B)]],FIND(",",Colors[[#This Row],[(R,G,B)]],2)+1)-FIND(",",Colors[[#This Row],[(R,G,B)]],2)-1)</f>
        <v>20</v>
      </c>
      <c r="O68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60</v>
      </c>
      <c r="P68" s="355">
        <f>SQRT((Colors[[#This Row],[Red]]-$R$3)^2+(Colors[[#This Row],[Green]]-$S$3)^2+(Colors[[#This Row],[Blue]]-$T$3)^2)</f>
        <v>269.15794619516623</v>
      </c>
    </row>
    <row r="69" spans="1:16" x14ac:dyDescent="0.25">
      <c r="A69" s="344" t="s">
        <v>1061</v>
      </c>
      <c r="B69" s="345" t="s">
        <v>1280</v>
      </c>
      <c r="C69" s="346" t="s">
        <v>237</v>
      </c>
      <c r="D69" s="415"/>
      <c r="E69" s="348" t="s">
        <v>678</v>
      </c>
      <c r="F69" s="349" t="s">
        <v>1062</v>
      </c>
      <c r="G69" s="350" t="s">
        <v>953</v>
      </c>
      <c r="H69" s="350" t="s">
        <v>16</v>
      </c>
      <c r="I69" s="351" t="s">
        <v>954</v>
      </c>
      <c r="J69" s="415"/>
      <c r="K69" s="353" t="s">
        <v>678</v>
      </c>
      <c r="L69" s="358" t="s">
        <v>1062</v>
      </c>
      <c r="M69" s="354" t="str">
        <f>MID(Colors[[#This Row],[(R,G,B)]],2,FIND(",",Colors[[#This Row],[(R,G,B)]],2)-2)</f>
        <v>255</v>
      </c>
      <c r="N69" s="354" t="str">
        <f>MID(Colors[[#This Row],[(R,G,B)]],FIND(",",Colors[[#This Row],[(R,G,B)]],2)+1,FIND(",",Colors[[#This Row],[(R,G,B)]],FIND(",",Colors[[#This Row],[(R,G,B)]],2)+1)-FIND(",",Colors[[#This Row],[(R,G,B)]],2)-1)</f>
        <v>140</v>
      </c>
      <c r="O69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69" s="355">
        <f>SQRT((Colors[[#This Row],[Red]]-$R$3)^2+(Colors[[#This Row],[Green]]-$S$3)^2+(Colors[[#This Row],[Blue]]-$T$3)^2)</f>
        <v>271.99448523821212</v>
      </c>
    </row>
    <row r="70" spans="1:16" x14ac:dyDescent="0.25">
      <c r="A70" s="344" t="s">
        <v>1063</v>
      </c>
      <c r="B70" s="345" t="s">
        <v>1280</v>
      </c>
      <c r="C70" s="346" t="s">
        <v>342</v>
      </c>
      <c r="D70" s="366"/>
      <c r="E70" s="348" t="s">
        <v>825</v>
      </c>
      <c r="F70" s="349" t="s">
        <v>959</v>
      </c>
      <c r="G70" s="350" t="s">
        <v>953</v>
      </c>
      <c r="H70" s="350" t="s">
        <v>16</v>
      </c>
      <c r="I70" s="351" t="s">
        <v>954</v>
      </c>
      <c r="J70" s="366"/>
      <c r="K70" s="353" t="s">
        <v>825</v>
      </c>
      <c r="L70" s="358" t="s">
        <v>959</v>
      </c>
      <c r="M70" s="354" t="str">
        <f>MID(Colors[[#This Row],[(R,G,B)]],2,FIND(",",Colors[[#This Row],[(R,G,B)]],2)-2)</f>
        <v>255</v>
      </c>
      <c r="N70" s="354" t="str">
        <f>MID(Colors[[#This Row],[(R,G,B)]],FIND(",",Colors[[#This Row],[(R,G,B)]],2)+1,FIND(",",Colors[[#This Row],[(R,G,B)]],FIND(",",Colors[[#This Row],[(R,G,B)]],2)+1)-FIND(",",Colors[[#This Row],[(R,G,B)]],2)-1)</f>
        <v>20</v>
      </c>
      <c r="O70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147</v>
      </c>
      <c r="P70" s="355">
        <f>SQRT((Colors[[#This Row],[Red]]-$R$3)^2+(Colors[[#This Row],[Green]]-$S$3)^2+(Colors[[#This Row],[Blue]]-$T$3)^2)</f>
        <v>238.20159529272678</v>
      </c>
    </row>
    <row r="71" spans="1:16" x14ac:dyDescent="0.25">
      <c r="A71" s="344" t="s">
        <v>1064</v>
      </c>
      <c r="B71" s="345" t="s">
        <v>1064</v>
      </c>
      <c r="C71" s="346" t="s">
        <v>340</v>
      </c>
      <c r="D71" s="416"/>
      <c r="E71" s="348" t="s">
        <v>660</v>
      </c>
      <c r="F71" s="349" t="s">
        <v>1065</v>
      </c>
      <c r="G71" s="350" t="s">
        <v>953</v>
      </c>
      <c r="H71" s="350" t="s">
        <v>16</v>
      </c>
      <c r="I71" s="351" t="s">
        <v>996</v>
      </c>
      <c r="J71" s="416"/>
      <c r="K71" s="353" t="s">
        <v>660</v>
      </c>
      <c r="L71" s="358" t="s">
        <v>1065</v>
      </c>
      <c r="M71" s="354" t="str">
        <f>MID(Colors[[#This Row],[(R,G,B)]],2,FIND(",",Colors[[#This Row],[(R,G,B)]],2)-2)</f>
        <v>255</v>
      </c>
      <c r="N71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71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71" s="355">
        <f>SQRT((Colors[[#This Row],[Red]]-$R$3)^2+(Colors[[#This Row],[Green]]-$S$3)^2+(Colors[[#This Row],[Blue]]-$T$3)^2)</f>
        <v>334.75513438930255</v>
      </c>
    </row>
    <row r="72" spans="1:16" x14ac:dyDescent="0.25">
      <c r="A72" s="344" t="s">
        <v>1066</v>
      </c>
      <c r="B72" s="345" t="s">
        <v>1064</v>
      </c>
      <c r="C72" s="346" t="s">
        <v>320</v>
      </c>
      <c r="D72" s="417"/>
      <c r="E72" s="348" t="s">
        <v>660</v>
      </c>
      <c r="F72" s="349" t="s">
        <v>1065</v>
      </c>
      <c r="G72" s="350" t="s">
        <v>953</v>
      </c>
      <c r="H72" s="350" t="s">
        <v>16</v>
      </c>
      <c r="I72" s="351" t="s">
        <v>996</v>
      </c>
      <c r="J72" s="417"/>
      <c r="K72" s="353" t="s">
        <v>660</v>
      </c>
      <c r="L72" s="358" t="s">
        <v>1065</v>
      </c>
      <c r="M72" s="354" t="str">
        <f>MID(Colors[[#This Row],[(R,G,B)]],2,FIND(",",Colors[[#This Row],[(R,G,B)]],2)-2)</f>
        <v>255</v>
      </c>
      <c r="N72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72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72" s="355">
        <f>SQRT((Colors[[#This Row],[Red]]-$R$3)^2+(Colors[[#This Row],[Green]]-$S$3)^2+(Colors[[#This Row],[Blue]]-$T$3)^2)</f>
        <v>334.75513438930255</v>
      </c>
    </row>
    <row r="73" spans="1:16" x14ac:dyDescent="0.25">
      <c r="A73" s="418" t="s">
        <v>1067</v>
      </c>
      <c r="B73" s="345" t="s">
        <v>1064</v>
      </c>
      <c r="C73" s="346" t="s">
        <v>320</v>
      </c>
      <c r="D73" s="417"/>
      <c r="E73" s="348" t="s">
        <v>660</v>
      </c>
      <c r="F73" s="349" t="s">
        <v>1065</v>
      </c>
      <c r="G73" s="350" t="s">
        <v>953</v>
      </c>
      <c r="H73" s="350" t="s">
        <v>16</v>
      </c>
      <c r="I73" s="351" t="s">
        <v>996</v>
      </c>
      <c r="J73" s="417"/>
      <c r="K73" s="353" t="s">
        <v>660</v>
      </c>
      <c r="L73" s="358" t="s">
        <v>1065</v>
      </c>
      <c r="M73" s="354" t="str">
        <f>MID(Colors[[#This Row],[(R,G,B)]],2,FIND(",",Colors[[#This Row],[(R,G,B)]],2)-2)</f>
        <v>255</v>
      </c>
      <c r="N73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73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73" s="355">
        <f>SQRT((Colors[[#This Row],[Red]]-$R$3)^2+(Colors[[#This Row],[Green]]-$S$3)^2+(Colors[[#This Row],[Blue]]-$T$3)^2)</f>
        <v>334.75513438930255</v>
      </c>
    </row>
    <row r="74" spans="1:16" x14ac:dyDescent="0.25">
      <c r="A74" s="344" t="s">
        <v>1068</v>
      </c>
      <c r="B74" s="345" t="s">
        <v>1064</v>
      </c>
      <c r="C74" s="346" t="s">
        <v>338</v>
      </c>
      <c r="D74" s="419"/>
      <c r="E74" s="348" t="s">
        <v>660</v>
      </c>
      <c r="F74" s="349" t="s">
        <v>1065</v>
      </c>
      <c r="G74" s="350" t="s">
        <v>953</v>
      </c>
      <c r="H74" s="350" t="s">
        <v>16</v>
      </c>
      <c r="I74" s="351" t="s">
        <v>996</v>
      </c>
      <c r="J74" s="419"/>
      <c r="K74" s="353" t="s">
        <v>660</v>
      </c>
      <c r="L74" s="358" t="s">
        <v>1065</v>
      </c>
      <c r="M74" s="354" t="str">
        <f>MID(Colors[[#This Row],[(R,G,B)]],2,FIND(",",Colors[[#This Row],[(R,G,B)]],2)-2)</f>
        <v>255</v>
      </c>
      <c r="N74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74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74" s="355">
        <f>SQRT((Colors[[#This Row],[Red]]-$R$3)^2+(Colors[[#This Row],[Green]]-$S$3)^2+(Colors[[#This Row],[Blue]]-$T$3)^2)</f>
        <v>334.75513438930255</v>
      </c>
    </row>
    <row r="75" spans="1:16" x14ac:dyDescent="0.25">
      <c r="A75" s="344" t="s">
        <v>1069</v>
      </c>
      <c r="B75" s="345" t="s">
        <v>1064</v>
      </c>
      <c r="C75" s="346" t="s">
        <v>337</v>
      </c>
      <c r="D75" s="417"/>
      <c r="E75" s="348" t="s">
        <v>660</v>
      </c>
      <c r="F75" s="349" t="s">
        <v>1065</v>
      </c>
      <c r="G75" s="350" t="s">
        <v>953</v>
      </c>
      <c r="H75" s="350" t="s">
        <v>16</v>
      </c>
      <c r="I75" s="351" t="s">
        <v>996</v>
      </c>
      <c r="J75" s="417"/>
      <c r="K75" s="353" t="s">
        <v>660</v>
      </c>
      <c r="L75" s="358" t="s">
        <v>1065</v>
      </c>
      <c r="M75" s="354" t="str">
        <f>MID(Colors[[#This Row],[(R,G,B)]],2,FIND(",",Colors[[#This Row],[(R,G,B)]],2)-2)</f>
        <v>255</v>
      </c>
      <c r="N75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75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75" s="355">
        <f>SQRT((Colors[[#This Row],[Red]]-$R$3)^2+(Colors[[#This Row],[Green]]-$S$3)^2+(Colors[[#This Row],[Blue]]-$T$3)^2)</f>
        <v>334.75513438930255</v>
      </c>
    </row>
    <row r="76" spans="1:16" x14ac:dyDescent="0.25">
      <c r="A76" s="344" t="s">
        <v>1070</v>
      </c>
      <c r="B76" s="345" t="s">
        <v>1064</v>
      </c>
      <c r="C76" s="346" t="s">
        <v>340</v>
      </c>
      <c r="D76" s="416"/>
      <c r="E76" s="348" t="s">
        <v>660</v>
      </c>
      <c r="F76" s="349" t="s">
        <v>1065</v>
      </c>
      <c r="G76" s="350" t="s">
        <v>953</v>
      </c>
      <c r="H76" s="350" t="s">
        <v>16</v>
      </c>
      <c r="I76" s="351" t="s">
        <v>996</v>
      </c>
      <c r="J76" s="416"/>
      <c r="K76" s="353" t="s">
        <v>660</v>
      </c>
      <c r="L76" s="358" t="s">
        <v>1065</v>
      </c>
      <c r="M76" s="354" t="str">
        <f>MID(Colors[[#This Row],[(R,G,B)]],2,FIND(",",Colors[[#This Row],[(R,G,B)]],2)-2)</f>
        <v>255</v>
      </c>
      <c r="N76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76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76" s="355">
        <f>SQRT((Colors[[#This Row],[Red]]-$R$3)^2+(Colors[[#This Row],[Green]]-$S$3)^2+(Colors[[#This Row],[Blue]]-$T$3)^2)</f>
        <v>334.75513438930255</v>
      </c>
    </row>
    <row r="77" spans="1:16" x14ac:dyDescent="0.25">
      <c r="A77" s="344" t="s">
        <v>1071</v>
      </c>
      <c r="B77" s="345" t="s">
        <v>1280</v>
      </c>
      <c r="C77" s="346" t="s">
        <v>335</v>
      </c>
      <c r="D77" s="420"/>
      <c r="E77" s="348" t="s">
        <v>586</v>
      </c>
      <c r="F77" s="349" t="s">
        <v>998</v>
      </c>
      <c r="G77" s="350" t="s">
        <v>953</v>
      </c>
      <c r="H77" s="350" t="s">
        <v>16</v>
      </c>
      <c r="I77" s="351" t="s">
        <v>954</v>
      </c>
      <c r="J77" s="420"/>
      <c r="K77" s="353" t="s">
        <v>586</v>
      </c>
      <c r="L77" s="358" t="s">
        <v>998</v>
      </c>
      <c r="M77" s="354" t="str">
        <f>MID(Colors[[#This Row],[(R,G,B)]],2,FIND(",",Colors[[#This Row],[(R,G,B)]],2)-2)</f>
        <v>128</v>
      </c>
      <c r="N77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77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128</v>
      </c>
      <c r="P77" s="355">
        <f>SQRT((Colors[[#This Row],[Red]]-$R$3)^2+(Colors[[#This Row],[Green]]-$S$3)^2+(Colors[[#This Row],[Blue]]-$T$3)^2)</f>
        <v>232.23694796478875</v>
      </c>
    </row>
    <row r="78" spans="1:16" x14ac:dyDescent="0.25">
      <c r="A78" s="344" t="s">
        <v>1072</v>
      </c>
      <c r="B78" s="345" t="s">
        <v>1280</v>
      </c>
      <c r="C78" s="346" t="s">
        <v>334</v>
      </c>
      <c r="D78" s="399"/>
      <c r="E78" s="348" t="s">
        <v>702</v>
      </c>
      <c r="F78" s="349" t="s">
        <v>1017</v>
      </c>
      <c r="G78" s="350" t="s">
        <v>953</v>
      </c>
      <c r="H78" s="350" t="s">
        <v>16</v>
      </c>
      <c r="I78" s="351" t="s">
        <v>985</v>
      </c>
      <c r="J78" s="399"/>
      <c r="K78" s="353" t="s">
        <v>702</v>
      </c>
      <c r="L78" s="358" t="s">
        <v>1017</v>
      </c>
      <c r="M78" s="354" t="str">
        <f>MID(Colors[[#This Row],[(R,G,B)]],2,FIND(",",Colors[[#This Row],[(R,G,B)]],2)-2)</f>
        <v>107</v>
      </c>
      <c r="N78" s="354" t="str">
        <f>MID(Colors[[#This Row],[(R,G,B)]],FIND(",",Colors[[#This Row],[(R,G,B)]],2)+1,FIND(",",Colors[[#This Row],[(R,G,B)]],FIND(",",Colors[[#This Row],[(R,G,B)]],2)+1)-FIND(",",Colors[[#This Row],[(R,G,B)]],2)-1)</f>
        <v>142</v>
      </c>
      <c r="O78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35</v>
      </c>
      <c r="P78" s="355">
        <f>SQRT((Colors[[#This Row],[Red]]-$R$3)^2+(Colors[[#This Row],[Green]]-$S$3)^2+(Colors[[#This Row],[Blue]]-$T$3)^2)</f>
        <v>211.84900282984577</v>
      </c>
    </row>
    <row r="79" spans="1:16" x14ac:dyDescent="0.25">
      <c r="A79" s="344" t="s">
        <v>1073</v>
      </c>
      <c r="B79" s="345" t="s">
        <v>1280</v>
      </c>
      <c r="C79" s="346" t="s">
        <v>333</v>
      </c>
      <c r="D79" s="398"/>
      <c r="E79" s="348" t="s">
        <v>761</v>
      </c>
      <c r="F79" s="349" t="s">
        <v>1015</v>
      </c>
      <c r="G79" s="350" t="s">
        <v>953</v>
      </c>
      <c r="H79" s="350" t="s">
        <v>16</v>
      </c>
      <c r="I79" s="351" t="s">
        <v>985</v>
      </c>
      <c r="J79" s="398"/>
      <c r="K79" s="353" t="s">
        <v>761</v>
      </c>
      <c r="L79" s="358" t="s">
        <v>1015</v>
      </c>
      <c r="M79" s="354" t="str">
        <f>MID(Colors[[#This Row],[(R,G,B)]],2,FIND(",",Colors[[#This Row],[(R,G,B)]],2)-2)</f>
        <v>95</v>
      </c>
      <c r="N79" s="354" t="str">
        <f>MID(Colors[[#This Row],[(R,G,B)]],FIND(",",Colors[[#This Row],[(R,G,B)]],2)+1,FIND(",",Colors[[#This Row],[(R,G,B)]],FIND(",",Colors[[#This Row],[(R,G,B)]],2)+1)-FIND(",",Colors[[#This Row],[(R,G,B)]],2)-1)</f>
        <v>158</v>
      </c>
      <c r="O79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160</v>
      </c>
      <c r="P79" s="355">
        <f>SQRT((Colors[[#This Row],[Red]]-$R$3)^2+(Colors[[#This Row],[Green]]-$S$3)^2+(Colors[[#This Row],[Blue]]-$T$3)^2)</f>
        <v>97.616596949494195</v>
      </c>
    </row>
    <row r="80" spans="1:16" x14ac:dyDescent="0.25">
      <c r="A80" s="344" t="s">
        <v>1074</v>
      </c>
      <c r="B80" s="345" t="s">
        <v>1280</v>
      </c>
      <c r="C80" s="346" t="s">
        <v>329</v>
      </c>
      <c r="D80" s="421"/>
      <c r="E80" s="348" t="s">
        <v>686</v>
      </c>
      <c r="F80" s="349" t="s">
        <v>1075</v>
      </c>
      <c r="G80" s="350" t="s">
        <v>953</v>
      </c>
      <c r="H80" s="350" t="s">
        <v>16</v>
      </c>
      <c r="I80" s="351" t="s">
        <v>954</v>
      </c>
      <c r="J80" s="421"/>
      <c r="K80" s="353" t="s">
        <v>686</v>
      </c>
      <c r="L80" s="358" t="s">
        <v>1075</v>
      </c>
      <c r="M80" s="354" t="str">
        <f>MID(Colors[[#This Row],[(R,G,B)]],2,FIND(",",Colors[[#This Row],[(R,G,B)]],2)-2)</f>
        <v>218</v>
      </c>
      <c r="N80" s="354" t="str">
        <f>MID(Colors[[#This Row],[(R,G,B)]],FIND(",",Colors[[#This Row],[(R,G,B)]],2)+1,FIND(",",Colors[[#This Row],[(R,G,B)]],FIND(",",Colors[[#This Row],[(R,G,B)]],2)+1)-FIND(",",Colors[[#This Row],[(R,G,B)]],2)-1)</f>
        <v>165</v>
      </c>
      <c r="O80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32</v>
      </c>
      <c r="P80" s="355">
        <f>SQRT((Colors[[#This Row],[Red]]-$R$3)^2+(Colors[[#This Row],[Green]]-$S$3)^2+(Colors[[#This Row],[Blue]]-$T$3)^2)</f>
        <v>223.11207945783661</v>
      </c>
    </row>
    <row r="81" spans="1:16" x14ac:dyDescent="0.25">
      <c r="A81" s="344" t="s">
        <v>1076</v>
      </c>
      <c r="B81" s="345" t="s">
        <v>1020</v>
      </c>
      <c r="C81" s="346" t="s">
        <v>331</v>
      </c>
      <c r="D81" s="366"/>
      <c r="E81" s="348" t="s">
        <v>825</v>
      </c>
      <c r="F81" s="349" t="s">
        <v>959</v>
      </c>
      <c r="G81" s="350" t="s">
        <v>948</v>
      </c>
      <c r="H81" s="350" t="s">
        <v>16</v>
      </c>
      <c r="I81" s="351" t="s">
        <v>949</v>
      </c>
      <c r="J81" s="366"/>
      <c r="K81" s="353" t="s">
        <v>825</v>
      </c>
      <c r="L81" s="358" t="s">
        <v>959</v>
      </c>
      <c r="M81" s="354" t="str">
        <f>MID(Colors[[#This Row],[(R,G,B)]],2,FIND(",",Colors[[#This Row],[(R,G,B)]],2)-2)</f>
        <v>255</v>
      </c>
      <c r="N81" s="354" t="str">
        <f>MID(Colors[[#This Row],[(R,G,B)]],FIND(",",Colors[[#This Row],[(R,G,B)]],2)+1,FIND(",",Colors[[#This Row],[(R,G,B)]],FIND(",",Colors[[#This Row],[(R,G,B)]],2)+1)-FIND(",",Colors[[#This Row],[(R,G,B)]],2)-1)</f>
        <v>20</v>
      </c>
      <c r="O81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147</v>
      </c>
      <c r="P81" s="355">
        <f>SQRT((Colors[[#This Row],[Red]]-$R$3)^2+(Colors[[#This Row],[Green]]-$S$3)^2+(Colors[[#This Row],[Blue]]-$T$3)^2)</f>
        <v>238.20159529272678</v>
      </c>
    </row>
    <row r="82" spans="1:16" x14ac:dyDescent="0.25">
      <c r="A82" s="344" t="s">
        <v>1077</v>
      </c>
      <c r="B82" s="345" t="s">
        <v>1280</v>
      </c>
      <c r="C82" s="346" t="s">
        <v>328</v>
      </c>
      <c r="D82" s="422"/>
      <c r="E82" s="348" t="s">
        <v>871</v>
      </c>
      <c r="F82" s="349" t="s">
        <v>1078</v>
      </c>
      <c r="G82" s="350" t="s">
        <v>953</v>
      </c>
      <c r="H82" s="350" t="s">
        <v>16</v>
      </c>
      <c r="I82" s="351" t="s">
        <v>954</v>
      </c>
      <c r="J82" s="422"/>
      <c r="K82" s="353" t="s">
        <v>871</v>
      </c>
      <c r="L82" s="358" t="s">
        <v>1078</v>
      </c>
      <c r="M82" s="354" t="str">
        <f>MID(Colors[[#This Row],[(R,G,B)]],2,FIND(",",Colors[[#This Row],[(R,G,B)]],2)-2)</f>
        <v>255</v>
      </c>
      <c r="N82" s="354" t="str">
        <f>MID(Colors[[#This Row],[(R,G,B)]],FIND(",",Colors[[#This Row],[(R,G,B)]],2)+1,FIND(",",Colors[[#This Row],[(R,G,B)]],FIND(",",Colors[[#This Row],[(R,G,B)]],2)+1)-FIND(",",Colors[[#This Row],[(R,G,B)]],2)-1)</f>
        <v>218</v>
      </c>
      <c r="O82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185</v>
      </c>
      <c r="P82" s="355">
        <f>SQRT((Colors[[#This Row],[Red]]-$R$3)^2+(Colors[[#This Row],[Green]]-$S$3)^2+(Colors[[#This Row],[Blue]]-$T$3)^2)</f>
        <v>130.55267136294071</v>
      </c>
    </row>
    <row r="83" spans="1:16" x14ac:dyDescent="0.25">
      <c r="A83" s="344" t="s">
        <v>1079</v>
      </c>
      <c r="B83" s="345" t="s">
        <v>1280</v>
      </c>
      <c r="C83" s="346" t="s">
        <v>327</v>
      </c>
      <c r="D83" s="423"/>
      <c r="E83" s="348" t="s">
        <v>747</v>
      </c>
      <c r="F83" s="349" t="s">
        <v>1080</v>
      </c>
      <c r="G83" s="350" t="s">
        <v>953</v>
      </c>
      <c r="H83" s="350" t="s">
        <v>16</v>
      </c>
      <c r="I83" s="351" t="s">
        <v>954</v>
      </c>
      <c r="J83" s="423"/>
      <c r="K83" s="353" t="s">
        <v>747</v>
      </c>
      <c r="L83" s="358" t="s">
        <v>1080</v>
      </c>
      <c r="M83" s="354" t="str">
        <f>MID(Colors[[#This Row],[(R,G,B)]],2,FIND(",",Colors[[#This Row],[(R,G,B)]],2)-2)</f>
        <v>224</v>
      </c>
      <c r="N83" s="354" t="str">
        <f>MID(Colors[[#This Row],[(R,G,B)]],FIND(",",Colors[[#This Row],[(R,G,B)]],2)+1,FIND(",",Colors[[#This Row],[(R,G,B)]],FIND(",",Colors[[#This Row],[(R,G,B)]],2)+1)-FIND(",",Colors[[#This Row],[(R,G,B)]],2)-1)</f>
        <v>255</v>
      </c>
      <c r="O83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255</v>
      </c>
      <c r="P83" s="355">
        <f>SQRT((Colors[[#This Row],[Red]]-$R$3)^2+(Colors[[#This Row],[Green]]-$S$3)^2+(Colors[[#This Row],[Blue]]-$T$3)^2)</f>
        <v>103.54709073653397</v>
      </c>
    </row>
    <row r="84" spans="1:16" x14ac:dyDescent="0.25">
      <c r="A84" s="344" t="s">
        <v>1081</v>
      </c>
      <c r="B84" s="345" t="s">
        <v>1064</v>
      </c>
      <c r="C84" s="346" t="s">
        <v>325</v>
      </c>
      <c r="D84" s="377"/>
      <c r="E84" s="348" t="s">
        <v>979</v>
      </c>
      <c r="F84" s="349" t="s">
        <v>980</v>
      </c>
      <c r="G84" s="350" t="s">
        <v>953</v>
      </c>
      <c r="H84" s="350" t="s">
        <v>16</v>
      </c>
      <c r="I84" s="351" t="s">
        <v>996</v>
      </c>
      <c r="J84" s="377"/>
      <c r="K84" s="353" t="s">
        <v>979</v>
      </c>
      <c r="L84" s="358" t="s">
        <v>980</v>
      </c>
      <c r="M84" s="354" t="str">
        <f>MID(Colors[[#This Row],[(R,G,B)]],2,FIND(",",Colors[[#This Row],[(R,G,B)]],2)-2)</f>
        <v>255</v>
      </c>
      <c r="N84" s="354" t="str">
        <f>MID(Colors[[#This Row],[(R,G,B)]],FIND(",",Colors[[#This Row],[(R,G,B)]],2)+1,FIND(",",Colors[[#This Row],[(R,G,B)]],FIND(",",Colors[[#This Row],[(R,G,B)]],2)+1)-FIND(",",Colors[[#This Row],[(R,G,B)]],2)-1)</f>
        <v>128</v>
      </c>
      <c r="O84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128</v>
      </c>
      <c r="P84" s="355">
        <f>SQRT((Colors[[#This Row],[Red]]-$R$3)^2+(Colors[[#This Row],[Green]]-$S$3)^2+(Colors[[#This Row],[Blue]]-$T$3)^2)</f>
        <v>178.69806937961025</v>
      </c>
    </row>
    <row r="85" spans="1:16" x14ac:dyDescent="0.25">
      <c r="A85" s="344" t="s">
        <v>1082</v>
      </c>
      <c r="B85" s="345" t="s">
        <v>1280</v>
      </c>
      <c r="C85" s="346" t="s">
        <v>323</v>
      </c>
      <c r="D85" s="398"/>
      <c r="E85" s="348" t="s">
        <v>761</v>
      </c>
      <c r="F85" s="349" t="s">
        <v>1015</v>
      </c>
      <c r="G85" s="350" t="s">
        <v>953</v>
      </c>
      <c r="H85" s="350" t="s">
        <v>16</v>
      </c>
      <c r="I85" s="351" t="s">
        <v>985</v>
      </c>
      <c r="J85" s="398"/>
      <c r="K85" s="353" t="s">
        <v>761</v>
      </c>
      <c r="L85" s="358" t="s">
        <v>1015</v>
      </c>
      <c r="M85" s="354" t="str">
        <f>MID(Colors[[#This Row],[(R,G,B)]],2,FIND(",",Colors[[#This Row],[(R,G,B)]],2)-2)</f>
        <v>95</v>
      </c>
      <c r="N85" s="354" t="str">
        <f>MID(Colors[[#This Row],[(R,G,B)]],FIND(",",Colors[[#This Row],[(R,G,B)]],2)+1,FIND(",",Colors[[#This Row],[(R,G,B)]],FIND(",",Colors[[#This Row],[(R,G,B)]],2)+1)-FIND(",",Colors[[#This Row],[(R,G,B)]],2)-1)</f>
        <v>158</v>
      </c>
      <c r="O85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160</v>
      </c>
      <c r="P85" s="355">
        <f>SQRT((Colors[[#This Row],[Red]]-$R$3)^2+(Colors[[#This Row],[Green]]-$S$3)^2+(Colors[[#This Row],[Blue]]-$T$3)^2)</f>
        <v>97.616596949494195</v>
      </c>
    </row>
    <row r="86" spans="1:16" x14ac:dyDescent="0.25">
      <c r="A86" s="344" t="s">
        <v>1083</v>
      </c>
      <c r="B86" s="345" t="s">
        <v>1280</v>
      </c>
      <c r="C86" s="346" t="s">
        <v>322</v>
      </c>
      <c r="D86" s="424"/>
      <c r="E86" s="348" t="s">
        <v>714</v>
      </c>
      <c r="F86" s="349" t="s">
        <v>1084</v>
      </c>
      <c r="G86" s="350" t="s">
        <v>953</v>
      </c>
      <c r="H86" s="350" t="s">
        <v>16</v>
      </c>
      <c r="I86" s="351" t="s">
        <v>954</v>
      </c>
      <c r="J86" s="424"/>
      <c r="K86" s="353" t="s">
        <v>714</v>
      </c>
      <c r="L86" s="358" t="s">
        <v>1084</v>
      </c>
      <c r="M86" s="354" t="str">
        <f>MID(Colors[[#This Row],[(R,G,B)]],2,FIND(",",Colors[[#This Row],[(R,G,B)]],2)-2)</f>
        <v>34</v>
      </c>
      <c r="N86" s="354" t="str">
        <f>MID(Colors[[#This Row],[(R,G,B)]],FIND(",",Colors[[#This Row],[(R,G,B)]],2)+1,FIND(",",Colors[[#This Row],[(R,G,B)]],FIND(",",Colors[[#This Row],[(R,G,B)]],2)+1)-FIND(",",Colors[[#This Row],[(R,G,B)]],2)-1)</f>
        <v>139</v>
      </c>
      <c r="O86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34</v>
      </c>
      <c r="P86" s="355">
        <f>SQRT((Colors[[#This Row],[Red]]-$R$3)^2+(Colors[[#This Row],[Green]]-$S$3)^2+(Colors[[#This Row],[Blue]]-$T$3)^2)</f>
        <v>234.71472045868788</v>
      </c>
    </row>
    <row r="87" spans="1:16" x14ac:dyDescent="0.25">
      <c r="A87" s="344" t="s">
        <v>1085</v>
      </c>
      <c r="B87" s="345" t="s">
        <v>1280</v>
      </c>
      <c r="C87" s="346" t="s">
        <v>415</v>
      </c>
      <c r="D87" s="379"/>
      <c r="E87" s="348" t="s">
        <v>851</v>
      </c>
      <c r="F87" s="349" t="s">
        <v>984</v>
      </c>
      <c r="G87" s="350" t="s">
        <v>953</v>
      </c>
      <c r="H87" s="350" t="s">
        <v>16</v>
      </c>
      <c r="I87" s="351" t="s">
        <v>985</v>
      </c>
      <c r="J87" s="379"/>
      <c r="K87" s="353" t="s">
        <v>851</v>
      </c>
      <c r="L87" s="358" t="s">
        <v>984</v>
      </c>
      <c r="M87" s="354" t="str">
        <f>MID(Colors[[#This Row],[(R,G,B)]],2,FIND(",",Colors[[#This Row],[(R,G,B)]],2)-2)</f>
        <v>139</v>
      </c>
      <c r="N87" s="354" t="str">
        <f>MID(Colors[[#This Row],[(R,G,B)]],FIND(",",Colors[[#This Row],[(R,G,B)]],2)+1,FIND(",",Colors[[#This Row],[(R,G,B)]],FIND(",",Colors[[#This Row],[(R,G,B)]],2)+1)-FIND(",",Colors[[#This Row],[(R,G,B)]],2)-1)</f>
        <v>69</v>
      </c>
      <c r="O87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19</v>
      </c>
      <c r="P87" s="355">
        <f>SQRT((Colors[[#This Row],[Red]]-$R$3)^2+(Colors[[#This Row],[Green]]-$S$3)^2+(Colors[[#This Row],[Blue]]-$T$3)^2)</f>
        <v>255.81438583472979</v>
      </c>
    </row>
    <row r="88" spans="1:16" x14ac:dyDescent="0.25">
      <c r="A88" s="344" t="s">
        <v>1086</v>
      </c>
      <c r="B88" s="345" t="s">
        <v>1280</v>
      </c>
      <c r="C88" s="346" t="s">
        <v>415</v>
      </c>
      <c r="D88" s="379"/>
      <c r="E88" s="348" t="s">
        <v>851</v>
      </c>
      <c r="F88" s="349" t="s">
        <v>984</v>
      </c>
      <c r="G88" s="350" t="s">
        <v>953</v>
      </c>
      <c r="H88" s="350" t="s">
        <v>16</v>
      </c>
      <c r="I88" s="351" t="s">
        <v>985</v>
      </c>
      <c r="J88" s="379"/>
      <c r="K88" s="353" t="s">
        <v>851</v>
      </c>
      <c r="L88" s="358" t="s">
        <v>984</v>
      </c>
      <c r="M88" s="354" t="str">
        <f>MID(Colors[[#This Row],[(R,G,B)]],2,FIND(",",Colors[[#This Row],[(R,G,B)]],2)-2)</f>
        <v>139</v>
      </c>
      <c r="N88" s="354" t="str">
        <f>MID(Colors[[#This Row],[(R,G,B)]],FIND(",",Colors[[#This Row],[(R,G,B)]],2)+1,FIND(",",Colors[[#This Row],[(R,G,B)]],FIND(",",Colors[[#This Row],[(R,G,B)]],2)+1)-FIND(",",Colors[[#This Row],[(R,G,B)]],2)-1)</f>
        <v>69</v>
      </c>
      <c r="O88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19</v>
      </c>
      <c r="P88" s="355">
        <f>SQRT((Colors[[#This Row],[Red]]-$R$3)^2+(Colors[[#This Row],[Green]]-$S$3)^2+(Colors[[#This Row],[Blue]]-$T$3)^2)</f>
        <v>255.81438583472979</v>
      </c>
    </row>
    <row r="89" spans="1:16" x14ac:dyDescent="0.25">
      <c r="A89" s="344" t="s">
        <v>1087</v>
      </c>
      <c r="B89" s="345" t="s">
        <v>1064</v>
      </c>
      <c r="C89" s="346" t="s">
        <v>320</v>
      </c>
      <c r="D89" s="417"/>
      <c r="E89" s="348" t="s">
        <v>660</v>
      </c>
      <c r="F89" s="349" t="s">
        <v>1065</v>
      </c>
      <c r="G89" s="350" t="s">
        <v>953</v>
      </c>
      <c r="H89" s="350" t="s">
        <v>16</v>
      </c>
      <c r="I89" s="351" t="s">
        <v>996</v>
      </c>
      <c r="J89" s="417"/>
      <c r="K89" s="353" t="s">
        <v>660</v>
      </c>
      <c r="L89" s="358" t="s">
        <v>1065</v>
      </c>
      <c r="M89" s="354" t="str">
        <f>MID(Colors[[#This Row],[(R,G,B)]],2,FIND(",",Colors[[#This Row],[(R,G,B)]],2)-2)</f>
        <v>255</v>
      </c>
      <c r="N89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89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89" s="355">
        <f>SQRT((Colors[[#This Row],[Red]]-$R$3)^2+(Colors[[#This Row],[Green]]-$S$3)^2+(Colors[[#This Row],[Blue]]-$T$3)^2)</f>
        <v>334.75513438930255</v>
      </c>
    </row>
    <row r="90" spans="1:16" x14ac:dyDescent="0.25">
      <c r="A90" s="344" t="s">
        <v>1088</v>
      </c>
      <c r="B90" s="345" t="s">
        <v>1280</v>
      </c>
      <c r="C90" s="346" t="s">
        <v>319</v>
      </c>
      <c r="D90" s="425"/>
      <c r="E90" s="348" t="s">
        <v>1089</v>
      </c>
      <c r="F90" s="349" t="s">
        <v>1090</v>
      </c>
      <c r="G90" s="350" t="s">
        <v>953</v>
      </c>
      <c r="H90" s="350" t="s">
        <v>16</v>
      </c>
      <c r="I90" s="351" t="s">
        <v>954</v>
      </c>
      <c r="J90" s="425"/>
      <c r="K90" s="353" t="s">
        <v>1089</v>
      </c>
      <c r="L90" s="358" t="s">
        <v>1090</v>
      </c>
      <c r="M90" s="354" t="str">
        <f>MID(Colors[[#This Row],[(R,G,B)]],2,FIND(",",Colors[[#This Row],[(R,G,B)]],2)-2)</f>
        <v>255</v>
      </c>
      <c r="N90" s="354" t="str">
        <f>MID(Colors[[#This Row],[(R,G,B)]],FIND(",",Colors[[#This Row],[(R,G,B)]],2)+1,FIND(",",Colors[[#This Row],[(R,G,B)]],FIND(",",Colors[[#This Row],[(R,G,B)]],2)+1)-FIND(",",Colors[[#This Row],[(R,G,B)]],2)-1)</f>
        <v>128</v>
      </c>
      <c r="O90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90" s="355">
        <f>SQRT((Colors[[#This Row],[Red]]-$R$3)^2+(Colors[[#This Row],[Green]]-$S$3)^2+(Colors[[#This Row],[Blue]]-$T$3)^2)</f>
        <v>275.15268488604647</v>
      </c>
    </row>
    <row r="91" spans="1:16" x14ac:dyDescent="0.25">
      <c r="A91" s="344" t="s">
        <v>1091</v>
      </c>
      <c r="B91" s="345" t="s">
        <v>1280</v>
      </c>
      <c r="C91" s="346" t="s">
        <v>318</v>
      </c>
      <c r="D91" s="377"/>
      <c r="E91" s="348" t="s">
        <v>979</v>
      </c>
      <c r="F91" s="349" t="s">
        <v>980</v>
      </c>
      <c r="G91" s="350" t="s">
        <v>953</v>
      </c>
      <c r="H91" s="350" t="s">
        <v>16</v>
      </c>
      <c r="I91" s="351" t="s">
        <v>954</v>
      </c>
      <c r="J91" s="377"/>
      <c r="K91" s="353" t="s">
        <v>979</v>
      </c>
      <c r="L91" s="358" t="s">
        <v>980</v>
      </c>
      <c r="M91" s="354" t="str">
        <f>MID(Colors[[#This Row],[(R,G,B)]],2,FIND(",",Colors[[#This Row],[(R,G,B)]],2)-2)</f>
        <v>255</v>
      </c>
      <c r="N91" s="354" t="str">
        <f>MID(Colors[[#This Row],[(R,G,B)]],FIND(",",Colors[[#This Row],[(R,G,B)]],2)+1,FIND(",",Colors[[#This Row],[(R,G,B)]],FIND(",",Colors[[#This Row],[(R,G,B)]],2)+1)-FIND(",",Colors[[#This Row],[(R,G,B)]],2)-1)</f>
        <v>128</v>
      </c>
      <c r="O91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128</v>
      </c>
      <c r="P91" s="355">
        <f>SQRT((Colors[[#This Row],[Red]]-$R$3)^2+(Colors[[#This Row],[Green]]-$S$3)^2+(Colors[[#This Row],[Blue]]-$T$3)^2)</f>
        <v>178.69806937961025</v>
      </c>
    </row>
    <row r="92" spans="1:16" x14ac:dyDescent="0.25">
      <c r="A92" s="344" t="s">
        <v>1092</v>
      </c>
      <c r="B92" s="345" t="s">
        <v>1281</v>
      </c>
      <c r="C92" s="346" t="s">
        <v>316</v>
      </c>
      <c r="D92" s="393"/>
      <c r="E92" s="360" t="s">
        <v>716</v>
      </c>
      <c r="F92" s="394" t="s">
        <v>972</v>
      </c>
      <c r="G92" s="395" t="s">
        <v>948</v>
      </c>
      <c r="H92" s="395" t="s">
        <v>16</v>
      </c>
      <c r="I92" s="396" t="s">
        <v>954</v>
      </c>
      <c r="J92" s="393"/>
      <c r="K92" s="384" t="s">
        <v>716</v>
      </c>
      <c r="L92" s="385" t="s">
        <v>972</v>
      </c>
      <c r="M92" s="354" t="str">
        <f>MID(Colors[[#This Row],[(R,G,B)]],2,FIND(",",Colors[[#This Row],[(R,G,B)]],2)-2)</f>
        <v>0</v>
      </c>
      <c r="N92" s="354" t="str">
        <f>MID(Colors[[#This Row],[(R,G,B)]],FIND(",",Colors[[#This Row],[(R,G,B)]],2)+1,FIND(",",Colors[[#This Row],[(R,G,B)]],FIND(",",Colors[[#This Row],[(R,G,B)]],2)+1)-FIND(",",Colors[[#This Row],[(R,G,B)]],2)-1)</f>
        <v>255</v>
      </c>
      <c r="O92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92" s="355">
        <f>SQRT((Colors[[#This Row],[Red]]-$R$3)^2+(Colors[[#This Row],[Green]]-$S$3)^2+(Colors[[#This Row],[Blue]]-$T$3)^2)</f>
        <v>275.41060255552981</v>
      </c>
    </row>
    <row r="93" spans="1:16" x14ac:dyDescent="0.25">
      <c r="A93" s="344" t="s">
        <v>1093</v>
      </c>
      <c r="B93" s="345" t="s">
        <v>1280</v>
      </c>
      <c r="C93" s="346" t="s">
        <v>69</v>
      </c>
      <c r="D93" s="426"/>
      <c r="E93" s="348" t="s">
        <v>767</v>
      </c>
      <c r="F93" s="349" t="s">
        <v>1094</v>
      </c>
      <c r="G93" s="350" t="s">
        <v>953</v>
      </c>
      <c r="H93" s="350" t="s">
        <v>16</v>
      </c>
      <c r="I93" s="351" t="s">
        <v>954</v>
      </c>
      <c r="J93" s="426"/>
      <c r="K93" s="353" t="s">
        <v>767</v>
      </c>
      <c r="L93" s="358" t="s">
        <v>1094</v>
      </c>
      <c r="M93" s="354" t="str">
        <f>MID(Colors[[#This Row],[(R,G,B)]],2,FIND(",",Colors[[#This Row],[(R,G,B)]],2)-2)</f>
        <v>0</v>
      </c>
      <c r="N93" s="354" t="str">
        <f>MID(Colors[[#This Row],[(R,G,B)]],FIND(",",Colors[[#This Row],[(R,G,B)]],2)+1,FIND(",",Colors[[#This Row],[(R,G,B)]],FIND(",",Colors[[#This Row],[(R,G,B)]],2)+1)-FIND(",",Colors[[#This Row],[(R,G,B)]],2)-1)</f>
        <v>191</v>
      </c>
      <c r="O93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255</v>
      </c>
      <c r="P93" s="355">
        <f>SQRT((Colors[[#This Row],[Red]]-$R$3)^2+(Colors[[#This Row],[Green]]-$S$3)^2+(Colors[[#This Row],[Blue]]-$T$3)^2)</f>
        <v>137.2953021774598</v>
      </c>
    </row>
    <row r="94" spans="1:16" x14ac:dyDescent="0.25">
      <c r="A94" s="344" t="s">
        <v>1095</v>
      </c>
      <c r="B94" s="345" t="s">
        <v>1020</v>
      </c>
      <c r="C94" s="346" t="s">
        <v>314</v>
      </c>
      <c r="D94" s="393"/>
      <c r="E94" s="348" t="s">
        <v>716</v>
      </c>
      <c r="F94" s="349" t="s">
        <v>972</v>
      </c>
      <c r="G94" s="350" t="s">
        <v>948</v>
      </c>
      <c r="H94" s="350" t="s">
        <v>16</v>
      </c>
      <c r="I94" s="351" t="s">
        <v>949</v>
      </c>
      <c r="J94" s="393"/>
      <c r="K94" s="353" t="s">
        <v>716</v>
      </c>
      <c r="L94" s="358" t="s">
        <v>972</v>
      </c>
      <c r="M94" s="354" t="str">
        <f>MID(Colors[[#This Row],[(R,G,B)]],2,FIND(",",Colors[[#This Row],[(R,G,B)]],2)-2)</f>
        <v>0</v>
      </c>
      <c r="N94" s="354" t="str">
        <f>MID(Colors[[#This Row],[(R,G,B)]],FIND(",",Colors[[#This Row],[(R,G,B)]],2)+1,FIND(",",Colors[[#This Row],[(R,G,B)]],FIND(",",Colors[[#This Row],[(R,G,B)]],2)+1)-FIND(",",Colors[[#This Row],[(R,G,B)]],2)-1)</f>
        <v>255</v>
      </c>
      <c r="O94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94" s="355">
        <f>SQRT((Colors[[#This Row],[Red]]-$R$3)^2+(Colors[[#This Row],[Green]]-$S$3)^2+(Colors[[#This Row],[Blue]]-$T$3)^2)</f>
        <v>275.41060255552981</v>
      </c>
    </row>
    <row r="95" spans="1:16" x14ac:dyDescent="0.25">
      <c r="A95" s="344" t="s">
        <v>1096</v>
      </c>
      <c r="B95" s="345" t="s">
        <v>1022</v>
      </c>
      <c r="C95" s="346" t="s">
        <v>312</v>
      </c>
      <c r="D95" s="401"/>
      <c r="E95" s="348" t="s">
        <v>696</v>
      </c>
      <c r="F95" s="349" t="s">
        <v>1023</v>
      </c>
      <c r="G95" s="350" t="s">
        <v>953</v>
      </c>
      <c r="H95" s="350" t="s">
        <v>16</v>
      </c>
      <c r="I95" s="351" t="s">
        <v>949</v>
      </c>
      <c r="J95" s="401"/>
      <c r="K95" s="353" t="s">
        <v>696</v>
      </c>
      <c r="L95" s="358" t="s">
        <v>1023</v>
      </c>
      <c r="M95" s="354" t="str">
        <f>MID(Colors[[#This Row],[(R,G,B)]],2,FIND(",",Colors[[#This Row],[(R,G,B)]],2)-2)</f>
        <v>255</v>
      </c>
      <c r="N95" s="354" t="str">
        <f>MID(Colors[[#This Row],[(R,G,B)]],FIND(",",Colors[[#This Row],[(R,G,B)]],2)+1,FIND(",",Colors[[#This Row],[(R,G,B)]],FIND(",",Colors[[#This Row],[(R,G,B)]],2)+1)-FIND(",",Colors[[#This Row],[(R,G,B)]],2)-1)</f>
        <v>255</v>
      </c>
      <c r="O95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95" s="355">
        <f>SQRT((Colors[[#This Row],[Red]]-$R$3)^2+(Colors[[#This Row],[Green]]-$S$3)^2+(Colors[[#This Row],[Blue]]-$T$3)^2)</f>
        <v>268.37660106648644</v>
      </c>
    </row>
    <row r="96" spans="1:16" x14ac:dyDescent="0.25">
      <c r="A96" s="344" t="s">
        <v>1097</v>
      </c>
      <c r="B96" s="345" t="s">
        <v>1280</v>
      </c>
      <c r="C96" s="346" t="s">
        <v>311</v>
      </c>
      <c r="D96" s="391"/>
      <c r="E96" s="348" t="s">
        <v>664</v>
      </c>
      <c r="F96" s="349" t="s">
        <v>1007</v>
      </c>
      <c r="G96" s="350" t="s">
        <v>953</v>
      </c>
      <c r="H96" s="350" t="s">
        <v>16</v>
      </c>
      <c r="I96" s="351" t="s">
        <v>954</v>
      </c>
      <c r="J96" s="391"/>
      <c r="K96" s="353" t="s">
        <v>664</v>
      </c>
      <c r="L96" s="358" t="s">
        <v>1007</v>
      </c>
      <c r="M96" s="354" t="str">
        <f>MID(Colors[[#This Row],[(R,G,B)]],2,FIND(",",Colors[[#This Row],[(R,G,B)]],2)-2)</f>
        <v>255</v>
      </c>
      <c r="N96" s="354" t="str">
        <f>MID(Colors[[#This Row],[(R,G,B)]],FIND(",",Colors[[#This Row],[(R,G,B)]],2)+1,FIND(",",Colors[[#This Row],[(R,G,B)]],FIND(",",Colors[[#This Row],[(R,G,B)]],2)+1)-FIND(",",Colors[[#This Row],[(R,G,B)]],2)-1)</f>
        <v>127</v>
      </c>
      <c r="O96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80</v>
      </c>
      <c r="P96" s="355">
        <f>SQRT((Colors[[#This Row],[Red]]-$R$3)^2+(Colors[[#This Row],[Green]]-$S$3)^2+(Colors[[#This Row],[Blue]]-$T$3)^2)</f>
        <v>211.34332258200163</v>
      </c>
    </row>
    <row r="97" spans="1:16" x14ac:dyDescent="0.25">
      <c r="A97" s="344" t="s">
        <v>1098</v>
      </c>
      <c r="B97" s="345" t="s">
        <v>1280</v>
      </c>
      <c r="C97" s="346" t="s">
        <v>310</v>
      </c>
      <c r="D97" s="387"/>
      <c r="E97" s="348" t="s">
        <v>813</v>
      </c>
      <c r="F97" s="349" t="s">
        <v>1002</v>
      </c>
      <c r="G97" s="350" t="s">
        <v>953</v>
      </c>
      <c r="H97" s="350" t="s">
        <v>16</v>
      </c>
      <c r="I97" s="351" t="s">
        <v>1025</v>
      </c>
      <c r="J97" s="387"/>
      <c r="K97" s="353" t="s">
        <v>813</v>
      </c>
      <c r="L97" s="358" t="s">
        <v>1002</v>
      </c>
      <c r="M97" s="354" t="str">
        <f>MID(Colors[[#This Row],[(R,G,B)]],2,FIND(",",Colors[[#This Row],[(R,G,B)]],2)-2)</f>
        <v>221</v>
      </c>
      <c r="N97" s="354" t="str">
        <f>MID(Colors[[#This Row],[(R,G,B)]],FIND(",",Colors[[#This Row],[(R,G,B)]],2)+1,FIND(",",Colors[[#This Row],[(R,G,B)]],FIND(",",Colors[[#This Row],[(R,G,B)]],2)+1)-FIND(",",Colors[[#This Row],[(R,G,B)]],2)-1)</f>
        <v>160</v>
      </c>
      <c r="O97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221</v>
      </c>
      <c r="P97" s="355">
        <f>SQRT((Colors[[#This Row],[Red]]-$R$3)^2+(Colors[[#This Row],[Green]]-$S$3)^2+(Colors[[#This Row],[Blue]]-$T$3)^2)</f>
        <v>98.529183494028814</v>
      </c>
    </row>
    <row r="98" spans="1:16" x14ac:dyDescent="0.25">
      <c r="A98" s="344" t="s">
        <v>1099</v>
      </c>
      <c r="B98" s="345" t="s">
        <v>1280</v>
      </c>
      <c r="C98" s="346" t="s">
        <v>309</v>
      </c>
      <c r="D98" s="427"/>
      <c r="E98" s="348" t="s">
        <v>747</v>
      </c>
      <c r="F98" s="349" t="s">
        <v>1080</v>
      </c>
      <c r="G98" s="350" t="s">
        <v>953</v>
      </c>
      <c r="H98" s="350" t="s">
        <v>16</v>
      </c>
      <c r="I98" s="351" t="s">
        <v>954</v>
      </c>
      <c r="J98" s="427"/>
      <c r="K98" s="353" t="s">
        <v>747</v>
      </c>
      <c r="L98" s="358" t="s">
        <v>1080</v>
      </c>
      <c r="M98" s="354" t="str">
        <f>MID(Colors[[#This Row],[(R,G,B)]],2,FIND(",",Colors[[#This Row],[(R,G,B)]],2)-2)</f>
        <v>224</v>
      </c>
      <c r="N98" s="354" t="str">
        <f>MID(Colors[[#This Row],[(R,G,B)]],FIND(",",Colors[[#This Row],[(R,G,B)]],2)+1,FIND(",",Colors[[#This Row],[(R,G,B)]],FIND(",",Colors[[#This Row],[(R,G,B)]],2)+1)-FIND(",",Colors[[#This Row],[(R,G,B)]],2)-1)</f>
        <v>255</v>
      </c>
      <c r="O98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255</v>
      </c>
      <c r="P98" s="355">
        <f>SQRT((Colors[[#This Row],[Red]]-$R$3)^2+(Colors[[#This Row],[Green]]-$S$3)^2+(Colors[[#This Row],[Blue]]-$T$3)^2)</f>
        <v>103.54709073653397</v>
      </c>
    </row>
    <row r="99" spans="1:16" x14ac:dyDescent="0.25">
      <c r="A99" s="344" t="s">
        <v>1100</v>
      </c>
      <c r="B99" s="345" t="s">
        <v>1280</v>
      </c>
      <c r="C99" s="346" t="s">
        <v>308</v>
      </c>
      <c r="D99" s="428"/>
      <c r="E99" s="348" t="s">
        <v>871</v>
      </c>
      <c r="F99" s="349" t="s">
        <v>1078</v>
      </c>
      <c r="G99" s="350" t="s">
        <v>953</v>
      </c>
      <c r="H99" s="350" t="s">
        <v>16</v>
      </c>
      <c r="I99" s="351" t="s">
        <v>954</v>
      </c>
      <c r="J99" s="428"/>
      <c r="K99" s="353" t="s">
        <v>871</v>
      </c>
      <c r="L99" s="358" t="s">
        <v>1078</v>
      </c>
      <c r="M99" s="354" t="str">
        <f>MID(Colors[[#This Row],[(R,G,B)]],2,FIND(",",Colors[[#This Row],[(R,G,B)]],2)-2)</f>
        <v>255</v>
      </c>
      <c r="N99" s="354" t="str">
        <f>MID(Colors[[#This Row],[(R,G,B)]],FIND(",",Colors[[#This Row],[(R,G,B)]],2)+1,FIND(",",Colors[[#This Row],[(R,G,B)]],FIND(",",Colors[[#This Row],[(R,G,B)]],2)+1)-FIND(",",Colors[[#This Row],[(R,G,B)]],2)-1)</f>
        <v>218</v>
      </c>
      <c r="O99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185</v>
      </c>
      <c r="P99" s="355">
        <f>SQRT((Colors[[#This Row],[Red]]-$R$3)^2+(Colors[[#This Row],[Green]]-$S$3)^2+(Colors[[#This Row],[Blue]]-$T$3)^2)</f>
        <v>130.55267136294071</v>
      </c>
    </row>
    <row r="100" spans="1:16" x14ac:dyDescent="0.25">
      <c r="A100" s="378" t="s">
        <v>1101</v>
      </c>
      <c r="B100" s="388" t="s">
        <v>1280</v>
      </c>
      <c r="C100" s="346" t="s">
        <v>233</v>
      </c>
      <c r="D100" s="377"/>
      <c r="E100" s="360" t="s">
        <v>979</v>
      </c>
      <c r="F100" s="394" t="s">
        <v>980</v>
      </c>
      <c r="G100" s="395" t="s">
        <v>953</v>
      </c>
      <c r="H100" s="395" t="s">
        <v>16</v>
      </c>
      <c r="I100" s="396" t="s">
        <v>954</v>
      </c>
      <c r="J100" s="377"/>
      <c r="K100" s="384" t="s">
        <v>979</v>
      </c>
      <c r="L100" s="385" t="s">
        <v>980</v>
      </c>
      <c r="M100" s="354" t="str">
        <f>MID(Colors[[#This Row],[(R,G,B)]],2,FIND(",",Colors[[#This Row],[(R,G,B)]],2)-2)</f>
        <v>255</v>
      </c>
      <c r="N100" s="354" t="str">
        <f>MID(Colors[[#This Row],[(R,G,B)]],FIND(",",Colors[[#This Row],[(R,G,B)]],2)+1,FIND(",",Colors[[#This Row],[(R,G,B)]],FIND(",",Colors[[#This Row],[(R,G,B)]],2)+1)-FIND(",",Colors[[#This Row],[(R,G,B)]],2)-1)</f>
        <v>128</v>
      </c>
      <c r="O100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128</v>
      </c>
      <c r="P100" s="355">
        <f>SQRT((Colors[[#This Row],[Red]]-$R$3)^2+(Colors[[#This Row],[Green]]-$S$3)^2+(Colors[[#This Row],[Blue]]-$T$3)^2)</f>
        <v>178.69806937961025</v>
      </c>
    </row>
    <row r="101" spans="1:16" x14ac:dyDescent="0.25">
      <c r="A101" s="378" t="s">
        <v>1102</v>
      </c>
      <c r="B101" s="388" t="s">
        <v>1280</v>
      </c>
      <c r="C101" s="346" t="s">
        <v>231</v>
      </c>
      <c r="D101" s="429"/>
      <c r="E101" s="348" t="s">
        <v>740</v>
      </c>
      <c r="F101" s="349" t="s">
        <v>1103</v>
      </c>
      <c r="G101" s="350" t="s">
        <v>953</v>
      </c>
      <c r="H101" s="350" t="s">
        <v>16</v>
      </c>
      <c r="I101" s="351" t="s">
        <v>954</v>
      </c>
      <c r="J101" s="429"/>
      <c r="K101" s="353" t="s">
        <v>740</v>
      </c>
      <c r="L101" s="358" t="s">
        <v>1103</v>
      </c>
      <c r="M101" s="354" t="str">
        <f>MID(Colors[[#This Row],[(R,G,B)]],2,FIND(",",Colors[[#This Row],[(R,G,B)]],2)-2)</f>
        <v>0</v>
      </c>
      <c r="N101" s="354" t="str">
        <f>MID(Colors[[#This Row],[(R,G,B)]],FIND(",",Colors[[#This Row],[(R,G,B)]],2)+1,FIND(",",Colors[[#This Row],[(R,G,B)]],FIND(",",Colors[[#This Row],[(R,G,B)]],2)+1)-FIND(",",Colors[[#This Row],[(R,G,B)]],2)-1)</f>
        <v>128</v>
      </c>
      <c r="O101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128</v>
      </c>
      <c r="P101" s="355">
        <f>SQRT((Colors[[#This Row],[Red]]-$R$3)^2+(Colors[[#This Row],[Green]]-$S$3)^2+(Colors[[#This Row],[Blue]]-$T$3)^2)</f>
        <v>189.09785826391584</v>
      </c>
    </row>
    <row r="102" spans="1:16" x14ac:dyDescent="0.25">
      <c r="A102" s="378" t="s">
        <v>1104</v>
      </c>
      <c r="B102" s="388" t="s">
        <v>1280</v>
      </c>
      <c r="C102" s="346" t="s">
        <v>229</v>
      </c>
      <c r="D102" s="424"/>
      <c r="E102" s="360" t="s">
        <v>714</v>
      </c>
      <c r="F102" s="361" t="s">
        <v>1084</v>
      </c>
      <c r="G102" s="362" t="s">
        <v>953</v>
      </c>
      <c r="H102" s="362" t="s">
        <v>16</v>
      </c>
      <c r="I102" s="396" t="s">
        <v>954</v>
      </c>
      <c r="J102" s="424"/>
      <c r="K102" s="364" t="s">
        <v>714</v>
      </c>
      <c r="L102" s="365" t="s">
        <v>1084</v>
      </c>
      <c r="M102" s="354" t="str">
        <f>MID(Colors[[#This Row],[(R,G,B)]],2,FIND(",",Colors[[#This Row],[(R,G,B)]],2)-2)</f>
        <v>34</v>
      </c>
      <c r="N102" s="354" t="str">
        <f>MID(Colors[[#This Row],[(R,G,B)]],FIND(",",Colors[[#This Row],[(R,G,B)]],2)+1,FIND(",",Colors[[#This Row],[(R,G,B)]],FIND(",",Colors[[#This Row],[(R,G,B)]],2)+1)-FIND(",",Colors[[#This Row],[(R,G,B)]],2)-1)</f>
        <v>139</v>
      </c>
      <c r="O102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34</v>
      </c>
      <c r="P102" s="355">
        <f>SQRT((Colors[[#This Row],[Red]]-$R$3)^2+(Colors[[#This Row],[Green]]-$S$3)^2+(Colors[[#This Row],[Blue]]-$T$3)^2)</f>
        <v>234.71472045868788</v>
      </c>
    </row>
    <row r="103" spans="1:16" x14ac:dyDescent="0.25">
      <c r="A103" s="344" t="s">
        <v>1105</v>
      </c>
      <c r="B103" s="345" t="s">
        <v>1280</v>
      </c>
      <c r="C103" s="346" t="s">
        <v>305</v>
      </c>
      <c r="D103" s="430"/>
      <c r="E103" s="348" t="s">
        <v>865</v>
      </c>
      <c r="F103" s="349" t="s">
        <v>1106</v>
      </c>
      <c r="G103" s="350" t="s">
        <v>953</v>
      </c>
      <c r="H103" s="350" t="s">
        <v>16</v>
      </c>
      <c r="I103" s="351" t="s">
        <v>954</v>
      </c>
      <c r="J103" s="430"/>
      <c r="K103" s="353" t="s">
        <v>865</v>
      </c>
      <c r="L103" s="358" t="s">
        <v>1106</v>
      </c>
      <c r="M103" s="354" t="str">
        <f>MID(Colors[[#This Row],[(R,G,B)]],2,FIND(",",Colors[[#This Row],[(R,G,B)]],2)-2)</f>
        <v>188</v>
      </c>
      <c r="N103" s="354" t="str">
        <f>MID(Colors[[#This Row],[(R,G,B)]],FIND(",",Colors[[#This Row],[(R,G,B)]],2)+1,FIND(",",Colors[[#This Row],[(R,G,B)]],FIND(",",Colors[[#This Row],[(R,G,B)]],2)+1)-FIND(",",Colors[[#This Row],[(R,G,B)]],2)-1)</f>
        <v>143</v>
      </c>
      <c r="O103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143</v>
      </c>
      <c r="P103" s="355">
        <f>SQRT((Colors[[#This Row],[Red]]-$R$3)^2+(Colors[[#This Row],[Green]]-$S$3)^2+(Colors[[#This Row],[Blue]]-$T$3)^2)</f>
        <v>123.45849504995596</v>
      </c>
    </row>
    <row r="104" spans="1:16" x14ac:dyDescent="0.25">
      <c r="A104" s="344" t="s">
        <v>1107</v>
      </c>
      <c r="B104" s="345" t="s">
        <v>1280</v>
      </c>
      <c r="C104" s="346" t="s">
        <v>303</v>
      </c>
      <c r="D104" s="387"/>
      <c r="E104" s="348" t="s">
        <v>813</v>
      </c>
      <c r="F104" s="349" t="s">
        <v>1002</v>
      </c>
      <c r="G104" s="350" t="s">
        <v>948</v>
      </c>
      <c r="H104" s="350" t="s">
        <v>16</v>
      </c>
      <c r="I104" s="351" t="s">
        <v>949</v>
      </c>
      <c r="J104" s="387"/>
      <c r="K104" s="353" t="s">
        <v>813</v>
      </c>
      <c r="L104" s="358" t="s">
        <v>1002</v>
      </c>
      <c r="M104" s="354" t="str">
        <f>MID(Colors[[#This Row],[(R,G,B)]],2,FIND(",",Colors[[#This Row],[(R,G,B)]],2)-2)</f>
        <v>221</v>
      </c>
      <c r="N104" s="354" t="str">
        <f>MID(Colors[[#This Row],[(R,G,B)]],FIND(",",Colors[[#This Row],[(R,G,B)]],2)+1,FIND(",",Colors[[#This Row],[(R,G,B)]],FIND(",",Colors[[#This Row],[(R,G,B)]],2)+1)-FIND(",",Colors[[#This Row],[(R,G,B)]],2)-1)</f>
        <v>160</v>
      </c>
      <c r="O104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221</v>
      </c>
      <c r="P104" s="355">
        <f>SQRT((Colors[[#This Row],[Red]]-$R$3)^2+(Colors[[#This Row],[Green]]-$S$3)^2+(Colors[[#This Row],[Blue]]-$T$3)^2)</f>
        <v>98.529183494028814</v>
      </c>
    </row>
    <row r="105" spans="1:16" x14ac:dyDescent="0.25">
      <c r="A105" s="344" t="s">
        <v>1108</v>
      </c>
      <c r="B105" s="345" t="s">
        <v>1020</v>
      </c>
      <c r="C105" s="346" t="s">
        <v>303</v>
      </c>
      <c r="D105" s="387"/>
      <c r="E105" s="348" t="s">
        <v>813</v>
      </c>
      <c r="F105" s="349" t="s">
        <v>1002</v>
      </c>
      <c r="G105" s="350" t="s">
        <v>948</v>
      </c>
      <c r="H105" s="350" t="s">
        <v>16</v>
      </c>
      <c r="I105" s="351" t="s">
        <v>949</v>
      </c>
      <c r="J105" s="387"/>
      <c r="K105" s="353" t="s">
        <v>813</v>
      </c>
      <c r="L105" s="358" t="s">
        <v>1002</v>
      </c>
      <c r="M105" s="354" t="str">
        <f>MID(Colors[[#This Row],[(R,G,B)]],2,FIND(",",Colors[[#This Row],[(R,G,B)]],2)-2)</f>
        <v>221</v>
      </c>
      <c r="N105" s="354" t="str">
        <f>MID(Colors[[#This Row],[(R,G,B)]],FIND(",",Colors[[#This Row],[(R,G,B)]],2)+1,FIND(",",Colors[[#This Row],[(R,G,B)]],FIND(",",Colors[[#This Row],[(R,G,B)]],2)+1)-FIND(",",Colors[[#This Row],[(R,G,B)]],2)-1)</f>
        <v>160</v>
      </c>
      <c r="O105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221</v>
      </c>
      <c r="P105" s="355">
        <f>SQRT((Colors[[#This Row],[Red]]-$R$3)^2+(Colors[[#This Row],[Green]]-$S$3)^2+(Colors[[#This Row],[Blue]]-$T$3)^2)</f>
        <v>98.529183494028814</v>
      </c>
    </row>
    <row r="106" spans="1:16" x14ac:dyDescent="0.25">
      <c r="A106" s="344" t="s">
        <v>1109</v>
      </c>
      <c r="B106" s="345" t="s">
        <v>1280</v>
      </c>
      <c r="C106" s="346" t="s">
        <v>301</v>
      </c>
      <c r="D106" s="391"/>
      <c r="E106" s="348" t="s">
        <v>664</v>
      </c>
      <c r="F106" s="349" t="s">
        <v>1007</v>
      </c>
      <c r="G106" s="350" t="s">
        <v>953</v>
      </c>
      <c r="H106" s="350" t="s">
        <v>16</v>
      </c>
      <c r="I106" s="351" t="s">
        <v>954</v>
      </c>
      <c r="J106" s="391"/>
      <c r="K106" s="353" t="s">
        <v>664</v>
      </c>
      <c r="L106" s="358" t="s">
        <v>1007</v>
      </c>
      <c r="M106" s="354" t="str">
        <f>MID(Colors[[#This Row],[(R,G,B)]],2,FIND(",",Colors[[#This Row],[(R,G,B)]],2)-2)</f>
        <v>255</v>
      </c>
      <c r="N106" s="354" t="str">
        <f>MID(Colors[[#This Row],[(R,G,B)]],FIND(",",Colors[[#This Row],[(R,G,B)]],2)+1,FIND(",",Colors[[#This Row],[(R,G,B)]],FIND(",",Colors[[#This Row],[(R,G,B)]],2)+1)-FIND(",",Colors[[#This Row],[(R,G,B)]],2)-1)</f>
        <v>127</v>
      </c>
      <c r="O106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80</v>
      </c>
      <c r="P106" s="355">
        <f>SQRT((Colors[[#This Row],[Red]]-$R$3)^2+(Colors[[#This Row],[Green]]-$S$3)^2+(Colors[[#This Row],[Blue]]-$T$3)^2)</f>
        <v>211.34332258200163</v>
      </c>
    </row>
    <row r="107" spans="1:16" x14ac:dyDescent="0.25">
      <c r="A107" s="344" t="s">
        <v>1110</v>
      </c>
      <c r="B107" s="345" t="s">
        <v>1194</v>
      </c>
      <c r="C107" s="346" t="s">
        <v>197</v>
      </c>
      <c r="D107" s="431"/>
      <c r="E107" s="348" t="s">
        <v>736</v>
      </c>
      <c r="F107" s="349" t="s">
        <v>1111</v>
      </c>
      <c r="G107" s="350" t="s">
        <v>948</v>
      </c>
      <c r="H107" s="350" t="s">
        <v>16</v>
      </c>
      <c r="I107" s="351" t="s">
        <v>1112</v>
      </c>
      <c r="J107" s="431"/>
      <c r="K107" s="353" t="s">
        <v>736</v>
      </c>
      <c r="L107" s="358" t="s">
        <v>1111</v>
      </c>
      <c r="M107" s="354" t="str">
        <f>MID(Colors[[#This Row],[(R,G,B)]],2,FIND(",",Colors[[#This Row],[(R,G,B)]],2)-2)</f>
        <v>32</v>
      </c>
      <c r="N107" s="354" t="str">
        <f>MID(Colors[[#This Row],[(R,G,B)]],FIND(",",Colors[[#This Row],[(R,G,B)]],2)+1,FIND(",",Colors[[#This Row],[(R,G,B)]],FIND(",",Colors[[#This Row],[(R,G,B)]],2)+1)-FIND(",",Colors[[#This Row],[(R,G,B)]],2)-1)</f>
        <v>178</v>
      </c>
      <c r="O107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170</v>
      </c>
      <c r="P107" s="355">
        <f>SQRT((Colors[[#This Row],[Red]]-$R$3)^2+(Colors[[#This Row],[Green]]-$S$3)^2+(Colors[[#This Row],[Blue]]-$T$3)^2)</f>
        <v>124.97199686329733</v>
      </c>
    </row>
    <row r="108" spans="1:16" x14ac:dyDescent="0.25">
      <c r="A108" s="344" t="s">
        <v>1113</v>
      </c>
      <c r="B108" s="345" t="s">
        <v>1280</v>
      </c>
      <c r="C108" s="346" t="s">
        <v>298</v>
      </c>
      <c r="D108" s="366"/>
      <c r="E108" s="348" t="s">
        <v>825</v>
      </c>
      <c r="F108" s="349" t="s">
        <v>959</v>
      </c>
      <c r="G108" s="350" t="s">
        <v>953</v>
      </c>
      <c r="H108" s="350" t="s">
        <v>16</v>
      </c>
      <c r="I108" s="351" t="s">
        <v>954</v>
      </c>
      <c r="J108" s="366"/>
      <c r="K108" s="353" t="s">
        <v>825</v>
      </c>
      <c r="L108" s="358" t="s">
        <v>959</v>
      </c>
      <c r="M108" s="354" t="str">
        <f>MID(Colors[[#This Row],[(R,G,B)]],2,FIND(",",Colors[[#This Row],[(R,G,B)]],2)-2)</f>
        <v>255</v>
      </c>
      <c r="N108" s="354" t="str">
        <f>MID(Colors[[#This Row],[(R,G,B)]],FIND(",",Colors[[#This Row],[(R,G,B)]],2)+1,FIND(",",Colors[[#This Row],[(R,G,B)]],FIND(",",Colors[[#This Row],[(R,G,B)]],2)+1)-FIND(",",Colors[[#This Row],[(R,G,B)]],2)-1)</f>
        <v>20</v>
      </c>
      <c r="O108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147</v>
      </c>
      <c r="P108" s="355">
        <f>SQRT((Colors[[#This Row],[Red]]-$R$3)^2+(Colors[[#This Row],[Green]]-$S$3)^2+(Colors[[#This Row],[Blue]]-$T$3)^2)</f>
        <v>238.20159529272678</v>
      </c>
    </row>
    <row r="109" spans="1:16" x14ac:dyDescent="0.25">
      <c r="A109" s="344" t="s">
        <v>1114</v>
      </c>
      <c r="B109" s="345" t="s">
        <v>1280</v>
      </c>
      <c r="C109" s="346" t="s">
        <v>297</v>
      </c>
      <c r="D109" s="399"/>
      <c r="E109" s="348" t="s">
        <v>702</v>
      </c>
      <c r="F109" s="349" t="s">
        <v>1017</v>
      </c>
      <c r="G109" s="350" t="s">
        <v>953</v>
      </c>
      <c r="H109" s="350" t="s">
        <v>16</v>
      </c>
      <c r="I109" s="351" t="s">
        <v>954</v>
      </c>
      <c r="J109" s="399"/>
      <c r="K109" s="353" t="s">
        <v>702</v>
      </c>
      <c r="L109" s="358" t="s">
        <v>1017</v>
      </c>
      <c r="M109" s="354" t="str">
        <f>MID(Colors[[#This Row],[(R,G,B)]],2,FIND(",",Colors[[#This Row],[(R,G,B)]],2)-2)</f>
        <v>107</v>
      </c>
      <c r="N109" s="354" t="str">
        <f>MID(Colors[[#This Row],[(R,G,B)]],FIND(",",Colors[[#This Row],[(R,G,B)]],2)+1,FIND(",",Colors[[#This Row],[(R,G,B)]],FIND(",",Colors[[#This Row],[(R,G,B)]],2)+1)-FIND(",",Colors[[#This Row],[(R,G,B)]],2)-1)</f>
        <v>142</v>
      </c>
      <c r="O109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35</v>
      </c>
      <c r="P109" s="355">
        <f>SQRT((Colors[[#This Row],[Red]]-$R$3)^2+(Colors[[#This Row],[Green]]-$S$3)^2+(Colors[[#This Row],[Blue]]-$T$3)^2)</f>
        <v>211.84900282984577</v>
      </c>
    </row>
    <row r="110" spans="1:16" x14ac:dyDescent="0.25">
      <c r="A110" s="344" t="s">
        <v>1115</v>
      </c>
      <c r="B110" s="375" t="s">
        <v>1020</v>
      </c>
      <c r="C110" s="432" t="s">
        <v>297</v>
      </c>
      <c r="D110" s="399"/>
      <c r="E110" s="348" t="s">
        <v>702</v>
      </c>
      <c r="F110" s="349" t="s">
        <v>1017</v>
      </c>
      <c r="G110" s="350" t="s">
        <v>953</v>
      </c>
      <c r="H110" s="350" t="s">
        <v>16</v>
      </c>
      <c r="I110" s="351" t="s">
        <v>954</v>
      </c>
      <c r="J110" s="399"/>
      <c r="K110" s="353" t="s">
        <v>702</v>
      </c>
      <c r="L110" s="358" t="s">
        <v>1017</v>
      </c>
      <c r="M110" s="354" t="str">
        <f>MID(Colors[[#This Row],[(R,G,B)]],2,FIND(",",Colors[[#This Row],[(R,G,B)]],2)-2)</f>
        <v>107</v>
      </c>
      <c r="N110" s="354" t="str">
        <f>MID(Colors[[#This Row],[(R,G,B)]],FIND(",",Colors[[#This Row],[(R,G,B)]],2)+1,FIND(",",Colors[[#This Row],[(R,G,B)]],FIND(",",Colors[[#This Row],[(R,G,B)]],2)+1)-FIND(",",Colors[[#This Row],[(R,G,B)]],2)-1)</f>
        <v>142</v>
      </c>
      <c r="O110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35</v>
      </c>
      <c r="P110" s="355">
        <f>SQRT((Colors[[#This Row],[Red]]-$R$3)^2+(Colors[[#This Row],[Green]]-$S$3)^2+(Colors[[#This Row],[Blue]]-$T$3)^2)</f>
        <v>211.84900282984577</v>
      </c>
    </row>
    <row r="111" spans="1:16" x14ac:dyDescent="0.25">
      <c r="A111" s="344" t="s">
        <v>1116</v>
      </c>
      <c r="B111" s="345" t="s">
        <v>1280</v>
      </c>
      <c r="C111" s="346" t="s">
        <v>294</v>
      </c>
      <c r="D111" s="421"/>
      <c r="E111" s="348" t="s">
        <v>686</v>
      </c>
      <c r="F111" s="349" t="s">
        <v>1075</v>
      </c>
      <c r="G111" s="350" t="s">
        <v>953</v>
      </c>
      <c r="H111" s="350" t="s">
        <v>16</v>
      </c>
      <c r="I111" s="351" t="s">
        <v>954</v>
      </c>
      <c r="J111" s="421"/>
      <c r="K111" s="353" t="s">
        <v>686</v>
      </c>
      <c r="L111" s="358" t="s">
        <v>1075</v>
      </c>
      <c r="M111" s="354" t="str">
        <f>MID(Colors[[#This Row],[(R,G,B)]],2,FIND(",",Colors[[#This Row],[(R,G,B)]],2)-2)</f>
        <v>218</v>
      </c>
      <c r="N111" s="354" t="str">
        <f>MID(Colors[[#This Row],[(R,G,B)]],FIND(",",Colors[[#This Row],[(R,G,B)]],2)+1,FIND(",",Colors[[#This Row],[(R,G,B)]],FIND(",",Colors[[#This Row],[(R,G,B)]],2)+1)-FIND(",",Colors[[#This Row],[(R,G,B)]],2)-1)</f>
        <v>165</v>
      </c>
      <c r="O111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32</v>
      </c>
      <c r="P111" s="355">
        <f>SQRT((Colors[[#This Row],[Red]]-$R$3)^2+(Colors[[#This Row],[Green]]-$S$3)^2+(Colors[[#This Row],[Blue]]-$T$3)^2)</f>
        <v>223.11207945783661</v>
      </c>
    </row>
    <row r="112" spans="1:16" x14ac:dyDescent="0.25">
      <c r="A112" s="344" t="s">
        <v>1117</v>
      </c>
      <c r="B112" s="345" t="s">
        <v>1020</v>
      </c>
      <c r="C112" s="346" t="s">
        <v>293</v>
      </c>
      <c r="D112" s="387"/>
      <c r="E112" s="348" t="s">
        <v>813</v>
      </c>
      <c r="F112" s="349" t="s">
        <v>1002</v>
      </c>
      <c r="G112" s="350" t="s">
        <v>948</v>
      </c>
      <c r="H112" s="350" t="s">
        <v>16</v>
      </c>
      <c r="I112" s="351" t="s">
        <v>949</v>
      </c>
      <c r="J112" s="387"/>
      <c r="K112" s="353" t="s">
        <v>813</v>
      </c>
      <c r="L112" s="358" t="s">
        <v>1002</v>
      </c>
      <c r="M112" s="354" t="str">
        <f>MID(Colors[[#This Row],[(R,G,B)]],2,FIND(",",Colors[[#This Row],[(R,G,B)]],2)-2)</f>
        <v>221</v>
      </c>
      <c r="N112" s="354" t="str">
        <f>MID(Colors[[#This Row],[(R,G,B)]],FIND(",",Colors[[#This Row],[(R,G,B)]],2)+1,FIND(",",Colors[[#This Row],[(R,G,B)]],FIND(",",Colors[[#This Row],[(R,G,B)]],2)+1)-FIND(",",Colors[[#This Row],[(R,G,B)]],2)-1)</f>
        <v>160</v>
      </c>
      <c r="O112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221</v>
      </c>
      <c r="P112" s="355">
        <f>SQRT((Colors[[#This Row],[Red]]-$R$3)^2+(Colors[[#This Row],[Green]]-$S$3)^2+(Colors[[#This Row],[Blue]]-$T$3)^2)</f>
        <v>98.529183494028814</v>
      </c>
    </row>
    <row r="113" spans="1:16" x14ac:dyDescent="0.25">
      <c r="A113" s="344" t="s">
        <v>1118</v>
      </c>
      <c r="B113" s="375" t="s">
        <v>1020</v>
      </c>
      <c r="C113" s="432" t="s">
        <v>294</v>
      </c>
      <c r="D113" s="421"/>
      <c r="E113" s="348" t="s">
        <v>686</v>
      </c>
      <c r="F113" s="349" t="s">
        <v>1075</v>
      </c>
      <c r="G113" s="395" t="s">
        <v>953</v>
      </c>
      <c r="H113" s="395" t="s">
        <v>16</v>
      </c>
      <c r="I113" s="396" t="s">
        <v>954</v>
      </c>
      <c r="J113" s="421"/>
      <c r="K113" s="353" t="s">
        <v>686</v>
      </c>
      <c r="L113" s="358" t="s">
        <v>1075</v>
      </c>
      <c r="M113" s="354" t="str">
        <f>MID(Colors[[#This Row],[(R,G,B)]],2,FIND(",",Colors[[#This Row],[(R,G,B)]],2)-2)</f>
        <v>218</v>
      </c>
      <c r="N113" s="354" t="str">
        <f>MID(Colors[[#This Row],[(R,G,B)]],FIND(",",Colors[[#This Row],[(R,G,B)]],2)+1,FIND(",",Colors[[#This Row],[(R,G,B)]],FIND(",",Colors[[#This Row],[(R,G,B)]],2)+1)-FIND(",",Colors[[#This Row],[(R,G,B)]],2)-1)</f>
        <v>165</v>
      </c>
      <c r="O113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32</v>
      </c>
      <c r="P113" s="355">
        <f>SQRT((Colors[[#This Row],[Red]]-$R$3)^2+(Colors[[#This Row],[Green]]-$S$3)^2+(Colors[[#This Row],[Blue]]-$T$3)^2)</f>
        <v>223.11207945783661</v>
      </c>
    </row>
    <row r="114" spans="1:16" x14ac:dyDescent="0.25">
      <c r="A114" s="344" t="s">
        <v>1119</v>
      </c>
      <c r="B114" s="345" t="s">
        <v>1280</v>
      </c>
      <c r="C114" s="346" t="s">
        <v>290</v>
      </c>
      <c r="D114" s="423"/>
      <c r="E114" s="348" t="s">
        <v>747</v>
      </c>
      <c r="F114" s="349" t="s">
        <v>1080</v>
      </c>
      <c r="G114" s="350" t="s">
        <v>953</v>
      </c>
      <c r="H114" s="350" t="s">
        <v>16</v>
      </c>
      <c r="I114" s="351" t="s">
        <v>954</v>
      </c>
      <c r="J114" s="423"/>
      <c r="K114" s="353" t="s">
        <v>747</v>
      </c>
      <c r="L114" s="358" t="s">
        <v>1080</v>
      </c>
      <c r="M114" s="354" t="str">
        <f>MID(Colors[[#This Row],[(R,G,B)]],2,FIND(",",Colors[[#This Row],[(R,G,B)]],2)-2)</f>
        <v>224</v>
      </c>
      <c r="N114" s="354" t="str">
        <f>MID(Colors[[#This Row],[(R,G,B)]],FIND(",",Colors[[#This Row],[(R,G,B)]],2)+1,FIND(",",Colors[[#This Row],[(R,G,B)]],FIND(",",Colors[[#This Row],[(R,G,B)]],2)+1)-FIND(",",Colors[[#This Row],[(R,G,B)]],2)-1)</f>
        <v>255</v>
      </c>
      <c r="O114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255</v>
      </c>
      <c r="P114" s="355">
        <f>SQRT((Colors[[#This Row],[Red]]-$R$3)^2+(Colors[[#This Row],[Green]]-$S$3)^2+(Colors[[#This Row],[Blue]]-$T$3)^2)</f>
        <v>103.54709073653397</v>
      </c>
    </row>
    <row r="115" spans="1:16" x14ac:dyDescent="0.25">
      <c r="A115" s="344" t="s">
        <v>1120</v>
      </c>
      <c r="B115" s="345" t="s">
        <v>1280</v>
      </c>
      <c r="C115" s="346" t="s">
        <v>289</v>
      </c>
      <c r="D115" s="422"/>
      <c r="E115" s="348" t="s">
        <v>871</v>
      </c>
      <c r="F115" s="349" t="s">
        <v>1078</v>
      </c>
      <c r="G115" s="350" t="s">
        <v>953</v>
      </c>
      <c r="H115" s="350" t="s">
        <v>16</v>
      </c>
      <c r="I115" s="351" t="s">
        <v>954</v>
      </c>
      <c r="J115" s="422"/>
      <c r="K115" s="353" t="s">
        <v>871</v>
      </c>
      <c r="L115" s="358" t="s">
        <v>1078</v>
      </c>
      <c r="M115" s="354" t="str">
        <f>MID(Colors[[#This Row],[(R,G,B)]],2,FIND(",",Colors[[#This Row],[(R,G,B)]],2)-2)</f>
        <v>255</v>
      </c>
      <c r="N115" s="354" t="str">
        <f>MID(Colors[[#This Row],[(R,G,B)]],FIND(",",Colors[[#This Row],[(R,G,B)]],2)+1,FIND(",",Colors[[#This Row],[(R,G,B)]],FIND(",",Colors[[#This Row],[(R,G,B)]],2)+1)-FIND(",",Colors[[#This Row],[(R,G,B)]],2)-1)</f>
        <v>218</v>
      </c>
      <c r="O115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185</v>
      </c>
      <c r="P115" s="355">
        <f>SQRT((Colors[[#This Row],[Red]]-$R$3)^2+(Colors[[#This Row],[Green]]-$S$3)^2+(Colors[[#This Row],[Blue]]-$T$3)^2)</f>
        <v>130.55267136294071</v>
      </c>
    </row>
    <row r="116" spans="1:16" x14ac:dyDescent="0.25">
      <c r="A116" s="344" t="s">
        <v>1121</v>
      </c>
      <c r="B116" s="345" t="s">
        <v>1280</v>
      </c>
      <c r="C116" s="346" t="s">
        <v>415</v>
      </c>
      <c r="D116" s="379"/>
      <c r="E116" s="348" t="s">
        <v>851</v>
      </c>
      <c r="F116" s="349" t="s">
        <v>984</v>
      </c>
      <c r="G116" s="350" t="s">
        <v>953</v>
      </c>
      <c r="H116" s="350" t="s">
        <v>16</v>
      </c>
      <c r="I116" s="351" t="s">
        <v>985</v>
      </c>
      <c r="J116" s="379"/>
      <c r="K116" s="353" t="s">
        <v>851</v>
      </c>
      <c r="L116" s="358" t="s">
        <v>984</v>
      </c>
      <c r="M116" s="354" t="str">
        <f>MID(Colors[[#This Row],[(R,G,B)]],2,FIND(",",Colors[[#This Row],[(R,G,B)]],2)-2)</f>
        <v>139</v>
      </c>
      <c r="N116" s="354" t="str">
        <f>MID(Colors[[#This Row],[(R,G,B)]],FIND(",",Colors[[#This Row],[(R,G,B)]],2)+1,FIND(",",Colors[[#This Row],[(R,G,B)]],FIND(",",Colors[[#This Row],[(R,G,B)]],2)+1)-FIND(",",Colors[[#This Row],[(R,G,B)]],2)-1)</f>
        <v>69</v>
      </c>
      <c r="O116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19</v>
      </c>
      <c r="P116" s="355">
        <f>SQRT((Colors[[#This Row],[Red]]-$R$3)^2+(Colors[[#This Row],[Green]]-$S$3)^2+(Colors[[#This Row],[Blue]]-$T$3)^2)</f>
        <v>255.81438583472979</v>
      </c>
    </row>
    <row r="117" spans="1:16" x14ac:dyDescent="0.25">
      <c r="A117" s="344" t="s">
        <v>1122</v>
      </c>
      <c r="B117" s="345" t="s">
        <v>1020</v>
      </c>
      <c r="C117" s="346" t="s">
        <v>287</v>
      </c>
      <c r="D117" s="419"/>
      <c r="E117" s="348" t="s">
        <v>660</v>
      </c>
      <c r="F117" s="349" t="s">
        <v>1065</v>
      </c>
      <c r="G117" s="350" t="s">
        <v>948</v>
      </c>
      <c r="H117" s="350" t="s">
        <v>16</v>
      </c>
      <c r="I117" s="351" t="s">
        <v>949</v>
      </c>
      <c r="J117" s="419"/>
      <c r="K117" s="353" t="s">
        <v>660</v>
      </c>
      <c r="L117" s="358" t="s">
        <v>1065</v>
      </c>
      <c r="M117" s="354" t="str">
        <f>MID(Colors[[#This Row],[(R,G,B)]],2,FIND(",",Colors[[#This Row],[(R,G,B)]],2)-2)</f>
        <v>255</v>
      </c>
      <c r="N117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117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117" s="355">
        <f>SQRT((Colors[[#This Row],[Red]]-$R$3)^2+(Colors[[#This Row],[Green]]-$S$3)^2+(Colors[[#This Row],[Blue]]-$T$3)^2)</f>
        <v>334.75513438930255</v>
      </c>
    </row>
    <row r="118" spans="1:16" x14ac:dyDescent="0.25">
      <c r="A118" s="344" t="s">
        <v>1123</v>
      </c>
      <c r="B118" s="345" t="s">
        <v>1280</v>
      </c>
      <c r="C118" s="346" t="s">
        <v>286</v>
      </c>
      <c r="D118" s="413"/>
      <c r="E118" s="348" t="s">
        <v>819</v>
      </c>
      <c r="F118" s="349" t="s">
        <v>1058</v>
      </c>
      <c r="G118" s="350" t="s">
        <v>953</v>
      </c>
      <c r="H118" s="350" t="s">
        <v>16</v>
      </c>
      <c r="I118" s="351" t="s">
        <v>954</v>
      </c>
      <c r="J118" s="413"/>
      <c r="K118" s="353" t="s">
        <v>819</v>
      </c>
      <c r="L118" s="358" t="s">
        <v>1058</v>
      </c>
      <c r="M118" s="354" t="str">
        <f>MID(Colors[[#This Row],[(R,G,B)]],2,FIND(",",Colors[[#This Row],[(R,G,B)]],2)-2)</f>
        <v>218</v>
      </c>
      <c r="N118" s="354" t="str">
        <f>MID(Colors[[#This Row],[(R,G,B)]],FIND(",",Colors[[#This Row],[(R,G,B)]],2)+1,FIND(",",Colors[[#This Row],[(R,G,B)]],FIND(",",Colors[[#This Row],[(R,G,B)]],2)+1)-FIND(",",Colors[[#This Row],[(R,G,B)]],2)-1)</f>
        <v>112</v>
      </c>
      <c r="O118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214</v>
      </c>
      <c r="P118" s="355">
        <f>SQRT((Colors[[#This Row],[Red]]-$R$3)^2+(Colors[[#This Row],[Green]]-$S$3)^2+(Colors[[#This Row],[Blue]]-$T$3)^2)</f>
        <v>127.14558584551806</v>
      </c>
    </row>
    <row r="119" spans="1:16" x14ac:dyDescent="0.25">
      <c r="A119" s="344" t="s">
        <v>1124</v>
      </c>
      <c r="B119" s="345" t="s">
        <v>1020</v>
      </c>
      <c r="C119" s="346" t="s">
        <v>79</v>
      </c>
      <c r="D119" s="387"/>
      <c r="E119" s="348" t="s">
        <v>813</v>
      </c>
      <c r="F119" s="349" t="s">
        <v>1002</v>
      </c>
      <c r="G119" s="350" t="s">
        <v>948</v>
      </c>
      <c r="H119" s="350" t="s">
        <v>16</v>
      </c>
      <c r="I119" s="351" t="s">
        <v>949</v>
      </c>
      <c r="J119" s="387"/>
      <c r="K119" s="353" t="s">
        <v>813</v>
      </c>
      <c r="L119" s="358" t="s">
        <v>1002</v>
      </c>
      <c r="M119" s="354" t="str">
        <f>MID(Colors[[#This Row],[(R,G,B)]],2,FIND(",",Colors[[#This Row],[(R,G,B)]],2)-2)</f>
        <v>221</v>
      </c>
      <c r="N119" s="354" t="str">
        <f>MID(Colors[[#This Row],[(R,G,B)]],FIND(",",Colors[[#This Row],[(R,G,B)]],2)+1,FIND(",",Colors[[#This Row],[(R,G,B)]],FIND(",",Colors[[#This Row],[(R,G,B)]],2)+1)-FIND(",",Colors[[#This Row],[(R,G,B)]],2)-1)</f>
        <v>160</v>
      </c>
      <c r="O119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221</v>
      </c>
      <c r="P119" s="355">
        <f>SQRT((Colors[[#This Row],[Red]]-$R$3)^2+(Colors[[#This Row],[Green]]-$S$3)^2+(Colors[[#This Row],[Blue]]-$T$3)^2)</f>
        <v>98.529183494028814</v>
      </c>
    </row>
    <row r="120" spans="1:16" x14ac:dyDescent="0.25">
      <c r="A120" s="344" t="s">
        <v>1125</v>
      </c>
      <c r="B120" s="345" t="s">
        <v>1022</v>
      </c>
      <c r="C120" s="346" t="s">
        <v>283</v>
      </c>
      <c r="D120" s="433"/>
      <c r="E120" s="348" t="s">
        <v>1126</v>
      </c>
      <c r="F120" s="349" t="s">
        <v>1127</v>
      </c>
      <c r="G120" s="350" t="s">
        <v>953</v>
      </c>
      <c r="H120" s="350" t="s">
        <v>16</v>
      </c>
      <c r="I120" s="351" t="s">
        <v>1025</v>
      </c>
      <c r="J120" s="433"/>
      <c r="K120" s="353" t="s">
        <v>1126</v>
      </c>
      <c r="L120" s="358" t="s">
        <v>1127</v>
      </c>
      <c r="M120" s="354" t="str">
        <f>MID(Colors[[#This Row],[(R,G,B)]],2,FIND(",",Colors[[#This Row],[(R,G,B)]],2)-2)</f>
        <v>255</v>
      </c>
      <c r="N120" s="354" t="str">
        <f>MID(Colors[[#This Row],[(R,G,B)]],FIND(",",Colors[[#This Row],[(R,G,B)]],2)+1,FIND(",",Colors[[#This Row],[(R,G,B)]],FIND(",",Colors[[#This Row],[(R,G,B)]],2)+1)-FIND(",",Colors[[#This Row],[(R,G,B)]],2)-1)</f>
        <v>255</v>
      </c>
      <c r="O120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128</v>
      </c>
      <c r="P120" s="355">
        <f>SQRT((Colors[[#This Row],[Red]]-$R$3)^2+(Colors[[#This Row],[Green]]-$S$3)^2+(Colors[[#This Row],[Blue]]-$T$3)^2)</f>
        <v>168.07736313971611</v>
      </c>
    </row>
    <row r="121" spans="1:16" x14ac:dyDescent="0.25">
      <c r="A121" s="344" t="s">
        <v>1128</v>
      </c>
      <c r="B121" s="375" t="s">
        <v>1022</v>
      </c>
      <c r="C121" s="434" t="s">
        <v>65</v>
      </c>
      <c r="D121" s="403"/>
      <c r="E121" s="348" t="s">
        <v>1029</v>
      </c>
      <c r="F121" s="349" t="s">
        <v>1030</v>
      </c>
      <c r="G121" s="350" t="s">
        <v>953</v>
      </c>
      <c r="H121" s="350" t="s">
        <v>16</v>
      </c>
      <c r="I121" s="351" t="s">
        <v>1025</v>
      </c>
      <c r="J121" s="403"/>
      <c r="K121" s="353" t="s">
        <v>1029</v>
      </c>
      <c r="L121" s="358" t="s">
        <v>1030</v>
      </c>
      <c r="M121" s="354" t="str">
        <f>MID(Colors[[#This Row],[(R,G,B)]],2,FIND(",",Colors[[#This Row],[(R,G,B)]],2)-2)</f>
        <v>189</v>
      </c>
      <c r="N121" s="354" t="str">
        <f>MID(Colors[[#This Row],[(R,G,B)]],FIND(",",Colors[[#This Row],[(R,G,B)]],2)+1,FIND(",",Colors[[#This Row],[(R,G,B)]],FIND(",",Colors[[#This Row],[(R,G,B)]],2)+1)-FIND(",",Colors[[#This Row],[(R,G,B)]],2)-1)</f>
        <v>183</v>
      </c>
      <c r="O121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107</v>
      </c>
      <c r="P121" s="355">
        <f>SQRT((Colors[[#This Row],[Red]]-$R$3)^2+(Colors[[#This Row],[Green]]-$S$3)^2+(Colors[[#This Row],[Blue]]-$T$3)^2)</f>
        <v>140.81548210335396</v>
      </c>
    </row>
    <row r="122" spans="1:16" x14ac:dyDescent="0.25">
      <c r="A122" s="344" t="s">
        <v>1129</v>
      </c>
      <c r="B122" s="375" t="s">
        <v>1022</v>
      </c>
      <c r="C122" s="434" t="s">
        <v>64</v>
      </c>
      <c r="D122" s="404"/>
      <c r="E122" s="348" t="s">
        <v>867</v>
      </c>
      <c r="F122" s="349" t="s">
        <v>1032</v>
      </c>
      <c r="G122" s="350" t="s">
        <v>953</v>
      </c>
      <c r="H122" s="350" t="s">
        <v>16</v>
      </c>
      <c r="I122" s="351" t="s">
        <v>1025</v>
      </c>
      <c r="J122" s="404"/>
      <c r="K122" s="353" t="s">
        <v>867</v>
      </c>
      <c r="L122" s="358" t="s">
        <v>1032</v>
      </c>
      <c r="M122" s="354" t="str">
        <f>MID(Colors[[#This Row],[(R,G,B)]],2,FIND(",",Colors[[#This Row],[(R,G,B)]],2)-2)</f>
        <v>255</v>
      </c>
      <c r="N122" s="354" t="str">
        <f>MID(Colors[[#This Row],[(R,G,B)]],FIND(",",Colors[[#This Row],[(R,G,B)]],2)+1,FIND(",",Colors[[#This Row],[(R,G,B)]],FIND(",",Colors[[#This Row],[(R,G,B)]],2)+1)-FIND(",",Colors[[#This Row],[(R,G,B)]],2)-1)</f>
        <v>228</v>
      </c>
      <c r="O122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181</v>
      </c>
      <c r="P122" s="355">
        <f>SQRT((Colors[[#This Row],[Red]]-$R$3)^2+(Colors[[#This Row],[Green]]-$S$3)^2+(Colors[[#This Row],[Blue]]-$T$3)^2)</f>
        <v>133.41664064126334</v>
      </c>
    </row>
    <row r="123" spans="1:16" x14ac:dyDescent="0.25">
      <c r="A123" s="344" t="s">
        <v>1130</v>
      </c>
      <c r="B123" s="345" t="s">
        <v>1022</v>
      </c>
      <c r="C123" s="346" t="s">
        <v>280</v>
      </c>
      <c r="D123" s="403"/>
      <c r="E123" s="348" t="s">
        <v>1029</v>
      </c>
      <c r="F123" s="349" t="s">
        <v>1030</v>
      </c>
      <c r="G123" s="350" t="s">
        <v>953</v>
      </c>
      <c r="H123" s="350" t="s">
        <v>16</v>
      </c>
      <c r="I123" s="351" t="s">
        <v>1025</v>
      </c>
      <c r="J123" s="403"/>
      <c r="K123" s="353" t="s">
        <v>1029</v>
      </c>
      <c r="L123" s="358" t="s">
        <v>1030</v>
      </c>
      <c r="M123" s="354" t="str">
        <f>MID(Colors[[#This Row],[(R,G,B)]],2,FIND(",",Colors[[#This Row],[(R,G,B)]],2)-2)</f>
        <v>189</v>
      </c>
      <c r="N123" s="354" t="str">
        <f>MID(Colors[[#This Row],[(R,G,B)]],FIND(",",Colors[[#This Row],[(R,G,B)]],2)+1,FIND(",",Colors[[#This Row],[(R,G,B)]],FIND(",",Colors[[#This Row],[(R,G,B)]],2)+1)-FIND(",",Colors[[#This Row],[(R,G,B)]],2)-1)</f>
        <v>183</v>
      </c>
      <c r="O123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107</v>
      </c>
      <c r="P123" s="355">
        <f>SQRT((Colors[[#This Row],[Red]]-$R$3)^2+(Colors[[#This Row],[Green]]-$S$3)^2+(Colors[[#This Row],[Blue]]-$T$3)^2)</f>
        <v>140.81548210335396</v>
      </c>
    </row>
    <row r="124" spans="1:16" x14ac:dyDescent="0.25">
      <c r="A124" s="344" t="s">
        <v>1131</v>
      </c>
      <c r="B124" s="345" t="s">
        <v>1022</v>
      </c>
      <c r="C124" s="346" t="s">
        <v>278</v>
      </c>
      <c r="D124" s="406"/>
      <c r="E124" s="348" t="s">
        <v>720</v>
      </c>
      <c r="F124" s="349" t="s">
        <v>1009</v>
      </c>
      <c r="G124" s="350" t="s">
        <v>953</v>
      </c>
      <c r="H124" s="350" t="s">
        <v>16</v>
      </c>
      <c r="I124" s="351" t="s">
        <v>1025</v>
      </c>
      <c r="J124" s="406"/>
      <c r="K124" s="353" t="s">
        <v>720</v>
      </c>
      <c r="L124" s="358" t="s">
        <v>1009</v>
      </c>
      <c r="M124" s="354" t="str">
        <f>MID(Colors[[#This Row],[(R,G,B)]],2,FIND(",",Colors[[#This Row],[(R,G,B)]],2)-2)</f>
        <v>144</v>
      </c>
      <c r="N124" s="354" t="str">
        <f>MID(Colors[[#This Row],[(R,G,B)]],FIND(",",Colors[[#This Row],[(R,G,B)]],2)+1,FIND(",",Colors[[#This Row],[(R,G,B)]],FIND(",",Colors[[#This Row],[(R,G,B)]],2)+1)-FIND(",",Colors[[#This Row],[(R,G,B)]],2)-1)</f>
        <v>238</v>
      </c>
      <c r="O124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144</v>
      </c>
      <c r="P124" s="355">
        <f>SQRT((Colors[[#This Row],[Red]]-$R$3)^2+(Colors[[#This Row],[Green]]-$S$3)^2+(Colors[[#This Row],[Blue]]-$T$3)^2)</f>
        <v>96.881370758262918</v>
      </c>
    </row>
    <row r="125" spans="1:16" x14ac:dyDescent="0.25">
      <c r="A125" s="344" t="s">
        <v>1132</v>
      </c>
      <c r="B125" s="345" t="s">
        <v>1022</v>
      </c>
      <c r="C125" s="346" t="s">
        <v>277</v>
      </c>
      <c r="D125" s="403"/>
      <c r="E125" s="348" t="s">
        <v>1029</v>
      </c>
      <c r="F125" s="349" t="s">
        <v>1030</v>
      </c>
      <c r="G125" s="350" t="s">
        <v>953</v>
      </c>
      <c r="H125" s="350" t="s">
        <v>16</v>
      </c>
      <c r="I125" s="351" t="s">
        <v>1025</v>
      </c>
      <c r="J125" s="403"/>
      <c r="K125" s="353" t="s">
        <v>1029</v>
      </c>
      <c r="L125" s="358" t="s">
        <v>1030</v>
      </c>
      <c r="M125" s="354" t="str">
        <f>MID(Colors[[#This Row],[(R,G,B)]],2,FIND(",",Colors[[#This Row],[(R,G,B)]],2)-2)</f>
        <v>189</v>
      </c>
      <c r="N125" s="354" t="str">
        <f>MID(Colors[[#This Row],[(R,G,B)]],FIND(",",Colors[[#This Row],[(R,G,B)]],2)+1,FIND(",",Colors[[#This Row],[(R,G,B)]],FIND(",",Colors[[#This Row],[(R,G,B)]],2)+1)-FIND(",",Colors[[#This Row],[(R,G,B)]],2)-1)</f>
        <v>183</v>
      </c>
      <c r="O125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107</v>
      </c>
      <c r="P125" s="355">
        <f>SQRT((Colors[[#This Row],[Red]]-$R$3)^2+(Colors[[#This Row],[Green]]-$S$3)^2+(Colors[[#This Row],[Blue]]-$T$3)^2)</f>
        <v>140.81548210335396</v>
      </c>
    </row>
    <row r="126" spans="1:16" x14ac:dyDescent="0.25">
      <c r="A126" s="344" t="s">
        <v>1133</v>
      </c>
      <c r="B126" s="345" t="s">
        <v>1022</v>
      </c>
      <c r="C126" s="346" t="s">
        <v>276</v>
      </c>
      <c r="D126" s="404"/>
      <c r="E126" s="348" t="s">
        <v>867</v>
      </c>
      <c r="F126" s="349" t="s">
        <v>1032</v>
      </c>
      <c r="G126" s="350" t="s">
        <v>953</v>
      </c>
      <c r="H126" s="350" t="s">
        <v>16</v>
      </c>
      <c r="I126" s="351" t="s">
        <v>1025</v>
      </c>
      <c r="J126" s="404"/>
      <c r="K126" s="353" t="s">
        <v>867</v>
      </c>
      <c r="L126" s="358" t="s">
        <v>1032</v>
      </c>
      <c r="M126" s="354" t="str">
        <f>MID(Colors[[#This Row],[(R,G,B)]],2,FIND(",",Colors[[#This Row],[(R,G,B)]],2)-2)</f>
        <v>255</v>
      </c>
      <c r="N126" s="354" t="str">
        <f>MID(Colors[[#This Row],[(R,G,B)]],FIND(",",Colors[[#This Row],[(R,G,B)]],2)+1,FIND(",",Colors[[#This Row],[(R,G,B)]],FIND(",",Colors[[#This Row],[(R,G,B)]],2)+1)-FIND(",",Colors[[#This Row],[(R,G,B)]],2)-1)</f>
        <v>228</v>
      </c>
      <c r="O126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181</v>
      </c>
      <c r="P126" s="355">
        <f>SQRT((Colors[[#This Row],[Red]]-$R$3)^2+(Colors[[#This Row],[Green]]-$S$3)^2+(Colors[[#This Row],[Blue]]-$T$3)^2)</f>
        <v>133.41664064126334</v>
      </c>
    </row>
    <row r="127" spans="1:16" x14ac:dyDescent="0.25">
      <c r="A127" s="344" t="s">
        <v>1134</v>
      </c>
      <c r="B127" s="345" t="s">
        <v>1022</v>
      </c>
      <c r="C127" s="346" t="s">
        <v>370</v>
      </c>
      <c r="D127" s="403"/>
      <c r="E127" s="348" t="s">
        <v>1029</v>
      </c>
      <c r="F127" s="349" t="s">
        <v>1030</v>
      </c>
      <c r="G127" s="350" t="s">
        <v>953</v>
      </c>
      <c r="H127" s="350" t="s">
        <v>16</v>
      </c>
      <c r="I127" s="351" t="s">
        <v>1025</v>
      </c>
      <c r="J127" s="403"/>
      <c r="K127" s="353" t="s">
        <v>1029</v>
      </c>
      <c r="L127" s="358" t="s">
        <v>1030</v>
      </c>
      <c r="M127" s="354" t="str">
        <f>MID(Colors[[#This Row],[(R,G,B)]],2,FIND(",",Colors[[#This Row],[(R,G,B)]],2)-2)</f>
        <v>189</v>
      </c>
      <c r="N127" s="354" t="str">
        <f>MID(Colors[[#This Row],[(R,G,B)]],FIND(",",Colors[[#This Row],[(R,G,B)]],2)+1,FIND(",",Colors[[#This Row],[(R,G,B)]],FIND(",",Colors[[#This Row],[(R,G,B)]],2)+1)-FIND(",",Colors[[#This Row],[(R,G,B)]],2)-1)</f>
        <v>183</v>
      </c>
      <c r="O127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107</v>
      </c>
      <c r="P127" s="355">
        <f>SQRT((Colors[[#This Row],[Red]]-$R$3)^2+(Colors[[#This Row],[Green]]-$S$3)^2+(Colors[[#This Row],[Blue]]-$T$3)^2)</f>
        <v>140.81548210335396</v>
      </c>
    </row>
    <row r="128" spans="1:16" x14ac:dyDescent="0.25">
      <c r="A128" s="344" t="s">
        <v>1135</v>
      </c>
      <c r="B128" s="345" t="s">
        <v>1022</v>
      </c>
      <c r="C128" s="346" t="s">
        <v>368</v>
      </c>
      <c r="D128" s="404"/>
      <c r="E128" s="348" t="s">
        <v>867</v>
      </c>
      <c r="F128" s="349" t="s">
        <v>1032</v>
      </c>
      <c r="G128" s="350" t="s">
        <v>953</v>
      </c>
      <c r="H128" s="350" t="s">
        <v>16</v>
      </c>
      <c r="I128" s="351" t="s">
        <v>1025</v>
      </c>
      <c r="J128" s="404"/>
      <c r="K128" s="353" t="s">
        <v>867</v>
      </c>
      <c r="L128" s="358" t="s">
        <v>1032</v>
      </c>
      <c r="M128" s="354" t="str">
        <f>MID(Colors[[#This Row],[(R,G,B)]],2,FIND(",",Colors[[#This Row],[(R,G,B)]],2)-2)</f>
        <v>255</v>
      </c>
      <c r="N128" s="354" t="str">
        <f>MID(Colors[[#This Row],[(R,G,B)]],FIND(",",Colors[[#This Row],[(R,G,B)]],2)+1,FIND(",",Colors[[#This Row],[(R,G,B)]],FIND(",",Colors[[#This Row],[(R,G,B)]],2)+1)-FIND(",",Colors[[#This Row],[(R,G,B)]],2)-1)</f>
        <v>228</v>
      </c>
      <c r="O128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181</v>
      </c>
      <c r="P128" s="355">
        <f>SQRT((Colors[[#This Row],[Red]]-$R$3)^2+(Colors[[#This Row],[Green]]-$S$3)^2+(Colors[[#This Row],[Blue]]-$T$3)^2)</f>
        <v>133.41664064126334</v>
      </c>
    </row>
    <row r="129" spans="1:16" x14ac:dyDescent="0.25">
      <c r="A129" s="344" t="s">
        <v>1136</v>
      </c>
      <c r="B129" s="345" t="s">
        <v>1022</v>
      </c>
      <c r="C129" s="346" t="s">
        <v>370</v>
      </c>
      <c r="D129" s="403"/>
      <c r="E129" s="348" t="s">
        <v>1029</v>
      </c>
      <c r="F129" s="349" t="s">
        <v>1030</v>
      </c>
      <c r="G129" s="350" t="s">
        <v>953</v>
      </c>
      <c r="H129" s="350" t="s">
        <v>16</v>
      </c>
      <c r="I129" s="351" t="s">
        <v>1025</v>
      </c>
      <c r="J129" s="403"/>
      <c r="K129" s="353" t="s">
        <v>1029</v>
      </c>
      <c r="L129" s="358" t="s">
        <v>1030</v>
      </c>
      <c r="M129" s="354" t="str">
        <f>MID(Colors[[#This Row],[(R,G,B)]],2,FIND(",",Colors[[#This Row],[(R,G,B)]],2)-2)</f>
        <v>189</v>
      </c>
      <c r="N129" s="354" t="str">
        <f>MID(Colors[[#This Row],[(R,G,B)]],FIND(",",Colors[[#This Row],[(R,G,B)]],2)+1,FIND(",",Colors[[#This Row],[(R,G,B)]],FIND(",",Colors[[#This Row],[(R,G,B)]],2)+1)-FIND(",",Colors[[#This Row],[(R,G,B)]],2)-1)</f>
        <v>183</v>
      </c>
      <c r="O129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107</v>
      </c>
      <c r="P129" s="355">
        <f>SQRT((Colors[[#This Row],[Red]]-$R$3)^2+(Colors[[#This Row],[Green]]-$S$3)^2+(Colors[[#This Row],[Blue]]-$T$3)^2)</f>
        <v>140.81548210335396</v>
      </c>
    </row>
    <row r="130" spans="1:16" x14ac:dyDescent="0.25">
      <c r="A130" s="344" t="s">
        <v>1137</v>
      </c>
      <c r="B130" s="345" t="s">
        <v>1022</v>
      </c>
      <c r="C130" s="346" t="s">
        <v>368</v>
      </c>
      <c r="D130" s="404"/>
      <c r="E130" s="348" t="s">
        <v>867</v>
      </c>
      <c r="F130" s="349" t="s">
        <v>1032</v>
      </c>
      <c r="G130" s="350" t="s">
        <v>953</v>
      </c>
      <c r="H130" s="350" t="s">
        <v>16</v>
      </c>
      <c r="I130" s="351" t="s">
        <v>1025</v>
      </c>
      <c r="J130" s="404"/>
      <c r="K130" s="353" t="s">
        <v>867</v>
      </c>
      <c r="L130" s="358" t="s">
        <v>1032</v>
      </c>
      <c r="M130" s="354" t="str">
        <f>MID(Colors[[#This Row],[(R,G,B)]],2,FIND(",",Colors[[#This Row],[(R,G,B)]],2)-2)</f>
        <v>255</v>
      </c>
      <c r="N130" s="354" t="str">
        <f>MID(Colors[[#This Row],[(R,G,B)]],FIND(",",Colors[[#This Row],[(R,G,B)]],2)+1,FIND(",",Colors[[#This Row],[(R,G,B)]],FIND(",",Colors[[#This Row],[(R,G,B)]],2)+1)-FIND(",",Colors[[#This Row],[(R,G,B)]],2)-1)</f>
        <v>228</v>
      </c>
      <c r="O130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181</v>
      </c>
      <c r="P130" s="355">
        <f>SQRT((Colors[[#This Row],[Red]]-$R$3)^2+(Colors[[#This Row],[Green]]-$S$3)^2+(Colors[[#This Row],[Blue]]-$T$3)^2)</f>
        <v>133.41664064126334</v>
      </c>
    </row>
    <row r="131" spans="1:16" x14ac:dyDescent="0.25">
      <c r="A131" s="344" t="s">
        <v>1138</v>
      </c>
      <c r="B131" s="345" t="s">
        <v>1022</v>
      </c>
      <c r="C131" s="346" t="s">
        <v>370</v>
      </c>
      <c r="D131" s="403"/>
      <c r="E131" s="348" t="s">
        <v>1029</v>
      </c>
      <c r="F131" s="435" t="s">
        <v>1030</v>
      </c>
      <c r="G131" s="350" t="s">
        <v>953</v>
      </c>
      <c r="H131" s="350" t="s">
        <v>16</v>
      </c>
      <c r="I131" s="351" t="s">
        <v>1025</v>
      </c>
      <c r="J131" s="403"/>
      <c r="K131" s="353" t="s">
        <v>1029</v>
      </c>
      <c r="L131" s="358" t="s">
        <v>1030</v>
      </c>
      <c r="M131" s="354" t="str">
        <f>MID(Colors[[#This Row],[(R,G,B)]],2,FIND(",",Colors[[#This Row],[(R,G,B)]],2)-2)</f>
        <v>189</v>
      </c>
      <c r="N131" s="354" t="str">
        <f>MID(Colors[[#This Row],[(R,G,B)]],FIND(",",Colors[[#This Row],[(R,G,B)]],2)+1,FIND(",",Colors[[#This Row],[(R,G,B)]],FIND(",",Colors[[#This Row],[(R,G,B)]],2)+1)-FIND(",",Colors[[#This Row],[(R,G,B)]],2)-1)</f>
        <v>183</v>
      </c>
      <c r="O131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107</v>
      </c>
      <c r="P131" s="355">
        <f>SQRT((Colors[[#This Row],[Red]]-$R$3)^2+(Colors[[#This Row],[Green]]-$S$3)^2+(Colors[[#This Row],[Blue]]-$T$3)^2)</f>
        <v>140.81548210335396</v>
      </c>
    </row>
    <row r="132" spans="1:16" x14ac:dyDescent="0.25">
      <c r="A132" s="344" t="s">
        <v>1139</v>
      </c>
      <c r="B132" s="345" t="s">
        <v>1022</v>
      </c>
      <c r="C132" s="346" t="s">
        <v>368</v>
      </c>
      <c r="D132" s="404"/>
      <c r="E132" s="348" t="s">
        <v>867</v>
      </c>
      <c r="F132" s="349" t="s">
        <v>1032</v>
      </c>
      <c r="G132" s="350" t="s">
        <v>953</v>
      </c>
      <c r="H132" s="350" t="s">
        <v>16</v>
      </c>
      <c r="I132" s="351" t="s">
        <v>1025</v>
      </c>
      <c r="J132" s="404"/>
      <c r="K132" s="353" t="s">
        <v>867</v>
      </c>
      <c r="L132" s="358" t="s">
        <v>1032</v>
      </c>
      <c r="M132" s="354" t="str">
        <f>MID(Colors[[#This Row],[(R,G,B)]],2,FIND(",",Colors[[#This Row],[(R,G,B)]],2)-2)</f>
        <v>255</v>
      </c>
      <c r="N132" s="354" t="str">
        <f>MID(Colors[[#This Row],[(R,G,B)]],FIND(",",Colors[[#This Row],[(R,G,B)]],2)+1,FIND(",",Colors[[#This Row],[(R,G,B)]],FIND(",",Colors[[#This Row],[(R,G,B)]],2)+1)-FIND(",",Colors[[#This Row],[(R,G,B)]],2)-1)</f>
        <v>228</v>
      </c>
      <c r="O132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181</v>
      </c>
      <c r="P132" s="355">
        <f>SQRT((Colors[[#This Row],[Red]]-$R$3)^2+(Colors[[#This Row],[Green]]-$S$3)^2+(Colors[[#This Row],[Blue]]-$T$3)^2)</f>
        <v>133.41664064126334</v>
      </c>
    </row>
    <row r="133" spans="1:16" x14ac:dyDescent="0.25">
      <c r="A133" s="344" t="s">
        <v>1140</v>
      </c>
      <c r="B133" s="375" t="s">
        <v>1022</v>
      </c>
      <c r="C133" s="434" t="s">
        <v>275</v>
      </c>
      <c r="D133" s="436"/>
      <c r="E133" s="348" t="s">
        <v>682</v>
      </c>
      <c r="F133" s="349" t="s">
        <v>1141</v>
      </c>
      <c r="G133" s="350" t="s">
        <v>953</v>
      </c>
      <c r="H133" s="350" t="s">
        <v>16</v>
      </c>
      <c r="I133" s="351" t="s">
        <v>1025</v>
      </c>
      <c r="J133" s="436"/>
      <c r="K133" s="353" t="s">
        <v>682</v>
      </c>
      <c r="L133" s="358" t="s">
        <v>1141</v>
      </c>
      <c r="M133" s="354" t="str">
        <f>MID(Colors[[#This Row],[(R,G,B)]],2,FIND(",",Colors[[#This Row],[(R,G,B)]],2)-2)</f>
        <v>255</v>
      </c>
      <c r="N133" s="354" t="str">
        <f>MID(Colors[[#This Row],[(R,G,B)]],FIND(",",Colors[[#This Row],[(R,G,B)]],2)+1,FIND(",",Colors[[#This Row],[(R,G,B)]],FIND(",",Colors[[#This Row],[(R,G,B)]],2)+1)-FIND(",",Colors[[#This Row],[(R,G,B)]],2)-1)</f>
        <v>215</v>
      </c>
      <c r="O133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133" s="355">
        <f>SQRT((Colors[[#This Row],[Red]]-$R$3)^2+(Colors[[#This Row],[Green]]-$S$3)^2+(Colors[[#This Row],[Blue]]-$T$3)^2)</f>
        <v>264.01893871463085</v>
      </c>
    </row>
    <row r="134" spans="1:16" x14ac:dyDescent="0.25">
      <c r="A134" s="344" t="s">
        <v>1142</v>
      </c>
      <c r="B134" s="375" t="s">
        <v>1022</v>
      </c>
      <c r="C134" s="434" t="s">
        <v>61</v>
      </c>
      <c r="D134" s="403"/>
      <c r="E134" s="348" t="s">
        <v>1029</v>
      </c>
      <c r="F134" s="435" t="s">
        <v>1030</v>
      </c>
      <c r="G134" s="350" t="s">
        <v>953</v>
      </c>
      <c r="H134" s="350" t="s">
        <v>16</v>
      </c>
      <c r="I134" s="351" t="s">
        <v>1025</v>
      </c>
      <c r="J134" s="403"/>
      <c r="K134" s="353" t="s">
        <v>1029</v>
      </c>
      <c r="L134" s="358" t="s">
        <v>1030</v>
      </c>
      <c r="M134" s="354" t="str">
        <f>MID(Colors[[#This Row],[(R,G,B)]],2,FIND(",",Colors[[#This Row],[(R,G,B)]],2)-2)</f>
        <v>189</v>
      </c>
      <c r="N134" s="354" t="str">
        <f>MID(Colors[[#This Row],[(R,G,B)]],FIND(",",Colors[[#This Row],[(R,G,B)]],2)+1,FIND(",",Colors[[#This Row],[(R,G,B)]],FIND(",",Colors[[#This Row],[(R,G,B)]],2)+1)-FIND(",",Colors[[#This Row],[(R,G,B)]],2)-1)</f>
        <v>183</v>
      </c>
      <c r="O134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107</v>
      </c>
      <c r="P134" s="355">
        <f>SQRT((Colors[[#This Row],[Red]]-$R$3)^2+(Colors[[#This Row],[Green]]-$S$3)^2+(Colors[[#This Row],[Blue]]-$T$3)^2)</f>
        <v>140.81548210335396</v>
      </c>
    </row>
    <row r="135" spans="1:16" x14ac:dyDescent="0.25">
      <c r="A135" s="344" t="s">
        <v>1143</v>
      </c>
      <c r="B135" s="375" t="s">
        <v>1022</v>
      </c>
      <c r="C135" s="434" t="s">
        <v>58</v>
      </c>
      <c r="D135" s="404"/>
      <c r="E135" s="348" t="s">
        <v>867</v>
      </c>
      <c r="F135" s="349" t="s">
        <v>1032</v>
      </c>
      <c r="G135" s="350" t="s">
        <v>953</v>
      </c>
      <c r="H135" s="350" t="s">
        <v>16</v>
      </c>
      <c r="I135" s="351" t="s">
        <v>1025</v>
      </c>
      <c r="J135" s="404"/>
      <c r="K135" s="353" t="s">
        <v>867</v>
      </c>
      <c r="L135" s="358" t="s">
        <v>1032</v>
      </c>
      <c r="M135" s="354" t="str">
        <f>MID(Colors[[#This Row],[(R,G,B)]],2,FIND(",",Colors[[#This Row],[(R,G,B)]],2)-2)</f>
        <v>255</v>
      </c>
      <c r="N135" s="354" t="str">
        <f>MID(Colors[[#This Row],[(R,G,B)]],FIND(",",Colors[[#This Row],[(R,G,B)]],2)+1,FIND(",",Colors[[#This Row],[(R,G,B)]],FIND(",",Colors[[#This Row],[(R,G,B)]],2)+1)-FIND(",",Colors[[#This Row],[(R,G,B)]],2)-1)</f>
        <v>228</v>
      </c>
      <c r="O135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181</v>
      </c>
      <c r="P135" s="355">
        <f>SQRT((Colors[[#This Row],[Red]]-$R$3)^2+(Colors[[#This Row],[Green]]-$S$3)^2+(Colors[[#This Row],[Blue]]-$T$3)^2)</f>
        <v>133.41664064126334</v>
      </c>
    </row>
    <row r="136" spans="1:16" x14ac:dyDescent="0.25">
      <c r="A136" s="344" t="s">
        <v>1144</v>
      </c>
      <c r="B136" s="345" t="s">
        <v>1022</v>
      </c>
      <c r="C136" s="346" t="s">
        <v>370</v>
      </c>
      <c r="D136" s="403"/>
      <c r="E136" s="348" t="s">
        <v>1029</v>
      </c>
      <c r="F136" s="435" t="s">
        <v>1030</v>
      </c>
      <c r="G136" s="350" t="s">
        <v>953</v>
      </c>
      <c r="H136" s="350" t="s">
        <v>16</v>
      </c>
      <c r="I136" s="351" t="s">
        <v>1025</v>
      </c>
      <c r="J136" s="403"/>
      <c r="K136" s="353" t="s">
        <v>1029</v>
      </c>
      <c r="L136" s="358" t="s">
        <v>1030</v>
      </c>
      <c r="M136" s="354" t="str">
        <f>MID(Colors[[#This Row],[(R,G,B)]],2,FIND(",",Colors[[#This Row],[(R,G,B)]],2)-2)</f>
        <v>189</v>
      </c>
      <c r="N136" s="354" t="str">
        <f>MID(Colors[[#This Row],[(R,G,B)]],FIND(",",Colors[[#This Row],[(R,G,B)]],2)+1,FIND(",",Colors[[#This Row],[(R,G,B)]],FIND(",",Colors[[#This Row],[(R,G,B)]],2)+1)-FIND(",",Colors[[#This Row],[(R,G,B)]],2)-1)</f>
        <v>183</v>
      </c>
      <c r="O136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107</v>
      </c>
      <c r="P136" s="355">
        <f>SQRT((Colors[[#This Row],[Red]]-$R$3)^2+(Colors[[#This Row],[Green]]-$S$3)^2+(Colors[[#This Row],[Blue]]-$T$3)^2)</f>
        <v>140.81548210335396</v>
      </c>
    </row>
    <row r="137" spans="1:16" x14ac:dyDescent="0.25">
      <c r="A137" s="344" t="s">
        <v>1145</v>
      </c>
      <c r="B137" s="345" t="s">
        <v>1022</v>
      </c>
      <c r="C137" s="346" t="s">
        <v>368</v>
      </c>
      <c r="D137" s="404"/>
      <c r="E137" s="348" t="s">
        <v>867</v>
      </c>
      <c r="F137" s="349" t="s">
        <v>1032</v>
      </c>
      <c r="G137" s="350" t="s">
        <v>953</v>
      </c>
      <c r="H137" s="350" t="s">
        <v>16</v>
      </c>
      <c r="I137" s="351" t="s">
        <v>1025</v>
      </c>
      <c r="J137" s="404"/>
      <c r="K137" s="353" t="s">
        <v>867</v>
      </c>
      <c r="L137" s="358" t="s">
        <v>1032</v>
      </c>
      <c r="M137" s="354" t="str">
        <f>MID(Colors[[#This Row],[(R,G,B)]],2,FIND(",",Colors[[#This Row],[(R,G,B)]],2)-2)</f>
        <v>255</v>
      </c>
      <c r="N137" s="354" t="str">
        <f>MID(Colors[[#This Row],[(R,G,B)]],FIND(",",Colors[[#This Row],[(R,G,B)]],2)+1,FIND(",",Colors[[#This Row],[(R,G,B)]],FIND(",",Colors[[#This Row],[(R,G,B)]],2)+1)-FIND(",",Colors[[#This Row],[(R,G,B)]],2)-1)</f>
        <v>228</v>
      </c>
      <c r="O137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181</v>
      </c>
      <c r="P137" s="355">
        <f>SQRT((Colors[[#This Row],[Red]]-$R$3)^2+(Colors[[#This Row],[Green]]-$S$3)^2+(Colors[[#This Row],[Blue]]-$T$3)^2)</f>
        <v>133.41664064126334</v>
      </c>
    </row>
    <row r="138" spans="1:16" x14ac:dyDescent="0.25">
      <c r="A138" s="344" t="s">
        <v>1146</v>
      </c>
      <c r="B138" s="345" t="s">
        <v>1022</v>
      </c>
      <c r="C138" s="346" t="s">
        <v>274</v>
      </c>
      <c r="D138" s="366"/>
      <c r="E138" s="348" t="s">
        <v>825</v>
      </c>
      <c r="F138" s="349" t="s">
        <v>959</v>
      </c>
      <c r="G138" s="350" t="s">
        <v>953</v>
      </c>
      <c r="H138" s="350" t="s">
        <v>16</v>
      </c>
      <c r="I138" s="351" t="s">
        <v>1025</v>
      </c>
      <c r="J138" s="366"/>
      <c r="K138" s="353" t="s">
        <v>825</v>
      </c>
      <c r="L138" s="358" t="s">
        <v>959</v>
      </c>
      <c r="M138" s="354" t="str">
        <f>MID(Colors[[#This Row],[(R,G,B)]],2,FIND(",",Colors[[#This Row],[(R,G,B)]],2)-2)</f>
        <v>255</v>
      </c>
      <c r="N138" s="354" t="str">
        <f>MID(Colors[[#This Row],[(R,G,B)]],FIND(",",Colors[[#This Row],[(R,G,B)]],2)+1,FIND(",",Colors[[#This Row],[(R,G,B)]],FIND(",",Colors[[#This Row],[(R,G,B)]],2)+1)-FIND(",",Colors[[#This Row],[(R,G,B)]],2)-1)</f>
        <v>20</v>
      </c>
      <c r="O138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147</v>
      </c>
      <c r="P138" s="355">
        <f>SQRT((Colors[[#This Row],[Red]]-$R$3)^2+(Colors[[#This Row],[Green]]-$S$3)^2+(Colors[[#This Row],[Blue]]-$T$3)^2)</f>
        <v>238.20159529272678</v>
      </c>
    </row>
    <row r="139" spans="1:16" x14ac:dyDescent="0.25">
      <c r="A139" s="344" t="s">
        <v>1147</v>
      </c>
      <c r="B139" s="345" t="s">
        <v>1022</v>
      </c>
      <c r="C139" s="346" t="s">
        <v>55</v>
      </c>
      <c r="D139" s="436"/>
      <c r="E139" s="348" t="s">
        <v>682</v>
      </c>
      <c r="F139" s="349" t="s">
        <v>1141</v>
      </c>
      <c r="G139" s="350" t="s">
        <v>953</v>
      </c>
      <c r="H139" s="350" t="s">
        <v>16</v>
      </c>
      <c r="I139" s="351" t="s">
        <v>1025</v>
      </c>
      <c r="J139" s="436"/>
      <c r="K139" s="353" t="s">
        <v>682</v>
      </c>
      <c r="L139" s="358" t="s">
        <v>1141</v>
      </c>
      <c r="M139" s="354" t="str">
        <f>MID(Colors[[#This Row],[(R,G,B)]],2,FIND(",",Colors[[#This Row],[(R,G,B)]],2)-2)</f>
        <v>255</v>
      </c>
      <c r="N139" s="354" t="str">
        <f>MID(Colors[[#This Row],[(R,G,B)]],FIND(",",Colors[[#This Row],[(R,G,B)]],2)+1,FIND(",",Colors[[#This Row],[(R,G,B)]],FIND(",",Colors[[#This Row],[(R,G,B)]],2)+1)-FIND(",",Colors[[#This Row],[(R,G,B)]],2)-1)</f>
        <v>215</v>
      </c>
      <c r="O139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139" s="355">
        <f>SQRT((Colors[[#This Row],[Red]]-$R$3)^2+(Colors[[#This Row],[Green]]-$S$3)^2+(Colors[[#This Row],[Blue]]-$T$3)^2)</f>
        <v>264.01893871463085</v>
      </c>
    </row>
    <row r="140" spans="1:16" x14ac:dyDescent="0.25">
      <c r="A140" s="344" t="s">
        <v>1148</v>
      </c>
      <c r="B140" s="345" t="s">
        <v>1022</v>
      </c>
      <c r="C140" s="346" t="s">
        <v>52</v>
      </c>
      <c r="D140" s="370"/>
      <c r="E140" s="348" t="s">
        <v>680</v>
      </c>
      <c r="F140" s="349" t="s">
        <v>952</v>
      </c>
      <c r="G140" s="350" t="s">
        <v>953</v>
      </c>
      <c r="H140" s="350" t="s">
        <v>16</v>
      </c>
      <c r="I140" s="351" t="s">
        <v>1025</v>
      </c>
      <c r="J140" s="370"/>
      <c r="K140" s="353" t="s">
        <v>680</v>
      </c>
      <c r="L140" s="358" t="s">
        <v>952</v>
      </c>
      <c r="M140" s="354" t="str">
        <f>MID(Colors[[#This Row],[(R,G,B)]],2,FIND(",",Colors[[#This Row],[(R,G,B)]],2)-2)</f>
        <v>255</v>
      </c>
      <c r="N140" s="354" t="str">
        <f>MID(Colors[[#This Row],[(R,G,B)]],FIND(",",Colors[[#This Row],[(R,G,B)]],2)+1,FIND(",",Colors[[#This Row],[(R,G,B)]],FIND(",",Colors[[#This Row],[(R,G,B)]],2)+1)-FIND(",",Colors[[#This Row],[(R,G,B)]],2)-1)</f>
        <v>165</v>
      </c>
      <c r="O140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140" s="355">
        <f>SQRT((Colors[[#This Row],[Red]]-$R$3)^2+(Colors[[#This Row],[Green]]-$S$3)^2+(Colors[[#This Row],[Blue]]-$T$3)^2)</f>
        <v>267.03183330831553</v>
      </c>
    </row>
    <row r="141" spans="1:16" x14ac:dyDescent="0.25">
      <c r="A141" s="344" t="s">
        <v>1149</v>
      </c>
      <c r="B141" s="345" t="s">
        <v>1022</v>
      </c>
      <c r="C141" s="346" t="s">
        <v>272</v>
      </c>
      <c r="D141" s="405"/>
      <c r="E141" s="348" t="s">
        <v>728</v>
      </c>
      <c r="F141" s="349" t="s">
        <v>1034</v>
      </c>
      <c r="G141" s="350" t="s">
        <v>953</v>
      </c>
      <c r="H141" s="350" t="s">
        <v>16</v>
      </c>
      <c r="I141" s="351" t="s">
        <v>1025</v>
      </c>
      <c r="J141" s="405"/>
      <c r="K141" s="353" t="s">
        <v>728</v>
      </c>
      <c r="L141" s="358" t="s">
        <v>1034</v>
      </c>
      <c r="M141" s="354" t="str">
        <f>MID(Colors[[#This Row],[(R,G,B)]],2,FIND(",",Colors[[#This Row],[(R,G,B)]],2)-2)</f>
        <v>0</v>
      </c>
      <c r="N141" s="354" t="str">
        <f>MID(Colors[[#This Row],[(R,G,B)]],FIND(",",Colors[[#This Row],[(R,G,B)]],2)+1,FIND(",",Colors[[#This Row],[(R,G,B)]],FIND(",",Colors[[#This Row],[(R,G,B)]],2)+1)-FIND(",",Colors[[#This Row],[(R,G,B)]],2)-1)</f>
        <v>255</v>
      </c>
      <c r="O141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127</v>
      </c>
      <c r="P141" s="355">
        <f>SQRT((Colors[[#This Row],[Red]]-$R$3)^2+(Colors[[#This Row],[Green]]-$S$3)^2+(Colors[[#This Row],[Blue]]-$T$3)^2)</f>
        <v>179.6941846582688</v>
      </c>
    </row>
    <row r="142" spans="1:16" x14ac:dyDescent="0.25">
      <c r="A142" s="344" t="s">
        <v>1150</v>
      </c>
      <c r="B142" s="345" t="s">
        <v>1022</v>
      </c>
      <c r="C142" s="346" t="s">
        <v>271</v>
      </c>
      <c r="D142" s="436"/>
      <c r="E142" s="348" t="s">
        <v>682</v>
      </c>
      <c r="F142" s="349" t="s">
        <v>1141</v>
      </c>
      <c r="G142" s="350" t="s">
        <v>953</v>
      </c>
      <c r="H142" s="350" t="s">
        <v>16</v>
      </c>
      <c r="I142" s="351" t="s">
        <v>1025</v>
      </c>
      <c r="J142" s="436"/>
      <c r="K142" s="353" t="s">
        <v>682</v>
      </c>
      <c r="L142" s="358" t="s">
        <v>1141</v>
      </c>
      <c r="M142" s="354" t="str">
        <f>MID(Colors[[#This Row],[(R,G,B)]],2,FIND(",",Colors[[#This Row],[(R,G,B)]],2)-2)</f>
        <v>255</v>
      </c>
      <c r="N142" s="354" t="str">
        <f>MID(Colors[[#This Row],[(R,G,B)]],FIND(",",Colors[[#This Row],[(R,G,B)]],2)+1,FIND(",",Colors[[#This Row],[(R,G,B)]],FIND(",",Colors[[#This Row],[(R,G,B)]],2)+1)-FIND(",",Colors[[#This Row],[(R,G,B)]],2)-1)</f>
        <v>215</v>
      </c>
      <c r="O142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142" s="355">
        <f>SQRT((Colors[[#This Row],[Red]]-$R$3)^2+(Colors[[#This Row],[Green]]-$S$3)^2+(Colors[[#This Row],[Blue]]-$T$3)^2)</f>
        <v>264.01893871463085</v>
      </c>
    </row>
    <row r="143" spans="1:16" x14ac:dyDescent="0.25">
      <c r="A143" s="344" t="s">
        <v>1151</v>
      </c>
      <c r="B143" s="345" t="s">
        <v>1022</v>
      </c>
      <c r="C143" s="346" t="s">
        <v>270</v>
      </c>
      <c r="D143" s="404"/>
      <c r="E143" s="348" t="s">
        <v>867</v>
      </c>
      <c r="F143" s="349" t="s">
        <v>1032</v>
      </c>
      <c r="G143" s="350" t="s">
        <v>953</v>
      </c>
      <c r="H143" s="350" t="s">
        <v>16</v>
      </c>
      <c r="I143" s="351" t="s">
        <v>1025</v>
      </c>
      <c r="J143" s="404"/>
      <c r="K143" s="353" t="s">
        <v>867</v>
      </c>
      <c r="L143" s="358" t="s">
        <v>1032</v>
      </c>
      <c r="M143" s="354" t="str">
        <f>MID(Colors[[#This Row],[(R,G,B)]],2,FIND(",",Colors[[#This Row],[(R,G,B)]],2)-2)</f>
        <v>255</v>
      </c>
      <c r="N143" s="354" t="str">
        <f>MID(Colors[[#This Row],[(R,G,B)]],FIND(",",Colors[[#This Row],[(R,G,B)]],2)+1,FIND(",",Colors[[#This Row],[(R,G,B)]],FIND(",",Colors[[#This Row],[(R,G,B)]],2)+1)-FIND(",",Colors[[#This Row],[(R,G,B)]],2)-1)</f>
        <v>228</v>
      </c>
      <c r="O143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181</v>
      </c>
      <c r="P143" s="355">
        <f>SQRT((Colors[[#This Row],[Red]]-$R$3)^2+(Colors[[#This Row],[Green]]-$S$3)^2+(Colors[[#This Row],[Blue]]-$T$3)^2)</f>
        <v>133.41664064126334</v>
      </c>
    </row>
    <row r="144" spans="1:16" x14ac:dyDescent="0.25">
      <c r="A144" s="344" t="s">
        <v>1152</v>
      </c>
      <c r="B144" s="345" t="s">
        <v>1022</v>
      </c>
      <c r="C144" s="346" t="s">
        <v>269</v>
      </c>
      <c r="D144" s="403"/>
      <c r="E144" s="348" t="s">
        <v>1029</v>
      </c>
      <c r="F144" s="435" t="s">
        <v>1030</v>
      </c>
      <c r="G144" s="350" t="s">
        <v>953</v>
      </c>
      <c r="H144" s="350" t="s">
        <v>16</v>
      </c>
      <c r="I144" s="351" t="s">
        <v>1025</v>
      </c>
      <c r="J144" s="403"/>
      <c r="K144" s="353" t="s">
        <v>1029</v>
      </c>
      <c r="L144" s="358" t="s">
        <v>1030</v>
      </c>
      <c r="M144" s="354" t="str">
        <f>MID(Colors[[#This Row],[(R,G,B)]],2,FIND(",",Colors[[#This Row],[(R,G,B)]],2)-2)</f>
        <v>189</v>
      </c>
      <c r="N144" s="354" t="str">
        <f>MID(Colors[[#This Row],[(R,G,B)]],FIND(",",Colors[[#This Row],[(R,G,B)]],2)+1,FIND(",",Colors[[#This Row],[(R,G,B)]],FIND(",",Colors[[#This Row],[(R,G,B)]],2)+1)-FIND(",",Colors[[#This Row],[(R,G,B)]],2)-1)</f>
        <v>183</v>
      </c>
      <c r="O144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107</v>
      </c>
      <c r="P144" s="355">
        <f>SQRT((Colors[[#This Row],[Red]]-$R$3)^2+(Colors[[#This Row],[Green]]-$S$3)^2+(Colors[[#This Row],[Blue]]-$T$3)^2)</f>
        <v>140.81548210335396</v>
      </c>
    </row>
    <row r="145" spans="1:16" x14ac:dyDescent="0.25">
      <c r="A145" s="344" t="s">
        <v>1153</v>
      </c>
      <c r="B145" s="345" t="s">
        <v>1022</v>
      </c>
      <c r="C145" s="346" t="s">
        <v>370</v>
      </c>
      <c r="D145" s="403"/>
      <c r="E145" s="348" t="s">
        <v>1029</v>
      </c>
      <c r="F145" s="435" t="s">
        <v>1030</v>
      </c>
      <c r="G145" s="350" t="s">
        <v>953</v>
      </c>
      <c r="H145" s="350" t="s">
        <v>16</v>
      </c>
      <c r="I145" s="351" t="s">
        <v>1025</v>
      </c>
      <c r="J145" s="403"/>
      <c r="K145" s="353" t="s">
        <v>1029</v>
      </c>
      <c r="L145" s="358" t="s">
        <v>1030</v>
      </c>
      <c r="M145" s="354" t="str">
        <f>MID(Colors[[#This Row],[(R,G,B)]],2,FIND(",",Colors[[#This Row],[(R,G,B)]],2)-2)</f>
        <v>189</v>
      </c>
      <c r="N145" s="354" t="str">
        <f>MID(Colors[[#This Row],[(R,G,B)]],FIND(",",Colors[[#This Row],[(R,G,B)]],2)+1,FIND(",",Colors[[#This Row],[(R,G,B)]],FIND(",",Colors[[#This Row],[(R,G,B)]],2)+1)-FIND(",",Colors[[#This Row],[(R,G,B)]],2)-1)</f>
        <v>183</v>
      </c>
      <c r="O145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107</v>
      </c>
      <c r="P145" s="355">
        <f>SQRT((Colors[[#This Row],[Red]]-$R$3)^2+(Colors[[#This Row],[Green]]-$S$3)^2+(Colors[[#This Row],[Blue]]-$T$3)^2)</f>
        <v>140.81548210335396</v>
      </c>
    </row>
    <row r="146" spans="1:16" x14ac:dyDescent="0.25">
      <c r="A146" s="344" t="s">
        <v>1154</v>
      </c>
      <c r="B146" s="345" t="s">
        <v>1022</v>
      </c>
      <c r="C146" s="346" t="s">
        <v>368</v>
      </c>
      <c r="D146" s="404"/>
      <c r="E146" s="348" t="s">
        <v>867</v>
      </c>
      <c r="F146" s="349" t="s">
        <v>1032</v>
      </c>
      <c r="G146" s="350" t="s">
        <v>953</v>
      </c>
      <c r="H146" s="350" t="s">
        <v>16</v>
      </c>
      <c r="I146" s="351" t="s">
        <v>1025</v>
      </c>
      <c r="J146" s="404"/>
      <c r="K146" s="353" t="s">
        <v>867</v>
      </c>
      <c r="L146" s="358" t="s">
        <v>1032</v>
      </c>
      <c r="M146" s="354" t="str">
        <f>MID(Colors[[#This Row],[(R,G,B)]],2,FIND(",",Colors[[#This Row],[(R,G,B)]],2)-2)</f>
        <v>255</v>
      </c>
      <c r="N146" s="354" t="str">
        <f>MID(Colors[[#This Row],[(R,G,B)]],FIND(",",Colors[[#This Row],[(R,G,B)]],2)+1,FIND(",",Colors[[#This Row],[(R,G,B)]],FIND(",",Colors[[#This Row],[(R,G,B)]],2)+1)-FIND(",",Colors[[#This Row],[(R,G,B)]],2)-1)</f>
        <v>228</v>
      </c>
      <c r="O146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181</v>
      </c>
      <c r="P146" s="355">
        <f>SQRT((Colors[[#This Row],[Red]]-$R$3)^2+(Colors[[#This Row],[Green]]-$S$3)^2+(Colors[[#This Row],[Blue]]-$T$3)^2)</f>
        <v>133.41664064126334</v>
      </c>
    </row>
    <row r="147" spans="1:16" x14ac:dyDescent="0.25">
      <c r="A147" s="344" t="s">
        <v>1155</v>
      </c>
      <c r="B147" s="345" t="s">
        <v>1022</v>
      </c>
      <c r="C147" s="346" t="s">
        <v>370</v>
      </c>
      <c r="D147" s="403"/>
      <c r="E147" s="348" t="s">
        <v>1029</v>
      </c>
      <c r="F147" s="435" t="s">
        <v>1030</v>
      </c>
      <c r="G147" s="350" t="s">
        <v>953</v>
      </c>
      <c r="H147" s="350" t="s">
        <v>16</v>
      </c>
      <c r="I147" s="351" t="s">
        <v>1025</v>
      </c>
      <c r="J147" s="403"/>
      <c r="K147" s="353" t="s">
        <v>1029</v>
      </c>
      <c r="L147" s="358" t="s">
        <v>1030</v>
      </c>
      <c r="M147" s="354" t="str">
        <f>MID(Colors[[#This Row],[(R,G,B)]],2,FIND(",",Colors[[#This Row],[(R,G,B)]],2)-2)</f>
        <v>189</v>
      </c>
      <c r="N147" s="354" t="str">
        <f>MID(Colors[[#This Row],[(R,G,B)]],FIND(",",Colors[[#This Row],[(R,G,B)]],2)+1,FIND(",",Colors[[#This Row],[(R,G,B)]],FIND(",",Colors[[#This Row],[(R,G,B)]],2)+1)-FIND(",",Colors[[#This Row],[(R,G,B)]],2)-1)</f>
        <v>183</v>
      </c>
      <c r="O147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107</v>
      </c>
      <c r="P147" s="355">
        <f>SQRT((Colors[[#This Row],[Red]]-$R$3)^2+(Colors[[#This Row],[Green]]-$S$3)^2+(Colors[[#This Row],[Blue]]-$T$3)^2)</f>
        <v>140.81548210335396</v>
      </c>
    </row>
    <row r="148" spans="1:16" x14ac:dyDescent="0.25">
      <c r="A148" s="344" t="s">
        <v>1156</v>
      </c>
      <c r="B148" s="345" t="s">
        <v>1022</v>
      </c>
      <c r="C148" s="346" t="s">
        <v>368</v>
      </c>
      <c r="D148" s="404"/>
      <c r="E148" s="348" t="s">
        <v>867</v>
      </c>
      <c r="F148" s="349" t="s">
        <v>1032</v>
      </c>
      <c r="G148" s="350" t="s">
        <v>953</v>
      </c>
      <c r="H148" s="350" t="s">
        <v>16</v>
      </c>
      <c r="I148" s="351" t="s">
        <v>1025</v>
      </c>
      <c r="J148" s="404"/>
      <c r="K148" s="353" t="s">
        <v>867</v>
      </c>
      <c r="L148" s="358" t="s">
        <v>1032</v>
      </c>
      <c r="M148" s="354" t="str">
        <f>MID(Colors[[#This Row],[(R,G,B)]],2,FIND(",",Colors[[#This Row],[(R,G,B)]],2)-2)</f>
        <v>255</v>
      </c>
      <c r="N148" s="354" t="str">
        <f>MID(Colors[[#This Row],[(R,G,B)]],FIND(",",Colors[[#This Row],[(R,G,B)]],2)+1,FIND(",",Colors[[#This Row],[(R,G,B)]],FIND(",",Colors[[#This Row],[(R,G,B)]],2)+1)-FIND(",",Colors[[#This Row],[(R,G,B)]],2)-1)</f>
        <v>228</v>
      </c>
      <c r="O148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181</v>
      </c>
      <c r="P148" s="355">
        <f>SQRT((Colors[[#This Row],[Red]]-$R$3)^2+(Colors[[#This Row],[Green]]-$S$3)^2+(Colors[[#This Row],[Blue]]-$T$3)^2)</f>
        <v>133.41664064126334</v>
      </c>
    </row>
    <row r="149" spans="1:16" x14ac:dyDescent="0.25">
      <c r="A149" s="344" t="s">
        <v>1157</v>
      </c>
      <c r="B149" s="345" t="s">
        <v>1022</v>
      </c>
      <c r="C149" s="346" t="s">
        <v>268</v>
      </c>
      <c r="D149" s="405"/>
      <c r="E149" s="348" t="s">
        <v>728</v>
      </c>
      <c r="F149" s="349" t="s">
        <v>1034</v>
      </c>
      <c r="G149" s="350" t="s">
        <v>953</v>
      </c>
      <c r="H149" s="350" t="s">
        <v>16</v>
      </c>
      <c r="I149" s="351" t="s">
        <v>1025</v>
      </c>
      <c r="J149" s="392"/>
      <c r="K149" s="353" t="s">
        <v>720</v>
      </c>
      <c r="L149" s="358" t="s">
        <v>1009</v>
      </c>
      <c r="M149" s="354" t="str">
        <f>MID(Colors[[#This Row],[(R,G,B)]],2,FIND(",",Colors[[#This Row],[(R,G,B)]],2)-2)</f>
        <v>0</v>
      </c>
      <c r="N149" s="354" t="str">
        <f>MID(Colors[[#This Row],[(R,G,B)]],FIND(",",Colors[[#This Row],[(R,G,B)]],2)+1,FIND(",",Colors[[#This Row],[(R,G,B)]],FIND(",",Colors[[#This Row],[(R,G,B)]],2)+1)-FIND(",",Colors[[#This Row],[(R,G,B)]],2)-1)</f>
        <v>255</v>
      </c>
      <c r="O149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127</v>
      </c>
      <c r="P149" s="355">
        <f>SQRT((Colors[[#This Row],[Red]]-$R$3)^2+(Colors[[#This Row],[Green]]-$S$3)^2+(Colors[[#This Row],[Blue]]-$T$3)^2)</f>
        <v>179.6941846582688</v>
      </c>
    </row>
    <row r="150" spans="1:16" x14ac:dyDescent="0.25">
      <c r="A150" s="344" t="s">
        <v>1158</v>
      </c>
      <c r="B150" s="345" t="s">
        <v>1194</v>
      </c>
      <c r="C150" s="346" t="s">
        <v>200</v>
      </c>
      <c r="D150" s="437"/>
      <c r="E150" s="348" t="s">
        <v>801</v>
      </c>
      <c r="F150" s="349" t="s">
        <v>1159</v>
      </c>
      <c r="G150" s="350" t="s">
        <v>948</v>
      </c>
      <c r="H150" s="350" t="s">
        <v>16</v>
      </c>
      <c r="I150" s="351" t="s">
        <v>1027</v>
      </c>
      <c r="J150" s="437"/>
      <c r="K150" s="353" t="s">
        <v>801</v>
      </c>
      <c r="L150" s="358" t="s">
        <v>1159</v>
      </c>
      <c r="M150" s="354" t="str">
        <f>MID(Colors[[#This Row],[(R,G,B)]],2,FIND(",",Colors[[#This Row],[(R,G,B)]],2)-2)</f>
        <v>147</v>
      </c>
      <c r="N150" s="354" t="str">
        <f>MID(Colors[[#This Row],[(R,G,B)]],FIND(",",Colors[[#This Row],[(R,G,B)]],2)+1,FIND(",",Colors[[#This Row],[(R,G,B)]],FIND(",",Colors[[#This Row],[(R,G,B)]],2)+1)-FIND(",",Colors[[#This Row],[(R,G,B)]],2)-1)</f>
        <v>112</v>
      </c>
      <c r="O150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219</v>
      </c>
      <c r="P150" s="355">
        <f>SQRT((Colors[[#This Row],[Red]]-$R$3)^2+(Colors[[#This Row],[Green]]-$S$3)^2+(Colors[[#This Row],[Blue]]-$T$3)^2)</f>
        <v>96.104110213871706</v>
      </c>
    </row>
    <row r="151" spans="1:16" x14ac:dyDescent="0.25">
      <c r="A151" s="344" t="s">
        <v>1160</v>
      </c>
      <c r="B151" s="345" t="s">
        <v>1022</v>
      </c>
      <c r="C151" s="346" t="s">
        <v>46</v>
      </c>
      <c r="D151" s="413"/>
      <c r="E151" s="348" t="s">
        <v>819</v>
      </c>
      <c r="F151" s="349" t="s">
        <v>1058</v>
      </c>
      <c r="G151" s="350" t="s">
        <v>953</v>
      </c>
      <c r="H151" s="350" t="s">
        <v>16</v>
      </c>
      <c r="I151" s="351" t="s">
        <v>1025</v>
      </c>
      <c r="J151" s="382"/>
      <c r="K151" s="353" t="s">
        <v>694</v>
      </c>
      <c r="L151" s="358" t="s">
        <v>992</v>
      </c>
      <c r="M151" s="354" t="str">
        <f>MID(Colors[[#This Row],[(R,G,B)]],2,FIND(",",Colors[[#This Row],[(R,G,B)]],2)-2)</f>
        <v>218</v>
      </c>
      <c r="N151" s="354" t="str">
        <f>MID(Colors[[#This Row],[(R,G,B)]],FIND(",",Colors[[#This Row],[(R,G,B)]],2)+1,FIND(",",Colors[[#This Row],[(R,G,B)]],FIND(",",Colors[[#This Row],[(R,G,B)]],2)+1)-FIND(",",Colors[[#This Row],[(R,G,B)]],2)-1)</f>
        <v>112</v>
      </c>
      <c r="O151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214</v>
      </c>
      <c r="P151" s="355">
        <f>SQRT((Colors[[#This Row],[Red]]-$R$3)^2+(Colors[[#This Row],[Green]]-$S$3)^2+(Colors[[#This Row],[Blue]]-$T$3)^2)</f>
        <v>127.14558584551806</v>
      </c>
    </row>
    <row r="152" spans="1:16" x14ac:dyDescent="0.25">
      <c r="A152" s="344" t="s">
        <v>1161</v>
      </c>
      <c r="B152" s="345" t="s">
        <v>1022</v>
      </c>
      <c r="C152" s="346" t="s">
        <v>266</v>
      </c>
      <c r="D152" s="415"/>
      <c r="E152" s="348" t="s">
        <v>678</v>
      </c>
      <c r="F152" s="349" t="s">
        <v>1062</v>
      </c>
      <c r="G152" s="350" t="s">
        <v>953</v>
      </c>
      <c r="H152" s="350" t="s">
        <v>16</v>
      </c>
      <c r="I152" s="351" t="s">
        <v>1025</v>
      </c>
      <c r="J152" s="438"/>
      <c r="K152" s="353" t="s">
        <v>1162</v>
      </c>
      <c r="L152" s="358" t="s">
        <v>1163</v>
      </c>
      <c r="M152" s="354" t="str">
        <f>MID(Colors[[#This Row],[(R,G,B)]],2,FIND(",",Colors[[#This Row],[(R,G,B)]],2)-2)</f>
        <v>255</v>
      </c>
      <c r="N152" s="354" t="str">
        <f>MID(Colors[[#This Row],[(R,G,B)]],FIND(",",Colors[[#This Row],[(R,G,B)]],2)+1,FIND(",",Colors[[#This Row],[(R,G,B)]],FIND(",",Colors[[#This Row],[(R,G,B)]],2)+1)-FIND(",",Colors[[#This Row],[(R,G,B)]],2)-1)</f>
        <v>140</v>
      </c>
      <c r="O152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152" s="355">
        <f>SQRT((Colors[[#This Row],[Red]]-$R$3)^2+(Colors[[#This Row],[Green]]-$S$3)^2+(Colors[[#This Row],[Blue]]-$T$3)^2)</f>
        <v>271.99448523821212</v>
      </c>
    </row>
    <row r="153" spans="1:16" x14ac:dyDescent="0.25">
      <c r="A153" s="344" t="s">
        <v>1164</v>
      </c>
      <c r="B153" s="345" t="s">
        <v>1022</v>
      </c>
      <c r="C153" s="346" t="s">
        <v>265</v>
      </c>
      <c r="D153" s="436"/>
      <c r="E153" s="348" t="s">
        <v>682</v>
      </c>
      <c r="F153" s="349" t="s">
        <v>1141</v>
      </c>
      <c r="G153" s="350" t="s">
        <v>953</v>
      </c>
      <c r="H153" s="350" t="s">
        <v>16</v>
      </c>
      <c r="I153" s="351" t="s">
        <v>1025</v>
      </c>
      <c r="J153" s="436"/>
      <c r="K153" s="353" t="s">
        <v>682</v>
      </c>
      <c r="L153" s="358" t="s">
        <v>1141</v>
      </c>
      <c r="M153" s="354" t="str">
        <f>MID(Colors[[#This Row],[(R,G,B)]],2,FIND(",",Colors[[#This Row],[(R,G,B)]],2)-2)</f>
        <v>255</v>
      </c>
      <c r="N153" s="354" t="str">
        <f>MID(Colors[[#This Row],[(R,G,B)]],FIND(",",Colors[[#This Row],[(R,G,B)]],2)+1,FIND(",",Colors[[#This Row],[(R,G,B)]],FIND(",",Colors[[#This Row],[(R,G,B)]],2)+1)-FIND(",",Colors[[#This Row],[(R,G,B)]],2)-1)</f>
        <v>215</v>
      </c>
      <c r="O153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153" s="355">
        <f>SQRT((Colors[[#This Row],[Red]]-$R$3)^2+(Colors[[#This Row],[Green]]-$S$3)^2+(Colors[[#This Row],[Blue]]-$T$3)^2)</f>
        <v>264.01893871463085</v>
      </c>
    </row>
    <row r="154" spans="1:16" x14ac:dyDescent="0.25">
      <c r="A154" s="344" t="s">
        <v>1165</v>
      </c>
      <c r="B154" s="345" t="s">
        <v>1020</v>
      </c>
      <c r="C154" s="346" t="s">
        <v>263</v>
      </c>
      <c r="D154" s="359"/>
      <c r="E154" s="348" t="s">
        <v>956</v>
      </c>
      <c r="F154" s="349" t="s">
        <v>957</v>
      </c>
      <c r="G154" s="350" t="s">
        <v>948</v>
      </c>
      <c r="H154" s="350" t="s">
        <v>16</v>
      </c>
      <c r="I154" s="351" t="s">
        <v>949</v>
      </c>
      <c r="J154" s="359"/>
      <c r="K154" s="353" t="s">
        <v>956</v>
      </c>
      <c r="L154" s="358" t="s">
        <v>957</v>
      </c>
      <c r="M154" s="354" t="str">
        <f>MID(Colors[[#This Row],[(R,G,B)]],2,FIND(",",Colors[[#This Row],[(R,G,B)]],2)-2)</f>
        <v>255</v>
      </c>
      <c r="N154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154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255</v>
      </c>
      <c r="P154" s="355">
        <f>SQRT((Colors[[#This Row],[Red]]-$R$3)^2+(Colors[[#This Row],[Green]]-$S$3)^2+(Colors[[#This Row],[Blue]]-$T$3)^2)</f>
        <v>239.240464804765</v>
      </c>
    </row>
    <row r="155" spans="1:16" x14ac:dyDescent="0.25">
      <c r="A155" s="344" t="s">
        <v>1166</v>
      </c>
      <c r="B155" s="345" t="s">
        <v>1280</v>
      </c>
      <c r="C155" s="346" t="s">
        <v>252</v>
      </c>
      <c r="D155" s="439"/>
      <c r="E155" s="348" t="s">
        <v>859</v>
      </c>
      <c r="F155" s="349" t="s">
        <v>1167</v>
      </c>
      <c r="G155" s="350" t="s">
        <v>953</v>
      </c>
      <c r="H155" s="350" t="s">
        <v>16</v>
      </c>
      <c r="I155" s="351" t="s">
        <v>954</v>
      </c>
      <c r="J155" s="439"/>
      <c r="K155" s="353" t="s">
        <v>859</v>
      </c>
      <c r="L155" s="358" t="s">
        <v>1167</v>
      </c>
      <c r="M155" s="354" t="str">
        <f>MID(Colors[[#This Row],[(R,G,B)]],2,FIND(",",Colors[[#This Row],[(R,G,B)]],2)-2)</f>
        <v>244</v>
      </c>
      <c r="N155" s="354" t="str">
        <f>MID(Colors[[#This Row],[(R,G,B)]],FIND(",",Colors[[#This Row],[(R,G,B)]],2)+1,FIND(",",Colors[[#This Row],[(R,G,B)]],FIND(",",Colors[[#This Row],[(R,G,B)]],2)+1)-FIND(",",Colors[[#This Row],[(R,G,B)]],2)-1)</f>
        <v>164</v>
      </c>
      <c r="O155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96</v>
      </c>
      <c r="P155" s="355">
        <f>SQRT((Colors[[#This Row],[Red]]-$R$3)^2+(Colors[[#This Row],[Green]]-$S$3)^2+(Colors[[#This Row],[Blue]]-$T$3)^2)</f>
        <v>181.56541520895436</v>
      </c>
    </row>
    <row r="156" spans="1:16" x14ac:dyDescent="0.25">
      <c r="A156" s="344" t="s">
        <v>1168</v>
      </c>
      <c r="B156" s="345" t="s">
        <v>1020</v>
      </c>
      <c r="C156" s="346" t="s">
        <v>252</v>
      </c>
      <c r="D156" s="439"/>
      <c r="E156" s="348" t="s">
        <v>859</v>
      </c>
      <c r="F156" s="349" t="s">
        <v>1167</v>
      </c>
      <c r="G156" s="350" t="s">
        <v>948</v>
      </c>
      <c r="H156" s="350" t="s">
        <v>16</v>
      </c>
      <c r="I156" s="351" t="s">
        <v>954</v>
      </c>
      <c r="J156" s="439"/>
      <c r="K156" s="353" t="s">
        <v>859</v>
      </c>
      <c r="L156" s="358" t="s">
        <v>1167</v>
      </c>
      <c r="M156" s="354" t="str">
        <f>MID(Colors[[#This Row],[(R,G,B)]],2,FIND(",",Colors[[#This Row],[(R,G,B)]],2)-2)</f>
        <v>244</v>
      </c>
      <c r="N156" s="354" t="str">
        <f>MID(Colors[[#This Row],[(R,G,B)]],FIND(",",Colors[[#This Row],[(R,G,B)]],2)+1,FIND(",",Colors[[#This Row],[(R,G,B)]],FIND(",",Colors[[#This Row],[(R,G,B)]],2)+1)-FIND(",",Colors[[#This Row],[(R,G,B)]],2)-1)</f>
        <v>164</v>
      </c>
      <c r="O156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96</v>
      </c>
      <c r="P156" s="355">
        <f>SQRT((Colors[[#This Row],[Red]]-$R$3)^2+(Colors[[#This Row],[Green]]-$S$3)^2+(Colors[[#This Row],[Blue]]-$T$3)^2)</f>
        <v>181.56541520895436</v>
      </c>
    </row>
    <row r="157" spans="1:16" x14ac:dyDescent="0.25">
      <c r="A157" s="344" t="s">
        <v>1169</v>
      </c>
      <c r="B157" s="345" t="s">
        <v>1280</v>
      </c>
      <c r="C157" s="346" t="s">
        <v>248</v>
      </c>
      <c r="D157" s="440"/>
      <c r="E157" s="348" t="s">
        <v>664</v>
      </c>
      <c r="F157" s="349" t="s">
        <v>1007</v>
      </c>
      <c r="G157" s="350" t="s">
        <v>953</v>
      </c>
      <c r="H157" s="350" t="s">
        <v>16</v>
      </c>
      <c r="I157" s="351" t="s">
        <v>954</v>
      </c>
      <c r="J157" s="440"/>
      <c r="K157" s="353" t="s">
        <v>664</v>
      </c>
      <c r="L157" s="358" t="s">
        <v>1007</v>
      </c>
      <c r="M157" s="354" t="str">
        <f>MID(Colors[[#This Row],[(R,G,B)]],2,FIND(",",Colors[[#This Row],[(R,G,B)]],2)-2)</f>
        <v>255</v>
      </c>
      <c r="N157" s="354" t="str">
        <f>MID(Colors[[#This Row],[(R,G,B)]],FIND(",",Colors[[#This Row],[(R,G,B)]],2)+1,FIND(",",Colors[[#This Row],[(R,G,B)]],FIND(",",Colors[[#This Row],[(R,G,B)]],2)+1)-FIND(",",Colors[[#This Row],[(R,G,B)]],2)-1)</f>
        <v>127</v>
      </c>
      <c r="O157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80</v>
      </c>
      <c r="P157" s="355">
        <f>SQRT((Colors[[#This Row],[Red]]-$R$3)^2+(Colors[[#This Row],[Green]]-$S$3)^2+(Colors[[#This Row],[Blue]]-$T$3)^2)</f>
        <v>211.34332258200163</v>
      </c>
    </row>
    <row r="158" spans="1:16" x14ac:dyDescent="0.25">
      <c r="A158" s="344" t="s">
        <v>1170</v>
      </c>
      <c r="B158" s="345" t="s">
        <v>1280</v>
      </c>
      <c r="C158" s="346" t="s">
        <v>246</v>
      </c>
      <c r="D158" s="429"/>
      <c r="E158" s="348" t="s">
        <v>740</v>
      </c>
      <c r="F158" s="349" t="s">
        <v>1103</v>
      </c>
      <c r="G158" s="350" t="s">
        <v>953</v>
      </c>
      <c r="H158" s="350" t="s">
        <v>16</v>
      </c>
      <c r="I158" s="351" t="s">
        <v>1025</v>
      </c>
      <c r="J158" s="429"/>
      <c r="K158" s="353" t="s">
        <v>740</v>
      </c>
      <c r="L158" s="358" t="s">
        <v>1103</v>
      </c>
      <c r="M158" s="354" t="str">
        <f>MID(Colors[[#This Row],[(R,G,B)]],2,FIND(",",Colors[[#This Row],[(R,G,B)]],2)-2)</f>
        <v>0</v>
      </c>
      <c r="N158" s="354" t="str">
        <f>MID(Colors[[#This Row],[(R,G,B)]],FIND(",",Colors[[#This Row],[(R,G,B)]],2)+1,FIND(",",Colors[[#This Row],[(R,G,B)]],FIND(",",Colors[[#This Row],[(R,G,B)]],2)+1)-FIND(",",Colors[[#This Row],[(R,G,B)]],2)-1)</f>
        <v>128</v>
      </c>
      <c r="O158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128</v>
      </c>
      <c r="P158" s="355">
        <f>SQRT((Colors[[#This Row],[Red]]-$R$3)^2+(Colors[[#This Row],[Green]]-$S$3)^2+(Colors[[#This Row],[Blue]]-$T$3)^2)</f>
        <v>189.09785826391584</v>
      </c>
    </row>
    <row r="159" spans="1:16" x14ac:dyDescent="0.25">
      <c r="A159" s="344" t="s">
        <v>1171</v>
      </c>
      <c r="B159" s="345" t="s">
        <v>1020</v>
      </c>
      <c r="C159" s="346" t="s">
        <v>257</v>
      </c>
      <c r="D159" s="387"/>
      <c r="E159" s="348" t="s">
        <v>813</v>
      </c>
      <c r="F159" s="349" t="s">
        <v>1002</v>
      </c>
      <c r="G159" s="350" t="s">
        <v>948</v>
      </c>
      <c r="H159" s="350" t="s">
        <v>16</v>
      </c>
      <c r="I159" s="351" t="s">
        <v>949</v>
      </c>
      <c r="J159" s="387"/>
      <c r="K159" s="353" t="s">
        <v>813</v>
      </c>
      <c r="L159" s="358" t="s">
        <v>1002</v>
      </c>
      <c r="M159" s="354" t="str">
        <f>MID(Colors[[#This Row],[(R,G,B)]],2,FIND(",",Colors[[#This Row],[(R,G,B)]],2)-2)</f>
        <v>221</v>
      </c>
      <c r="N159" s="354" t="str">
        <f>MID(Colors[[#This Row],[(R,G,B)]],FIND(",",Colors[[#This Row],[(R,G,B)]],2)+1,FIND(",",Colors[[#This Row],[(R,G,B)]],FIND(",",Colors[[#This Row],[(R,G,B)]],2)+1)-FIND(",",Colors[[#This Row],[(R,G,B)]],2)-1)</f>
        <v>160</v>
      </c>
      <c r="O159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221</v>
      </c>
      <c r="P159" s="355">
        <f>SQRT((Colors[[#This Row],[Red]]-$R$3)^2+(Colors[[#This Row],[Green]]-$S$3)^2+(Colors[[#This Row],[Blue]]-$T$3)^2)</f>
        <v>98.529183494028814</v>
      </c>
    </row>
    <row r="160" spans="1:16" x14ac:dyDescent="0.25">
      <c r="A160" s="344" t="s">
        <v>1172</v>
      </c>
      <c r="B160" s="345" t="s">
        <v>1280</v>
      </c>
      <c r="C160" s="346" t="s">
        <v>244</v>
      </c>
      <c r="D160" s="441"/>
      <c r="E160" s="348" t="s">
        <v>815</v>
      </c>
      <c r="F160" s="349" t="s">
        <v>1173</v>
      </c>
      <c r="G160" s="350" t="s">
        <v>953</v>
      </c>
      <c r="H160" s="350" t="s">
        <v>16</v>
      </c>
      <c r="I160" s="351" t="s">
        <v>954</v>
      </c>
      <c r="J160" s="441"/>
      <c r="K160" s="353" t="s">
        <v>815</v>
      </c>
      <c r="L160" s="358" t="s">
        <v>1173</v>
      </c>
      <c r="M160" s="354" t="str">
        <f>MID(Colors[[#This Row],[(R,G,B)]],2,FIND(",",Colors[[#This Row],[(R,G,B)]],2)-2)</f>
        <v>238</v>
      </c>
      <c r="N160" s="354" t="str">
        <f>MID(Colors[[#This Row],[(R,G,B)]],FIND(",",Colors[[#This Row],[(R,G,B)]],2)+1,FIND(",",Colors[[#This Row],[(R,G,B)]],FIND(",",Colors[[#This Row],[(R,G,B)]],2)+1)-FIND(",",Colors[[#This Row],[(R,G,B)]],2)-1)</f>
        <v>130</v>
      </c>
      <c r="O160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238</v>
      </c>
      <c r="P160" s="355">
        <f>SQRT((Colors[[#This Row],[Red]]-$R$3)^2+(Colors[[#This Row],[Green]]-$S$3)^2+(Colors[[#This Row],[Blue]]-$T$3)^2)</f>
        <v>128.03905654135383</v>
      </c>
    </row>
    <row r="161" spans="1:16" x14ac:dyDescent="0.25">
      <c r="A161" s="344" t="s">
        <v>1174</v>
      </c>
      <c r="B161" s="345" t="s">
        <v>1280</v>
      </c>
      <c r="C161" s="346" t="s">
        <v>236</v>
      </c>
      <c r="D161" s="429"/>
      <c r="E161" s="348" t="s">
        <v>740</v>
      </c>
      <c r="F161" s="349" t="s">
        <v>1103</v>
      </c>
      <c r="G161" s="350" t="s">
        <v>953</v>
      </c>
      <c r="H161" s="350" t="s">
        <v>16</v>
      </c>
      <c r="I161" s="351" t="s">
        <v>954</v>
      </c>
      <c r="J161" s="429"/>
      <c r="K161" s="353" t="s">
        <v>740</v>
      </c>
      <c r="L161" s="358" t="s">
        <v>1103</v>
      </c>
      <c r="M161" s="354" t="str">
        <f>MID(Colors[[#This Row],[(R,G,B)]],2,FIND(",",Colors[[#This Row],[(R,G,B)]],2)-2)</f>
        <v>0</v>
      </c>
      <c r="N161" s="354" t="str">
        <f>MID(Colors[[#This Row],[(R,G,B)]],FIND(",",Colors[[#This Row],[(R,G,B)]],2)+1,FIND(",",Colors[[#This Row],[(R,G,B)]],FIND(",",Colors[[#This Row],[(R,G,B)]],2)+1)-FIND(",",Colors[[#This Row],[(R,G,B)]],2)-1)</f>
        <v>128</v>
      </c>
      <c r="O161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128</v>
      </c>
      <c r="P161" s="355">
        <f>SQRT((Colors[[#This Row],[Red]]-$R$3)^2+(Colors[[#This Row],[Green]]-$S$3)^2+(Colors[[#This Row],[Blue]]-$T$3)^2)</f>
        <v>189.09785826391584</v>
      </c>
    </row>
    <row r="162" spans="1:16" x14ac:dyDescent="0.25">
      <c r="A162" s="344" t="s">
        <v>1175</v>
      </c>
      <c r="B162" s="345" t="s">
        <v>1280</v>
      </c>
      <c r="C162" s="346" t="s">
        <v>235</v>
      </c>
      <c r="D162" s="437"/>
      <c r="E162" s="348" t="s">
        <v>801</v>
      </c>
      <c r="F162" s="349" t="s">
        <v>1159</v>
      </c>
      <c r="G162" s="350" t="s">
        <v>953</v>
      </c>
      <c r="H162" s="350" t="s">
        <v>16</v>
      </c>
      <c r="I162" s="351" t="s">
        <v>954</v>
      </c>
      <c r="J162" s="437"/>
      <c r="K162" s="353" t="s">
        <v>801</v>
      </c>
      <c r="L162" s="358" t="s">
        <v>1159</v>
      </c>
      <c r="M162" s="354" t="str">
        <f>MID(Colors[[#This Row],[(R,G,B)]],2,FIND(",",Colors[[#This Row],[(R,G,B)]],2)-2)</f>
        <v>147</v>
      </c>
      <c r="N162" s="354" t="str">
        <f>MID(Colors[[#This Row],[(R,G,B)]],FIND(",",Colors[[#This Row],[(R,G,B)]],2)+1,FIND(",",Colors[[#This Row],[(R,G,B)]],FIND(",",Colors[[#This Row],[(R,G,B)]],2)+1)-FIND(",",Colors[[#This Row],[(R,G,B)]],2)-1)</f>
        <v>112</v>
      </c>
      <c r="O162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219</v>
      </c>
      <c r="P162" s="355">
        <f>SQRT((Colors[[#This Row],[Red]]-$R$3)^2+(Colors[[#This Row],[Green]]-$S$3)^2+(Colors[[#This Row],[Blue]]-$T$3)^2)</f>
        <v>96.104110213871706</v>
      </c>
    </row>
    <row r="163" spans="1:16" x14ac:dyDescent="0.25">
      <c r="A163" s="344" t="s">
        <v>1176</v>
      </c>
      <c r="B163" s="345" t="s">
        <v>1280</v>
      </c>
      <c r="C163" s="346" t="s">
        <v>234</v>
      </c>
      <c r="D163" s="425"/>
      <c r="E163" s="348" t="s">
        <v>1089</v>
      </c>
      <c r="F163" s="349" t="s">
        <v>1090</v>
      </c>
      <c r="G163" s="350" t="s">
        <v>953</v>
      </c>
      <c r="H163" s="350" t="s">
        <v>16</v>
      </c>
      <c r="I163" s="351" t="s">
        <v>954</v>
      </c>
      <c r="J163" s="425"/>
      <c r="K163" s="353" t="s">
        <v>1089</v>
      </c>
      <c r="L163" s="358" t="s">
        <v>1090</v>
      </c>
      <c r="M163" s="354" t="str">
        <f>MID(Colors[[#This Row],[(R,G,B)]],2,FIND(",",Colors[[#This Row],[(R,G,B)]],2)-2)</f>
        <v>255</v>
      </c>
      <c r="N163" s="354" t="str">
        <f>MID(Colors[[#This Row],[(R,G,B)]],FIND(",",Colors[[#This Row],[(R,G,B)]],2)+1,FIND(",",Colors[[#This Row],[(R,G,B)]],FIND(",",Colors[[#This Row],[(R,G,B)]],2)+1)-FIND(",",Colors[[#This Row],[(R,G,B)]],2)-1)</f>
        <v>128</v>
      </c>
      <c r="O163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163" s="355">
        <f>SQRT((Colors[[#This Row],[Red]]-$R$3)^2+(Colors[[#This Row],[Green]]-$S$3)^2+(Colors[[#This Row],[Blue]]-$T$3)^2)</f>
        <v>275.15268488604647</v>
      </c>
    </row>
    <row r="164" spans="1:16" x14ac:dyDescent="0.25">
      <c r="A164" s="344" t="s">
        <v>1177</v>
      </c>
      <c r="B164" s="345" t="s">
        <v>1280</v>
      </c>
      <c r="C164" s="346" t="s">
        <v>233</v>
      </c>
      <c r="D164" s="377"/>
      <c r="E164" s="348" t="s">
        <v>979</v>
      </c>
      <c r="F164" s="349" t="s">
        <v>980</v>
      </c>
      <c r="G164" s="350" t="s">
        <v>953</v>
      </c>
      <c r="H164" s="350" t="s">
        <v>16</v>
      </c>
      <c r="I164" s="351" t="s">
        <v>954</v>
      </c>
      <c r="J164" s="377"/>
      <c r="K164" s="353" t="s">
        <v>979</v>
      </c>
      <c r="L164" s="358" t="s">
        <v>980</v>
      </c>
      <c r="M164" s="354" t="str">
        <f>MID(Colors[[#This Row],[(R,G,B)]],2,FIND(",",Colors[[#This Row],[(R,G,B)]],2)-2)</f>
        <v>255</v>
      </c>
      <c r="N164" s="354" t="str">
        <f>MID(Colors[[#This Row],[(R,G,B)]],FIND(",",Colors[[#This Row],[(R,G,B)]],2)+1,FIND(",",Colors[[#This Row],[(R,G,B)]],FIND(",",Colors[[#This Row],[(R,G,B)]],2)+1)-FIND(",",Colors[[#This Row],[(R,G,B)]],2)-1)</f>
        <v>128</v>
      </c>
      <c r="O164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128</v>
      </c>
      <c r="P164" s="355">
        <f>SQRT((Colors[[#This Row],[Red]]-$R$3)^2+(Colors[[#This Row],[Green]]-$S$3)^2+(Colors[[#This Row],[Blue]]-$T$3)^2)</f>
        <v>178.69806937961025</v>
      </c>
    </row>
    <row r="165" spans="1:16" x14ac:dyDescent="0.25">
      <c r="A165" s="344" t="s">
        <v>1178</v>
      </c>
      <c r="B165" s="345" t="s">
        <v>1280</v>
      </c>
      <c r="C165" s="346" t="s">
        <v>231</v>
      </c>
      <c r="D165" s="429"/>
      <c r="E165" s="348" t="s">
        <v>740</v>
      </c>
      <c r="F165" s="349" t="s">
        <v>1103</v>
      </c>
      <c r="G165" s="350" t="s">
        <v>953</v>
      </c>
      <c r="H165" s="350" t="s">
        <v>16</v>
      </c>
      <c r="I165" s="351" t="s">
        <v>954</v>
      </c>
      <c r="J165" s="429"/>
      <c r="K165" s="353" t="s">
        <v>740</v>
      </c>
      <c r="L165" s="358" t="s">
        <v>1103</v>
      </c>
      <c r="M165" s="354" t="str">
        <f>MID(Colors[[#This Row],[(R,G,B)]],2,FIND(",",Colors[[#This Row],[(R,G,B)]],2)-2)</f>
        <v>0</v>
      </c>
      <c r="N165" s="354" t="str">
        <f>MID(Colors[[#This Row],[(R,G,B)]],FIND(",",Colors[[#This Row],[(R,G,B)]],2)+1,FIND(",",Colors[[#This Row],[(R,G,B)]],FIND(",",Colors[[#This Row],[(R,G,B)]],2)+1)-FIND(",",Colors[[#This Row],[(R,G,B)]],2)-1)</f>
        <v>128</v>
      </c>
      <c r="O165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128</v>
      </c>
      <c r="P165" s="355">
        <f>SQRT((Colors[[#This Row],[Red]]-$R$3)^2+(Colors[[#This Row],[Green]]-$S$3)^2+(Colors[[#This Row],[Blue]]-$T$3)^2)</f>
        <v>189.09785826391584</v>
      </c>
    </row>
    <row r="166" spans="1:16" x14ac:dyDescent="0.25">
      <c r="A166" s="344" t="s">
        <v>1179</v>
      </c>
      <c r="B166" s="345" t="s">
        <v>1020</v>
      </c>
      <c r="C166" s="346" t="s">
        <v>231</v>
      </c>
      <c r="D166" s="429"/>
      <c r="E166" s="348" t="s">
        <v>740</v>
      </c>
      <c r="F166" s="349" t="s">
        <v>1103</v>
      </c>
      <c r="G166" s="350" t="s">
        <v>948</v>
      </c>
      <c r="H166" s="350" t="s">
        <v>16</v>
      </c>
      <c r="I166" s="351" t="s">
        <v>954</v>
      </c>
      <c r="J166" s="429"/>
      <c r="K166" s="353" t="s">
        <v>740</v>
      </c>
      <c r="L166" s="358" t="s">
        <v>1103</v>
      </c>
      <c r="M166" s="354" t="str">
        <f>MID(Colors[[#This Row],[(R,G,B)]],2,FIND(",",Colors[[#This Row],[(R,G,B)]],2)-2)</f>
        <v>0</v>
      </c>
      <c r="N166" s="354" t="str">
        <f>MID(Colors[[#This Row],[(R,G,B)]],FIND(",",Colors[[#This Row],[(R,G,B)]],2)+1,FIND(",",Colors[[#This Row],[(R,G,B)]],FIND(",",Colors[[#This Row],[(R,G,B)]],2)+1)-FIND(",",Colors[[#This Row],[(R,G,B)]],2)-1)</f>
        <v>128</v>
      </c>
      <c r="O166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128</v>
      </c>
      <c r="P166" s="355">
        <f>SQRT((Colors[[#This Row],[Red]]-$R$3)^2+(Colors[[#This Row],[Green]]-$S$3)^2+(Colors[[#This Row],[Blue]]-$T$3)^2)</f>
        <v>189.09785826391584</v>
      </c>
    </row>
    <row r="167" spans="1:16" ht="15.75" customHeight="1" x14ac:dyDescent="0.25">
      <c r="A167" s="344" t="s">
        <v>1180</v>
      </c>
      <c r="B167" s="375" t="s">
        <v>1020</v>
      </c>
      <c r="C167" s="432" t="s">
        <v>233</v>
      </c>
      <c r="D167" s="377"/>
      <c r="E167" s="348" t="s">
        <v>979</v>
      </c>
      <c r="F167" s="349" t="s">
        <v>980</v>
      </c>
      <c r="G167" s="395" t="s">
        <v>953</v>
      </c>
      <c r="H167" s="395" t="s">
        <v>16</v>
      </c>
      <c r="I167" s="351" t="s">
        <v>954</v>
      </c>
      <c r="J167" s="377"/>
      <c r="K167" s="353" t="s">
        <v>979</v>
      </c>
      <c r="L167" s="358" t="s">
        <v>980</v>
      </c>
      <c r="M167" s="354" t="str">
        <f>MID(Colors[[#This Row],[(R,G,B)]],2,FIND(",",Colors[[#This Row],[(R,G,B)]],2)-2)</f>
        <v>255</v>
      </c>
      <c r="N167" s="354" t="str">
        <f>MID(Colors[[#This Row],[(R,G,B)]],FIND(",",Colors[[#This Row],[(R,G,B)]],2)+1,FIND(",",Colors[[#This Row],[(R,G,B)]],FIND(",",Colors[[#This Row],[(R,G,B)]],2)+1)-FIND(",",Colors[[#This Row],[(R,G,B)]],2)-1)</f>
        <v>128</v>
      </c>
      <c r="O167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128</v>
      </c>
      <c r="P167" s="355">
        <f>SQRT((Colors[[#This Row],[Red]]-$R$3)^2+(Colors[[#This Row],[Green]]-$S$3)^2+(Colors[[#This Row],[Blue]]-$T$3)^2)</f>
        <v>178.69806937961025</v>
      </c>
    </row>
    <row r="168" spans="1:16" x14ac:dyDescent="0.25">
      <c r="A168" s="344" t="s">
        <v>1181</v>
      </c>
      <c r="B168" s="345" t="s">
        <v>1280</v>
      </c>
      <c r="C168" s="346" t="s">
        <v>229</v>
      </c>
      <c r="D168" s="424"/>
      <c r="E168" s="348" t="s">
        <v>714</v>
      </c>
      <c r="F168" s="349" t="s">
        <v>1084</v>
      </c>
      <c r="G168" s="350" t="s">
        <v>953</v>
      </c>
      <c r="H168" s="350" t="s">
        <v>16</v>
      </c>
      <c r="I168" s="396" t="s">
        <v>954</v>
      </c>
      <c r="J168" s="424"/>
      <c r="K168" s="353" t="s">
        <v>714</v>
      </c>
      <c r="L168" s="358" t="s">
        <v>1084</v>
      </c>
      <c r="M168" s="354" t="str">
        <f>MID(Colors[[#This Row],[(R,G,B)]],2,FIND(",",Colors[[#This Row],[(R,G,B)]],2)-2)</f>
        <v>34</v>
      </c>
      <c r="N168" s="354" t="str">
        <f>MID(Colors[[#This Row],[(R,G,B)]],FIND(",",Colors[[#This Row],[(R,G,B)]],2)+1,FIND(",",Colors[[#This Row],[(R,G,B)]],FIND(",",Colors[[#This Row],[(R,G,B)]],2)+1)-FIND(",",Colors[[#This Row],[(R,G,B)]],2)-1)</f>
        <v>139</v>
      </c>
      <c r="O168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34</v>
      </c>
      <c r="P168" s="355">
        <f>SQRT((Colors[[#This Row],[Red]]-$R$3)^2+(Colors[[#This Row],[Green]]-$S$3)^2+(Colors[[#This Row],[Blue]]-$T$3)^2)</f>
        <v>234.71472045868788</v>
      </c>
    </row>
    <row r="169" spans="1:16" x14ac:dyDescent="0.25">
      <c r="A169" s="344" t="s">
        <v>1182</v>
      </c>
      <c r="B169" s="345" t="s">
        <v>1020</v>
      </c>
      <c r="C169" s="346" t="s">
        <v>229</v>
      </c>
      <c r="D169" s="424"/>
      <c r="E169" s="348" t="s">
        <v>714</v>
      </c>
      <c r="F169" s="349" t="s">
        <v>1084</v>
      </c>
      <c r="G169" s="350" t="s">
        <v>948</v>
      </c>
      <c r="H169" s="350" t="s">
        <v>16</v>
      </c>
      <c r="I169" s="351" t="s">
        <v>954</v>
      </c>
      <c r="J169" s="424"/>
      <c r="K169" s="353" t="s">
        <v>714</v>
      </c>
      <c r="L169" s="358" t="s">
        <v>1084</v>
      </c>
      <c r="M169" s="354" t="str">
        <f>MID(Colors[[#This Row],[(R,G,B)]],2,FIND(",",Colors[[#This Row],[(R,G,B)]],2)-2)</f>
        <v>34</v>
      </c>
      <c r="N169" s="354" t="str">
        <f>MID(Colors[[#This Row],[(R,G,B)]],FIND(",",Colors[[#This Row],[(R,G,B)]],2)+1,FIND(",",Colors[[#This Row],[(R,G,B)]],FIND(",",Colors[[#This Row],[(R,G,B)]],2)+1)-FIND(",",Colors[[#This Row],[(R,G,B)]],2)-1)</f>
        <v>139</v>
      </c>
      <c r="O169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34</v>
      </c>
      <c r="P169" s="355">
        <f>SQRT((Colors[[#This Row],[Red]]-$R$3)^2+(Colors[[#This Row],[Green]]-$S$3)^2+(Colors[[#This Row],[Blue]]-$T$3)^2)</f>
        <v>234.71472045868788</v>
      </c>
    </row>
    <row r="170" spans="1:16" x14ac:dyDescent="0.25">
      <c r="A170" s="344" t="s">
        <v>1183</v>
      </c>
      <c r="B170" s="345" t="s">
        <v>1280</v>
      </c>
      <c r="C170" s="346" t="s">
        <v>40</v>
      </c>
      <c r="D170" s="442"/>
      <c r="E170" s="348" t="s">
        <v>742</v>
      </c>
      <c r="F170" s="349" t="s">
        <v>1184</v>
      </c>
      <c r="G170" s="350" t="s">
        <v>953</v>
      </c>
      <c r="H170" s="350" t="s">
        <v>16</v>
      </c>
      <c r="I170" s="351" t="s">
        <v>954</v>
      </c>
      <c r="J170" s="442"/>
      <c r="K170" s="353" t="s">
        <v>742</v>
      </c>
      <c r="L170" s="358" t="s">
        <v>1184</v>
      </c>
      <c r="M170" s="354" t="str">
        <f>MID(Colors[[#This Row],[(R,G,B)]],2,FIND(",",Colors[[#This Row],[(R,G,B)]],2)-2)</f>
        <v>0</v>
      </c>
      <c r="N170" s="354" t="str">
        <f>MID(Colors[[#This Row],[(R,G,B)]],FIND(",",Colors[[#This Row],[(R,G,B)]],2)+1,FIND(",",Colors[[#This Row],[(R,G,B)]],FIND(",",Colors[[#This Row],[(R,G,B)]],2)+1)-FIND(",",Colors[[#This Row],[(R,G,B)]],2)-1)</f>
        <v>139</v>
      </c>
      <c r="O170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139</v>
      </c>
      <c r="P170" s="355">
        <f>SQRT((Colors[[#This Row],[Red]]-$R$3)^2+(Colors[[#This Row],[Green]]-$S$3)^2+(Colors[[#This Row],[Blue]]-$T$3)^2)</f>
        <v>178.68967513541457</v>
      </c>
    </row>
    <row r="171" spans="1:16" x14ac:dyDescent="0.25">
      <c r="A171" s="344" t="s">
        <v>1185</v>
      </c>
      <c r="B171" s="345" t="s">
        <v>1280</v>
      </c>
      <c r="C171" s="346" t="s">
        <v>228</v>
      </c>
      <c r="D171" s="413"/>
      <c r="E171" s="348" t="s">
        <v>819</v>
      </c>
      <c r="F171" s="349" t="s">
        <v>1058</v>
      </c>
      <c r="G171" s="350" t="s">
        <v>953</v>
      </c>
      <c r="H171" s="350" t="s">
        <v>16</v>
      </c>
      <c r="I171" s="351" t="s">
        <v>954</v>
      </c>
      <c r="J171" s="413"/>
      <c r="K171" s="353" t="s">
        <v>819</v>
      </c>
      <c r="L171" s="358" t="s">
        <v>1058</v>
      </c>
      <c r="M171" s="354" t="str">
        <f>MID(Colors[[#This Row],[(R,G,B)]],2,FIND(",",Colors[[#This Row],[(R,G,B)]],2)-2)</f>
        <v>218</v>
      </c>
      <c r="N171" s="354" t="str">
        <f>MID(Colors[[#This Row],[(R,G,B)]],FIND(",",Colors[[#This Row],[(R,G,B)]],2)+1,FIND(",",Colors[[#This Row],[(R,G,B)]],FIND(",",Colors[[#This Row],[(R,G,B)]],2)+1)-FIND(",",Colors[[#This Row],[(R,G,B)]],2)-1)</f>
        <v>112</v>
      </c>
      <c r="O171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214</v>
      </c>
      <c r="P171" s="355">
        <f>SQRT((Colors[[#This Row],[Red]]-$R$3)^2+(Colors[[#This Row],[Green]]-$S$3)^2+(Colors[[#This Row],[Blue]]-$T$3)^2)</f>
        <v>127.14558584551806</v>
      </c>
    </row>
    <row r="172" spans="1:16" x14ac:dyDescent="0.25">
      <c r="A172" s="344" t="s">
        <v>1186</v>
      </c>
      <c r="B172" s="345" t="s">
        <v>1280</v>
      </c>
      <c r="C172" s="346" t="s">
        <v>37</v>
      </c>
      <c r="D172" s="443"/>
      <c r="E172" s="348" t="s">
        <v>702</v>
      </c>
      <c r="F172" s="349" t="s">
        <v>1017</v>
      </c>
      <c r="G172" s="350" t="s">
        <v>953</v>
      </c>
      <c r="H172" s="350" t="s">
        <v>16</v>
      </c>
      <c r="I172" s="351" t="s">
        <v>985</v>
      </c>
      <c r="J172" s="443"/>
      <c r="K172" s="353" t="s">
        <v>702</v>
      </c>
      <c r="L172" s="358" t="s">
        <v>1017</v>
      </c>
      <c r="M172" s="354" t="str">
        <f>MID(Colors[[#This Row],[(R,G,B)]],2,FIND(",",Colors[[#This Row],[(R,G,B)]],2)-2)</f>
        <v>107</v>
      </c>
      <c r="N172" s="354" t="str">
        <f>MID(Colors[[#This Row],[(R,G,B)]],FIND(",",Colors[[#This Row],[(R,G,B)]],2)+1,FIND(",",Colors[[#This Row],[(R,G,B)]],FIND(",",Colors[[#This Row],[(R,G,B)]],2)+1)-FIND(",",Colors[[#This Row],[(R,G,B)]],2)-1)</f>
        <v>142</v>
      </c>
      <c r="O172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35</v>
      </c>
      <c r="P172" s="355">
        <f>SQRT((Colors[[#This Row],[Red]]-$R$3)^2+(Colors[[#This Row],[Green]]-$S$3)^2+(Colors[[#This Row],[Blue]]-$T$3)^2)</f>
        <v>211.84900282984577</v>
      </c>
    </row>
    <row r="173" spans="1:16" x14ac:dyDescent="0.25">
      <c r="A173" s="344" t="s">
        <v>1187</v>
      </c>
      <c r="B173" s="345" t="s">
        <v>1280</v>
      </c>
      <c r="C173" s="346" t="s">
        <v>225</v>
      </c>
      <c r="D173" s="441"/>
      <c r="E173" s="348" t="s">
        <v>815</v>
      </c>
      <c r="F173" s="349" t="s">
        <v>1173</v>
      </c>
      <c r="G173" s="350" t="s">
        <v>953</v>
      </c>
      <c r="H173" s="350" t="s">
        <v>16</v>
      </c>
      <c r="I173" s="351" t="s">
        <v>954</v>
      </c>
      <c r="J173" s="441"/>
      <c r="K173" s="353" t="s">
        <v>815</v>
      </c>
      <c r="L173" s="358" t="s">
        <v>1173</v>
      </c>
      <c r="M173" s="354" t="str">
        <f>MID(Colors[[#This Row],[(R,G,B)]],2,FIND(",",Colors[[#This Row],[(R,G,B)]],2)-2)</f>
        <v>238</v>
      </c>
      <c r="N173" s="354" t="str">
        <f>MID(Colors[[#This Row],[(R,G,B)]],FIND(",",Colors[[#This Row],[(R,G,B)]],2)+1,FIND(",",Colors[[#This Row],[(R,G,B)]],FIND(",",Colors[[#This Row],[(R,G,B)]],2)+1)-FIND(",",Colors[[#This Row],[(R,G,B)]],2)-1)</f>
        <v>130</v>
      </c>
      <c r="O173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238</v>
      </c>
      <c r="P173" s="355">
        <f>SQRT((Colors[[#This Row],[Red]]-$R$3)^2+(Colors[[#This Row],[Green]]-$S$3)^2+(Colors[[#This Row],[Blue]]-$T$3)^2)</f>
        <v>128.03905654135383</v>
      </c>
    </row>
    <row r="174" spans="1:16" x14ac:dyDescent="0.25">
      <c r="A174" s="344" t="s">
        <v>1188</v>
      </c>
      <c r="B174" s="345" t="s">
        <v>1280</v>
      </c>
      <c r="C174" s="346" t="s">
        <v>223</v>
      </c>
      <c r="D174" s="400"/>
      <c r="E174" s="348" t="s">
        <v>769</v>
      </c>
      <c r="F174" s="349" t="s">
        <v>990</v>
      </c>
      <c r="G174" s="350" t="s">
        <v>953</v>
      </c>
      <c r="H174" s="350" t="s">
        <v>16</v>
      </c>
      <c r="I174" s="351" t="s">
        <v>954</v>
      </c>
      <c r="J174" s="400"/>
      <c r="K174" s="353" t="s">
        <v>769</v>
      </c>
      <c r="L174" s="358" t="s">
        <v>990</v>
      </c>
      <c r="M174" s="354" t="str">
        <f>MID(Colors[[#This Row],[(R,G,B)]],2,FIND(",",Colors[[#This Row],[(R,G,B)]],2)-2)</f>
        <v>30</v>
      </c>
      <c r="N174" s="354" t="str">
        <f>MID(Colors[[#This Row],[(R,G,B)]],FIND(",",Colors[[#This Row],[(R,G,B)]],2)+1,FIND(",",Colors[[#This Row],[(R,G,B)]],FIND(",",Colors[[#This Row],[(R,G,B)]],2)+1)-FIND(",",Colors[[#This Row],[(R,G,B)]],2)-1)</f>
        <v>144</v>
      </c>
      <c r="O174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255</v>
      </c>
      <c r="P174" s="355">
        <f>SQRT((Colors[[#This Row],[Red]]-$R$3)^2+(Colors[[#This Row],[Green]]-$S$3)^2+(Colors[[#This Row],[Blue]]-$T$3)^2)</f>
        <v>123.5677951571525</v>
      </c>
    </row>
    <row r="175" spans="1:16" x14ac:dyDescent="0.25">
      <c r="A175" s="344" t="s">
        <v>1189</v>
      </c>
      <c r="B175" s="345" t="s">
        <v>1280</v>
      </c>
      <c r="C175" s="346" t="s">
        <v>220</v>
      </c>
      <c r="D175" s="377"/>
      <c r="E175" s="348" t="s">
        <v>979</v>
      </c>
      <c r="F175" s="349" t="s">
        <v>980</v>
      </c>
      <c r="G175" s="350" t="s">
        <v>953</v>
      </c>
      <c r="H175" s="350" t="s">
        <v>16</v>
      </c>
      <c r="I175" s="351" t="s">
        <v>954</v>
      </c>
      <c r="J175" s="377"/>
      <c r="K175" s="353" t="s">
        <v>979</v>
      </c>
      <c r="L175" s="358" t="s">
        <v>980</v>
      </c>
      <c r="M175" s="354" t="str">
        <f>MID(Colors[[#This Row],[(R,G,B)]],2,FIND(",",Colors[[#This Row],[(R,G,B)]],2)-2)</f>
        <v>255</v>
      </c>
      <c r="N175" s="354" t="str">
        <f>MID(Colors[[#This Row],[(R,G,B)]],FIND(",",Colors[[#This Row],[(R,G,B)]],2)+1,FIND(",",Colors[[#This Row],[(R,G,B)]],FIND(",",Colors[[#This Row],[(R,G,B)]],2)+1)-FIND(",",Colors[[#This Row],[(R,G,B)]],2)-1)</f>
        <v>128</v>
      </c>
      <c r="O175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128</v>
      </c>
      <c r="P175" s="355">
        <f>SQRT((Colors[[#This Row],[Red]]-$R$3)^2+(Colors[[#This Row],[Green]]-$S$3)^2+(Colors[[#This Row],[Blue]]-$T$3)^2)</f>
        <v>178.69806937961025</v>
      </c>
    </row>
    <row r="176" spans="1:16" x14ac:dyDescent="0.25">
      <c r="A176" s="378" t="s">
        <v>1190</v>
      </c>
      <c r="B176" s="345" t="s">
        <v>1280</v>
      </c>
      <c r="C176" s="346" t="s">
        <v>217</v>
      </c>
      <c r="D176" s="405"/>
      <c r="E176" s="348" t="s">
        <v>728</v>
      </c>
      <c r="F176" s="349" t="s">
        <v>1034</v>
      </c>
      <c r="G176" s="350" t="s">
        <v>953</v>
      </c>
      <c r="H176" s="350" t="s">
        <v>16</v>
      </c>
      <c r="I176" s="351" t="s">
        <v>954</v>
      </c>
      <c r="J176" s="405"/>
      <c r="K176" s="353" t="s">
        <v>728</v>
      </c>
      <c r="L176" s="358" t="s">
        <v>1034</v>
      </c>
      <c r="M176" s="354" t="str">
        <f>MID(Colors[[#This Row],[(R,G,B)]],2,FIND(",",Colors[[#This Row],[(R,G,B)]],2)-2)</f>
        <v>0</v>
      </c>
      <c r="N176" s="354" t="str">
        <f>MID(Colors[[#This Row],[(R,G,B)]],FIND(",",Colors[[#This Row],[(R,G,B)]],2)+1,FIND(",",Colors[[#This Row],[(R,G,B)]],FIND(",",Colors[[#This Row],[(R,G,B)]],2)+1)-FIND(",",Colors[[#This Row],[(R,G,B)]],2)-1)</f>
        <v>255</v>
      </c>
      <c r="O176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127</v>
      </c>
      <c r="P176" s="355">
        <f>SQRT((Colors[[#This Row],[Red]]-$R$3)^2+(Colors[[#This Row],[Green]]-$S$3)^2+(Colors[[#This Row],[Blue]]-$T$3)^2)</f>
        <v>179.6941846582688</v>
      </c>
    </row>
    <row r="177" spans="1:16" x14ac:dyDescent="0.25">
      <c r="A177" s="344" t="s">
        <v>1191</v>
      </c>
      <c r="B177" s="345" t="s">
        <v>1280</v>
      </c>
      <c r="C177" s="346" t="s">
        <v>214</v>
      </c>
      <c r="D177" s="401"/>
      <c r="E177" s="348" t="s">
        <v>696</v>
      </c>
      <c r="F177" s="349" t="s">
        <v>1023</v>
      </c>
      <c r="G177" s="350" t="s">
        <v>953</v>
      </c>
      <c r="H177" s="350" t="s">
        <v>16</v>
      </c>
      <c r="I177" s="351" t="s">
        <v>985</v>
      </c>
      <c r="J177" s="401"/>
      <c r="K177" s="353" t="s">
        <v>696</v>
      </c>
      <c r="L177" s="358" t="s">
        <v>1023</v>
      </c>
      <c r="M177" s="354" t="str">
        <f>MID(Colors[[#This Row],[(R,G,B)]],2,FIND(",",Colors[[#This Row],[(R,G,B)]],2)-2)</f>
        <v>255</v>
      </c>
      <c r="N177" s="354" t="str">
        <f>MID(Colors[[#This Row],[(R,G,B)]],FIND(",",Colors[[#This Row],[(R,G,B)]],2)+1,FIND(",",Colors[[#This Row],[(R,G,B)]],FIND(",",Colors[[#This Row],[(R,G,B)]],2)+1)-FIND(",",Colors[[#This Row],[(R,G,B)]],2)-1)</f>
        <v>255</v>
      </c>
      <c r="O177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177" s="355">
        <f>SQRT((Colors[[#This Row],[Red]]-$R$3)^2+(Colors[[#This Row],[Green]]-$S$3)^2+(Colors[[#This Row],[Blue]]-$T$3)^2)</f>
        <v>268.37660106648644</v>
      </c>
    </row>
    <row r="178" spans="1:16" x14ac:dyDescent="0.25">
      <c r="A178" s="344" t="s">
        <v>1192</v>
      </c>
      <c r="B178" s="345" t="s">
        <v>1281</v>
      </c>
      <c r="C178" s="346" t="s">
        <v>316</v>
      </c>
      <c r="D178" s="393"/>
      <c r="E178" s="348" t="s">
        <v>716</v>
      </c>
      <c r="F178" s="349" t="s">
        <v>972</v>
      </c>
      <c r="G178" s="350" t="s">
        <v>948</v>
      </c>
      <c r="H178" s="350" t="s">
        <v>16</v>
      </c>
      <c r="I178" s="351" t="s">
        <v>954</v>
      </c>
      <c r="J178" s="393"/>
      <c r="K178" s="353" t="s">
        <v>716</v>
      </c>
      <c r="L178" s="358" t="s">
        <v>972</v>
      </c>
      <c r="M178" s="354" t="str">
        <f>MID(Colors[[#This Row],[(R,G,B)]],2,FIND(",",Colors[[#This Row],[(R,G,B)]],2)-2)</f>
        <v>0</v>
      </c>
      <c r="N178" s="354" t="str">
        <f>MID(Colors[[#This Row],[(R,G,B)]],FIND(",",Colors[[#This Row],[(R,G,B)]],2)+1,FIND(",",Colors[[#This Row],[(R,G,B)]],FIND(",",Colors[[#This Row],[(R,G,B)]],2)+1)-FIND(",",Colors[[#This Row],[(R,G,B)]],2)-1)</f>
        <v>255</v>
      </c>
      <c r="O178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178" s="355">
        <f>SQRT((Colors[[#This Row],[Red]]-$R$3)^2+(Colors[[#This Row],[Green]]-$S$3)^2+(Colors[[#This Row],[Blue]]-$T$3)^2)</f>
        <v>275.41060255552981</v>
      </c>
    </row>
    <row r="179" spans="1:16" x14ac:dyDescent="0.25">
      <c r="A179" s="378" t="s">
        <v>1193</v>
      </c>
      <c r="B179" s="388" t="s">
        <v>1020</v>
      </c>
      <c r="C179" s="346" t="s">
        <v>212</v>
      </c>
      <c r="D179" s="387"/>
      <c r="E179" s="348" t="s">
        <v>813</v>
      </c>
      <c r="F179" s="349" t="s">
        <v>1002</v>
      </c>
      <c r="G179" s="350" t="s">
        <v>948</v>
      </c>
      <c r="H179" s="350" t="s">
        <v>16</v>
      </c>
      <c r="I179" s="351" t="s">
        <v>949</v>
      </c>
      <c r="J179" s="387"/>
      <c r="K179" s="353" t="s">
        <v>813</v>
      </c>
      <c r="L179" s="358" t="s">
        <v>1002</v>
      </c>
      <c r="M179" s="354" t="str">
        <f>MID(Colors[[#This Row],[(R,G,B)]],2,FIND(",",Colors[[#This Row],[(R,G,B)]],2)-2)</f>
        <v>221</v>
      </c>
      <c r="N179" s="354" t="str">
        <f>MID(Colors[[#This Row],[(R,G,B)]],FIND(",",Colors[[#This Row],[(R,G,B)]],2)+1,FIND(",",Colors[[#This Row],[(R,G,B)]],FIND(",",Colors[[#This Row],[(R,G,B)]],2)+1)-FIND(",",Colors[[#This Row],[(R,G,B)]],2)-1)</f>
        <v>160</v>
      </c>
      <c r="O179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221</v>
      </c>
      <c r="P179" s="355">
        <f>SQRT((Colors[[#This Row],[Red]]-$R$3)^2+(Colors[[#This Row],[Green]]-$S$3)^2+(Colors[[#This Row],[Blue]]-$T$3)^2)</f>
        <v>98.529183494028814</v>
      </c>
    </row>
    <row r="180" spans="1:16" x14ac:dyDescent="0.25">
      <c r="A180" s="344" t="s">
        <v>1194</v>
      </c>
      <c r="B180" s="345" t="s">
        <v>1194</v>
      </c>
      <c r="C180" s="346" t="s">
        <v>210</v>
      </c>
      <c r="D180" s="444"/>
      <c r="E180" s="348" t="s">
        <v>746</v>
      </c>
      <c r="F180" s="349" t="s">
        <v>1195</v>
      </c>
      <c r="G180" s="350" t="s">
        <v>953</v>
      </c>
      <c r="H180" s="350" t="s">
        <v>16</v>
      </c>
      <c r="I180" s="351" t="s">
        <v>1027</v>
      </c>
      <c r="J180" s="444"/>
      <c r="K180" s="353" t="s">
        <v>746</v>
      </c>
      <c r="L180" s="358" t="s">
        <v>1195</v>
      </c>
      <c r="M180" s="354" t="str">
        <f>MID(Colors[[#This Row],[(R,G,B)]],2,FIND(",",Colors[[#This Row],[(R,G,B)]],2)-2)</f>
        <v>0</v>
      </c>
      <c r="N180" s="354" t="str">
        <f>MID(Colors[[#This Row],[(R,G,B)]],FIND(",",Colors[[#This Row],[(R,G,B)]],2)+1,FIND(",",Colors[[#This Row],[(R,G,B)]],FIND(",",Colors[[#This Row],[(R,G,B)]],2)+1)-FIND(",",Colors[[#This Row],[(R,G,B)]],2)-1)</f>
        <v>255</v>
      </c>
      <c r="O180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255</v>
      </c>
      <c r="P180" s="355">
        <f>SQRT((Colors[[#This Row],[Red]]-$R$3)^2+(Colors[[#This Row],[Green]]-$S$3)^2+(Colors[[#This Row],[Blue]]-$T$3)^2)</f>
        <v>145.00344823486094</v>
      </c>
    </row>
    <row r="181" spans="1:16" x14ac:dyDescent="0.25">
      <c r="A181" s="378" t="s">
        <v>1196</v>
      </c>
      <c r="B181" s="345" t="s">
        <v>1194</v>
      </c>
      <c r="C181" s="346" t="s">
        <v>210</v>
      </c>
      <c r="D181" s="444"/>
      <c r="E181" s="348" t="s">
        <v>746</v>
      </c>
      <c r="F181" s="349" t="s">
        <v>1195</v>
      </c>
      <c r="G181" s="350" t="s">
        <v>948</v>
      </c>
      <c r="H181" s="350" t="s">
        <v>16</v>
      </c>
      <c r="I181" s="351" t="s">
        <v>1027</v>
      </c>
      <c r="J181" s="444"/>
      <c r="K181" s="353" t="s">
        <v>746</v>
      </c>
      <c r="L181" s="358" t="s">
        <v>1195</v>
      </c>
      <c r="M181" s="354" t="str">
        <f>MID(Colors[[#This Row],[(R,G,B)]],2,FIND(",",Colors[[#This Row],[(R,G,B)]],2)-2)</f>
        <v>0</v>
      </c>
      <c r="N181" s="354" t="str">
        <f>MID(Colors[[#This Row],[(R,G,B)]],FIND(",",Colors[[#This Row],[(R,G,B)]],2)+1,FIND(",",Colors[[#This Row],[(R,G,B)]],FIND(",",Colors[[#This Row],[(R,G,B)]],2)+1)-FIND(",",Colors[[#This Row],[(R,G,B)]],2)-1)</f>
        <v>255</v>
      </c>
      <c r="O181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255</v>
      </c>
      <c r="P181" s="355">
        <f>SQRT((Colors[[#This Row],[Red]]-$R$3)^2+(Colors[[#This Row],[Green]]-$S$3)^2+(Colors[[#This Row],[Blue]]-$T$3)^2)</f>
        <v>145.00344823486094</v>
      </c>
    </row>
    <row r="182" spans="1:16" x14ac:dyDescent="0.25">
      <c r="A182" s="344" t="s">
        <v>1197</v>
      </c>
      <c r="B182" s="345" t="s">
        <v>1194</v>
      </c>
      <c r="C182" s="346" t="s">
        <v>209</v>
      </c>
      <c r="D182" s="444"/>
      <c r="E182" s="348" t="s">
        <v>746</v>
      </c>
      <c r="F182" s="349" t="s">
        <v>1195</v>
      </c>
      <c r="G182" s="350" t="s">
        <v>948</v>
      </c>
      <c r="H182" s="350" t="s">
        <v>16</v>
      </c>
      <c r="I182" s="351" t="s">
        <v>1027</v>
      </c>
      <c r="J182" s="444"/>
      <c r="K182" s="353" t="s">
        <v>746</v>
      </c>
      <c r="L182" s="358" t="s">
        <v>1195</v>
      </c>
      <c r="M182" s="354" t="str">
        <f>MID(Colors[[#This Row],[(R,G,B)]],2,FIND(",",Colors[[#This Row],[(R,G,B)]],2)-2)</f>
        <v>0</v>
      </c>
      <c r="N182" s="354" t="str">
        <f>MID(Colors[[#This Row],[(R,G,B)]],FIND(",",Colors[[#This Row],[(R,G,B)]],2)+1,FIND(",",Colors[[#This Row],[(R,G,B)]],FIND(",",Colors[[#This Row],[(R,G,B)]],2)+1)-FIND(",",Colors[[#This Row],[(R,G,B)]],2)-1)</f>
        <v>255</v>
      </c>
      <c r="O182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255</v>
      </c>
      <c r="P182" s="355">
        <f>SQRT((Colors[[#This Row],[Red]]-$R$3)^2+(Colors[[#This Row],[Green]]-$S$3)^2+(Colors[[#This Row],[Blue]]-$T$3)^2)</f>
        <v>145.00344823486094</v>
      </c>
    </row>
    <row r="183" spans="1:16" x14ac:dyDescent="0.25">
      <c r="A183" s="378" t="s">
        <v>1198</v>
      </c>
      <c r="B183" s="345" t="s">
        <v>1194</v>
      </c>
      <c r="C183" s="346" t="s">
        <v>207</v>
      </c>
      <c r="D183" s="402"/>
      <c r="E183" s="348" t="s">
        <v>809</v>
      </c>
      <c r="F183" s="349" t="s">
        <v>998</v>
      </c>
      <c r="G183" s="350" t="s">
        <v>948</v>
      </c>
      <c r="H183" s="350" t="s">
        <v>16</v>
      </c>
      <c r="I183" s="351" t="s">
        <v>1027</v>
      </c>
      <c r="J183" s="402"/>
      <c r="K183" s="353" t="s">
        <v>809</v>
      </c>
      <c r="L183" s="358" t="s">
        <v>998</v>
      </c>
      <c r="M183" s="354" t="str">
        <f>MID(Colors[[#This Row],[(R,G,B)]],2,FIND(",",Colors[[#This Row],[(R,G,B)]],2)-2)</f>
        <v>128</v>
      </c>
      <c r="N183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183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128</v>
      </c>
      <c r="P183" s="355">
        <f>SQRT((Colors[[#This Row],[Red]]-$R$3)^2+(Colors[[#This Row],[Green]]-$S$3)^2+(Colors[[#This Row],[Blue]]-$T$3)^2)</f>
        <v>232.23694796478875</v>
      </c>
    </row>
    <row r="184" spans="1:16" x14ac:dyDescent="0.25">
      <c r="A184" s="344" t="s">
        <v>1199</v>
      </c>
      <c r="B184" s="345" t="s">
        <v>1022</v>
      </c>
      <c r="C184" s="346" t="s">
        <v>49</v>
      </c>
      <c r="D184" s="436"/>
      <c r="E184" s="348" t="s">
        <v>682</v>
      </c>
      <c r="F184" s="349" t="s">
        <v>1141</v>
      </c>
      <c r="G184" s="350" t="s">
        <v>953</v>
      </c>
      <c r="H184" s="350" t="s">
        <v>16</v>
      </c>
      <c r="I184" s="351" t="s">
        <v>1025</v>
      </c>
      <c r="J184" s="436"/>
      <c r="K184" s="353" t="s">
        <v>682</v>
      </c>
      <c r="L184" s="358" t="s">
        <v>1141</v>
      </c>
      <c r="M184" s="354" t="str">
        <f>MID(Colors[[#This Row],[(R,G,B)]],2,FIND(",",Colors[[#This Row],[(R,G,B)]],2)-2)</f>
        <v>255</v>
      </c>
      <c r="N184" s="354" t="str">
        <f>MID(Colors[[#This Row],[(R,G,B)]],FIND(",",Colors[[#This Row],[(R,G,B)]],2)+1,FIND(",",Colors[[#This Row],[(R,G,B)]],FIND(",",Colors[[#This Row],[(R,G,B)]],2)+1)-FIND(",",Colors[[#This Row],[(R,G,B)]],2)-1)</f>
        <v>215</v>
      </c>
      <c r="O184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184" s="355">
        <f>SQRT((Colors[[#This Row],[Red]]-$R$3)^2+(Colors[[#This Row],[Green]]-$S$3)^2+(Colors[[#This Row],[Blue]]-$T$3)^2)</f>
        <v>264.01893871463085</v>
      </c>
    </row>
    <row r="185" spans="1:16" x14ac:dyDescent="0.25">
      <c r="A185" s="344" t="s">
        <v>1200</v>
      </c>
      <c r="B185" s="345" t="s">
        <v>1194</v>
      </c>
      <c r="C185" s="346" t="s">
        <v>203</v>
      </c>
      <c r="D185" s="445"/>
      <c r="E185" s="348" t="s">
        <v>789</v>
      </c>
      <c r="F185" s="349" t="s">
        <v>1201</v>
      </c>
      <c r="G185" s="350" t="s">
        <v>948</v>
      </c>
      <c r="H185" s="350" t="s">
        <v>16</v>
      </c>
      <c r="I185" s="351" t="s">
        <v>1027</v>
      </c>
      <c r="J185" s="445"/>
      <c r="K185" s="353" t="s">
        <v>789</v>
      </c>
      <c r="L185" s="358" t="s">
        <v>1201</v>
      </c>
      <c r="M185" s="354" t="str">
        <f>MID(Colors[[#This Row],[(R,G,B)]],2,FIND(",",Colors[[#This Row],[(R,G,B)]],2)-2)</f>
        <v>138</v>
      </c>
      <c r="N185" s="354" t="str">
        <f>MID(Colors[[#This Row],[(R,G,B)]],FIND(",",Colors[[#This Row],[(R,G,B)]],2)+1,FIND(",",Colors[[#This Row],[(R,G,B)]],FIND(",",Colors[[#This Row],[(R,G,B)]],2)+1)-FIND(",",Colors[[#This Row],[(R,G,B)]],2)-1)</f>
        <v>43</v>
      </c>
      <c r="O185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226</v>
      </c>
      <c r="P185" s="355">
        <f>SQRT((Colors[[#This Row],[Red]]-$R$3)^2+(Colors[[#This Row],[Green]]-$S$3)^2+(Colors[[#This Row],[Blue]]-$T$3)^2)</f>
        <v>163.27584022138731</v>
      </c>
    </row>
    <row r="186" spans="1:16" x14ac:dyDescent="0.25">
      <c r="A186" s="344" t="s">
        <v>1202</v>
      </c>
      <c r="B186" s="345" t="s">
        <v>1280</v>
      </c>
      <c r="C186" s="346" t="s">
        <v>299</v>
      </c>
      <c r="D186" s="429"/>
      <c r="E186" s="348" t="s">
        <v>740</v>
      </c>
      <c r="F186" s="349" t="s">
        <v>1103</v>
      </c>
      <c r="G186" s="350" t="s">
        <v>953</v>
      </c>
      <c r="H186" s="350" t="s">
        <v>16</v>
      </c>
      <c r="I186" s="351" t="s">
        <v>954</v>
      </c>
      <c r="J186" s="429"/>
      <c r="K186" s="353" t="s">
        <v>740</v>
      </c>
      <c r="L186" s="358" t="s">
        <v>1103</v>
      </c>
      <c r="M186" s="354" t="str">
        <f>MID(Colors[[#This Row],[(R,G,B)]],2,FIND(",",Colors[[#This Row],[(R,G,B)]],2)-2)</f>
        <v>0</v>
      </c>
      <c r="N186" s="354" t="str">
        <f>MID(Colors[[#This Row],[(R,G,B)]],FIND(",",Colors[[#This Row],[(R,G,B)]],2)+1,FIND(",",Colors[[#This Row],[(R,G,B)]],FIND(",",Colors[[#This Row],[(R,G,B)]],2)+1)-FIND(",",Colors[[#This Row],[(R,G,B)]],2)-1)</f>
        <v>128</v>
      </c>
      <c r="O186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128</v>
      </c>
      <c r="P186" s="355">
        <f>SQRT((Colors[[#This Row],[Red]]-$R$3)^2+(Colors[[#This Row],[Green]]-$S$3)^2+(Colors[[#This Row],[Blue]]-$T$3)^2)</f>
        <v>189.09785826391584</v>
      </c>
    </row>
    <row r="187" spans="1:16" x14ac:dyDescent="0.25">
      <c r="A187" s="344" t="s">
        <v>1203</v>
      </c>
      <c r="B187" s="345" t="s">
        <v>1022</v>
      </c>
      <c r="C187" s="346" t="s">
        <v>372</v>
      </c>
      <c r="D187" s="366"/>
      <c r="E187" s="348" t="s">
        <v>825</v>
      </c>
      <c r="F187" s="349" t="s">
        <v>959</v>
      </c>
      <c r="G187" s="350" t="s">
        <v>953</v>
      </c>
      <c r="H187" s="350" t="s">
        <v>16</v>
      </c>
      <c r="I187" s="351" t="s">
        <v>1025</v>
      </c>
      <c r="J187" s="366"/>
      <c r="K187" s="353" t="s">
        <v>825</v>
      </c>
      <c r="L187" s="358" t="s">
        <v>959</v>
      </c>
      <c r="M187" s="354" t="str">
        <f>MID(Colors[[#This Row],[(R,G,B)]],2,FIND(",",Colors[[#This Row],[(R,G,B)]],2)-2)</f>
        <v>255</v>
      </c>
      <c r="N187" s="354" t="str">
        <f>MID(Colors[[#This Row],[(R,G,B)]],FIND(",",Colors[[#This Row],[(R,G,B)]],2)+1,FIND(",",Colors[[#This Row],[(R,G,B)]],FIND(",",Colors[[#This Row],[(R,G,B)]],2)+1)-FIND(",",Colors[[#This Row],[(R,G,B)]],2)-1)</f>
        <v>20</v>
      </c>
      <c r="O187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147</v>
      </c>
      <c r="P187" s="355">
        <f>SQRT((Colors[[#This Row],[Red]]-$R$3)^2+(Colors[[#This Row],[Green]]-$S$3)^2+(Colors[[#This Row],[Blue]]-$T$3)^2)</f>
        <v>238.20159529272678</v>
      </c>
    </row>
    <row r="188" spans="1:16" x14ac:dyDescent="0.25">
      <c r="A188" s="344" t="s">
        <v>1204</v>
      </c>
      <c r="B188" s="345" t="s">
        <v>1194</v>
      </c>
      <c r="C188" s="346" t="s">
        <v>196</v>
      </c>
      <c r="D188" s="402"/>
      <c r="E188" s="348" t="s">
        <v>809</v>
      </c>
      <c r="F188" s="349" t="s">
        <v>998</v>
      </c>
      <c r="G188" s="350" t="s">
        <v>948</v>
      </c>
      <c r="H188" s="350" t="s">
        <v>16</v>
      </c>
      <c r="I188" s="351" t="s">
        <v>1027</v>
      </c>
      <c r="J188" s="386"/>
      <c r="K188" s="353" t="s">
        <v>586</v>
      </c>
      <c r="L188" s="358" t="s">
        <v>998</v>
      </c>
      <c r="M188" s="354" t="str">
        <f>MID(Colors[[#This Row],[(R,G,B)]],2,FIND(",",Colors[[#This Row],[(R,G,B)]],2)-2)</f>
        <v>128</v>
      </c>
      <c r="N188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188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128</v>
      </c>
      <c r="P188" s="355">
        <f>SQRT((Colors[[#This Row],[Red]]-$R$3)^2+(Colors[[#This Row],[Green]]-$S$3)^2+(Colors[[#This Row],[Blue]]-$T$3)^2)</f>
        <v>232.23694796478875</v>
      </c>
    </row>
    <row r="189" spans="1:16" x14ac:dyDescent="0.25">
      <c r="A189" s="446" t="s">
        <v>1205</v>
      </c>
      <c r="B189" s="447" t="s">
        <v>1194</v>
      </c>
      <c r="C189" s="448" t="s">
        <v>192</v>
      </c>
      <c r="D189" s="449"/>
      <c r="E189" s="450" t="s">
        <v>765</v>
      </c>
      <c r="F189" s="451" t="s">
        <v>1206</v>
      </c>
      <c r="G189" s="358" t="s">
        <v>953</v>
      </c>
      <c r="H189" s="358" t="s">
        <v>16</v>
      </c>
      <c r="I189" s="452" t="s">
        <v>1027</v>
      </c>
      <c r="J189" s="449"/>
      <c r="K189" s="453" t="s">
        <v>765</v>
      </c>
      <c r="L189" s="358" t="s">
        <v>1206</v>
      </c>
      <c r="M189" s="454" t="str">
        <f>MID(Colors[[#This Row],[(R,G,B)]],2,FIND(",",Colors[[#This Row],[(R,G,B)]],2)-2)</f>
        <v>100</v>
      </c>
      <c r="N189" s="454" t="str">
        <f>MID(Colors[[#This Row],[(R,G,B)]],FIND(",",Colors[[#This Row],[(R,G,B)]],2)+1,FIND(",",Colors[[#This Row],[(R,G,B)]],FIND(",",Colors[[#This Row],[(R,G,B)]],2)+1)-FIND(",",Colors[[#This Row],[(R,G,B)]],2)-1)</f>
        <v>149</v>
      </c>
      <c r="O189" s="4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237</v>
      </c>
      <c r="P189" s="455">
        <f>SQRT((Colors[[#This Row],[Red]]-$R$3)^2+(Colors[[#This Row],[Green]]-$S$3)^2+(Colors[[#This Row],[Blue]]-$T$3)^2)</f>
        <v>66.917860097286436</v>
      </c>
    </row>
    <row r="190" spans="1:16" x14ac:dyDescent="0.25">
      <c r="A190" s="378" t="s">
        <v>1207</v>
      </c>
      <c r="B190" s="375" t="s">
        <v>1194</v>
      </c>
      <c r="C190" s="345" t="s">
        <v>189</v>
      </c>
      <c r="D190" s="402"/>
      <c r="E190" s="348" t="s">
        <v>809</v>
      </c>
      <c r="F190" s="349" t="s">
        <v>998</v>
      </c>
      <c r="G190" s="350" t="s">
        <v>948</v>
      </c>
      <c r="H190" s="350" t="s">
        <v>16</v>
      </c>
      <c r="I190" s="456" t="s">
        <v>1027</v>
      </c>
      <c r="J190" s="386"/>
      <c r="K190" s="353" t="s">
        <v>809</v>
      </c>
      <c r="L190" s="358" t="s">
        <v>998</v>
      </c>
      <c r="M190" s="457" t="str">
        <f>MID(Colors[[#This Row],[(R,G,B)]],2,FIND(",",Colors[[#This Row],[(R,G,B)]],2)-2)</f>
        <v>128</v>
      </c>
      <c r="N190" s="457" t="str">
        <f>MID(Colors[[#This Row],[(R,G,B)]],FIND(",",Colors[[#This Row],[(R,G,B)]],2)+1,FIND(",",Colors[[#This Row],[(R,G,B)]],FIND(",",Colors[[#This Row],[(R,G,B)]],2)+1)-FIND(",",Colors[[#This Row],[(R,G,B)]],2)-1)</f>
        <v>0</v>
      </c>
      <c r="O190" s="457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128</v>
      </c>
      <c r="P190" s="458">
        <f>SQRT((Colors[[#This Row],[Red]]-$R$3)^2+(Colors[[#This Row],[Green]]-$S$3)^2+(Colors[[#This Row],[Blue]]-$T$3)^2)</f>
        <v>232.23694796478875</v>
      </c>
    </row>
    <row r="191" spans="1:16" x14ac:dyDescent="0.25">
      <c r="A191" s="459" t="s">
        <v>1208</v>
      </c>
      <c r="B191" s="460" t="s">
        <v>1194</v>
      </c>
      <c r="C191" s="461" t="s">
        <v>185</v>
      </c>
      <c r="D191" s="462"/>
      <c r="E191" s="463" t="s">
        <v>811</v>
      </c>
      <c r="F191" s="464" t="s">
        <v>1209</v>
      </c>
      <c r="G191" s="354" t="s">
        <v>953</v>
      </c>
      <c r="H191" s="354" t="s">
        <v>16</v>
      </c>
      <c r="I191" s="465" t="s">
        <v>1027</v>
      </c>
      <c r="J191" s="462"/>
      <c r="K191" s="466" t="s">
        <v>811</v>
      </c>
      <c r="L191" s="454" t="s">
        <v>1209</v>
      </c>
      <c r="M191" s="354" t="str">
        <f>MID(Colors[[#This Row],[(R,G,B)]],2,FIND(",",Colors[[#This Row],[(R,G,B)]],2)-2)</f>
        <v>216</v>
      </c>
      <c r="N191" s="354" t="str">
        <f>MID(Colors[[#This Row],[(R,G,B)]],FIND(",",Colors[[#This Row],[(R,G,B)]],2)+1,FIND(",",Colors[[#This Row],[(R,G,B)]],FIND(",",Colors[[#This Row],[(R,G,B)]],2)+1)-FIND(",",Colors[[#This Row],[(R,G,B)]],2)-1)</f>
        <v>191</v>
      </c>
      <c r="O191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216</v>
      </c>
      <c r="P191" s="355">
        <f>SQRT((Colors[[#This Row],[Red]]-$R$3)^2+(Colors[[#This Row],[Green]]-$S$3)^2+(Colors[[#This Row],[Blue]]-$T$3)^2)</f>
        <v>84.539931393395392</v>
      </c>
    </row>
    <row r="192" spans="1:16" x14ac:dyDescent="0.25">
      <c r="A192" s="344" t="s">
        <v>1210</v>
      </c>
      <c r="B192" s="345" t="s">
        <v>1194</v>
      </c>
      <c r="C192" s="346" t="s">
        <v>184</v>
      </c>
      <c r="D192" s="467"/>
      <c r="E192" s="348" t="s">
        <v>763</v>
      </c>
      <c r="F192" s="349" t="s">
        <v>1211</v>
      </c>
      <c r="G192" s="350" t="s">
        <v>953</v>
      </c>
      <c r="H192" s="350" t="s">
        <v>16</v>
      </c>
      <c r="I192" s="351" t="s">
        <v>1027</v>
      </c>
      <c r="J192" s="467"/>
      <c r="K192" s="353" t="s">
        <v>763</v>
      </c>
      <c r="L192" s="358" t="s">
        <v>1211</v>
      </c>
      <c r="M192" s="354" t="str">
        <f>MID(Colors[[#This Row],[(R,G,B)]],2,FIND(",",Colors[[#This Row],[(R,G,B)]],2)-2)</f>
        <v>70</v>
      </c>
      <c r="N192" s="354" t="str">
        <f>MID(Colors[[#This Row],[(R,G,B)]],FIND(",",Colors[[#This Row],[(R,G,B)]],2)+1,FIND(",",Colors[[#This Row],[(R,G,B)]],FIND(",",Colors[[#This Row],[(R,G,B)]],2)+1)-FIND(",",Colors[[#This Row],[(R,G,B)]],2)-1)</f>
        <v>130</v>
      </c>
      <c r="O192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180</v>
      </c>
      <c r="P192" s="355">
        <f>SQRT((Colors[[#This Row],[Red]]-$R$3)^2+(Colors[[#This Row],[Green]]-$S$3)^2+(Colors[[#This Row],[Blue]]-$T$3)^2)</f>
        <v>114.13150310059007</v>
      </c>
    </row>
    <row r="193" spans="1:16" x14ac:dyDescent="0.25">
      <c r="A193" s="344" t="s">
        <v>1212</v>
      </c>
      <c r="B193" s="345" t="s">
        <v>1194</v>
      </c>
      <c r="C193" s="346" t="s">
        <v>182</v>
      </c>
      <c r="D193" s="467"/>
      <c r="E193" s="348" t="s">
        <v>763</v>
      </c>
      <c r="F193" s="349" t="s">
        <v>1211</v>
      </c>
      <c r="G193" s="350" t="s">
        <v>948</v>
      </c>
      <c r="H193" s="350" t="s">
        <v>16</v>
      </c>
      <c r="I193" s="351" t="s">
        <v>1027</v>
      </c>
      <c r="J193" s="467"/>
      <c r="K193" s="353" t="s">
        <v>763</v>
      </c>
      <c r="L193" s="358" t="s">
        <v>1211</v>
      </c>
      <c r="M193" s="354" t="str">
        <f>MID(Colors[[#This Row],[(R,G,B)]],2,FIND(",",Colors[[#This Row],[(R,G,B)]],2)-2)</f>
        <v>70</v>
      </c>
      <c r="N193" s="354" t="str">
        <f>MID(Colors[[#This Row],[(R,G,B)]],FIND(",",Colors[[#This Row],[(R,G,B)]],2)+1,FIND(",",Colors[[#This Row],[(R,G,B)]],FIND(",",Colors[[#This Row],[(R,G,B)]],2)+1)-FIND(",",Colors[[#This Row],[(R,G,B)]],2)-1)</f>
        <v>130</v>
      </c>
      <c r="O193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180</v>
      </c>
      <c r="P193" s="355">
        <f>SQRT((Colors[[#This Row],[Red]]-$R$3)^2+(Colors[[#This Row],[Green]]-$S$3)^2+(Colors[[#This Row],[Blue]]-$T$3)^2)</f>
        <v>114.13150310059007</v>
      </c>
    </row>
    <row r="194" spans="1:16" x14ac:dyDescent="0.25">
      <c r="A194" s="344" t="s">
        <v>1213</v>
      </c>
      <c r="B194" s="345" t="s">
        <v>1194</v>
      </c>
      <c r="C194" s="346" t="s">
        <v>178</v>
      </c>
      <c r="D194" s="468"/>
      <c r="E194" s="348" t="s">
        <v>787</v>
      </c>
      <c r="F194" s="349" t="s">
        <v>1214</v>
      </c>
      <c r="G194" s="350" t="s">
        <v>953</v>
      </c>
      <c r="H194" s="350" t="s">
        <v>16</v>
      </c>
      <c r="I194" s="351" t="s">
        <v>1027</v>
      </c>
      <c r="J194" s="468"/>
      <c r="K194" s="353" t="s">
        <v>787</v>
      </c>
      <c r="L194" s="358" t="s">
        <v>1214</v>
      </c>
      <c r="M194" s="354" t="str">
        <f>MID(Colors[[#This Row],[(R,G,B)]],2,FIND(",",Colors[[#This Row],[(R,G,B)]],2)-2)</f>
        <v>65</v>
      </c>
      <c r="N194" s="354" t="str">
        <f>MID(Colors[[#This Row],[(R,G,B)]],FIND(",",Colors[[#This Row],[(R,G,B)]],2)+1,FIND(",",Colors[[#This Row],[(R,G,B)]],FIND(",",Colors[[#This Row],[(R,G,B)]],2)+1)-FIND(",",Colors[[#This Row],[(R,G,B)]],2)-1)</f>
        <v>105</v>
      </c>
      <c r="O194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225</v>
      </c>
      <c r="P194" s="355">
        <f>SQRT((Colors[[#This Row],[Red]]-$R$3)^2+(Colors[[#This Row],[Green]]-$S$3)^2+(Colors[[#This Row],[Blue]]-$T$3)^2)</f>
        <v>123.2923355282071</v>
      </c>
    </row>
    <row r="195" spans="1:16" x14ac:dyDescent="0.25">
      <c r="A195" s="344" t="s">
        <v>1215</v>
      </c>
      <c r="B195" s="345" t="s">
        <v>1194</v>
      </c>
      <c r="C195" s="346" t="s">
        <v>175</v>
      </c>
      <c r="D195" s="469"/>
      <c r="E195" s="348" t="s">
        <v>769</v>
      </c>
      <c r="F195" s="349" t="s">
        <v>990</v>
      </c>
      <c r="G195" s="350" t="s">
        <v>948</v>
      </c>
      <c r="H195" s="350" t="s">
        <v>16</v>
      </c>
      <c r="I195" s="351" t="s">
        <v>949</v>
      </c>
      <c r="J195" s="469"/>
      <c r="K195" s="353" t="s">
        <v>769</v>
      </c>
      <c r="L195" s="358" t="s">
        <v>990</v>
      </c>
      <c r="M195" s="354" t="str">
        <f>MID(Colors[[#This Row],[(R,G,B)]],2,FIND(",",Colors[[#This Row],[(R,G,B)]],2)-2)</f>
        <v>30</v>
      </c>
      <c r="N195" s="354" t="str">
        <f>MID(Colors[[#This Row],[(R,G,B)]],FIND(",",Colors[[#This Row],[(R,G,B)]],2)+1,FIND(",",Colors[[#This Row],[(R,G,B)]],FIND(",",Colors[[#This Row],[(R,G,B)]],2)+1)-FIND(",",Colors[[#This Row],[(R,G,B)]],2)-1)</f>
        <v>144</v>
      </c>
      <c r="O195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255</v>
      </c>
      <c r="P195" s="355">
        <f>SQRT((Colors[[#This Row],[Red]]-$R$3)^2+(Colors[[#This Row],[Green]]-$S$3)^2+(Colors[[#This Row],[Blue]]-$T$3)^2)</f>
        <v>123.5677951571525</v>
      </c>
    </row>
    <row r="196" spans="1:16" x14ac:dyDescent="0.25">
      <c r="A196" s="344" t="s">
        <v>1216</v>
      </c>
      <c r="B196" s="345" t="s">
        <v>1194</v>
      </c>
      <c r="C196" s="346" t="s">
        <v>171</v>
      </c>
      <c r="D196" s="470"/>
      <c r="E196" s="348" t="s">
        <v>775</v>
      </c>
      <c r="F196" s="349" t="s">
        <v>1217</v>
      </c>
      <c r="G196" s="350" t="s">
        <v>948</v>
      </c>
      <c r="H196" s="350" t="s">
        <v>16</v>
      </c>
      <c r="I196" s="351" t="s">
        <v>949</v>
      </c>
      <c r="J196" s="470"/>
      <c r="K196" s="353" t="s">
        <v>775</v>
      </c>
      <c r="L196" s="358" t="s">
        <v>1217</v>
      </c>
      <c r="M196" s="354" t="str">
        <f>MID(Colors[[#This Row],[(R,G,B)]],2,FIND(",",Colors[[#This Row],[(R,G,B)]],2)-2)</f>
        <v>135</v>
      </c>
      <c r="N196" s="354" t="str">
        <f>MID(Colors[[#This Row],[(R,G,B)]],FIND(",",Colors[[#This Row],[(R,G,B)]],2)+1,FIND(",",Colors[[#This Row],[(R,G,B)]],FIND(",",Colors[[#This Row],[(R,G,B)]],2)+1)-FIND(",",Colors[[#This Row],[(R,G,B)]],2)-1)</f>
        <v>206</v>
      </c>
      <c r="O196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250</v>
      </c>
      <c r="P196" s="355">
        <f>SQRT((Colors[[#This Row],[Red]]-$R$3)^2+(Colors[[#This Row],[Green]]-$S$3)^2+(Colors[[#This Row],[Blue]]-$T$3)^2)</f>
        <v>15</v>
      </c>
    </row>
    <row r="197" spans="1:16" x14ac:dyDescent="0.25">
      <c r="A197" s="344" t="s">
        <v>1218</v>
      </c>
      <c r="B197" s="345" t="s">
        <v>1194</v>
      </c>
      <c r="C197" s="346" t="s">
        <v>167</v>
      </c>
      <c r="D197" s="471"/>
      <c r="E197" s="348" t="s">
        <v>771</v>
      </c>
      <c r="F197" s="349" t="s">
        <v>1219</v>
      </c>
      <c r="G197" s="350" t="s">
        <v>948</v>
      </c>
      <c r="H197" s="350" t="s">
        <v>16</v>
      </c>
      <c r="I197" s="351" t="s">
        <v>949</v>
      </c>
      <c r="J197" s="471"/>
      <c r="K197" s="353" t="s">
        <v>771</v>
      </c>
      <c r="L197" s="358" t="s">
        <v>1219</v>
      </c>
      <c r="M197" s="354" t="str">
        <f>MID(Colors[[#This Row],[(R,G,B)]],2,FIND(",",Colors[[#This Row],[(R,G,B)]],2)-2)</f>
        <v>173</v>
      </c>
      <c r="N197" s="354" t="str">
        <f>MID(Colors[[#This Row],[(R,G,B)]],FIND(",",Colors[[#This Row],[(R,G,B)]],2)+1,FIND(",",Colors[[#This Row],[(R,G,B)]],FIND(",",Colors[[#This Row],[(R,G,B)]],2)+1)-FIND(",",Colors[[#This Row],[(R,G,B)]],2)-1)</f>
        <v>216</v>
      </c>
      <c r="O197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230</v>
      </c>
      <c r="P197" s="355">
        <f>SQRT((Colors[[#This Row],[Red]]-$R$3)^2+(Colors[[#This Row],[Green]]-$S$3)^2+(Colors[[#This Row],[Blue]]-$T$3)^2)</f>
        <v>39.610604640676719</v>
      </c>
    </row>
    <row r="198" spans="1:16" x14ac:dyDescent="0.25">
      <c r="A198" s="378" t="s">
        <v>1220</v>
      </c>
      <c r="B198" s="345" t="s">
        <v>1022</v>
      </c>
      <c r="C198" s="346" t="s">
        <v>372</v>
      </c>
      <c r="D198" s="366"/>
      <c r="E198" s="348" t="s">
        <v>825</v>
      </c>
      <c r="F198" s="349" t="s">
        <v>959</v>
      </c>
      <c r="G198" s="350" t="s">
        <v>953</v>
      </c>
      <c r="H198" s="350" t="s">
        <v>16</v>
      </c>
      <c r="I198" s="351" t="s">
        <v>1025</v>
      </c>
      <c r="J198" s="366"/>
      <c r="K198" s="353" t="s">
        <v>825</v>
      </c>
      <c r="L198" s="358" t="s">
        <v>959</v>
      </c>
      <c r="M198" s="354" t="str">
        <f>MID(Colors[[#This Row],[(R,G,B)]],2,FIND(",",Colors[[#This Row],[(R,G,B)]],2)-2)</f>
        <v>255</v>
      </c>
      <c r="N198" s="354" t="str">
        <f>MID(Colors[[#This Row],[(R,G,B)]],FIND(",",Colors[[#This Row],[(R,G,B)]],2)+1,FIND(",",Colors[[#This Row],[(R,G,B)]],FIND(",",Colors[[#This Row],[(R,G,B)]],2)+1)-FIND(",",Colors[[#This Row],[(R,G,B)]],2)-1)</f>
        <v>20</v>
      </c>
      <c r="O198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147</v>
      </c>
      <c r="P198" s="355">
        <f>SQRT((Colors[[#This Row],[Red]]-$R$3)^2+(Colors[[#This Row],[Green]]-$S$3)^2+(Colors[[#This Row],[Blue]]-$T$3)^2)</f>
        <v>238.20159529272678</v>
      </c>
    </row>
    <row r="199" spans="1:16" x14ac:dyDescent="0.25">
      <c r="A199" s="344" t="s">
        <v>1221</v>
      </c>
      <c r="B199" s="345" t="s">
        <v>1194</v>
      </c>
      <c r="C199" s="346" t="s">
        <v>160</v>
      </c>
      <c r="D199" s="406"/>
      <c r="E199" s="348" t="s">
        <v>720</v>
      </c>
      <c r="F199" s="349" t="s">
        <v>1009</v>
      </c>
      <c r="G199" s="350" t="s">
        <v>953</v>
      </c>
      <c r="H199" s="350" t="s">
        <v>16</v>
      </c>
      <c r="I199" s="351" t="s">
        <v>1027</v>
      </c>
      <c r="J199" s="406"/>
      <c r="K199" s="353" t="s">
        <v>720</v>
      </c>
      <c r="L199" s="358" t="s">
        <v>1009</v>
      </c>
      <c r="M199" s="354" t="str">
        <f>MID(Colors[[#This Row],[(R,G,B)]],2,FIND(",",Colors[[#This Row],[(R,G,B)]],2)-2)</f>
        <v>144</v>
      </c>
      <c r="N199" s="354" t="str">
        <f>MID(Colors[[#This Row],[(R,G,B)]],FIND(",",Colors[[#This Row],[(R,G,B)]],2)+1,FIND(",",Colors[[#This Row],[(R,G,B)]],FIND(",",Colors[[#This Row],[(R,G,B)]],2)+1)-FIND(",",Colors[[#This Row],[(R,G,B)]],2)-1)</f>
        <v>238</v>
      </c>
      <c r="O199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144</v>
      </c>
      <c r="P199" s="355">
        <f>SQRT((Colors[[#This Row],[Red]]-$R$3)^2+(Colors[[#This Row],[Green]]-$S$3)^2+(Colors[[#This Row],[Blue]]-$T$3)^2)</f>
        <v>96.881370758262918</v>
      </c>
    </row>
    <row r="200" spans="1:16" x14ac:dyDescent="0.25">
      <c r="A200" s="344" t="s">
        <v>1222</v>
      </c>
      <c r="B200" s="345" t="s">
        <v>1194</v>
      </c>
      <c r="C200" s="346" t="s">
        <v>157</v>
      </c>
      <c r="D200" s="410"/>
      <c r="E200" s="348" t="s">
        <v>749</v>
      </c>
      <c r="F200" s="349" t="s">
        <v>1048</v>
      </c>
      <c r="G200" s="350" t="s">
        <v>948</v>
      </c>
      <c r="H200" s="350" t="s">
        <v>16</v>
      </c>
      <c r="I200" s="351" t="s">
        <v>1027</v>
      </c>
      <c r="J200" s="410"/>
      <c r="K200" s="353" t="s">
        <v>749</v>
      </c>
      <c r="L200" s="358" t="s">
        <v>1048</v>
      </c>
      <c r="M200" s="354" t="str">
        <f>MID(Colors[[#This Row],[(R,G,B)]],2,FIND(",",Colors[[#This Row],[(R,G,B)]],2)-2)</f>
        <v>0</v>
      </c>
      <c r="N200" s="354" t="str">
        <f>MID(Colors[[#This Row],[(R,G,B)]],FIND(",",Colors[[#This Row],[(R,G,B)]],2)+1,FIND(",",Colors[[#This Row],[(R,G,B)]],FIND(",",Colors[[#This Row],[(R,G,B)]],2)+1)-FIND(",",Colors[[#This Row],[(R,G,B)]],2)-1)</f>
        <v>206</v>
      </c>
      <c r="O200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209</v>
      </c>
      <c r="P200" s="355">
        <f>SQRT((Colors[[#This Row],[Red]]-$R$3)^2+(Colors[[#This Row],[Green]]-$S$3)^2+(Colors[[#This Row],[Blue]]-$T$3)^2)</f>
        <v>137.48090776540573</v>
      </c>
    </row>
    <row r="201" spans="1:16" x14ac:dyDescent="0.25">
      <c r="A201" s="344" t="s">
        <v>1223</v>
      </c>
      <c r="B201" s="345" t="s">
        <v>1194</v>
      </c>
      <c r="C201" s="346" t="s">
        <v>154</v>
      </c>
      <c r="D201" s="387"/>
      <c r="E201" s="348" t="s">
        <v>813</v>
      </c>
      <c r="F201" s="349" t="s">
        <v>1002</v>
      </c>
      <c r="G201" s="350" t="s">
        <v>948</v>
      </c>
      <c r="H201" s="350" t="s">
        <v>16</v>
      </c>
      <c r="I201" s="351" t="s">
        <v>949</v>
      </c>
      <c r="J201" s="387"/>
      <c r="K201" s="353" t="s">
        <v>813</v>
      </c>
      <c r="L201" s="358" t="s">
        <v>1002</v>
      </c>
      <c r="M201" s="354" t="str">
        <f>MID(Colors[[#This Row],[(R,G,B)]],2,FIND(",",Colors[[#This Row],[(R,G,B)]],2)-2)</f>
        <v>221</v>
      </c>
      <c r="N201" s="354" t="str">
        <f>MID(Colors[[#This Row],[(R,G,B)]],FIND(",",Colors[[#This Row],[(R,G,B)]],2)+1,FIND(",",Colors[[#This Row],[(R,G,B)]],FIND(",",Colors[[#This Row],[(R,G,B)]],2)+1)-FIND(",",Colors[[#This Row],[(R,G,B)]],2)-1)</f>
        <v>160</v>
      </c>
      <c r="O201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221</v>
      </c>
      <c r="P201" s="355">
        <f>SQRT((Colors[[#This Row],[Red]]-$R$3)^2+(Colors[[#This Row],[Green]]-$S$3)^2+(Colors[[#This Row],[Blue]]-$T$3)^2)</f>
        <v>98.529183494028814</v>
      </c>
    </row>
    <row r="202" spans="1:16" x14ac:dyDescent="0.25">
      <c r="A202" s="344" t="s">
        <v>1224</v>
      </c>
      <c r="B202" s="345" t="s">
        <v>1194</v>
      </c>
      <c r="C202" s="346" t="s">
        <v>150</v>
      </c>
      <c r="D202" s="398"/>
      <c r="E202" s="348" t="s">
        <v>761</v>
      </c>
      <c r="F202" s="349" t="s">
        <v>1015</v>
      </c>
      <c r="G202" s="350" t="s">
        <v>948</v>
      </c>
      <c r="H202" s="350" t="s">
        <v>16</v>
      </c>
      <c r="I202" s="351" t="s">
        <v>949</v>
      </c>
      <c r="J202" s="398"/>
      <c r="K202" s="353" t="s">
        <v>761</v>
      </c>
      <c r="L202" s="358" t="s">
        <v>1015</v>
      </c>
      <c r="M202" s="354" t="str">
        <f>MID(Colors[[#This Row],[(R,G,B)]],2,FIND(",",Colors[[#This Row],[(R,G,B)]],2)-2)</f>
        <v>95</v>
      </c>
      <c r="N202" s="354" t="str">
        <f>MID(Colors[[#This Row],[(R,G,B)]],FIND(",",Colors[[#This Row],[(R,G,B)]],2)+1,FIND(",",Colors[[#This Row],[(R,G,B)]],FIND(",",Colors[[#This Row],[(R,G,B)]],2)+1)-FIND(",",Colors[[#This Row],[(R,G,B)]],2)-1)</f>
        <v>158</v>
      </c>
      <c r="O202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160</v>
      </c>
      <c r="P202" s="355">
        <f>SQRT((Colors[[#This Row],[Red]]-$R$3)^2+(Colors[[#This Row],[Green]]-$S$3)^2+(Colors[[#This Row],[Blue]]-$T$3)^2)</f>
        <v>97.616596949494195</v>
      </c>
    </row>
    <row r="203" spans="1:16" x14ac:dyDescent="0.25">
      <c r="A203" s="344" t="s">
        <v>1225</v>
      </c>
      <c r="B203" s="345" t="s">
        <v>1194</v>
      </c>
      <c r="C203" s="346" t="s">
        <v>147</v>
      </c>
      <c r="D203" s="444"/>
      <c r="E203" s="348" t="s">
        <v>746</v>
      </c>
      <c r="F203" s="349" t="s">
        <v>1195</v>
      </c>
      <c r="G203" s="350" t="s">
        <v>948</v>
      </c>
      <c r="H203" s="350" t="s">
        <v>16</v>
      </c>
      <c r="I203" s="351" t="s">
        <v>949</v>
      </c>
      <c r="J203" s="444"/>
      <c r="K203" s="353" t="s">
        <v>746</v>
      </c>
      <c r="L203" s="358" t="s">
        <v>1195</v>
      </c>
      <c r="M203" s="354" t="str">
        <f>MID(Colors[[#This Row],[(R,G,B)]],2,FIND(",",Colors[[#This Row],[(R,G,B)]],2)-2)</f>
        <v>0</v>
      </c>
      <c r="N203" s="354" t="str">
        <f>MID(Colors[[#This Row],[(R,G,B)]],FIND(",",Colors[[#This Row],[(R,G,B)]],2)+1,FIND(",",Colors[[#This Row],[(R,G,B)]],FIND(",",Colors[[#This Row],[(R,G,B)]],2)+1)-FIND(",",Colors[[#This Row],[(R,G,B)]],2)-1)</f>
        <v>255</v>
      </c>
      <c r="O203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255</v>
      </c>
      <c r="P203" s="355">
        <f>SQRT((Colors[[#This Row],[Red]]-$R$3)^2+(Colors[[#This Row],[Green]]-$S$3)^2+(Colors[[#This Row],[Blue]]-$T$3)^2)</f>
        <v>145.00344823486094</v>
      </c>
    </row>
    <row r="204" spans="1:16" x14ac:dyDescent="0.25">
      <c r="A204" s="344" t="s">
        <v>1226</v>
      </c>
      <c r="B204" s="345" t="s">
        <v>1280</v>
      </c>
      <c r="C204" s="346" t="s">
        <v>36</v>
      </c>
      <c r="D204" s="413"/>
      <c r="E204" s="348" t="s">
        <v>819</v>
      </c>
      <c r="F204" s="349" t="s">
        <v>1058</v>
      </c>
      <c r="G204" s="350" t="s">
        <v>953</v>
      </c>
      <c r="H204" s="350" t="s">
        <v>16</v>
      </c>
      <c r="I204" s="351" t="s">
        <v>1027</v>
      </c>
      <c r="J204" s="413"/>
      <c r="K204" s="353" t="s">
        <v>819</v>
      </c>
      <c r="L204" s="358" t="s">
        <v>1058</v>
      </c>
      <c r="M204" s="354" t="str">
        <f>MID(Colors[[#This Row],[(R,G,B)]],2,FIND(",",Colors[[#This Row],[(R,G,B)]],2)-2)</f>
        <v>218</v>
      </c>
      <c r="N204" s="354" t="str">
        <f>MID(Colors[[#This Row],[(R,G,B)]],FIND(",",Colors[[#This Row],[(R,G,B)]],2)+1,FIND(",",Colors[[#This Row],[(R,G,B)]],FIND(",",Colors[[#This Row],[(R,G,B)]],2)+1)-FIND(",",Colors[[#This Row],[(R,G,B)]],2)-1)</f>
        <v>112</v>
      </c>
      <c r="O204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214</v>
      </c>
      <c r="P204" s="355">
        <f>SQRT((Colors[[#This Row],[Red]]-$R$3)^2+(Colors[[#This Row],[Green]]-$S$3)^2+(Colors[[#This Row],[Blue]]-$T$3)^2)</f>
        <v>127.14558584551806</v>
      </c>
    </row>
    <row r="205" spans="1:16" x14ac:dyDescent="0.25">
      <c r="A205" s="344" t="s">
        <v>1227</v>
      </c>
      <c r="B205" s="345" t="s">
        <v>1280</v>
      </c>
      <c r="C205" s="346" t="s">
        <v>146</v>
      </c>
      <c r="D205" s="472"/>
      <c r="E205" s="348" t="s">
        <v>740</v>
      </c>
      <c r="F205" s="349" t="s">
        <v>1103</v>
      </c>
      <c r="G205" s="350" t="s">
        <v>953</v>
      </c>
      <c r="H205" s="350" t="s">
        <v>16</v>
      </c>
      <c r="I205" s="351" t="s">
        <v>954</v>
      </c>
      <c r="J205" s="472"/>
      <c r="K205" s="353" t="s">
        <v>740</v>
      </c>
      <c r="L205" s="358" t="s">
        <v>1103</v>
      </c>
      <c r="M205" s="354" t="str">
        <f>MID(Colors[[#This Row],[(R,G,B)]],2,FIND(",",Colors[[#This Row],[(R,G,B)]],2)-2)</f>
        <v>0</v>
      </c>
      <c r="N205" s="354" t="str">
        <f>MID(Colors[[#This Row],[(R,G,B)]],FIND(",",Colors[[#This Row],[(R,G,B)]],2)+1,FIND(",",Colors[[#This Row],[(R,G,B)]],FIND(",",Colors[[#This Row],[(R,G,B)]],2)+1)-FIND(",",Colors[[#This Row],[(R,G,B)]],2)-1)</f>
        <v>128</v>
      </c>
      <c r="O205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128</v>
      </c>
      <c r="P205" s="355">
        <f>SQRT((Colors[[#This Row],[Red]]-$R$3)^2+(Colors[[#This Row],[Green]]-$S$3)^2+(Colors[[#This Row],[Blue]]-$T$3)^2)</f>
        <v>189.09785826391584</v>
      </c>
    </row>
    <row r="206" spans="1:16" x14ac:dyDescent="0.25">
      <c r="A206" s="344" t="s">
        <v>1228</v>
      </c>
      <c r="B206" s="345" t="s">
        <v>1280</v>
      </c>
      <c r="C206" s="346" t="s">
        <v>415</v>
      </c>
      <c r="D206" s="379"/>
      <c r="E206" s="348" t="s">
        <v>851</v>
      </c>
      <c r="F206" s="349" t="s">
        <v>984</v>
      </c>
      <c r="G206" s="350" t="s">
        <v>953</v>
      </c>
      <c r="H206" s="350" t="s">
        <v>16</v>
      </c>
      <c r="I206" s="351" t="s">
        <v>985</v>
      </c>
      <c r="J206" s="379"/>
      <c r="K206" s="353" t="s">
        <v>851</v>
      </c>
      <c r="L206" s="358" t="s">
        <v>984</v>
      </c>
      <c r="M206" s="354" t="str">
        <f>MID(Colors[[#This Row],[(R,G,B)]],2,FIND(",",Colors[[#This Row],[(R,G,B)]],2)-2)</f>
        <v>139</v>
      </c>
      <c r="N206" s="354" t="str">
        <f>MID(Colors[[#This Row],[(R,G,B)]],FIND(",",Colors[[#This Row],[(R,G,B)]],2)+1,FIND(",",Colors[[#This Row],[(R,G,B)]],FIND(",",Colors[[#This Row],[(R,G,B)]],2)+1)-FIND(",",Colors[[#This Row],[(R,G,B)]],2)-1)</f>
        <v>69</v>
      </c>
      <c r="O206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19</v>
      </c>
      <c r="P206" s="355">
        <f>SQRT((Colors[[#This Row],[Red]]-$R$3)^2+(Colors[[#This Row],[Green]]-$S$3)^2+(Colors[[#This Row],[Blue]]-$T$3)^2)</f>
        <v>255.81438583472979</v>
      </c>
    </row>
    <row r="207" spans="1:16" x14ac:dyDescent="0.25">
      <c r="A207" s="344" t="s">
        <v>1229</v>
      </c>
      <c r="B207" s="345" t="s">
        <v>1280</v>
      </c>
      <c r="C207" s="346" t="s">
        <v>415</v>
      </c>
      <c r="D207" s="379"/>
      <c r="E207" s="348" t="s">
        <v>851</v>
      </c>
      <c r="F207" s="349" t="s">
        <v>984</v>
      </c>
      <c r="G207" s="350" t="s">
        <v>953</v>
      </c>
      <c r="H207" s="350" t="s">
        <v>16</v>
      </c>
      <c r="I207" s="351" t="s">
        <v>985</v>
      </c>
      <c r="J207" s="379"/>
      <c r="K207" s="353" t="s">
        <v>851</v>
      </c>
      <c r="L207" s="358" t="s">
        <v>984</v>
      </c>
      <c r="M207" s="354" t="str">
        <f>MID(Colors[[#This Row],[(R,G,B)]],2,FIND(",",Colors[[#This Row],[(R,G,B)]],2)-2)</f>
        <v>139</v>
      </c>
      <c r="N207" s="354" t="str">
        <f>MID(Colors[[#This Row],[(R,G,B)]],FIND(",",Colors[[#This Row],[(R,G,B)]],2)+1,FIND(",",Colors[[#This Row],[(R,G,B)]],FIND(",",Colors[[#This Row],[(R,G,B)]],2)+1)-FIND(",",Colors[[#This Row],[(R,G,B)]],2)-1)</f>
        <v>69</v>
      </c>
      <c r="O207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19</v>
      </c>
      <c r="P207" s="355">
        <f>SQRT((Colors[[#This Row],[Red]]-$R$3)^2+(Colors[[#This Row],[Green]]-$S$3)^2+(Colors[[#This Row],[Blue]]-$T$3)^2)</f>
        <v>255.81438583472979</v>
      </c>
    </row>
    <row r="208" spans="1:16" x14ac:dyDescent="0.25">
      <c r="A208" s="344" t="s">
        <v>1230</v>
      </c>
      <c r="B208" s="345" t="s">
        <v>1280</v>
      </c>
      <c r="C208" s="346" t="s">
        <v>143</v>
      </c>
      <c r="D208" s="473"/>
      <c r="E208" s="348" t="s">
        <v>654</v>
      </c>
      <c r="F208" s="349" t="s">
        <v>1231</v>
      </c>
      <c r="G208" s="350" t="s">
        <v>953</v>
      </c>
      <c r="H208" s="350" t="s">
        <v>16</v>
      </c>
      <c r="I208" s="351" t="s">
        <v>954</v>
      </c>
      <c r="J208" s="473"/>
      <c r="K208" s="353" t="s">
        <v>654</v>
      </c>
      <c r="L208" s="358" t="s">
        <v>1231</v>
      </c>
      <c r="M208" s="354" t="str">
        <f>MID(Colors[[#This Row],[(R,G,B)]],2,FIND(",",Colors[[#This Row],[(R,G,B)]],2)-2)</f>
        <v>165</v>
      </c>
      <c r="N208" s="354" t="str">
        <f>MID(Colors[[#This Row],[(R,G,B)]],FIND(",",Colors[[#This Row],[(R,G,B)]],2)+1,FIND(",",Colors[[#This Row],[(R,G,B)]],FIND(",",Colors[[#This Row],[(R,G,B)]],2)+1)-FIND(",",Colors[[#This Row],[(R,G,B)]],2)-1)</f>
        <v>42</v>
      </c>
      <c r="O208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42</v>
      </c>
      <c r="P208" s="355">
        <f>SQRT((Colors[[#This Row],[Red]]-$R$3)^2+(Colors[[#This Row],[Green]]-$S$3)^2+(Colors[[#This Row],[Blue]]-$T$3)^2)</f>
        <v>255.03921267130667</v>
      </c>
    </row>
    <row r="209" spans="1:16" ht="15.75" thickBot="1" x14ac:dyDescent="0.3">
      <c r="A209" s="344" t="s">
        <v>1232</v>
      </c>
      <c r="B209" s="345" t="s">
        <v>1020</v>
      </c>
      <c r="C209" s="346" t="s">
        <v>143</v>
      </c>
      <c r="D209" s="473"/>
      <c r="E209" s="348" t="s">
        <v>654</v>
      </c>
      <c r="F209" s="349" t="s">
        <v>1231</v>
      </c>
      <c r="G209" s="350" t="s">
        <v>948</v>
      </c>
      <c r="H209" s="350" t="s">
        <v>16</v>
      </c>
      <c r="I209" s="351" t="s">
        <v>954</v>
      </c>
      <c r="J209" s="473"/>
      <c r="K209" s="353" t="s">
        <v>654</v>
      </c>
      <c r="L209" s="358" t="s">
        <v>1231</v>
      </c>
      <c r="M209" s="354" t="str">
        <f>MID(Colors[[#This Row],[(R,G,B)]],2,FIND(",",Colors[[#This Row],[(R,G,B)]],2)-2)</f>
        <v>165</v>
      </c>
      <c r="N209" s="354" t="str">
        <f>MID(Colors[[#This Row],[(R,G,B)]],FIND(",",Colors[[#This Row],[(R,G,B)]],2)+1,FIND(",",Colors[[#This Row],[(R,G,B)]],FIND(",",Colors[[#This Row],[(R,G,B)]],2)+1)-FIND(",",Colors[[#This Row],[(R,G,B)]],2)-1)</f>
        <v>42</v>
      </c>
      <c r="O209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42</v>
      </c>
      <c r="P209" s="355">
        <f>SQRT((Colors[[#This Row],[Red]]-$R$3)^2+(Colors[[#This Row],[Green]]-$S$3)^2+(Colors[[#This Row],[Blue]]-$T$3)^2)</f>
        <v>255.03921267130667</v>
      </c>
    </row>
    <row r="210" spans="1:16" ht="15.75" thickBot="1" x14ac:dyDescent="0.3">
      <c r="A210" s="344" t="s">
        <v>1233</v>
      </c>
      <c r="B210" s="345" t="s">
        <v>1280</v>
      </c>
      <c r="C210" s="346" t="s">
        <v>137</v>
      </c>
      <c r="D210" s="474"/>
      <c r="E210" s="475" t="s">
        <v>1089</v>
      </c>
      <c r="F210" s="349" t="s">
        <v>1090</v>
      </c>
      <c r="G210" s="350" t="s">
        <v>953</v>
      </c>
      <c r="H210" s="350" t="s">
        <v>16</v>
      </c>
      <c r="I210" s="351" t="s">
        <v>954</v>
      </c>
      <c r="J210" s="425"/>
      <c r="K210" s="353" t="s">
        <v>1089</v>
      </c>
      <c r="L210" s="358" t="s">
        <v>1090</v>
      </c>
      <c r="M210" s="354" t="str">
        <f>MID(Colors[[#This Row],[(R,G,B)]],2,FIND(",",Colors[[#This Row],[(R,G,B)]],2)-2)</f>
        <v>255</v>
      </c>
      <c r="N210" s="354" t="str">
        <f>MID(Colors[[#This Row],[(R,G,B)]],FIND(",",Colors[[#This Row],[(R,G,B)]],2)+1,FIND(",",Colors[[#This Row],[(R,G,B)]],FIND(",",Colors[[#This Row],[(R,G,B)]],2)+1)-FIND(",",Colors[[#This Row],[(R,G,B)]],2)-1)</f>
        <v>128</v>
      </c>
      <c r="O210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210" s="355">
        <f>SQRT((Colors[[#This Row],[Red]]-$R$3)^2+(Colors[[#This Row],[Green]]-$S$3)^2+(Colors[[#This Row],[Blue]]-$T$3)^2)</f>
        <v>275.15268488604647</v>
      </c>
    </row>
    <row r="211" spans="1:16" ht="15.75" thickBot="1" x14ac:dyDescent="0.3">
      <c r="A211" s="344" t="s">
        <v>1234</v>
      </c>
      <c r="B211" s="345" t="s">
        <v>1280</v>
      </c>
      <c r="C211" s="346" t="s">
        <v>415</v>
      </c>
      <c r="D211" s="476"/>
      <c r="E211" s="475" t="s">
        <v>851</v>
      </c>
      <c r="F211" s="349" t="s">
        <v>984</v>
      </c>
      <c r="G211" s="350" t="s">
        <v>953</v>
      </c>
      <c r="H211" s="350" t="s">
        <v>16</v>
      </c>
      <c r="I211" s="351" t="s">
        <v>985</v>
      </c>
      <c r="J211" s="379"/>
      <c r="K211" s="353" t="s">
        <v>851</v>
      </c>
      <c r="L211" s="358" t="s">
        <v>984</v>
      </c>
      <c r="M211" s="354" t="str">
        <f>MID(Colors[[#This Row],[(R,G,B)]],2,FIND(",",Colors[[#This Row],[(R,G,B)]],2)-2)</f>
        <v>139</v>
      </c>
      <c r="N211" s="354" t="str">
        <f>MID(Colors[[#This Row],[(R,G,B)]],FIND(",",Colors[[#This Row],[(R,G,B)]],2)+1,FIND(",",Colors[[#This Row],[(R,G,B)]],FIND(",",Colors[[#This Row],[(R,G,B)]],2)+1)-FIND(",",Colors[[#This Row],[(R,G,B)]],2)-1)</f>
        <v>69</v>
      </c>
      <c r="O211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19</v>
      </c>
      <c r="P211" s="355">
        <f>SQRT((Colors[[#This Row],[Red]]-$R$3)^2+(Colors[[#This Row],[Green]]-$S$3)^2+(Colors[[#This Row],[Blue]]-$T$3)^2)</f>
        <v>255.81438583472979</v>
      </c>
    </row>
    <row r="212" spans="1:16" ht="15.75" thickBot="1" x14ac:dyDescent="0.3">
      <c r="A212" s="344" t="s">
        <v>1235</v>
      </c>
      <c r="B212" s="345" t="s">
        <v>1020</v>
      </c>
      <c r="C212" s="346" t="s">
        <v>134</v>
      </c>
      <c r="D212" s="477"/>
      <c r="E212" s="475" t="s">
        <v>956</v>
      </c>
      <c r="F212" s="349" t="s">
        <v>957</v>
      </c>
      <c r="G212" s="350" t="s">
        <v>948</v>
      </c>
      <c r="H212" s="350" t="s">
        <v>16</v>
      </c>
      <c r="I212" s="351" t="s">
        <v>985</v>
      </c>
      <c r="J212" s="359"/>
      <c r="K212" s="353" t="s">
        <v>956</v>
      </c>
      <c r="L212" s="358" t="s">
        <v>957</v>
      </c>
      <c r="M212" s="354" t="str">
        <f>MID(Colors[[#This Row],[(R,G,B)]],2,FIND(",",Colors[[#This Row],[(R,G,B)]],2)-2)</f>
        <v>255</v>
      </c>
      <c r="N212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212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255</v>
      </c>
      <c r="P212" s="355">
        <f>SQRT((Colors[[#This Row],[Red]]-$R$3)^2+(Colors[[#This Row],[Green]]-$S$3)^2+(Colors[[#This Row],[Blue]]-$T$3)^2)</f>
        <v>239.240464804765</v>
      </c>
    </row>
    <row r="213" spans="1:16" x14ac:dyDescent="0.25">
      <c r="A213" s="344" t="s">
        <v>1236</v>
      </c>
      <c r="B213" s="345" t="s">
        <v>1281</v>
      </c>
      <c r="C213" s="346" t="s">
        <v>130</v>
      </c>
      <c r="D213" s="478"/>
      <c r="E213" s="475" t="s">
        <v>785</v>
      </c>
      <c r="F213" s="349" t="s">
        <v>966</v>
      </c>
      <c r="G213" s="350" t="s">
        <v>948</v>
      </c>
      <c r="H213" s="350" t="s">
        <v>16</v>
      </c>
      <c r="I213" s="351" t="s">
        <v>1025</v>
      </c>
      <c r="J213" s="369"/>
      <c r="K213" s="353" t="s">
        <v>785</v>
      </c>
      <c r="L213" s="358" t="s">
        <v>966</v>
      </c>
      <c r="M213" s="354" t="str">
        <f>MID(Colors[[#This Row],[(R,G,B)]],2,FIND(",",Colors[[#This Row],[(R,G,B)]],2)-2)</f>
        <v>0</v>
      </c>
      <c r="N213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213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255</v>
      </c>
      <c r="P213" s="355">
        <f>SQRT((Colors[[#This Row],[Red]]-$R$3)^2+(Colors[[#This Row],[Green]]-$S$3)^2+(Colors[[#This Row],[Blue]]-$T$3)^2)</f>
        <v>247.10524073762579</v>
      </c>
    </row>
    <row r="214" spans="1:16" x14ac:dyDescent="0.25">
      <c r="A214" s="378" t="s">
        <v>1237</v>
      </c>
      <c r="B214" s="345" t="s">
        <v>1280</v>
      </c>
      <c r="C214" s="346" t="s">
        <v>127</v>
      </c>
      <c r="D214" s="424"/>
      <c r="E214" s="348" t="s">
        <v>714</v>
      </c>
      <c r="F214" s="349" t="s">
        <v>1084</v>
      </c>
      <c r="G214" s="350" t="s">
        <v>953</v>
      </c>
      <c r="H214" s="350" t="s">
        <v>16</v>
      </c>
      <c r="I214" s="351" t="s">
        <v>954</v>
      </c>
      <c r="J214" s="424"/>
      <c r="K214" s="353" t="s">
        <v>714</v>
      </c>
      <c r="L214" s="358" t="s">
        <v>1084</v>
      </c>
      <c r="M214" s="354" t="str">
        <f>MID(Colors[[#This Row],[(R,G,B)]],2,FIND(",",Colors[[#This Row],[(R,G,B)]],2)-2)</f>
        <v>34</v>
      </c>
      <c r="N214" s="354" t="str">
        <f>MID(Colors[[#This Row],[(R,G,B)]],FIND(",",Colors[[#This Row],[(R,G,B)]],2)+1,FIND(",",Colors[[#This Row],[(R,G,B)]],FIND(",",Colors[[#This Row],[(R,G,B)]],2)+1)-FIND(",",Colors[[#This Row],[(R,G,B)]],2)-1)</f>
        <v>139</v>
      </c>
      <c r="O214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34</v>
      </c>
      <c r="P214" s="355">
        <f>SQRT((Colors[[#This Row],[Red]]-$R$3)^2+(Colors[[#This Row],[Green]]-$S$3)^2+(Colors[[#This Row],[Blue]]-$T$3)^2)</f>
        <v>234.71472045868788</v>
      </c>
    </row>
    <row r="215" spans="1:16" x14ac:dyDescent="0.25">
      <c r="A215" s="344" t="s">
        <v>1238</v>
      </c>
      <c r="B215" s="345" t="s">
        <v>1280</v>
      </c>
      <c r="C215" s="346" t="s">
        <v>124</v>
      </c>
      <c r="D215" s="467"/>
      <c r="E215" s="348" t="s">
        <v>763</v>
      </c>
      <c r="F215" s="349" t="s">
        <v>1211</v>
      </c>
      <c r="G215" s="350" t="s">
        <v>953</v>
      </c>
      <c r="H215" s="350" t="s">
        <v>16</v>
      </c>
      <c r="I215" s="351" t="s">
        <v>954</v>
      </c>
      <c r="J215" s="467"/>
      <c r="K215" s="353" t="s">
        <v>763</v>
      </c>
      <c r="L215" s="358" t="s">
        <v>1211</v>
      </c>
      <c r="M215" s="354" t="str">
        <f>MID(Colors[[#This Row],[(R,G,B)]],2,FIND(",",Colors[[#This Row],[(R,G,B)]],2)-2)</f>
        <v>70</v>
      </c>
      <c r="N215" s="354" t="str">
        <f>MID(Colors[[#This Row],[(R,G,B)]],FIND(",",Colors[[#This Row],[(R,G,B)]],2)+1,FIND(",",Colors[[#This Row],[(R,G,B)]],FIND(",",Colors[[#This Row],[(R,G,B)]],2)+1)-FIND(",",Colors[[#This Row],[(R,G,B)]],2)-1)</f>
        <v>130</v>
      </c>
      <c r="O215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180</v>
      </c>
      <c r="P215" s="355">
        <f>SQRT((Colors[[#This Row],[Red]]-$R$3)^2+(Colors[[#This Row],[Green]]-$S$3)^2+(Colors[[#This Row],[Blue]]-$T$3)^2)</f>
        <v>114.13150310059007</v>
      </c>
    </row>
    <row r="216" spans="1:16" x14ac:dyDescent="0.25">
      <c r="A216" s="344" t="s">
        <v>1239</v>
      </c>
      <c r="B216" s="345" t="s">
        <v>1280</v>
      </c>
      <c r="C216" s="346" t="s">
        <v>121</v>
      </c>
      <c r="D216" s="429"/>
      <c r="E216" s="348" t="s">
        <v>740</v>
      </c>
      <c r="F216" s="349" t="s">
        <v>1103</v>
      </c>
      <c r="G216" s="350" t="s">
        <v>953</v>
      </c>
      <c r="H216" s="350" t="s">
        <v>16</v>
      </c>
      <c r="I216" s="351" t="s">
        <v>954</v>
      </c>
      <c r="J216" s="429"/>
      <c r="K216" s="353" t="s">
        <v>740</v>
      </c>
      <c r="L216" s="358" t="s">
        <v>1103</v>
      </c>
      <c r="M216" s="354" t="str">
        <f>MID(Colors[[#This Row],[(R,G,B)]],2,FIND(",",Colors[[#This Row],[(R,G,B)]],2)-2)</f>
        <v>0</v>
      </c>
      <c r="N216" s="354" t="str">
        <f>MID(Colors[[#This Row],[(R,G,B)]],FIND(",",Colors[[#This Row],[(R,G,B)]],2)+1,FIND(",",Colors[[#This Row],[(R,G,B)]],FIND(",",Colors[[#This Row],[(R,G,B)]],2)+1)-FIND(",",Colors[[#This Row],[(R,G,B)]],2)-1)</f>
        <v>128</v>
      </c>
      <c r="O216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128</v>
      </c>
      <c r="P216" s="355">
        <f>SQRT((Colors[[#This Row],[Red]]-$R$3)^2+(Colors[[#This Row],[Green]]-$S$3)^2+(Colors[[#This Row],[Blue]]-$T$3)^2)</f>
        <v>189.09785826391584</v>
      </c>
    </row>
    <row r="217" spans="1:16" x14ac:dyDescent="0.25">
      <c r="A217" s="344" t="s">
        <v>1240</v>
      </c>
      <c r="B217" s="345" t="s">
        <v>1280</v>
      </c>
      <c r="C217" s="346" t="s">
        <v>118</v>
      </c>
      <c r="D217" s="437"/>
      <c r="E217" s="348" t="s">
        <v>801</v>
      </c>
      <c r="F217" s="349" t="s">
        <v>1159</v>
      </c>
      <c r="G217" s="350" t="s">
        <v>953</v>
      </c>
      <c r="H217" s="350" t="s">
        <v>16</v>
      </c>
      <c r="I217" s="351" t="s">
        <v>954</v>
      </c>
      <c r="J217" s="437"/>
      <c r="K217" s="353" t="s">
        <v>801</v>
      </c>
      <c r="L217" s="358" t="s">
        <v>1159</v>
      </c>
      <c r="M217" s="354" t="str">
        <f>MID(Colors[[#This Row],[(R,G,B)]],2,FIND(",",Colors[[#This Row],[(R,G,B)]],2)-2)</f>
        <v>147</v>
      </c>
      <c r="N217" s="354" t="str">
        <f>MID(Colors[[#This Row],[(R,G,B)]],FIND(",",Colors[[#This Row],[(R,G,B)]],2)+1,FIND(",",Colors[[#This Row],[(R,G,B)]],FIND(",",Colors[[#This Row],[(R,G,B)]],2)+1)-FIND(",",Colors[[#This Row],[(R,G,B)]],2)-1)</f>
        <v>112</v>
      </c>
      <c r="O217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219</v>
      </c>
      <c r="P217" s="355">
        <f>SQRT((Colors[[#This Row],[Red]]-$R$3)^2+(Colors[[#This Row],[Green]]-$S$3)^2+(Colors[[#This Row],[Blue]]-$T$3)^2)</f>
        <v>96.104110213871706</v>
      </c>
    </row>
    <row r="218" spans="1:16" x14ac:dyDescent="0.25">
      <c r="A218" s="344" t="s">
        <v>1241</v>
      </c>
      <c r="B218" s="345" t="s">
        <v>1280</v>
      </c>
      <c r="C218" s="346" t="s">
        <v>115</v>
      </c>
      <c r="D218" s="359"/>
      <c r="E218" s="348" t="s">
        <v>956</v>
      </c>
      <c r="F218" s="349" t="s">
        <v>957</v>
      </c>
      <c r="G218" s="350" t="s">
        <v>953</v>
      </c>
      <c r="H218" s="350" t="s">
        <v>16</v>
      </c>
      <c r="I218" s="351" t="s">
        <v>954</v>
      </c>
      <c r="J218" s="359"/>
      <c r="K218" s="353" t="s">
        <v>956</v>
      </c>
      <c r="L218" s="358" t="s">
        <v>957</v>
      </c>
      <c r="M218" s="354" t="str">
        <f>MID(Colors[[#This Row],[(R,G,B)]],2,FIND(",",Colors[[#This Row],[(R,G,B)]],2)-2)</f>
        <v>255</v>
      </c>
      <c r="N218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218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255</v>
      </c>
      <c r="P218" s="355">
        <f>SQRT((Colors[[#This Row],[Red]]-$R$3)^2+(Colors[[#This Row],[Green]]-$S$3)^2+(Colors[[#This Row],[Blue]]-$T$3)^2)</f>
        <v>239.240464804765</v>
      </c>
    </row>
    <row r="219" spans="1:16" x14ac:dyDescent="0.25">
      <c r="A219" s="344" t="s">
        <v>1242</v>
      </c>
      <c r="B219" s="345" t="s">
        <v>1280</v>
      </c>
      <c r="C219" s="346" t="s">
        <v>111</v>
      </c>
      <c r="D219" s="479"/>
      <c r="E219" s="348" t="s">
        <v>901</v>
      </c>
      <c r="F219" s="349" t="s">
        <v>1243</v>
      </c>
      <c r="G219" s="350" t="s">
        <v>953</v>
      </c>
      <c r="H219" s="350" t="s">
        <v>16</v>
      </c>
      <c r="I219" s="351" t="s">
        <v>954</v>
      </c>
      <c r="J219" s="479"/>
      <c r="K219" s="353" t="s">
        <v>901</v>
      </c>
      <c r="L219" s="358" t="s">
        <v>1243</v>
      </c>
      <c r="M219" s="354" t="str">
        <f>MID(Colors[[#This Row],[(R,G,B)]],2,FIND(",",Colors[[#This Row],[(R,G,B)]],2)-2)</f>
        <v>240</v>
      </c>
      <c r="N219" s="354" t="str">
        <f>MID(Colors[[#This Row],[(R,G,B)]],FIND(",",Colors[[#This Row],[(R,G,B)]],2)+1,FIND(",",Colors[[#This Row],[(R,G,B)]],FIND(",",Colors[[#This Row],[(R,G,B)]],2)+1)-FIND(",",Colors[[#This Row],[(R,G,B)]],2)-1)</f>
        <v>255</v>
      </c>
      <c r="O219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240</v>
      </c>
      <c r="P219" s="355">
        <f>SQRT((Colors[[#This Row],[Red]]-$R$3)^2+(Colors[[#This Row],[Green]]-$S$3)^2+(Colors[[#This Row],[Blue]]-$T$3)^2)</f>
        <v>115.97844627343478</v>
      </c>
    </row>
    <row r="220" spans="1:16" x14ac:dyDescent="0.25">
      <c r="A220" s="344" t="s">
        <v>1244</v>
      </c>
      <c r="B220" s="345" t="s">
        <v>1280</v>
      </c>
      <c r="C220" s="346" t="s">
        <v>109</v>
      </c>
      <c r="D220" s="389"/>
      <c r="E220" s="348" t="s">
        <v>813</v>
      </c>
      <c r="F220" s="349" t="s">
        <v>1002</v>
      </c>
      <c r="G220" s="350" t="s">
        <v>953</v>
      </c>
      <c r="H220" s="350" t="s">
        <v>16</v>
      </c>
      <c r="I220" s="351" t="s">
        <v>954</v>
      </c>
      <c r="J220" s="389"/>
      <c r="K220" s="353" t="s">
        <v>813</v>
      </c>
      <c r="L220" s="358" t="s">
        <v>1002</v>
      </c>
      <c r="M220" s="354" t="str">
        <f>MID(Colors[[#This Row],[(R,G,B)]],2,FIND(",",Colors[[#This Row],[(R,G,B)]],2)-2)</f>
        <v>221</v>
      </c>
      <c r="N220" s="354" t="str">
        <f>MID(Colors[[#This Row],[(R,G,B)]],FIND(",",Colors[[#This Row],[(R,G,B)]],2)+1,FIND(",",Colors[[#This Row],[(R,G,B)]],FIND(",",Colors[[#This Row],[(R,G,B)]],2)+1)-FIND(",",Colors[[#This Row],[(R,G,B)]],2)-1)</f>
        <v>160</v>
      </c>
      <c r="O220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221</v>
      </c>
      <c r="P220" s="355">
        <f>SQRT((Colors[[#This Row],[Red]]-$R$3)^2+(Colors[[#This Row],[Green]]-$S$3)^2+(Colors[[#This Row],[Blue]]-$T$3)^2)</f>
        <v>98.529183494028814</v>
      </c>
    </row>
    <row r="221" spans="1:16" x14ac:dyDescent="0.25">
      <c r="A221" s="344" t="s">
        <v>1245</v>
      </c>
      <c r="B221" s="345" t="s">
        <v>1280</v>
      </c>
      <c r="C221" s="346" t="s">
        <v>105</v>
      </c>
      <c r="D221" s="416"/>
      <c r="E221" s="348" t="s">
        <v>660</v>
      </c>
      <c r="F221" s="349" t="s">
        <v>1065</v>
      </c>
      <c r="G221" s="350" t="s">
        <v>953</v>
      </c>
      <c r="H221" s="350" t="s">
        <v>16</v>
      </c>
      <c r="I221" s="351" t="s">
        <v>954</v>
      </c>
      <c r="J221" s="416"/>
      <c r="K221" s="353" t="s">
        <v>660</v>
      </c>
      <c r="L221" s="358" t="s">
        <v>1065</v>
      </c>
      <c r="M221" s="354" t="str">
        <f>MID(Colors[[#This Row],[(R,G,B)]],2,FIND(",",Colors[[#This Row],[(R,G,B)]],2)-2)</f>
        <v>255</v>
      </c>
      <c r="N221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221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221" s="355">
        <f>SQRT((Colors[[#This Row],[Red]]-$R$3)^2+(Colors[[#This Row],[Green]]-$S$3)^2+(Colors[[#This Row],[Blue]]-$T$3)^2)</f>
        <v>334.75513438930255</v>
      </c>
    </row>
    <row r="222" spans="1:16" x14ac:dyDescent="0.25">
      <c r="A222" s="344" t="s">
        <v>1246</v>
      </c>
      <c r="B222" s="345" t="s">
        <v>1020</v>
      </c>
      <c r="C222" s="480" t="s">
        <v>31</v>
      </c>
      <c r="D222" s="481"/>
      <c r="E222" s="348" t="s">
        <v>829</v>
      </c>
      <c r="F222" s="349" t="s">
        <v>1247</v>
      </c>
      <c r="G222" s="350" t="s">
        <v>948</v>
      </c>
      <c r="H222" s="350" t="s">
        <v>16</v>
      </c>
      <c r="I222" s="351" t="s">
        <v>949</v>
      </c>
      <c r="J222" s="481"/>
      <c r="K222" s="353" t="s">
        <v>829</v>
      </c>
      <c r="L222" s="358" t="s">
        <v>1247</v>
      </c>
      <c r="M222" s="354" t="str">
        <f>MID(Colors[[#This Row],[(R,G,B)]],2,FIND(",",Colors[[#This Row],[(R,G,B)]],2)-2)</f>
        <v>255</v>
      </c>
      <c r="N222" s="354" t="str">
        <f>MID(Colors[[#This Row],[(R,G,B)]],FIND(",",Colors[[#This Row],[(R,G,B)]],2)+1,FIND(",",Colors[[#This Row],[(R,G,B)]],FIND(",",Colors[[#This Row],[(R,G,B)]],2)+1)-FIND(",",Colors[[#This Row],[(R,G,B)]],2)-1)</f>
        <v>182</v>
      </c>
      <c r="O222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193</v>
      </c>
      <c r="P222" s="355">
        <f>SQRT((Colors[[#This Row],[Red]]-$R$3)^2+(Colors[[#This Row],[Green]]-$S$3)^2+(Colors[[#This Row],[Blue]]-$T$3)^2)</f>
        <v>129.38315191708693</v>
      </c>
    </row>
    <row r="223" spans="1:16" x14ac:dyDescent="0.25">
      <c r="A223" s="344" t="s">
        <v>1248</v>
      </c>
      <c r="B223" s="345" t="s">
        <v>1280</v>
      </c>
      <c r="C223" s="480" t="s">
        <v>103</v>
      </c>
      <c r="D223" s="366"/>
      <c r="E223" s="348" t="s">
        <v>825</v>
      </c>
      <c r="F223" s="349" t="s">
        <v>959</v>
      </c>
      <c r="G223" s="350" t="s">
        <v>953</v>
      </c>
      <c r="H223" s="350" t="s">
        <v>16</v>
      </c>
      <c r="I223" s="351" t="s">
        <v>954</v>
      </c>
      <c r="J223" s="366"/>
      <c r="K223" s="353" t="s">
        <v>825</v>
      </c>
      <c r="L223" s="358" t="s">
        <v>959</v>
      </c>
      <c r="M223" s="354" t="str">
        <f>MID(Colors[[#This Row],[(R,G,B)]],2,FIND(",",Colors[[#This Row],[(R,G,B)]],2)-2)</f>
        <v>255</v>
      </c>
      <c r="N223" s="354" t="str">
        <f>MID(Colors[[#This Row],[(R,G,B)]],FIND(",",Colors[[#This Row],[(R,G,B)]],2)+1,FIND(",",Colors[[#This Row],[(R,G,B)]],FIND(",",Colors[[#This Row],[(R,G,B)]],2)+1)-FIND(",",Colors[[#This Row],[(R,G,B)]],2)-1)</f>
        <v>20</v>
      </c>
      <c r="O223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147</v>
      </c>
      <c r="P223" s="355">
        <f>SQRT((Colors[[#This Row],[Red]]-$R$3)^2+(Colors[[#This Row],[Green]]-$S$3)^2+(Colors[[#This Row],[Blue]]-$T$3)^2)</f>
        <v>238.20159529272678</v>
      </c>
    </row>
    <row r="224" spans="1:16" x14ac:dyDescent="0.25">
      <c r="A224" s="344" t="s">
        <v>1249</v>
      </c>
      <c r="B224" s="345" t="s">
        <v>1280</v>
      </c>
      <c r="C224" s="480" t="s">
        <v>100</v>
      </c>
      <c r="D224" s="482"/>
      <c r="E224" s="348" t="s">
        <v>710</v>
      </c>
      <c r="F224" s="349" t="s">
        <v>1250</v>
      </c>
      <c r="G224" s="350" t="s">
        <v>953</v>
      </c>
      <c r="H224" s="350" t="s">
        <v>16</v>
      </c>
      <c r="I224" s="351" t="s">
        <v>954</v>
      </c>
      <c r="J224" s="482"/>
      <c r="K224" s="353" t="s">
        <v>710</v>
      </c>
      <c r="L224" s="358" t="s">
        <v>1250</v>
      </c>
      <c r="M224" s="354" t="str">
        <f>MID(Colors[[#This Row],[(R,G,B)]],2,FIND(",",Colors[[#This Row],[(R,G,B)]],2)-2)</f>
        <v>0</v>
      </c>
      <c r="N224" s="354" t="str">
        <f>MID(Colors[[#This Row],[(R,G,B)]],FIND(",",Colors[[#This Row],[(R,G,B)]],2)+1,FIND(",",Colors[[#This Row],[(R,G,B)]],FIND(",",Colors[[#This Row],[(R,G,B)]],2)+1)-FIND(",",Colors[[#This Row],[(R,G,B)]],2)-1)</f>
        <v>100</v>
      </c>
      <c r="O224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224" s="355">
        <f>SQRT((Colors[[#This Row],[Red]]-$R$3)^2+(Colors[[#This Row],[Green]]-$S$3)^2+(Colors[[#This Row],[Blue]]-$T$3)^2)</f>
        <v>291.00859093848072</v>
      </c>
    </row>
    <row r="225" spans="1:16" x14ac:dyDescent="0.25">
      <c r="A225" s="344" t="s">
        <v>1251</v>
      </c>
      <c r="B225" s="345" t="s">
        <v>1280</v>
      </c>
      <c r="C225" s="480" t="s">
        <v>28</v>
      </c>
      <c r="D225" s="413"/>
      <c r="E225" s="475" t="s">
        <v>819</v>
      </c>
      <c r="F225" s="349" t="s">
        <v>1058</v>
      </c>
      <c r="G225" s="350" t="s">
        <v>953</v>
      </c>
      <c r="H225" s="350" t="s">
        <v>16</v>
      </c>
      <c r="I225" s="351" t="s">
        <v>954</v>
      </c>
      <c r="J225" s="413"/>
      <c r="K225" s="353" t="s">
        <v>819</v>
      </c>
      <c r="L225" s="358" t="s">
        <v>1058</v>
      </c>
      <c r="M225" s="354" t="str">
        <f>MID(Colors[[#This Row],[(R,G,B)]],2,FIND(",",Colors[[#This Row],[(R,G,B)]],2)-2)</f>
        <v>218</v>
      </c>
      <c r="N225" s="354" t="str">
        <f>MID(Colors[[#This Row],[(R,G,B)]],FIND(",",Colors[[#This Row],[(R,G,B)]],2)+1,FIND(",",Colors[[#This Row],[(R,G,B)]],FIND(",",Colors[[#This Row],[(R,G,B)]],2)+1)-FIND(",",Colors[[#This Row],[(R,G,B)]],2)-1)</f>
        <v>112</v>
      </c>
      <c r="O225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214</v>
      </c>
      <c r="P225" s="355">
        <f>SQRT((Colors[[#This Row],[Red]]-$R$3)^2+(Colors[[#This Row],[Green]]-$S$3)^2+(Colors[[#This Row],[Blue]]-$T$3)^2)</f>
        <v>127.14558584551806</v>
      </c>
    </row>
    <row r="226" spans="1:16" x14ac:dyDescent="0.25">
      <c r="A226" s="344" t="s">
        <v>1252</v>
      </c>
      <c r="B226" s="345" t="s">
        <v>1280</v>
      </c>
      <c r="C226" s="480" t="s">
        <v>24</v>
      </c>
      <c r="D226" s="387"/>
      <c r="E226" s="475" t="s">
        <v>813</v>
      </c>
      <c r="F226" s="349" t="s">
        <v>1002</v>
      </c>
      <c r="G226" s="350" t="s">
        <v>953</v>
      </c>
      <c r="H226" s="350" t="s">
        <v>16</v>
      </c>
      <c r="I226" s="351" t="s">
        <v>954</v>
      </c>
      <c r="J226" s="387"/>
      <c r="K226" s="353" t="s">
        <v>813</v>
      </c>
      <c r="L226" s="358" t="s">
        <v>1002</v>
      </c>
      <c r="M226" s="354" t="str">
        <f>MID(Colors[[#This Row],[(R,G,B)]],2,FIND(",",Colors[[#This Row],[(R,G,B)]],2)-2)</f>
        <v>221</v>
      </c>
      <c r="N226" s="354" t="str">
        <f>MID(Colors[[#This Row],[(R,G,B)]],FIND(",",Colors[[#This Row],[(R,G,B)]],2)+1,FIND(",",Colors[[#This Row],[(R,G,B)]],FIND(",",Colors[[#This Row],[(R,G,B)]],2)+1)-FIND(",",Colors[[#This Row],[(R,G,B)]],2)-1)</f>
        <v>160</v>
      </c>
      <c r="O226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221</v>
      </c>
      <c r="P226" s="355">
        <f>SQRT((Colors[[#This Row],[Red]]-$R$3)^2+(Colors[[#This Row],[Green]]-$S$3)^2+(Colors[[#This Row],[Blue]]-$T$3)^2)</f>
        <v>98.529183494028814</v>
      </c>
    </row>
    <row r="227" spans="1:16" x14ac:dyDescent="0.25">
      <c r="A227" s="344" t="s">
        <v>1253</v>
      </c>
      <c r="B227" s="345" t="s">
        <v>1280</v>
      </c>
      <c r="C227" s="480" t="s">
        <v>20</v>
      </c>
      <c r="D227" s="483"/>
      <c r="E227" s="475" t="s">
        <v>871</v>
      </c>
      <c r="F227" s="349" t="s">
        <v>1078</v>
      </c>
      <c r="G227" s="350" t="s">
        <v>953</v>
      </c>
      <c r="H227" s="350" t="s">
        <v>16</v>
      </c>
      <c r="I227" s="351" t="s">
        <v>954</v>
      </c>
      <c r="J227" s="483"/>
      <c r="K227" s="353" t="s">
        <v>871</v>
      </c>
      <c r="L227" s="358" t="s">
        <v>1078</v>
      </c>
      <c r="M227" s="354" t="str">
        <f>MID(Colors[[#This Row],[(R,G,B)]],2,FIND(",",Colors[[#This Row],[(R,G,B)]],2)-2)</f>
        <v>255</v>
      </c>
      <c r="N227" s="354" t="str">
        <f>MID(Colors[[#This Row],[(R,G,B)]],FIND(",",Colors[[#This Row],[(R,G,B)]],2)+1,FIND(",",Colors[[#This Row],[(R,G,B)]],FIND(",",Colors[[#This Row],[(R,G,B)]],2)+1)-FIND(",",Colors[[#This Row],[(R,G,B)]],2)-1)</f>
        <v>218</v>
      </c>
      <c r="O227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185</v>
      </c>
      <c r="P227" s="355">
        <f>SQRT((Colors[[#This Row],[Red]]-$R$3)^2+(Colors[[#This Row],[Green]]-$S$3)^2+(Colors[[#This Row],[Blue]]-$T$3)^2)</f>
        <v>130.55267136294071</v>
      </c>
    </row>
    <row r="228" spans="1:16" ht="15.75" thickBot="1" x14ac:dyDescent="0.3">
      <c r="A228" s="344" t="s">
        <v>1254</v>
      </c>
      <c r="B228" s="345" t="s">
        <v>1280</v>
      </c>
      <c r="C228" s="480" t="s">
        <v>110</v>
      </c>
      <c r="D228" s="419"/>
      <c r="E228" s="475" t="s">
        <v>660</v>
      </c>
      <c r="F228" s="349" t="s">
        <v>1065</v>
      </c>
      <c r="G228" s="350" t="s">
        <v>953</v>
      </c>
      <c r="H228" s="350" t="s">
        <v>16</v>
      </c>
      <c r="I228" s="351" t="s">
        <v>954</v>
      </c>
      <c r="J228" s="419"/>
      <c r="K228" s="353" t="s">
        <v>660</v>
      </c>
      <c r="L228" s="358" t="s">
        <v>1065</v>
      </c>
      <c r="M228" s="354" t="str">
        <f>MID(Colors[[#This Row],[(R,G,B)]],2,FIND(",",Colors[[#This Row],[(R,G,B)]],2)-2)</f>
        <v>255</v>
      </c>
      <c r="N228" s="354" t="str">
        <f>MID(Colors[[#This Row],[(R,G,B)]],FIND(",",Colors[[#This Row],[(R,G,B)]],2)+1,FIND(",",Colors[[#This Row],[(R,G,B)]],FIND(",",Colors[[#This Row],[(R,G,B)]],2)+1)-FIND(",",Colors[[#This Row],[(R,G,B)]],2)-1)</f>
        <v>0</v>
      </c>
      <c r="O228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228" s="355">
        <f>SQRT((Colors[[#This Row],[Red]]-$R$3)^2+(Colors[[#This Row],[Green]]-$S$3)^2+(Colors[[#This Row],[Blue]]-$T$3)^2)</f>
        <v>334.75513438930255</v>
      </c>
    </row>
    <row r="229" spans="1:16" ht="15.75" thickBot="1" x14ac:dyDescent="0.3">
      <c r="A229" s="344" t="s">
        <v>1255</v>
      </c>
      <c r="B229" s="345" t="s">
        <v>1280</v>
      </c>
      <c r="C229" s="480" t="s">
        <v>13</v>
      </c>
      <c r="D229" s="484"/>
      <c r="E229" s="475" t="s">
        <v>749</v>
      </c>
      <c r="F229" s="349" t="s">
        <v>1048</v>
      </c>
      <c r="G229" s="350" t="s">
        <v>953</v>
      </c>
      <c r="H229" s="350" t="s">
        <v>16</v>
      </c>
      <c r="I229" s="351" t="s">
        <v>954</v>
      </c>
      <c r="J229" s="241"/>
      <c r="K229" s="353" t="s">
        <v>749</v>
      </c>
      <c r="L229" s="358" t="s">
        <v>1048</v>
      </c>
      <c r="M229" s="354" t="str">
        <f>MID(Colors[[#This Row],[(R,G,B)]],2,FIND(",",Colors[[#This Row],[(R,G,B)]],2)-2)</f>
        <v>0</v>
      </c>
      <c r="N229" s="354" t="str">
        <f>MID(Colors[[#This Row],[(R,G,B)]],FIND(",",Colors[[#This Row],[(R,G,B)]],2)+1,FIND(",",Colors[[#This Row],[(R,G,B)]],FIND(",",Colors[[#This Row],[(R,G,B)]],2)+1)-FIND(",",Colors[[#This Row],[(R,G,B)]],2)-1)</f>
        <v>206</v>
      </c>
      <c r="O229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209</v>
      </c>
      <c r="P229" s="355">
        <f>SQRT((Colors[[#This Row],[Red]]-$R$3)^2+(Colors[[#This Row],[Green]]-$S$3)^2+(Colors[[#This Row],[Blue]]-$T$3)^2)</f>
        <v>137.48090776540573</v>
      </c>
    </row>
    <row r="230" spans="1:16" x14ac:dyDescent="0.25">
      <c r="A230" s="485" t="s">
        <v>1256</v>
      </c>
      <c r="B230" s="447" t="s">
        <v>1280</v>
      </c>
      <c r="C230" s="480" t="s">
        <v>415</v>
      </c>
      <c r="D230" s="476"/>
      <c r="E230" s="475" t="s">
        <v>851</v>
      </c>
      <c r="F230" s="349" t="s">
        <v>984</v>
      </c>
      <c r="G230" s="350" t="s">
        <v>953</v>
      </c>
      <c r="H230" s="350" t="s">
        <v>16</v>
      </c>
      <c r="I230" s="351" t="s">
        <v>985</v>
      </c>
      <c r="J230" s="476"/>
      <c r="K230" s="353" t="s">
        <v>851</v>
      </c>
      <c r="L230" s="358" t="s">
        <v>984</v>
      </c>
      <c r="M230" s="354" t="str">
        <f>MID(Colors[[#This Row],[(R,G,B)]],2,FIND(",",Colors[[#This Row],[(R,G,B)]],2)-2)</f>
        <v>139</v>
      </c>
      <c r="N230" s="354" t="str">
        <f>MID(Colors[[#This Row],[(R,G,B)]],FIND(",",Colors[[#This Row],[(R,G,B)]],2)+1,FIND(",",Colors[[#This Row],[(R,G,B)]],FIND(",",Colors[[#This Row],[(R,G,B)]],2)+1)-FIND(",",Colors[[#This Row],[(R,G,B)]],2)-1)</f>
        <v>69</v>
      </c>
      <c r="O230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19</v>
      </c>
      <c r="P230" s="355">
        <f>SQRT((Colors[[#This Row],[Red]]-$R$3)^2+(Colors[[#This Row],[Green]]-$S$3)^2+(Colors[[#This Row],[Blue]]-$T$3)^2)</f>
        <v>255.81438583472979</v>
      </c>
    </row>
    <row r="231" spans="1:16" ht="15.75" thickBot="1" x14ac:dyDescent="0.3">
      <c r="A231" s="344" t="s">
        <v>1257</v>
      </c>
      <c r="B231" s="345" t="s">
        <v>1280</v>
      </c>
      <c r="C231" s="346" t="s">
        <v>415</v>
      </c>
      <c r="D231" s="379"/>
      <c r="E231" s="348" t="s">
        <v>851</v>
      </c>
      <c r="F231" s="349" t="s">
        <v>984</v>
      </c>
      <c r="G231" s="350" t="s">
        <v>953</v>
      </c>
      <c r="H231" s="350" t="s">
        <v>16</v>
      </c>
      <c r="I231" s="351" t="s">
        <v>985</v>
      </c>
      <c r="J231" s="379"/>
      <c r="K231" s="353" t="s">
        <v>851</v>
      </c>
      <c r="L231" s="358" t="s">
        <v>984</v>
      </c>
      <c r="M231" s="354" t="str">
        <f>MID(Colors[[#This Row],[(R,G,B)]],2,FIND(",",Colors[[#This Row],[(R,G,B)]],2)-2)</f>
        <v>139</v>
      </c>
      <c r="N231" s="354" t="str">
        <f>MID(Colors[[#This Row],[(R,G,B)]],FIND(",",Colors[[#This Row],[(R,G,B)]],2)+1,FIND(",",Colors[[#This Row],[(R,G,B)]],FIND(",",Colors[[#This Row],[(R,G,B)]],2)+1)-FIND(",",Colors[[#This Row],[(R,G,B)]],2)-1)</f>
        <v>69</v>
      </c>
      <c r="O231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19</v>
      </c>
      <c r="P231" s="355">
        <f>SQRT((Colors[[#This Row],[Red]]-$R$3)^2+(Colors[[#This Row],[Green]]-$S$3)^2+(Colors[[#This Row],[Blue]]-$T$3)^2)</f>
        <v>255.81438583472979</v>
      </c>
    </row>
    <row r="232" spans="1:16" x14ac:dyDescent="0.25">
      <c r="A232" s="485" t="s">
        <v>1258</v>
      </c>
      <c r="B232" s="447" t="s">
        <v>1064</v>
      </c>
      <c r="C232" s="448" t="s">
        <v>97</v>
      </c>
      <c r="D232" s="486"/>
      <c r="E232" s="475" t="s">
        <v>676</v>
      </c>
      <c r="F232" s="349" t="s">
        <v>1259</v>
      </c>
      <c r="G232" s="350" t="s">
        <v>953</v>
      </c>
      <c r="H232" s="350" t="s">
        <v>16</v>
      </c>
      <c r="I232" s="351" t="s">
        <v>954</v>
      </c>
      <c r="J232" s="487"/>
      <c r="K232" s="353" t="s">
        <v>676</v>
      </c>
      <c r="L232" s="358" t="s">
        <v>1259</v>
      </c>
      <c r="M232" s="354" t="str">
        <f>MID(Colors[[#This Row],[(R,G,B)]],2,FIND(",",Colors[[#This Row],[(R,G,B)]],2)-2)</f>
        <v>255</v>
      </c>
      <c r="N232" s="354" t="str">
        <f>MID(Colors[[#This Row],[(R,G,B)]],FIND(",",Colors[[#This Row],[(R,G,B)]],2)+1,FIND(",",Colors[[#This Row],[(R,G,B)]],FIND(",",Colors[[#This Row],[(R,G,B)]],2)+1)-FIND(",",Colors[[#This Row],[(R,G,B)]],2)-1)</f>
        <v>69</v>
      </c>
      <c r="O232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232" s="355">
        <f>SQRT((Colors[[#This Row],[Red]]-$R$3)^2+(Colors[[#This Row],[Green]]-$S$3)^2+(Colors[[#This Row],[Blue]]-$T$3)^2)</f>
        <v>297.31128468324238</v>
      </c>
    </row>
    <row r="233" spans="1:16" x14ac:dyDescent="0.25">
      <c r="A233" s="485" t="s">
        <v>1260</v>
      </c>
      <c r="B233" s="447" t="s">
        <v>1280</v>
      </c>
      <c r="C233" s="448" t="s">
        <v>95</v>
      </c>
      <c r="D233" s="366"/>
      <c r="E233" s="348" t="s">
        <v>825</v>
      </c>
      <c r="F233" s="349" t="s">
        <v>959</v>
      </c>
      <c r="G233" s="358" t="s">
        <v>953</v>
      </c>
      <c r="H233" s="358" t="s">
        <v>16</v>
      </c>
      <c r="I233" s="452" t="s">
        <v>954</v>
      </c>
      <c r="J233" s="488"/>
      <c r="K233" s="358" t="s">
        <v>825</v>
      </c>
      <c r="L233" s="358" t="s">
        <v>959</v>
      </c>
      <c r="M233" s="354" t="str">
        <f>MID(Colors[[#This Row],[(R,G,B)]],2,FIND(",",Colors[[#This Row],[(R,G,B)]],2)-2)</f>
        <v>255</v>
      </c>
      <c r="N233" s="354" t="str">
        <f>MID(Colors[[#This Row],[(R,G,B)]],FIND(",",Colors[[#This Row],[(R,G,B)]],2)+1,FIND(",",Colors[[#This Row],[(R,G,B)]],FIND(",",Colors[[#This Row],[(R,G,B)]],2)+1)-FIND(",",Colors[[#This Row],[(R,G,B)]],2)-1)</f>
        <v>20</v>
      </c>
      <c r="O233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147</v>
      </c>
      <c r="P233" s="355">
        <f>SQRT((Colors[[#This Row],[Red]]-$R$3)^2+(Colors[[#This Row],[Green]]-$S$3)^2+(Colors[[#This Row],[Blue]]-$T$3)^2)</f>
        <v>238.20159529272678</v>
      </c>
    </row>
    <row r="234" spans="1:16" x14ac:dyDescent="0.25">
      <c r="A234" s="344" t="s">
        <v>1261</v>
      </c>
      <c r="B234" s="345" t="s">
        <v>1280</v>
      </c>
      <c r="C234" s="346" t="s">
        <v>92</v>
      </c>
      <c r="D234" s="489"/>
      <c r="E234" s="475" t="s">
        <v>704</v>
      </c>
      <c r="F234" s="349" t="s">
        <v>994</v>
      </c>
      <c r="G234" s="350" t="s">
        <v>953</v>
      </c>
      <c r="H234" s="350" t="s">
        <v>16</v>
      </c>
      <c r="I234" s="351" t="s">
        <v>954</v>
      </c>
      <c r="J234" s="489"/>
      <c r="K234" s="350" t="s">
        <v>704</v>
      </c>
      <c r="L234" s="358" t="s">
        <v>994</v>
      </c>
      <c r="M234" s="354" t="str">
        <f>MID(Colors[[#This Row],[(R,G,B)]],2,FIND(",",Colors[[#This Row],[(R,G,B)]],2)-2)</f>
        <v>124</v>
      </c>
      <c r="N234" s="354" t="str">
        <f>MID(Colors[[#This Row],[(R,G,B)]],FIND(",",Colors[[#This Row],[(R,G,B)]],2)+1,FIND(",",Colors[[#This Row],[(R,G,B)]],FIND(",",Colors[[#This Row],[(R,G,B)]],2)+1)-FIND(",",Colors[[#This Row],[(R,G,B)]],2)-1)</f>
        <v>252</v>
      </c>
      <c r="O234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234" s="355">
        <f>SQRT((Colors[[#This Row],[Red]]-$R$3)^2+(Colors[[#This Row],[Green]]-$S$3)^2+(Colors[[#This Row],[Blue]]-$T$3)^2)</f>
        <v>239.71232759288787</v>
      </c>
    </row>
    <row r="235" spans="1:16" x14ac:dyDescent="0.25">
      <c r="A235" s="378" t="s">
        <v>1262</v>
      </c>
      <c r="B235" s="388" t="s">
        <v>1020</v>
      </c>
      <c r="C235" s="346" t="s">
        <v>314</v>
      </c>
      <c r="D235" s="393"/>
      <c r="E235" s="475" t="s">
        <v>716</v>
      </c>
      <c r="F235" s="490" t="s">
        <v>972</v>
      </c>
      <c r="G235" s="350" t="s">
        <v>948</v>
      </c>
      <c r="H235" s="350" t="s">
        <v>16</v>
      </c>
      <c r="I235" s="351" t="s">
        <v>949</v>
      </c>
      <c r="J235" s="393"/>
      <c r="K235" s="350" t="s">
        <v>716</v>
      </c>
      <c r="L235" s="358" t="s">
        <v>972</v>
      </c>
      <c r="M235" s="491" t="str">
        <f>MID(Colors[[#This Row],[(R,G,B)]],2,FIND(",",Colors[[#This Row],[(R,G,B)]],2)-2)</f>
        <v>0</v>
      </c>
      <c r="N235" s="491" t="str">
        <f>MID(Colors[[#This Row],[(R,G,B)]],FIND(",",Colors[[#This Row],[(R,G,B)]],2)+1,FIND(",",Colors[[#This Row],[(R,G,B)]],FIND(",",Colors[[#This Row],[(R,G,B)]],2)+1)-FIND(",",Colors[[#This Row],[(R,G,B)]],2)-1)</f>
        <v>255</v>
      </c>
      <c r="O235" s="491" t="str">
        <f>MID(Colors[[#This Row],[(R,G,B)]],FIND(",",Colors[[#This Row],[(R,G,B)]],FIND(",",Colors[[#This Row],[(R,G,B)]],2)+1)+1,LEN(Colors[[#This Row],[(R,G,B)]])-FIND(",",Colors[[#This Row],[(R,G,B)]],FIND(",",Colors[[#This Row],[(R,G,B)]],2)+1)-1)</f>
        <v>0</v>
      </c>
      <c r="P235" s="355">
        <f>SQRT((Colors[[#This Row],[Red]]-$R$3)^2+(Colors[[#This Row],[Green]]-$S$3)^2+(Colors[[#This Row],[Blue]]-$T$3)^2)</f>
        <v>275.41060255552981</v>
      </c>
    </row>
    <row r="236" spans="1:16" x14ac:dyDescent="0.25">
      <c r="A236" s="485" t="s">
        <v>1263</v>
      </c>
      <c r="B236" s="447" t="s">
        <v>1280</v>
      </c>
      <c r="C236" s="448" t="s">
        <v>415</v>
      </c>
      <c r="D236" s="492"/>
      <c r="E236" s="493" t="s">
        <v>851</v>
      </c>
      <c r="F236" s="349" t="s">
        <v>984</v>
      </c>
      <c r="G236" s="358" t="s">
        <v>953</v>
      </c>
      <c r="H236" s="358" t="s">
        <v>16</v>
      </c>
      <c r="I236" s="452" t="s">
        <v>985</v>
      </c>
      <c r="J236" s="492"/>
      <c r="K236" s="358" t="s">
        <v>851</v>
      </c>
      <c r="L236" s="358" t="s">
        <v>984</v>
      </c>
      <c r="M236" s="354" t="str">
        <f>MID(Colors[[#This Row],[(R,G,B)]],2,FIND(",",Colors[[#This Row],[(R,G,B)]],2)-2)</f>
        <v>139</v>
      </c>
      <c r="N236" s="354" t="str">
        <f>MID(Colors[[#This Row],[(R,G,B)]],FIND(",",Colors[[#This Row],[(R,G,B)]],2)+1,FIND(",",Colors[[#This Row],[(R,G,B)]],FIND(",",Colors[[#This Row],[(R,G,B)]],2)+1)-FIND(",",Colors[[#This Row],[(R,G,B)]],2)-1)</f>
        <v>69</v>
      </c>
      <c r="O236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19</v>
      </c>
      <c r="P236" s="355">
        <f>SQRT((Colors[[#This Row],[Red]]-$R$3)^2+(Colors[[#This Row],[Green]]-$S$3)^2+(Colors[[#This Row],[Blue]]-$T$3)^2)</f>
        <v>255.81438583472979</v>
      </c>
    </row>
    <row r="237" spans="1:16" x14ac:dyDescent="0.25">
      <c r="A237" s="344" t="s">
        <v>1264</v>
      </c>
      <c r="B237" s="345" t="s">
        <v>1280</v>
      </c>
      <c r="C237" s="346" t="s">
        <v>415</v>
      </c>
      <c r="D237" s="379"/>
      <c r="E237" s="348" t="s">
        <v>851</v>
      </c>
      <c r="F237" s="349" t="s">
        <v>984</v>
      </c>
      <c r="G237" s="350" t="s">
        <v>953</v>
      </c>
      <c r="H237" s="350" t="s">
        <v>16</v>
      </c>
      <c r="I237" s="351" t="s">
        <v>985</v>
      </c>
      <c r="J237" s="379"/>
      <c r="K237" s="353" t="s">
        <v>851</v>
      </c>
      <c r="L237" s="358" t="s">
        <v>984</v>
      </c>
      <c r="M237" s="354" t="str">
        <f>MID(Colors[[#This Row],[(R,G,B)]],2,FIND(",",Colors[[#This Row],[(R,G,B)]],2)-2)</f>
        <v>139</v>
      </c>
      <c r="N237" s="354" t="str">
        <f>MID(Colors[[#This Row],[(R,G,B)]],FIND(",",Colors[[#This Row],[(R,G,B)]],2)+1,FIND(",",Colors[[#This Row],[(R,G,B)]],FIND(",",Colors[[#This Row],[(R,G,B)]],2)+1)-FIND(",",Colors[[#This Row],[(R,G,B)]],2)-1)</f>
        <v>69</v>
      </c>
      <c r="O237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19</v>
      </c>
      <c r="P237" s="355">
        <f>SQRT((Colors[[#This Row],[Red]]-$R$3)^2+(Colors[[#This Row],[Green]]-$S$3)^2+(Colors[[#This Row],[Blue]]-$T$3)^2)</f>
        <v>255.81438583472979</v>
      </c>
    </row>
    <row r="238" spans="1:16" x14ac:dyDescent="0.25">
      <c r="A238" s="344" t="s">
        <v>1265</v>
      </c>
      <c r="B238" s="345" t="s">
        <v>1280</v>
      </c>
      <c r="C238" s="480" t="s">
        <v>90</v>
      </c>
      <c r="D238" s="368"/>
      <c r="E238" s="475" t="s">
        <v>672</v>
      </c>
      <c r="F238" s="349" t="s">
        <v>963</v>
      </c>
      <c r="G238" s="350" t="s">
        <v>953</v>
      </c>
      <c r="H238" s="350" t="s">
        <v>16</v>
      </c>
      <c r="I238" s="351" t="s">
        <v>954</v>
      </c>
      <c r="J238" s="368"/>
      <c r="K238" s="350" t="s">
        <v>672</v>
      </c>
      <c r="L238" s="358" t="s">
        <v>963</v>
      </c>
      <c r="M238" s="354" t="str">
        <f>MID(Colors[[#This Row],[(R,G,B)]],2,FIND(",",Colors[[#This Row],[(R,G,B)]],2)-2)</f>
        <v>250</v>
      </c>
      <c r="N238" s="354" t="str">
        <f>MID(Colors[[#This Row],[(R,G,B)]],FIND(",",Colors[[#This Row],[(R,G,B)]],2)+1,FIND(",",Colors[[#This Row],[(R,G,B)]],FIND(",",Colors[[#This Row],[(R,G,B)]],2)+1)-FIND(",",Colors[[#This Row],[(R,G,B)]],2)-1)</f>
        <v>128</v>
      </c>
      <c r="O238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114</v>
      </c>
      <c r="P238" s="355">
        <f>SQRT((Colors[[#This Row],[Red]]-$R$3)^2+(Colors[[#This Row],[Green]]-$S$3)^2+(Colors[[#This Row],[Blue]]-$T$3)^2)</f>
        <v>184.2552577268828</v>
      </c>
    </row>
    <row r="239" spans="1:16" x14ac:dyDescent="0.25">
      <c r="A239" s="344" t="s">
        <v>1266</v>
      </c>
      <c r="B239" s="345" t="s">
        <v>1280</v>
      </c>
      <c r="C239" s="346" t="s">
        <v>89</v>
      </c>
      <c r="D239" s="426"/>
      <c r="E239" s="348" t="s">
        <v>767</v>
      </c>
      <c r="F239" s="349" t="s">
        <v>1094</v>
      </c>
      <c r="G239" s="350" t="s">
        <v>953</v>
      </c>
      <c r="H239" s="350" t="s">
        <v>16</v>
      </c>
      <c r="I239" s="351" t="s">
        <v>954</v>
      </c>
      <c r="J239" s="426"/>
      <c r="K239" s="353" t="s">
        <v>767</v>
      </c>
      <c r="L239" s="358" t="s">
        <v>1094</v>
      </c>
      <c r="M239" s="354" t="str">
        <f>MID(Colors[[#This Row],[(R,G,B)]],2,FIND(",",Colors[[#This Row],[(R,G,B)]],2)-2)</f>
        <v>0</v>
      </c>
      <c r="N239" s="354" t="str">
        <f>MID(Colors[[#This Row],[(R,G,B)]],FIND(",",Colors[[#This Row],[(R,G,B)]],2)+1,FIND(",",Colors[[#This Row],[(R,G,B)]],FIND(",",Colors[[#This Row],[(R,G,B)]],2)+1)-FIND(",",Colors[[#This Row],[(R,G,B)]],2)-1)</f>
        <v>191</v>
      </c>
      <c r="O239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255</v>
      </c>
      <c r="P239" s="355">
        <f>SQRT((Colors[[#This Row],[Red]]-$R$3)^2+(Colors[[#This Row],[Green]]-$S$3)^2+(Colors[[#This Row],[Blue]]-$T$3)^2)</f>
        <v>137.2953021774598</v>
      </c>
    </row>
    <row r="240" spans="1:16" x14ac:dyDescent="0.25">
      <c r="A240" s="344" t="s">
        <v>1267</v>
      </c>
      <c r="B240" s="345" t="s">
        <v>1280</v>
      </c>
      <c r="C240" s="346" t="s">
        <v>88</v>
      </c>
      <c r="D240" s="413"/>
      <c r="E240" s="348" t="s">
        <v>819</v>
      </c>
      <c r="F240" s="349" t="s">
        <v>1058</v>
      </c>
      <c r="G240" s="350" t="s">
        <v>953</v>
      </c>
      <c r="H240" s="350" t="s">
        <v>16</v>
      </c>
      <c r="I240" s="351" t="s">
        <v>954</v>
      </c>
      <c r="J240" s="413"/>
      <c r="K240" s="353" t="s">
        <v>819</v>
      </c>
      <c r="L240" s="358" t="s">
        <v>1058</v>
      </c>
      <c r="M240" s="354" t="str">
        <f>MID(Colors[[#This Row],[(R,G,B)]],2,FIND(",",Colors[[#This Row],[(R,G,B)]],2)-2)</f>
        <v>218</v>
      </c>
      <c r="N240" s="354" t="str">
        <f>MID(Colors[[#This Row],[(R,G,B)]],FIND(",",Colors[[#This Row],[(R,G,B)]],2)+1,FIND(",",Colors[[#This Row],[(R,G,B)]],FIND(",",Colors[[#This Row],[(R,G,B)]],2)+1)-FIND(",",Colors[[#This Row],[(R,G,B)]],2)-1)</f>
        <v>112</v>
      </c>
      <c r="O240" s="3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214</v>
      </c>
      <c r="P240" s="355">
        <f>SQRT((Colors[[#This Row],[Red]]-$R$3)^2+(Colors[[#This Row],[Green]]-$S$3)^2+(Colors[[#This Row],[Blue]]-$T$3)^2)</f>
        <v>127.14558584551806</v>
      </c>
    </row>
    <row r="241" spans="1:16" x14ac:dyDescent="0.25">
      <c r="A241" s="485" t="s">
        <v>1268</v>
      </c>
      <c r="B241" s="447" t="s">
        <v>1281</v>
      </c>
      <c r="C241" s="448" t="s">
        <v>85</v>
      </c>
      <c r="D241" s="488"/>
      <c r="E241" s="493" t="s">
        <v>825</v>
      </c>
      <c r="F241" s="451" t="s">
        <v>959</v>
      </c>
      <c r="G241" s="358" t="s">
        <v>948</v>
      </c>
      <c r="H241" s="358" t="s">
        <v>16</v>
      </c>
      <c r="I241" s="452" t="s">
        <v>1025</v>
      </c>
      <c r="J241" s="488"/>
      <c r="K241" s="358" t="s">
        <v>825</v>
      </c>
      <c r="L241" s="358" t="s">
        <v>959</v>
      </c>
      <c r="M241" s="358" t="str">
        <f>MID(Colors[[#This Row],[(R,G,B)]],2,FIND(",",Colors[[#This Row],[(R,G,B)]],2)-2)</f>
        <v>255</v>
      </c>
      <c r="N241" s="454" t="str">
        <f>MID(Colors[[#This Row],[(R,G,B)]],FIND(",",Colors[[#This Row],[(R,G,B)]],2)+1,FIND(",",Colors[[#This Row],[(R,G,B)]],FIND(",",Colors[[#This Row],[(R,G,B)]],2)+1)-FIND(",",Colors[[#This Row],[(R,G,B)]],2)-1)</f>
        <v>20</v>
      </c>
      <c r="O241" s="454" t="str">
        <f>MID(Colors[[#This Row],[(R,G,B)]],FIND(",",Colors[[#This Row],[(R,G,B)]],FIND(",",Colors[[#This Row],[(R,G,B)]],2)+1)+1,LEN(Colors[[#This Row],[(R,G,B)]])-FIND(",",Colors[[#This Row],[(R,G,B)]],FIND(",",Colors[[#This Row],[(R,G,B)]],2)+1)-1)</f>
        <v>147</v>
      </c>
      <c r="P241" s="455">
        <f>SQRT((Colors[[#This Row],[Red]]-$R$3)^2+(Colors[[#This Row],[Green]]-$S$3)^2+(Colors[[#This Row],[Blue]]-$T$3)^2)</f>
        <v>238.20159529272678</v>
      </c>
    </row>
  </sheetData>
  <mergeCells count="2">
    <mergeCell ref="A1:L1"/>
    <mergeCell ref="R1:T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ColourTable</vt:lpstr>
      <vt:lpstr>ColourTable Structured</vt:lpstr>
      <vt:lpstr>Color Chart</vt:lpstr>
      <vt:lpstr>Structure colors</vt:lpstr>
    </vt:vector>
  </TitlesOfParts>
  <Company>KGH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"gsalomon"</dc:creator>
  <cp:lastModifiedBy>gsalomon</cp:lastModifiedBy>
  <dcterms:created xsi:type="dcterms:W3CDTF">2019-05-28T17:54:30Z</dcterms:created>
  <dcterms:modified xsi:type="dcterms:W3CDTF">2019-05-29T14:19:13Z</dcterms:modified>
</cp:coreProperties>
</file>