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420" yWindow="525" windowWidth="18780" windowHeight="9885" firstSheet="2"/>
  </bookViews>
  <sheets>
    <sheet name="Rectum" sheetId="5" r:id="rId1"/>
    <sheet name="Bladder Single Phase" sheetId="6" r:id="rId2"/>
    <sheet name="Bladder Two Phase" sheetId="7" r:id="rId3"/>
    <sheet name="Gyne" sheetId="8" r:id="rId4"/>
    <sheet name="Prostate" sheetId="9" r:id="rId5"/>
    <sheet name="Prostate 2Ph VMAT" sheetId="12" r:id="rId6"/>
    <sheet name="Prostate SIB 70 in 28" sheetId="13" r:id="rId7"/>
    <sheet name="Prostate SIB 68 in 25" sheetId="14" r:id="rId8"/>
    <sheet name="VMAT ANUS" sheetId="10" r:id="rId9"/>
    <sheet name="Gyne VMAT" sheetId="11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U39" i="11" l="1"/>
  <c r="T39" i="11"/>
  <c r="S39" i="11"/>
  <c r="R39" i="11"/>
  <c r="Q39" i="11"/>
  <c r="P39" i="11"/>
  <c r="O39" i="11"/>
  <c r="N39" i="11"/>
  <c r="M39" i="11"/>
  <c r="L39" i="11"/>
  <c r="K39" i="11"/>
  <c r="J39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U9" i="11"/>
  <c r="T9" i="11"/>
  <c r="S9" i="11"/>
  <c r="R9" i="11"/>
  <c r="Q9" i="11"/>
  <c r="P9" i="11"/>
  <c r="O9" i="11"/>
  <c r="N9" i="11"/>
  <c r="M9" i="11"/>
  <c r="L9" i="11"/>
  <c r="K9" i="11"/>
  <c r="J9" i="11"/>
  <c r="U8" i="11"/>
  <c r="T8" i="11"/>
  <c r="S8" i="11"/>
  <c r="R8" i="11"/>
  <c r="Q8" i="11"/>
  <c r="P8" i="11"/>
  <c r="O8" i="11"/>
  <c r="N8" i="11"/>
  <c r="M8" i="11"/>
  <c r="L8" i="11"/>
  <c r="K8" i="11"/>
  <c r="J8" i="11"/>
  <c r="U7" i="11"/>
  <c r="T7" i="11"/>
  <c r="S7" i="11"/>
  <c r="R7" i="11"/>
  <c r="Q7" i="11"/>
  <c r="P7" i="11"/>
  <c r="O7" i="11"/>
  <c r="N7" i="11"/>
  <c r="M7" i="11"/>
  <c r="L7" i="11"/>
  <c r="K7" i="11"/>
  <c r="J7" i="11"/>
  <c r="U6" i="11"/>
  <c r="T6" i="11"/>
  <c r="S6" i="11"/>
  <c r="R6" i="11"/>
  <c r="Q6" i="11"/>
  <c r="P6" i="11"/>
  <c r="O6" i="11"/>
  <c r="N6" i="11"/>
  <c r="M6" i="11"/>
  <c r="L6" i="11"/>
  <c r="K6" i="11"/>
  <c r="J6" i="11"/>
  <c r="U5" i="11"/>
  <c r="T5" i="11"/>
  <c r="S5" i="11"/>
  <c r="R5" i="11"/>
  <c r="Q5" i="11"/>
  <c r="P5" i="11"/>
  <c r="O5" i="11"/>
  <c r="N5" i="11"/>
  <c r="M5" i="11"/>
  <c r="L5" i="11"/>
  <c r="K5" i="11"/>
  <c r="J5" i="11"/>
  <c r="U4" i="11"/>
  <c r="T4" i="11"/>
  <c r="S4" i="11"/>
  <c r="R4" i="11"/>
  <c r="Q4" i="11"/>
  <c r="P4" i="11"/>
  <c r="O4" i="11"/>
  <c r="N4" i="11"/>
  <c r="M4" i="11"/>
  <c r="L4" i="11"/>
  <c r="K4" i="11"/>
  <c r="J4" i="11"/>
  <c r="U25" i="10" l="1"/>
  <c r="T25" i="10"/>
  <c r="S25" i="10"/>
  <c r="R25" i="10"/>
  <c r="Q25" i="10"/>
  <c r="P25" i="10"/>
  <c r="O25" i="10"/>
  <c r="N25" i="10"/>
  <c r="M25" i="10"/>
  <c r="L25" i="10"/>
  <c r="K25" i="10"/>
  <c r="J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U9" i="10"/>
  <c r="T9" i="10"/>
  <c r="S9" i="10"/>
  <c r="R9" i="10"/>
  <c r="Q9" i="10"/>
  <c r="P9" i="10"/>
  <c r="O9" i="10"/>
  <c r="N9" i="10"/>
  <c r="M9" i="10"/>
  <c r="L9" i="10"/>
  <c r="K9" i="10"/>
  <c r="J9" i="10"/>
  <c r="U8" i="10"/>
  <c r="T8" i="10"/>
  <c r="S8" i="10"/>
  <c r="R8" i="10"/>
  <c r="Q8" i="10"/>
  <c r="P8" i="10"/>
  <c r="O8" i="10"/>
  <c r="N8" i="10"/>
  <c r="M8" i="10"/>
  <c r="L8" i="10"/>
  <c r="K8" i="10"/>
  <c r="J8" i="10"/>
  <c r="U7" i="10"/>
  <c r="T7" i="10"/>
  <c r="S7" i="10"/>
  <c r="R7" i="10"/>
  <c r="Q7" i="10"/>
  <c r="P7" i="10"/>
  <c r="O7" i="10"/>
  <c r="N7" i="10"/>
  <c r="M7" i="10"/>
  <c r="L7" i="10"/>
  <c r="K7" i="10"/>
  <c r="J7" i="10"/>
  <c r="U6" i="10"/>
  <c r="T6" i="10"/>
  <c r="S6" i="10"/>
  <c r="R6" i="10"/>
  <c r="Q6" i="10"/>
  <c r="P6" i="10"/>
  <c r="O6" i="10"/>
  <c r="N6" i="10"/>
  <c r="M6" i="10"/>
  <c r="L6" i="10"/>
  <c r="K6" i="10"/>
  <c r="J6" i="10"/>
  <c r="U5" i="10"/>
  <c r="T5" i="10"/>
  <c r="S5" i="10"/>
  <c r="R5" i="10"/>
  <c r="Q5" i="10"/>
  <c r="P5" i="10"/>
  <c r="O5" i="10"/>
  <c r="N5" i="10"/>
  <c r="M5" i="10"/>
  <c r="L5" i="10"/>
  <c r="K5" i="10"/>
  <c r="J5" i="10"/>
  <c r="U4" i="10"/>
  <c r="T4" i="10"/>
  <c r="S4" i="10"/>
  <c r="R4" i="10"/>
  <c r="Q4" i="10"/>
  <c r="P4" i="10"/>
  <c r="O4" i="10"/>
  <c r="N4" i="10"/>
  <c r="M4" i="10"/>
  <c r="L4" i="10"/>
  <c r="K4" i="10"/>
  <c r="J4" i="10"/>
  <c r="U34" i="14" l="1"/>
  <c r="T34" i="14"/>
  <c r="S34" i="14"/>
  <c r="R34" i="14"/>
  <c r="Q34" i="14"/>
  <c r="P34" i="14"/>
  <c r="O34" i="14"/>
  <c r="N34" i="14"/>
  <c r="M34" i="14"/>
  <c r="L34" i="14"/>
  <c r="K34" i="14"/>
  <c r="U33" i="14"/>
  <c r="T33" i="14"/>
  <c r="S33" i="14"/>
  <c r="R33" i="14"/>
  <c r="Q33" i="14"/>
  <c r="P33" i="14"/>
  <c r="O33" i="14"/>
  <c r="N33" i="14"/>
  <c r="M33" i="14"/>
  <c r="L33" i="14"/>
  <c r="K33" i="14"/>
  <c r="U32" i="14"/>
  <c r="T32" i="14"/>
  <c r="S32" i="14"/>
  <c r="R32" i="14"/>
  <c r="Q32" i="14"/>
  <c r="P32" i="14"/>
  <c r="O32" i="14"/>
  <c r="N32" i="14"/>
  <c r="M32" i="14"/>
  <c r="L32" i="14"/>
  <c r="K32" i="14"/>
  <c r="U31" i="14"/>
  <c r="T31" i="14"/>
  <c r="S31" i="14"/>
  <c r="R31" i="14"/>
  <c r="Q31" i="14"/>
  <c r="P31" i="14"/>
  <c r="O31" i="14"/>
  <c r="N31" i="14"/>
  <c r="M31" i="14"/>
  <c r="L31" i="14"/>
  <c r="K31" i="14"/>
  <c r="U30" i="14"/>
  <c r="T30" i="14"/>
  <c r="S30" i="14"/>
  <c r="R30" i="14"/>
  <c r="Q30" i="14"/>
  <c r="P30" i="14"/>
  <c r="O30" i="14"/>
  <c r="N30" i="14"/>
  <c r="M30" i="14"/>
  <c r="L30" i="14"/>
  <c r="K30" i="14"/>
  <c r="U29" i="14"/>
  <c r="T29" i="14"/>
  <c r="S29" i="14"/>
  <c r="R29" i="14"/>
  <c r="Q29" i="14"/>
  <c r="P29" i="14"/>
  <c r="O29" i="14"/>
  <c r="N29" i="14"/>
  <c r="M29" i="14"/>
  <c r="L29" i="14"/>
  <c r="K29" i="14"/>
  <c r="U28" i="14"/>
  <c r="T28" i="14"/>
  <c r="S28" i="14"/>
  <c r="R28" i="14"/>
  <c r="Q28" i="14"/>
  <c r="P28" i="14"/>
  <c r="O28" i="14"/>
  <c r="N28" i="14"/>
  <c r="M28" i="14"/>
  <c r="L28" i="14"/>
  <c r="K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U24" i="14"/>
  <c r="T24" i="14"/>
  <c r="S24" i="14"/>
  <c r="R24" i="14"/>
  <c r="Q24" i="14"/>
  <c r="P24" i="14"/>
  <c r="O24" i="14"/>
  <c r="N24" i="14"/>
  <c r="M24" i="14"/>
  <c r="L24" i="14"/>
  <c r="K24" i="14"/>
  <c r="U23" i="14"/>
  <c r="T23" i="14"/>
  <c r="S23" i="14"/>
  <c r="R23" i="14"/>
  <c r="Q23" i="14"/>
  <c r="P23" i="14"/>
  <c r="O23" i="14"/>
  <c r="N23" i="14"/>
  <c r="M23" i="14"/>
  <c r="L23" i="14"/>
  <c r="K23" i="14"/>
  <c r="U22" i="14"/>
  <c r="T22" i="14"/>
  <c r="S22" i="14"/>
  <c r="R22" i="14"/>
  <c r="Q22" i="14"/>
  <c r="P22" i="14"/>
  <c r="O22" i="14"/>
  <c r="N22" i="14"/>
  <c r="M22" i="14"/>
  <c r="L22" i="14"/>
  <c r="K22" i="14"/>
  <c r="U21" i="14"/>
  <c r="T21" i="14"/>
  <c r="S21" i="14"/>
  <c r="R21" i="14"/>
  <c r="Q21" i="14"/>
  <c r="P21" i="14"/>
  <c r="O21" i="14"/>
  <c r="N21" i="14"/>
  <c r="M21" i="14"/>
  <c r="L21" i="14"/>
  <c r="K21" i="14"/>
  <c r="U20" i="14"/>
  <c r="T20" i="14"/>
  <c r="S20" i="14"/>
  <c r="R20" i="14"/>
  <c r="Q20" i="14"/>
  <c r="P20" i="14"/>
  <c r="O20" i="14"/>
  <c r="N20" i="14"/>
  <c r="M20" i="14"/>
  <c r="L20" i="14"/>
  <c r="K20" i="14"/>
  <c r="U19" i="14"/>
  <c r="T19" i="14"/>
  <c r="S19" i="14"/>
  <c r="R19" i="14"/>
  <c r="Q19" i="14"/>
  <c r="P19" i="14"/>
  <c r="O19" i="14"/>
  <c r="N19" i="14"/>
  <c r="M19" i="14"/>
  <c r="L19" i="14"/>
  <c r="K19" i="14"/>
  <c r="U18" i="14"/>
  <c r="T18" i="14"/>
  <c r="S18" i="14"/>
  <c r="R18" i="14"/>
  <c r="Q18" i="14"/>
  <c r="P18" i="14"/>
  <c r="O18" i="14"/>
  <c r="N18" i="14"/>
  <c r="M18" i="14"/>
  <c r="L18" i="14"/>
  <c r="K18" i="14"/>
  <c r="U17" i="14"/>
  <c r="T17" i="14"/>
  <c r="S17" i="14"/>
  <c r="R17" i="14"/>
  <c r="Q17" i="14"/>
  <c r="P17" i="14"/>
  <c r="O17" i="14"/>
  <c r="N17" i="14"/>
  <c r="M17" i="14"/>
  <c r="L17" i="14"/>
  <c r="K17" i="14"/>
  <c r="U16" i="14"/>
  <c r="T16" i="14"/>
  <c r="S16" i="14"/>
  <c r="R16" i="14"/>
  <c r="Q16" i="14"/>
  <c r="P16" i="14"/>
  <c r="O16" i="14"/>
  <c r="N16" i="14"/>
  <c r="M16" i="14"/>
  <c r="L16" i="14"/>
  <c r="K16" i="14"/>
  <c r="U15" i="14"/>
  <c r="T15" i="14"/>
  <c r="S15" i="14"/>
  <c r="R15" i="14"/>
  <c r="Q15" i="14"/>
  <c r="P15" i="14"/>
  <c r="O15" i="14"/>
  <c r="N15" i="14"/>
  <c r="M15" i="14"/>
  <c r="L15" i="14"/>
  <c r="K15" i="14"/>
  <c r="U14" i="14"/>
  <c r="T14" i="14"/>
  <c r="S14" i="14"/>
  <c r="R14" i="14"/>
  <c r="Q14" i="14"/>
  <c r="P14" i="14"/>
  <c r="O14" i="14"/>
  <c r="N14" i="14"/>
  <c r="M14" i="14"/>
  <c r="L14" i="14"/>
  <c r="K14" i="14"/>
  <c r="U13" i="14"/>
  <c r="T13" i="14"/>
  <c r="S13" i="14"/>
  <c r="R13" i="14"/>
  <c r="Q13" i="14"/>
  <c r="P13" i="14"/>
  <c r="O13" i="14"/>
  <c r="N13" i="14"/>
  <c r="M13" i="14"/>
  <c r="L13" i="14"/>
  <c r="K13" i="14"/>
  <c r="U12" i="14"/>
  <c r="T12" i="14"/>
  <c r="S12" i="14"/>
  <c r="R12" i="14"/>
  <c r="Q12" i="14"/>
  <c r="P12" i="14"/>
  <c r="O12" i="14"/>
  <c r="N12" i="14"/>
  <c r="M12" i="14"/>
  <c r="L12" i="14"/>
  <c r="K12" i="14"/>
  <c r="U11" i="14"/>
  <c r="T11" i="14"/>
  <c r="S11" i="14"/>
  <c r="R11" i="14"/>
  <c r="Q11" i="14"/>
  <c r="P11" i="14"/>
  <c r="O11" i="14"/>
  <c r="N11" i="14"/>
  <c r="M11" i="14"/>
  <c r="L11" i="14"/>
  <c r="K11" i="14"/>
  <c r="U10" i="14"/>
  <c r="T10" i="14"/>
  <c r="S10" i="14"/>
  <c r="R10" i="14"/>
  <c r="Q10" i="14"/>
  <c r="P10" i="14"/>
  <c r="O10" i="14"/>
  <c r="N10" i="14"/>
  <c r="M10" i="14"/>
  <c r="L10" i="14"/>
  <c r="K10" i="14"/>
  <c r="U9" i="14"/>
  <c r="T9" i="14"/>
  <c r="S9" i="14"/>
  <c r="R9" i="14"/>
  <c r="Q9" i="14"/>
  <c r="P9" i="14"/>
  <c r="O9" i="14"/>
  <c r="N9" i="14"/>
  <c r="M9" i="14"/>
  <c r="L9" i="14"/>
  <c r="K9" i="14"/>
  <c r="U8" i="14"/>
  <c r="T8" i="14"/>
  <c r="S8" i="14"/>
  <c r="R8" i="14"/>
  <c r="Q8" i="14"/>
  <c r="P8" i="14"/>
  <c r="O8" i="14"/>
  <c r="N8" i="14"/>
  <c r="M8" i="14"/>
  <c r="L8" i="14"/>
  <c r="K8" i="14"/>
  <c r="U7" i="14"/>
  <c r="T7" i="14"/>
  <c r="S7" i="14"/>
  <c r="R7" i="14"/>
  <c r="Q7" i="14"/>
  <c r="P7" i="14"/>
  <c r="O7" i="14"/>
  <c r="N7" i="14"/>
  <c r="M7" i="14"/>
  <c r="L7" i="14"/>
  <c r="K7" i="14"/>
  <c r="U6" i="14"/>
  <c r="T6" i="14"/>
  <c r="S6" i="14"/>
  <c r="R6" i="14"/>
  <c r="Q6" i="14"/>
  <c r="P6" i="14"/>
  <c r="O6" i="14"/>
  <c r="N6" i="14"/>
  <c r="M6" i="14"/>
  <c r="L6" i="14"/>
  <c r="K6" i="14"/>
  <c r="U5" i="14"/>
  <c r="T5" i="14"/>
  <c r="S5" i="14"/>
  <c r="R5" i="14"/>
  <c r="Q5" i="14"/>
  <c r="P5" i="14"/>
  <c r="O5" i="14"/>
  <c r="N5" i="14"/>
  <c r="M5" i="14"/>
  <c r="L5" i="14"/>
  <c r="K5" i="14"/>
  <c r="U4" i="14"/>
  <c r="T4" i="14"/>
  <c r="S4" i="14"/>
  <c r="R4" i="14"/>
  <c r="Q4" i="14"/>
  <c r="P4" i="14"/>
  <c r="O4" i="14"/>
  <c r="N4" i="14"/>
  <c r="M4" i="14"/>
  <c r="L4" i="14"/>
  <c r="K4" i="14"/>
  <c r="U31" i="13" l="1"/>
  <c r="T31" i="13"/>
  <c r="S31" i="13"/>
  <c r="R31" i="13"/>
  <c r="Q31" i="13"/>
  <c r="P31" i="13"/>
  <c r="O31" i="13"/>
  <c r="N31" i="13"/>
  <c r="M31" i="13"/>
  <c r="L31" i="13"/>
  <c r="K31" i="13"/>
  <c r="U30" i="13"/>
  <c r="T30" i="13"/>
  <c r="S30" i="13"/>
  <c r="R30" i="13"/>
  <c r="Q30" i="13"/>
  <c r="P30" i="13"/>
  <c r="O30" i="13"/>
  <c r="N30" i="13"/>
  <c r="M30" i="13"/>
  <c r="L30" i="13"/>
  <c r="K30" i="13"/>
  <c r="U29" i="13"/>
  <c r="T29" i="13"/>
  <c r="S29" i="13"/>
  <c r="R29" i="13"/>
  <c r="Q29" i="13"/>
  <c r="P29" i="13"/>
  <c r="O29" i="13"/>
  <c r="N29" i="13"/>
  <c r="M29" i="13"/>
  <c r="L29" i="13"/>
  <c r="K29" i="13"/>
  <c r="U28" i="13"/>
  <c r="T28" i="13"/>
  <c r="S28" i="13"/>
  <c r="R28" i="13"/>
  <c r="Q28" i="13"/>
  <c r="P28" i="13"/>
  <c r="O28" i="13"/>
  <c r="N28" i="13"/>
  <c r="M28" i="13"/>
  <c r="L28" i="13"/>
  <c r="K28" i="13"/>
  <c r="U27" i="13"/>
  <c r="T27" i="13"/>
  <c r="S27" i="13"/>
  <c r="R27" i="13"/>
  <c r="Q27" i="13"/>
  <c r="P27" i="13"/>
  <c r="O27" i="13"/>
  <c r="N27" i="13"/>
  <c r="M27" i="13"/>
  <c r="L27" i="13"/>
  <c r="K27" i="13"/>
  <c r="U26" i="13"/>
  <c r="T26" i="13"/>
  <c r="S26" i="13"/>
  <c r="R26" i="13"/>
  <c r="Q26" i="13"/>
  <c r="P26" i="13"/>
  <c r="O26" i="13"/>
  <c r="N26" i="13"/>
  <c r="M26" i="13"/>
  <c r="L26" i="13"/>
  <c r="K26" i="13"/>
  <c r="U25" i="13"/>
  <c r="T25" i="13"/>
  <c r="S25" i="13"/>
  <c r="R25" i="13"/>
  <c r="Q25" i="13"/>
  <c r="P25" i="13"/>
  <c r="O25" i="13"/>
  <c r="N25" i="13"/>
  <c r="M25" i="13"/>
  <c r="L25" i="13"/>
  <c r="K25" i="13"/>
  <c r="U24" i="13"/>
  <c r="T24" i="13"/>
  <c r="S24" i="13"/>
  <c r="R24" i="13"/>
  <c r="Q24" i="13"/>
  <c r="P24" i="13"/>
  <c r="O24" i="13"/>
  <c r="N24" i="13"/>
  <c r="M24" i="13"/>
  <c r="L24" i="13"/>
  <c r="K24" i="13"/>
  <c r="U23" i="13"/>
  <c r="T23" i="13"/>
  <c r="S23" i="13"/>
  <c r="R23" i="13"/>
  <c r="Q23" i="13"/>
  <c r="P23" i="13"/>
  <c r="O23" i="13"/>
  <c r="N23" i="13"/>
  <c r="M23" i="13"/>
  <c r="L23" i="13"/>
  <c r="K23" i="13"/>
  <c r="U22" i="13"/>
  <c r="T22" i="13"/>
  <c r="S22" i="13"/>
  <c r="R22" i="13"/>
  <c r="Q22" i="13"/>
  <c r="P22" i="13"/>
  <c r="O22" i="13"/>
  <c r="N22" i="13"/>
  <c r="M22" i="13"/>
  <c r="L22" i="13"/>
  <c r="K22" i="13"/>
  <c r="U21" i="13"/>
  <c r="T21" i="13"/>
  <c r="S21" i="13"/>
  <c r="R21" i="13"/>
  <c r="Q21" i="13"/>
  <c r="P21" i="13"/>
  <c r="O21" i="13"/>
  <c r="N21" i="13"/>
  <c r="M21" i="13"/>
  <c r="L21" i="13"/>
  <c r="K21" i="13"/>
  <c r="U20" i="13"/>
  <c r="T20" i="13"/>
  <c r="S20" i="13"/>
  <c r="R20" i="13"/>
  <c r="Q20" i="13"/>
  <c r="P20" i="13"/>
  <c r="O20" i="13"/>
  <c r="N20" i="13"/>
  <c r="M20" i="13"/>
  <c r="L20" i="13"/>
  <c r="K20" i="13"/>
  <c r="U19" i="13"/>
  <c r="T19" i="13"/>
  <c r="S19" i="13"/>
  <c r="R19" i="13"/>
  <c r="Q19" i="13"/>
  <c r="P19" i="13"/>
  <c r="O19" i="13"/>
  <c r="N19" i="13"/>
  <c r="M19" i="13"/>
  <c r="L19" i="13"/>
  <c r="K19" i="13"/>
  <c r="U18" i="13"/>
  <c r="T18" i="13"/>
  <c r="S18" i="13"/>
  <c r="R18" i="13"/>
  <c r="Q18" i="13"/>
  <c r="P18" i="13"/>
  <c r="O18" i="13"/>
  <c r="N18" i="13"/>
  <c r="M18" i="13"/>
  <c r="L18" i="13"/>
  <c r="K18" i="13"/>
  <c r="U17" i="13"/>
  <c r="T17" i="13"/>
  <c r="S17" i="13"/>
  <c r="R17" i="13"/>
  <c r="Q17" i="13"/>
  <c r="P17" i="13"/>
  <c r="O17" i="13"/>
  <c r="N17" i="13"/>
  <c r="M17" i="13"/>
  <c r="L17" i="13"/>
  <c r="K17" i="13"/>
  <c r="U16" i="13"/>
  <c r="T16" i="13"/>
  <c r="S16" i="13"/>
  <c r="R16" i="13"/>
  <c r="Q16" i="13"/>
  <c r="P16" i="13"/>
  <c r="O16" i="13"/>
  <c r="N16" i="13"/>
  <c r="M16" i="13"/>
  <c r="L16" i="13"/>
  <c r="K16" i="13"/>
  <c r="U15" i="13"/>
  <c r="T15" i="13"/>
  <c r="S15" i="13"/>
  <c r="R15" i="13"/>
  <c r="Q15" i="13"/>
  <c r="P15" i="13"/>
  <c r="O15" i="13"/>
  <c r="N15" i="13"/>
  <c r="M15" i="13"/>
  <c r="L15" i="13"/>
  <c r="K15" i="13"/>
  <c r="U14" i="13"/>
  <c r="T14" i="13"/>
  <c r="S14" i="13"/>
  <c r="R14" i="13"/>
  <c r="Q14" i="13"/>
  <c r="P14" i="13"/>
  <c r="O14" i="13"/>
  <c r="N14" i="13"/>
  <c r="M14" i="13"/>
  <c r="L14" i="13"/>
  <c r="K14" i="13"/>
  <c r="U13" i="13"/>
  <c r="T13" i="13"/>
  <c r="S13" i="13"/>
  <c r="R13" i="13"/>
  <c r="Q13" i="13"/>
  <c r="P13" i="13"/>
  <c r="O13" i="13"/>
  <c r="N13" i="13"/>
  <c r="M13" i="13"/>
  <c r="L13" i="13"/>
  <c r="K13" i="13"/>
  <c r="U12" i="13"/>
  <c r="T12" i="13"/>
  <c r="S12" i="13"/>
  <c r="R12" i="13"/>
  <c r="Q12" i="13"/>
  <c r="P12" i="13"/>
  <c r="O12" i="13"/>
  <c r="N12" i="13"/>
  <c r="M12" i="13"/>
  <c r="L12" i="13"/>
  <c r="K12" i="13"/>
  <c r="U11" i="13"/>
  <c r="T11" i="13"/>
  <c r="S11" i="13"/>
  <c r="R11" i="13"/>
  <c r="Q11" i="13"/>
  <c r="P11" i="13"/>
  <c r="O11" i="13"/>
  <c r="N11" i="13"/>
  <c r="M11" i="13"/>
  <c r="L11" i="13"/>
  <c r="K11" i="13"/>
  <c r="U10" i="13"/>
  <c r="T10" i="13"/>
  <c r="S10" i="13"/>
  <c r="R10" i="13"/>
  <c r="Q10" i="13"/>
  <c r="P10" i="13"/>
  <c r="O10" i="13"/>
  <c r="N10" i="13"/>
  <c r="M10" i="13"/>
  <c r="L10" i="13"/>
  <c r="K10" i="13"/>
  <c r="U9" i="13"/>
  <c r="T9" i="13"/>
  <c r="S9" i="13"/>
  <c r="R9" i="13"/>
  <c r="Q9" i="13"/>
  <c r="P9" i="13"/>
  <c r="O9" i="13"/>
  <c r="N9" i="13"/>
  <c r="M9" i="13"/>
  <c r="L9" i="13"/>
  <c r="K9" i="13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O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O16" i="9"/>
  <c r="N16" i="9"/>
  <c r="M16" i="9"/>
  <c r="L16" i="9"/>
  <c r="K16" i="9"/>
  <c r="U15" i="9"/>
  <c r="T15" i="9"/>
  <c r="S15" i="9"/>
  <c r="R15" i="9"/>
  <c r="Q15" i="9"/>
  <c r="P15" i="9"/>
  <c r="O15" i="9"/>
  <c r="N15" i="9"/>
  <c r="M15" i="9"/>
  <c r="L15" i="9"/>
  <c r="K15" i="9"/>
  <c r="U14" i="9"/>
  <c r="T14" i="9"/>
  <c r="S14" i="9"/>
  <c r="R14" i="9"/>
  <c r="Q14" i="9"/>
  <c r="P14" i="9"/>
  <c r="O14" i="9"/>
  <c r="N14" i="9"/>
  <c r="M14" i="9"/>
  <c r="L14" i="9"/>
  <c r="K14" i="9"/>
  <c r="U13" i="9"/>
  <c r="T13" i="9"/>
  <c r="S13" i="9"/>
  <c r="R13" i="9"/>
  <c r="Q13" i="9"/>
  <c r="P13" i="9"/>
  <c r="O13" i="9"/>
  <c r="N13" i="9"/>
  <c r="M13" i="9"/>
  <c r="L13" i="9"/>
  <c r="K13" i="9"/>
  <c r="U12" i="9"/>
  <c r="T12" i="9"/>
  <c r="S12" i="9"/>
  <c r="R12" i="9"/>
  <c r="Q12" i="9"/>
  <c r="P12" i="9"/>
  <c r="O12" i="9"/>
  <c r="N12" i="9"/>
  <c r="M12" i="9"/>
  <c r="L12" i="9"/>
  <c r="K12" i="9"/>
  <c r="U11" i="9"/>
  <c r="T11" i="9"/>
  <c r="S11" i="9"/>
  <c r="R11" i="9"/>
  <c r="Q11" i="9"/>
  <c r="P11" i="9"/>
  <c r="O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O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O7" i="9"/>
  <c r="N7" i="9"/>
  <c r="M7" i="9"/>
  <c r="L7" i="9"/>
  <c r="K7" i="9"/>
  <c r="U28" i="12"/>
  <c r="T28" i="12"/>
  <c r="S28" i="12"/>
  <c r="R28" i="12"/>
  <c r="Q28" i="12"/>
  <c r="P28" i="12"/>
  <c r="O28" i="12"/>
  <c r="N28" i="12"/>
  <c r="M28" i="12"/>
  <c r="L28" i="12"/>
  <c r="K28" i="12"/>
  <c r="U27" i="12"/>
  <c r="T27" i="12"/>
  <c r="S27" i="12"/>
  <c r="R27" i="12"/>
  <c r="Q27" i="12"/>
  <c r="P27" i="12"/>
  <c r="O27" i="12"/>
  <c r="N27" i="12"/>
  <c r="M27" i="12"/>
  <c r="L27" i="12"/>
  <c r="K27" i="12"/>
  <c r="U26" i="12"/>
  <c r="T26" i="12"/>
  <c r="S26" i="12"/>
  <c r="R26" i="12"/>
  <c r="Q26" i="12"/>
  <c r="P26" i="12"/>
  <c r="O26" i="12"/>
  <c r="N26" i="12"/>
  <c r="M26" i="12"/>
  <c r="L26" i="12"/>
  <c r="K26" i="12"/>
  <c r="U25" i="12"/>
  <c r="T25" i="12"/>
  <c r="S25" i="12"/>
  <c r="R25" i="12"/>
  <c r="Q25" i="12"/>
  <c r="P25" i="12"/>
  <c r="O25" i="12"/>
  <c r="N25" i="12"/>
  <c r="M25" i="12"/>
  <c r="L25" i="12"/>
  <c r="K25" i="12"/>
  <c r="U24" i="12"/>
  <c r="T24" i="12"/>
  <c r="S24" i="12"/>
  <c r="R24" i="12"/>
  <c r="Q24" i="12"/>
  <c r="P24" i="12"/>
  <c r="O24" i="12"/>
  <c r="N24" i="12"/>
  <c r="M24" i="12"/>
  <c r="L24" i="12"/>
  <c r="K24" i="12"/>
  <c r="U23" i="12"/>
  <c r="T23" i="12"/>
  <c r="S23" i="12"/>
  <c r="R23" i="12"/>
  <c r="Q23" i="12"/>
  <c r="P23" i="12"/>
  <c r="O23" i="12"/>
  <c r="N23" i="12"/>
  <c r="M23" i="12"/>
  <c r="L23" i="12"/>
  <c r="K23" i="12"/>
  <c r="U22" i="12"/>
  <c r="T22" i="12"/>
  <c r="S22" i="12"/>
  <c r="R22" i="12"/>
  <c r="Q22" i="12"/>
  <c r="P22" i="12"/>
  <c r="O22" i="12"/>
  <c r="N22" i="12"/>
  <c r="M22" i="12"/>
  <c r="L22" i="12"/>
  <c r="K22" i="12"/>
  <c r="U21" i="12"/>
  <c r="T21" i="12"/>
  <c r="S21" i="12"/>
  <c r="R21" i="12"/>
  <c r="Q21" i="12"/>
  <c r="P21" i="12"/>
  <c r="O21" i="12"/>
  <c r="N21" i="12"/>
  <c r="M21" i="12"/>
  <c r="L21" i="12"/>
  <c r="K21" i="12"/>
  <c r="U20" i="12"/>
  <c r="T20" i="12"/>
  <c r="S20" i="12"/>
  <c r="R20" i="12"/>
  <c r="Q20" i="12"/>
  <c r="P20" i="12"/>
  <c r="O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O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O12" i="12"/>
  <c r="N12" i="12"/>
  <c r="M12" i="12"/>
  <c r="L12" i="12"/>
  <c r="K12" i="12"/>
  <c r="U11" i="12"/>
  <c r="T11" i="12"/>
  <c r="S11" i="12"/>
  <c r="R11" i="12"/>
  <c r="Q11" i="12"/>
  <c r="P11" i="12"/>
  <c r="O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O9" i="12"/>
  <c r="N9" i="12"/>
  <c r="M9" i="12"/>
  <c r="L9" i="12"/>
  <c r="K9" i="12"/>
  <c r="U3" i="14" l="1"/>
  <c r="T3" i="14"/>
  <c r="S3" i="14"/>
  <c r="R3" i="14"/>
  <c r="Q3" i="14"/>
  <c r="P3" i="14"/>
  <c r="O3" i="14"/>
  <c r="N3" i="14"/>
  <c r="M3" i="14"/>
  <c r="L3" i="14"/>
  <c r="K3" i="14"/>
  <c r="U8" i="13"/>
  <c r="T8" i="13"/>
  <c r="S8" i="13"/>
  <c r="R8" i="13"/>
  <c r="Q8" i="13"/>
  <c r="P8" i="13"/>
  <c r="O8" i="13"/>
  <c r="N8" i="13"/>
  <c r="M8" i="13"/>
  <c r="L8" i="13"/>
  <c r="K8" i="13"/>
  <c r="U7" i="13"/>
  <c r="T7" i="13"/>
  <c r="S7" i="13"/>
  <c r="R7" i="13"/>
  <c r="Q7" i="13"/>
  <c r="P7" i="13"/>
  <c r="O7" i="13"/>
  <c r="N7" i="13"/>
  <c r="M7" i="13"/>
  <c r="L7" i="13"/>
  <c r="K7" i="13"/>
  <c r="U6" i="13"/>
  <c r="T6" i="13"/>
  <c r="S6" i="13"/>
  <c r="R6" i="13"/>
  <c r="Q6" i="13"/>
  <c r="P6" i="13"/>
  <c r="O6" i="13"/>
  <c r="N6" i="13"/>
  <c r="M6" i="13"/>
  <c r="L6" i="13"/>
  <c r="K6" i="13"/>
  <c r="U5" i="13"/>
  <c r="T5" i="13"/>
  <c r="S5" i="13"/>
  <c r="R5" i="13"/>
  <c r="Q5" i="13"/>
  <c r="P5" i="13"/>
  <c r="O5" i="13"/>
  <c r="N5" i="13"/>
  <c r="M5" i="13"/>
  <c r="L5" i="13"/>
  <c r="K5" i="13"/>
  <c r="U4" i="13"/>
  <c r="T4" i="13"/>
  <c r="S4" i="13"/>
  <c r="R4" i="13"/>
  <c r="Q4" i="13"/>
  <c r="P4" i="13"/>
  <c r="O4" i="13"/>
  <c r="N4" i="13"/>
  <c r="M4" i="13"/>
  <c r="L4" i="13"/>
  <c r="K4" i="13"/>
  <c r="U3" i="13" l="1"/>
  <c r="T3" i="13"/>
  <c r="S3" i="13"/>
  <c r="R3" i="13"/>
  <c r="Q3" i="13"/>
  <c r="P3" i="13"/>
  <c r="O3" i="13"/>
  <c r="N3" i="13"/>
  <c r="M3" i="13"/>
  <c r="L3" i="13"/>
  <c r="K3" i="13"/>
  <c r="U3" i="11" l="1"/>
  <c r="T3" i="11"/>
  <c r="S3" i="11"/>
  <c r="R3" i="11"/>
  <c r="Q3" i="11"/>
  <c r="P3" i="11"/>
  <c r="N3" i="11"/>
  <c r="M3" i="11"/>
  <c r="L3" i="11"/>
  <c r="K3" i="11"/>
  <c r="U3" i="10"/>
  <c r="T3" i="10"/>
  <c r="S3" i="10"/>
  <c r="R3" i="10"/>
  <c r="Q3" i="10"/>
  <c r="P3" i="10"/>
  <c r="O3" i="10"/>
  <c r="N3" i="10"/>
  <c r="M3" i="10"/>
  <c r="L3" i="10"/>
  <c r="K3" i="10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O7" i="7" l="1"/>
  <c r="O24" i="7"/>
  <c r="O20" i="6"/>
  <c r="O14" i="5"/>
  <c r="O11" i="8"/>
  <c r="O18" i="8"/>
  <c r="O8" i="8"/>
  <c r="O10" i="5"/>
  <c r="O21" i="7"/>
  <c r="O17" i="6"/>
  <c r="O7" i="6"/>
  <c r="O7" i="5"/>
  <c r="O9" i="6"/>
  <c r="O9" i="7"/>
  <c r="O26" i="7"/>
  <c r="O21" i="6"/>
  <c r="O19" i="8"/>
  <c r="O25" i="7"/>
  <c r="O21" i="5"/>
  <c r="O20" i="8"/>
  <c r="O23" i="6"/>
  <c r="O20" i="5"/>
  <c r="O21" i="8"/>
  <c r="O27" i="7"/>
  <c r="O22" i="6"/>
  <c r="O19" i="5"/>
  <c r="O8" i="5"/>
  <c r="O8" i="6"/>
  <c r="O8" i="7"/>
  <c r="O5" i="6"/>
  <c r="O5" i="7"/>
  <c r="O5" i="8"/>
  <c r="O5" i="5"/>
  <c r="O6" i="8"/>
  <c r="O13" i="6"/>
  <c r="O7" i="8"/>
  <c r="O9" i="5"/>
  <c r="O3" i="11"/>
  <c r="O7" i="12"/>
  <c r="O17" i="7"/>
  <c r="O18" i="7"/>
  <c r="O14" i="6"/>
  <c r="O10" i="8"/>
  <c r="O23" i="7"/>
  <c r="O19" i="6"/>
  <c r="O13" i="5"/>
  <c r="O17" i="8"/>
  <c r="O28" i="7"/>
  <c r="O10" i="7"/>
  <c r="O10" i="6"/>
  <c r="J21" i="14" l="1"/>
  <c r="J20" i="13"/>
  <c r="J20" i="12"/>
  <c r="J8" i="7"/>
  <c r="J24" i="14"/>
  <c r="J25" i="13"/>
  <c r="J23" i="12"/>
  <c r="J24" i="13"/>
  <c r="J23" i="13"/>
  <c r="J31" i="14" l="1"/>
  <c r="J28" i="14" l="1"/>
  <c r="J26" i="13"/>
  <c r="J9" i="14"/>
  <c r="J10" i="5"/>
  <c r="J21" i="7"/>
  <c r="J9" i="13"/>
  <c r="J9" i="9"/>
  <c r="J9" i="12"/>
  <c r="J17" i="6"/>
  <c r="J8" i="8"/>
  <c r="J29" i="14"/>
  <c r="J9" i="7"/>
  <c r="J14" i="9"/>
  <c r="J24" i="12"/>
  <c r="J9" i="6"/>
  <c r="J27" i="13"/>
  <c r="J15" i="14"/>
  <c r="J20" i="14"/>
  <c r="J14" i="14"/>
  <c r="J19" i="9"/>
  <c r="J15" i="12"/>
  <c r="J18" i="9"/>
  <c r="J15" i="13"/>
  <c r="J14" i="13"/>
  <c r="J14" i="12"/>
  <c r="J5" i="8"/>
  <c r="J5" i="7"/>
  <c r="J5" i="5"/>
  <c r="J5" i="6"/>
  <c r="J14" i="6"/>
  <c r="J18" i="7"/>
  <c r="J11" i="14"/>
  <c r="J10" i="8"/>
  <c r="J19" i="6"/>
  <c r="J11" i="12"/>
  <c r="J23" i="7"/>
  <c r="J11" i="13"/>
  <c r="J11" i="9"/>
  <c r="J13" i="5"/>
  <c r="J8" i="14"/>
  <c r="J8" i="9"/>
  <c r="J8" i="13"/>
  <c r="J8" i="12"/>
  <c r="J22" i="13"/>
  <c r="J22" i="12"/>
  <c r="J10" i="7"/>
  <c r="J15" i="9"/>
  <c r="J10" i="6"/>
  <c r="J4" i="14"/>
  <c r="J4" i="6"/>
  <c r="J4" i="5"/>
  <c r="J4" i="7"/>
  <c r="J4" i="13"/>
  <c r="J4" i="9"/>
  <c r="J4" i="8"/>
  <c r="J4" i="12"/>
  <c r="J32" i="14"/>
  <c r="J33" i="14"/>
  <c r="J34" i="14"/>
  <c r="J23" i="6"/>
  <c r="J30" i="13"/>
  <c r="J29" i="13"/>
  <c r="J26" i="12"/>
  <c r="J21" i="5"/>
  <c r="J19" i="5"/>
  <c r="J31" i="13"/>
  <c r="J20" i="5"/>
  <c r="J21" i="8"/>
  <c r="J23" i="9"/>
  <c r="J22" i="9"/>
  <c r="J22" i="6"/>
  <c r="J26" i="7"/>
  <c r="J21" i="9"/>
  <c r="J28" i="12"/>
  <c r="J20" i="8"/>
  <c r="J27" i="12"/>
  <c r="J25" i="7"/>
  <c r="J21" i="6"/>
  <c r="J27" i="7"/>
  <c r="J19" i="8"/>
  <c r="J13" i="7"/>
  <c r="J17" i="5"/>
  <c r="J14" i="8"/>
  <c r="J16" i="9"/>
  <c r="J8" i="6"/>
  <c r="J8" i="5"/>
  <c r="J11" i="5"/>
  <c r="J23" i="14"/>
  <c r="J16" i="6"/>
  <c r="J20" i="7"/>
  <c r="J16" i="8"/>
  <c r="J15" i="5"/>
  <c r="J11" i="7"/>
  <c r="J12" i="8"/>
  <c r="J17" i="14"/>
  <c r="J6" i="5"/>
  <c r="J6" i="6"/>
  <c r="J17" i="9"/>
  <c r="J17" i="13"/>
  <c r="J17" i="12"/>
  <c r="J6" i="7"/>
  <c r="J10" i="14"/>
  <c r="J10" i="13"/>
  <c r="J18" i="6"/>
  <c r="J10" i="9"/>
  <c r="J10" i="12"/>
  <c r="J22" i="7"/>
  <c r="J18" i="5"/>
  <c r="J14" i="7"/>
  <c r="J15" i="8"/>
  <c r="J19" i="14"/>
  <c r="J19" i="13"/>
  <c r="J19" i="12"/>
  <c r="J6" i="8"/>
  <c r="J30" i="14"/>
  <c r="J28" i="13"/>
  <c r="J25" i="12"/>
  <c r="J5" i="14"/>
  <c r="J15" i="7"/>
  <c r="J5" i="13"/>
  <c r="J5" i="12"/>
  <c r="J11" i="6"/>
  <c r="J5" i="9"/>
  <c r="J18" i="14"/>
  <c r="J18" i="13"/>
  <c r="J18" i="12"/>
  <c r="J7" i="7"/>
  <c r="J22" i="14"/>
  <c r="J21" i="13"/>
  <c r="J21" i="12"/>
  <c r="J6" i="14"/>
  <c r="J6" i="12"/>
  <c r="J6" i="13"/>
  <c r="J6" i="9"/>
  <c r="J16" i="7"/>
  <c r="J12" i="6"/>
  <c r="J13" i="9"/>
  <c r="J7" i="6"/>
  <c r="J7" i="5"/>
  <c r="J13" i="14"/>
  <c r="J13" i="12"/>
  <c r="J9" i="8"/>
  <c r="J15" i="6"/>
  <c r="J12" i="5"/>
  <c r="J19" i="7"/>
  <c r="J13" i="13"/>
  <c r="J16" i="5"/>
  <c r="J12" i="7"/>
  <c r="J13" i="8"/>
  <c r="J3" i="7"/>
  <c r="J3" i="8"/>
  <c r="J3" i="10"/>
  <c r="J3" i="14"/>
  <c r="J3" i="13"/>
  <c r="J3" i="9"/>
  <c r="J3" i="5"/>
  <c r="J3" i="6"/>
  <c r="J3" i="12"/>
  <c r="J17" i="8"/>
  <c r="J18" i="8"/>
  <c r="J7" i="14"/>
  <c r="J7" i="9"/>
  <c r="J7" i="8"/>
  <c r="J9" i="5"/>
  <c r="J13" i="6"/>
  <c r="J7" i="13"/>
  <c r="J3" i="11"/>
  <c r="J7" i="12"/>
  <c r="J17" i="7"/>
  <c r="J12" i="14"/>
  <c r="J12" i="12"/>
  <c r="J20" i="6"/>
  <c r="J14" i="5"/>
  <c r="J24" i="7"/>
  <c r="J11" i="8"/>
  <c r="J12" i="13"/>
  <c r="J12" i="9"/>
  <c r="J16" i="14"/>
  <c r="J28" i="7"/>
  <c r="J16" i="13"/>
  <c r="J20" i="9"/>
  <c r="J16" i="12"/>
</calcChain>
</file>

<file path=xl/sharedStrings.xml><?xml version="1.0" encoding="utf-8"?>
<sst xmlns="http://schemas.openxmlformats.org/spreadsheetml/2006/main" count="1240" uniqueCount="277">
  <si>
    <t>Mesentary surrounding Rectum</t>
  </si>
  <si>
    <t>MesoRectum</t>
  </si>
  <si>
    <t>Genitalia</t>
  </si>
  <si>
    <t>Presacral space</t>
  </si>
  <si>
    <t>Intestinal Space</t>
  </si>
  <si>
    <t>Bowel</t>
  </si>
  <si>
    <t>iliac crest R</t>
  </si>
  <si>
    <t>iliac crest L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</si>
  <si>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</si>
  <si>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</si>
  <si>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</si>
  <si>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</si>
  <si>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</si>
  <si>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</si>
  <si>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</si>
  <si>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</si>
  <si>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</si>
  <si>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</si>
  <si>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</si>
  <si>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</si>
  <si>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</si>
  <si>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Description</t>
  </si>
  <si>
    <t>Rectum</t>
  </si>
  <si>
    <t>Structure</t>
  </si>
  <si>
    <t>Urinary bladder</t>
  </si>
  <si>
    <t>Bladder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</si>
  <si>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</si>
  <si>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</si>
  <si>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</si>
  <si>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</si>
  <si>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</si>
  <si>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</si>
  <si>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</si>
  <si>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</si>
  <si>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</si>
  <si>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</si>
  <si>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</si>
  <si>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</si>
  <si>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</si>
  <si>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</si>
  <si>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</si>
  <si>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</si>
  <si>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</si>
  <si>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</si>
  <si>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</si>
  <si>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</si>
  <si>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</si>
  <si>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</si>
  <si>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Prostate</t>
  </si>
  <si>
    <t>Vagina</t>
  </si>
  <si>
    <t>Left external iliac lymphatic chain</t>
  </si>
  <si>
    <t>Node ext iliac R</t>
  </si>
  <si>
    <t>Right external iliac lymphatic chain</t>
  </si>
  <si>
    <t>Node ext iliac L</t>
  </si>
  <si>
    <t>Node Int iliac R</t>
  </si>
  <si>
    <t>Node Int iliac L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</si>
  <si>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</si>
  <si>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</si>
  <si>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</si>
  <si>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</si>
  <si>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</si>
  <si>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</si>
  <si>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</si>
  <si>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</si>
  <si>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</si>
  <si>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</si>
  <si>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</si>
  <si>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</si>
  <si>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</si>
  <si>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</si>
  <si>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</si>
  <si>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</si>
  <si>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</si>
  <si>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</si>
  <si>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</si>
  <si>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</si>
  <si>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</si>
  <si>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</si>
  <si>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</si>
  <si>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</si>
  <si>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</si>
  <si>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</si>
  <si>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</si>
  <si>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</si>
  <si>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</si>
  <si>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</si>
  <si>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</si>
  <si>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</si>
  <si>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</si>
  <si>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</si>
  <si>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</si>
  <si>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</si>
  <si>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</si>
  <si>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</si>
  <si>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</si>
  <si>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</si>
  <si>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</si>
  <si>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</si>
  <si>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</si>
  <si>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</si>
  <si>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</si>
  <si>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</si>
  <si>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</si>
  <si>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</si>
  <si>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</si>
  <si>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</si>
  <si>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</si>
  <si>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</si>
  <si>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</si>
  <si>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</si>
  <si>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</si>
  <si>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</si>
  <si>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</si>
  <si>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</si>
  <si>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</si>
  <si>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</si>
  <si>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</si>
  <si>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</si>
  <si>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</si>
  <si>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</si>
  <si>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</si>
  <si>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</si>
  <si>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</si>
  <si>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</si>
  <si>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</si>
  <si>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</si>
  <si>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</si>
  <si>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</si>
  <si>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</si>
  <si>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</si>
  <si>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</si>
  <si>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</si>
  <si>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</si>
  <si>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</si>
  <si>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</si>
  <si>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</si>
  <si>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</si>
  <si>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</si>
  <si>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</si>
  <si>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</si>
  <si>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</si>
  <si>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</si>
  <si>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</si>
  <si>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</si>
  <si>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</si>
  <si>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</si>
  <si>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</si>
  <si>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</si>
  <si>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</si>
  <si>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</si>
  <si>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</si>
  <si>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</si>
  <si>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</si>
  <si>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</si>
  <si>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</si>
  <si>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</si>
  <si>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</si>
  <si>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</si>
  <si>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</si>
  <si>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</si>
  <si>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</si>
  <si>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</si>
  <si>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</si>
  <si>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</si>
  <si>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</si>
  <si>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</si>
  <si>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</si>
  <si>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</si>
  <si>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</si>
  <si>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</si>
  <si>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</si>
  <si>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</si>
  <si>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</si>
  <si>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</si>
  <si>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</si>
  <si>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</si>
  <si>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</si>
  <si>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</si>
  <si>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</si>
  <si>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</si>
  <si>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</si>
  <si>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</si>
  <si>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</si>
  <si>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</si>
  <si>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</si>
  <si>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</si>
  <si>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</si>
  <si>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</si>
  <si>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</si>
  <si>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</si>
  <si>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</si>
  <si>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</si>
  <si>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</si>
  <si>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</si>
  <si>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</si>
  <si>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</si>
  <si>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</si>
  <si>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</si>
  <si>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</si>
  <si>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</si>
  <si>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</si>
  <si>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</si>
  <si>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</si>
  <si>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</si>
  <si>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</si>
  <si>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</si>
  <si>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</si>
  <si>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</si>
  <si>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</si>
  <si>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</si>
  <si>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</si>
  <si>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</si>
  <si>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</si>
  <si>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</si>
  <si>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</si>
  <si>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</si>
  <si>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</si>
  <si>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</si>
  <si>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</si>
  <si>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</si>
  <si>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</si>
  <si>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</si>
  <si>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</si>
  <si>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</si>
  <si>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</si>
  <si>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</si>
  <si>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</si>
  <si>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</si>
  <si>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</si>
  <si>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</si>
  <si>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</si>
  <si>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</si>
  <si>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</si>
  <si>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</si>
  <si>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</si>
  <si>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</si>
  <si>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</si>
  <si>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</si>
  <si>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</si>
  <si>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</si>
  <si>
    <t>Prostate SingleIntegrated Boost 70 Gy in 28 fractions</t>
  </si>
  <si>
    <t>Prostate_SIB70in28.xml</t>
  </si>
  <si>
    <t>CTV70</t>
  </si>
  <si>
    <t>CTV48</t>
  </si>
  <si>
    <t>PTV70</t>
  </si>
  <si>
    <t>PTV48</t>
  </si>
  <si>
    <t>opt PTV70</t>
  </si>
  <si>
    <t>opt PTV48a</t>
  </si>
  <si>
    <t>opt PTV48</t>
  </si>
  <si>
    <t>opt PTV48b</t>
  </si>
  <si>
    <t>eval PTV70</t>
  </si>
  <si>
    <t>eval PTV48</t>
  </si>
  <si>
    <t>Body outside of PTV</t>
  </si>
  <si>
    <t>Prostate Single Integrated Boost 68 Gy in 25 fractions</t>
  </si>
  <si>
    <t>Prostate_SIB68in25.xml</t>
  </si>
  <si>
    <t>Prostate SIB 70 in 28</t>
  </si>
  <si>
    <t>Prostate SIB 68 in 25</t>
  </si>
  <si>
    <t>CTV68</t>
  </si>
  <si>
    <t>PTV68</t>
  </si>
  <si>
    <t>eval PTV68</t>
  </si>
  <si>
    <t>Iliac Vessels L</t>
  </si>
  <si>
    <t>Iliac Vessels R</t>
  </si>
  <si>
    <t>Left iliac vessels as surrogate for Nodes</t>
  </si>
  <si>
    <t>Right iliac vessels as surrogate for Nodes</t>
  </si>
  <si>
    <t>CTV56</t>
  </si>
  <si>
    <t>CTV low Risk</t>
  </si>
  <si>
    <t>PTV56</t>
  </si>
  <si>
    <t>PTV Intermediate Risk</t>
  </si>
  <si>
    <t>PTV low eval</t>
  </si>
  <si>
    <t>eval PTV56</t>
  </si>
  <si>
    <t>PTV low Risk for DVH</t>
  </si>
  <si>
    <t>PTV low Risk for optimizer</t>
  </si>
  <si>
    <t>opt PTV56</t>
  </si>
  <si>
    <t>PTV low Risk</t>
  </si>
  <si>
    <t>Body - PTV</t>
  </si>
  <si>
    <t>Body-PTV 36</t>
  </si>
  <si>
    <t>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</si>
</sst>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30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9" name="Table331323438484347" displayName="Table331323438484347" ref="A2:B13" totalsRowShown="0" headerRowDxfId="129" headerRowBorderDxfId="128" tableBorderDxfId="127" totalsRowBorderDxfId="12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8" name="Table533353949" displayName="Table533353949" ref="D2:H23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3" name="Table3313234384824" displayName="Table3313234384824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24" name="Table53335394925" displayName="Table53335394925" ref="D2:H28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5" name="Table331323438482426" displayName="Table331323438482426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26" name="Table5333539492527" displayName="Table5333539492527" ref="D2:H31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7" name="Table33132343848242628" displayName="Table33132343848242628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28" name="Table533353949252729" displayName="Table533353949252729" ref="D2:H34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20" name="Table53335394954" displayName="Table53335394954" ref="D2:H25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0" name="Table5333539494450" displayName="Table5333539494450" ref="D2:H21" totalsRowShown="0" headerRowDxfId="125" headerRowBorderDxfId="124" tableBorderDxfId="123" totalsRowBorderDxfId="122">
  <tableColumns count="5">
    <tableColumn id="1" name="Structure" dataDxfId="121"/>
    <tableColumn id="2" name="ID" dataDxfId="120"/>
    <tableColumn id="3" name="Name" dataDxfId="119"/>
    <tableColumn id="4" name="VolumeCode" dataDxfId="118"/>
    <tableColumn id="5" name="VolumeCodeTable" dataDxfId="11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e5333539494490" displayName="Table5333539494490" ref="D2:H39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33132343848434751" displayName="Table33132343848434751" ref="A2:B13" totalsRowShown="0" headerRowDxfId="116" headerRowBorderDxfId="115" tableBorderDxfId="114" totalsRowBorderDxfId="11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2" name="Table533353949445052" displayName="Table533353949445052" ref="D2:H23" totalsRowShown="0" headerRowDxfId="112" headerRowBorderDxfId="111" tableBorderDxfId="110" totalsRowBorderDxfId="109">
  <tableColumns count="5">
    <tableColumn id="1" name="Structure" dataDxfId="108"/>
    <tableColumn id="2" name="ID" dataDxfId="107"/>
    <tableColumn id="3" name="Name" dataDxfId="106"/>
    <tableColumn id="4" name="VolumeCode" dataDxfId="105"/>
    <tableColumn id="5" name="VolumeCodeTable" dataDxfId="1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e3313234384843475179" displayName="Table3313234384843475179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4" name="Table53335394944505280" displayName="Table53335394944505280" ref="D2:H28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e3313234384843" displayName="Table3313234384843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6" name="Table53335394944" displayName="Table53335394944" ref="D2:H21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e33132343848" displayName="Table33132343848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tabSelected="1"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22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22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75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73</v>
      </c>
      <c r="C5" s="22"/>
      <c r="D5" s="36" t="s">
        <v>72</v>
      </c>
      <c r="E5" s="39" t="s">
        <v>72</v>
      </c>
      <c r="F5" s="38" t="s">
        <v>71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70</v>
      </c>
      <c r="E6" s="40" t="s">
        <v>69</v>
      </c>
      <c r="F6" s="38" t="s">
        <v>68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66</v>
      </c>
      <c r="E7" s="39" t="s">
        <v>66</v>
      </c>
      <c r="F7" s="38" t="s">
        <v>65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15</v>
      </c>
      <c r="B8" s="1" t="s">
        <v>67</v>
      </c>
      <c r="D8" s="36" t="s">
        <v>64</v>
      </c>
      <c r="E8" s="40" t="s">
        <v>64</v>
      </c>
      <c r="F8" s="38" t="s">
        <v>63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36" t="s">
        <v>25</v>
      </c>
      <c r="E9" s="40" t="s">
        <v>25</v>
      </c>
      <c r="F9" s="38" t="s">
        <v>24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209</v>
      </c>
      <c r="B10" s="1" t="s">
        <v>210</v>
      </c>
      <c r="D10" s="1" t="s">
        <v>22</v>
      </c>
      <c r="E10" s="39" t="s">
        <v>22</v>
      </c>
      <c r="F10" s="39" t="s">
        <v>22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232</v>
      </c>
      <c r="B11" s="1" t="s">
        <v>213</v>
      </c>
      <c r="D11" s="1" t="s">
        <v>1</v>
      </c>
      <c r="E11" s="1" t="s">
        <v>1</v>
      </c>
      <c r="F11" s="39" t="s">
        <v>0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40" t="s">
        <v>14</v>
      </c>
      <c r="E12" s="40" t="s">
        <v>14</v>
      </c>
      <c r="F12" s="38" t="s">
        <v>13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36" t="s">
        <v>20</v>
      </c>
      <c r="E13" s="39" t="s">
        <v>20</v>
      </c>
      <c r="F13" s="38" t="s">
        <v>19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17</v>
      </c>
      <c r="E14" s="39" t="s">
        <v>17</v>
      </c>
      <c r="F14" s="38" t="s">
        <v>16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55</v>
      </c>
      <c r="E15" s="35" t="s">
        <v>55</v>
      </c>
      <c r="F15" s="1" t="s">
        <v>238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54</v>
      </c>
      <c r="E16" s="35" t="s">
        <v>54</v>
      </c>
      <c r="F16" s="1" t="s">
        <v>239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53</v>
      </c>
      <c r="E17" s="35" t="s">
        <v>53</v>
      </c>
      <c r="F17" s="47" t="s">
        <v>50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51</v>
      </c>
      <c r="E18" s="35" t="s">
        <v>51</v>
      </c>
      <c r="F18" s="34" t="s">
        <v>52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58</v>
      </c>
      <c r="E19" s="39" t="s">
        <v>60</v>
      </c>
      <c r="F19" s="38" t="s">
        <v>56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58</v>
      </c>
      <c r="E20" s="39" t="s">
        <v>59</v>
      </c>
      <c r="F20" s="38" t="s">
        <v>56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58</v>
      </c>
      <c r="E21" s="39" t="s">
        <v>57</v>
      </c>
      <c r="F21" s="38" t="s">
        <v>56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E20" sqref="E20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196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196</v>
      </c>
      <c r="C3" s="22"/>
      <c r="D3" s="36" t="s">
        <v>25</v>
      </c>
      <c r="E3" s="39" t="s">
        <v>25</v>
      </c>
      <c r="F3" s="38" t="s">
        <v>24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223</v>
      </c>
      <c r="B4" s="1" t="s">
        <v>23</v>
      </c>
      <c r="C4" s="22"/>
      <c r="D4" s="40" t="s">
        <v>78</v>
      </c>
      <c r="E4" s="39" t="s">
        <v>78</v>
      </c>
      <c r="F4" s="38" t="s">
        <v>78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21</v>
      </c>
      <c r="B5" s="1" t="s">
        <v>196</v>
      </c>
      <c r="C5" s="22"/>
      <c r="D5" s="40" t="s">
        <v>180</v>
      </c>
      <c r="E5" s="39" t="s">
        <v>180</v>
      </c>
      <c r="F5" s="38" t="s">
        <v>179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40" t="s">
        <v>5</v>
      </c>
      <c r="E6" s="39" t="s">
        <v>197</v>
      </c>
      <c r="F6" s="38" t="s">
        <v>4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B7" s="1" t="s">
        <v>198</v>
      </c>
      <c r="D7" s="40" t="s">
        <v>129</v>
      </c>
      <c r="E7" s="39" t="s">
        <v>200</v>
      </c>
      <c r="F7" s="38" t="s">
        <v>201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15</v>
      </c>
      <c r="B8" s="1" t="s">
        <v>127</v>
      </c>
      <c r="D8" s="40" t="s">
        <v>136</v>
      </c>
      <c r="E8" s="39" t="s">
        <v>136</v>
      </c>
      <c r="F8" s="38" t="s">
        <v>195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40" t="s">
        <v>116</v>
      </c>
      <c r="E9" s="39" t="s">
        <v>194</v>
      </c>
      <c r="F9" s="38" t="s">
        <v>193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209</v>
      </c>
      <c r="B10" s="1" t="s">
        <v>210</v>
      </c>
      <c r="D10" s="40" t="s">
        <v>77</v>
      </c>
      <c r="E10" s="39" t="s">
        <v>77</v>
      </c>
      <c r="F10" s="38" t="s">
        <v>76</v>
      </c>
      <c r="G10" s="37" t="s">
        <v>131</v>
      </c>
      <c r="H10" s="21" t="s">
        <v>74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220</v>
      </c>
      <c r="D11" s="40" t="s">
        <v>17</v>
      </c>
      <c r="E11" s="39" t="s">
        <v>125</v>
      </c>
      <c r="F11" s="38" t="s">
        <v>16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40" t="s">
        <v>20</v>
      </c>
      <c r="E12" s="39" t="s">
        <v>126</v>
      </c>
      <c r="F12" s="38" t="s">
        <v>19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40" t="s">
        <v>72</v>
      </c>
      <c r="E13" s="39" t="s">
        <v>72</v>
      </c>
      <c r="F13" s="38" t="s">
        <v>71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192</v>
      </c>
      <c r="E14" s="39" t="s">
        <v>199</v>
      </c>
      <c r="F14" s="38" t="s">
        <v>191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184</v>
      </c>
      <c r="E15" s="39" t="s">
        <v>184</v>
      </c>
      <c r="F15" s="38" t="s">
        <v>183</v>
      </c>
      <c r="G15" s="37"/>
      <c r="H15" s="21"/>
      <c r="J15" s="19" t="str">
        <f>VLOOKUP(D15,[1]!Dictionary[#All],3,FALSE)</f>
        <v>Set of kidneys</v>
      </c>
      <c r="K15" s="18" t="str">
        <f>VLOOKUP(D15,[1]!Dictionary[#All],4,FALSE)</f>
        <v>264815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122</v>
      </c>
      <c r="E16" s="39" t="s">
        <v>122</v>
      </c>
      <c r="F16" s="38" t="s">
        <v>121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120</v>
      </c>
      <c r="E17" s="39" t="s">
        <v>120</v>
      </c>
      <c r="F17" s="38" t="s">
        <v>119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276</v>
      </c>
      <c r="E18" s="39" t="s">
        <v>276</v>
      </c>
      <c r="F18" s="38" t="s">
        <v>276</v>
      </c>
      <c r="G18" s="37"/>
      <c r="H18" s="21"/>
      <c r="J18" s="19" t="str">
        <f>VLOOKUP(D18,[1]!Dictionary[#All],3,FALSE)</f>
        <v>Liver</v>
      </c>
      <c r="K18" s="18">
        <f>VLOOKUP(D18,[1]!Dictionary[#All],4,FALSE)</f>
        <v>7197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Liver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53</v>
      </c>
      <c r="E19" s="39" t="s">
        <v>53</v>
      </c>
      <c r="F19" s="38" t="s">
        <v>52</v>
      </c>
      <c r="G19" s="37"/>
      <c r="H19" s="21"/>
      <c r="J19" s="19" t="str">
        <f>VLOOKUP(D19,[1]!Dictionary[#All],3,FALSE)</f>
        <v>Right external iliac lymphatic chain</v>
      </c>
      <c r="K19" s="18">
        <f>VLOOKUP(D19,[1]!Dictionary[#All],4,FALSE)</f>
        <v>229179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51</v>
      </c>
      <c r="E20" s="39" t="s">
        <v>51</v>
      </c>
      <c r="F20" s="38" t="s">
        <v>50</v>
      </c>
      <c r="G20" s="37"/>
      <c r="H20" s="21"/>
      <c r="J20" s="19" t="str">
        <f>VLOOKUP(D20,[1]!Dictionary[#All],3,FALSE)</f>
        <v>Left external iliac lymphatic chain</v>
      </c>
      <c r="K20" s="18">
        <f>VLOOKUP(D20,[1]!Dictionary[#All],4,FALSE)</f>
        <v>229181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extiliac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55</v>
      </c>
      <c r="E21" s="39" t="s">
        <v>55</v>
      </c>
      <c r="F21" s="38" t="s">
        <v>61</v>
      </c>
      <c r="G21" s="37"/>
      <c r="H21" s="21"/>
      <c r="J21" s="19" t="str">
        <f>VLOOKUP(D21,[1]!Dictionary[#All],3,FALSE)</f>
        <v>Left internal iliac lymphatic chain</v>
      </c>
      <c r="K21" s="18">
        <f>VLOOKUP(D21,[1]!Dictionary[#All],4,FALSE)</f>
        <v>224279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L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54</v>
      </c>
      <c r="E22" s="39" t="s">
        <v>54</v>
      </c>
      <c r="F22" s="38" t="s">
        <v>62</v>
      </c>
      <c r="G22" s="37"/>
      <c r="H22" s="21"/>
      <c r="J22" s="19" t="str">
        <f>VLOOKUP(D22,[1]!Dictionary[#All],3,FALSE)</f>
        <v>Right internal iliac lymphatic chain</v>
      </c>
      <c r="K22" s="18">
        <f>VLOOKUP(D22,[1]!Dictionary[#All],4,FALSE)</f>
        <v>224277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Intiliac 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124</v>
      </c>
      <c r="E23" s="39" t="s">
        <v>124</v>
      </c>
      <c r="F23" s="38" t="s">
        <v>123</v>
      </c>
      <c r="G23" s="37"/>
      <c r="H23" s="21"/>
      <c r="J23" s="19" t="str">
        <f>VLOOKUP(D23,[1]!Dictionary[#All],3,FALSE)</f>
        <v>Parietal lumbar lymph node</v>
      </c>
      <c r="K23" s="18" t="str">
        <f>VLOOKUP(D23,[1]!Dictionary[#All],4,FALSE)</f>
        <v>84599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ParaAortic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145</v>
      </c>
      <c r="E24" s="39" t="s">
        <v>144</v>
      </c>
      <c r="F24" s="38" t="s">
        <v>143</v>
      </c>
      <c r="G24" s="37"/>
      <c r="H24" s="21"/>
      <c r="J24" s="19" t="str">
        <f>VLOOKUP(D24,[1]!Dictionary[#All],3,FALSE)</f>
        <v>Bladder sub PTVs</v>
      </c>
      <c r="K24" s="18" t="str">
        <f>VLOOKUP(D24,[1]!Dictionary[#All],4,FALSE)</f>
        <v>bladder-ptvs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Bladder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178</v>
      </c>
      <c r="E25" s="39" t="s">
        <v>177</v>
      </c>
      <c r="F25" s="38" t="s">
        <v>176</v>
      </c>
      <c r="G25" s="37"/>
      <c r="H25" s="21"/>
      <c r="J25" s="19" t="str">
        <f>VLOOKUP(D25,[1]!Dictionary[#All],3,FALSE)</f>
        <v>Bone marrow</v>
      </c>
      <c r="K25" s="18">
        <f>VLOOKUP(D25,[1]!Dictionary[#All],4,FALSE)</f>
        <v>9608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Bone Marrow opt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182</v>
      </c>
      <c r="E26" s="39" t="s">
        <v>181</v>
      </c>
      <c r="F26" s="38" t="s">
        <v>181</v>
      </c>
      <c r="G26" s="37"/>
      <c r="H26" s="21"/>
      <c r="J26" s="19" t="str">
        <f>VLOOKUP(D26,[1]!Dictionary[#All],3,FALSE)</f>
        <v>Intestine</v>
      </c>
      <c r="K26" s="18">
        <f>VLOOKUP(D26,[1]!Dictionary[#All],4,FALSE)</f>
        <v>7199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Bowel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83</v>
      </c>
      <c r="E27" s="39" t="s">
        <v>82</v>
      </c>
      <c r="F27" s="38" t="s">
        <v>81</v>
      </c>
      <c r="G27" s="37"/>
      <c r="H27" s="21"/>
      <c r="J27" s="19" t="str">
        <f>VLOOKUP(D27,[1]!Dictionary[#All],3,FALSE)</f>
        <v>Rectum</v>
      </c>
      <c r="K27" s="18">
        <f>VLOOKUP(D27,[1]!Dictionary[#All],4,FALSE)</f>
        <v>14544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Control</v>
      </c>
      <c r="O27" s="15" t="str">
        <f>VLOOKUP(D27,[1]!VolumeType[#All],3,FALSE)</f>
        <v>Avoidance</v>
      </c>
      <c r="P27" s="14" t="str">
        <f>VLOOKUP(D27,[1]!Colors[#All],3,FALSE)</f>
        <v>z Rectum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3</v>
      </c>
      <c r="E28" s="39" t="s">
        <v>3</v>
      </c>
      <c r="F28" s="38" t="s">
        <v>3</v>
      </c>
      <c r="G28" s="37"/>
      <c r="H28" s="21"/>
      <c r="J28" s="19" t="str">
        <f>VLOOKUP(D28,[1]!Dictionary[#All],3,FALSE)</f>
        <v>Presacral space</v>
      </c>
      <c r="K28" s="18">
        <f>VLOOKUP(D28,[1]!Dictionary[#All],4,FALSE)</f>
        <v>265331</v>
      </c>
      <c r="L28" s="18" t="str">
        <f>VLOOKUP(D28,[1]!Dictionary[#All],5,FALSE)</f>
        <v>FMA</v>
      </c>
      <c r="M28" s="17" t="str">
        <f>VLOOKUP(D28,[1]!Dictionary[#All],6,FALSE)</f>
        <v>3.2</v>
      </c>
      <c r="N28" s="16" t="str">
        <f>VLOOKUP(D28,[1]!VolumeType[#All],2,FALSE)</f>
        <v>Organ</v>
      </c>
      <c r="O28" s="15" t="str">
        <f>VLOOKUP(D28,[1]!VolumeType[#All],3,FALSE)</f>
        <v>Organ</v>
      </c>
      <c r="P28" s="14" t="str">
        <f>VLOOKUP(D28,[1]!Colors[#All],3,FALSE)</f>
        <v>z PresacralSpace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187</v>
      </c>
      <c r="E29" s="39" t="s">
        <v>186</v>
      </c>
      <c r="F29" s="38" t="s">
        <v>185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134</v>
      </c>
      <c r="E30" s="39" t="s">
        <v>134</v>
      </c>
      <c r="F30" s="38" t="s">
        <v>190</v>
      </c>
      <c r="G30" s="37"/>
      <c r="H30" s="21"/>
      <c r="J30" s="19" t="str">
        <f>VLOOKUP(D30,[1]!Dictionary[#All],3,FALSE)</f>
        <v>PTV Intermediate Risk</v>
      </c>
      <c r="K30" s="18" t="str">
        <f>VLOOKUP(D30,[1]!Dictionary[#All],4,FALSE)</f>
        <v>PTV_Intermediate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 int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113</v>
      </c>
      <c r="E31" s="39" t="s">
        <v>189</v>
      </c>
      <c r="F31" s="38" t="s">
        <v>188</v>
      </c>
      <c r="G31" s="37"/>
      <c r="H31" s="21"/>
      <c r="J31" s="19" t="str">
        <f>VLOOKUP(D31,[1]!Dictionary[#All],3,FALSE)</f>
        <v>PTV High Risk</v>
      </c>
      <c r="K31" s="18" t="str">
        <f>VLOOKUP(D31,[1]!Dictionary[#All],4,FALSE)</f>
        <v>PTV_High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40" t="s">
        <v>22</v>
      </c>
      <c r="E32" s="39" t="s">
        <v>22</v>
      </c>
      <c r="F32" s="38" t="s">
        <v>22</v>
      </c>
      <c r="G32" s="37"/>
      <c r="H32" s="21"/>
      <c r="J32" s="19" t="str">
        <f>VLOOKUP(D32,[1]!Dictionary[#All],3,FALSE)</f>
        <v>Rectum</v>
      </c>
      <c r="K32" s="18">
        <f>VLOOKUP(D32,[1]!Dictionary[#All],4,FALSE)</f>
        <v>14544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Rectum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>
        <f>IFERROR(VLOOKUP(D32,[1]!SearchCT[#Data],2,FALSE),"")</f>
        <v>-20</v>
      </c>
      <c r="U32" s="11">
        <f>IFERROR(VLOOKUP(D32,[1]!SearchCT[#Data],3,FALSE),"")</f>
        <v>40</v>
      </c>
    </row>
    <row r="33" spans="4:21" x14ac:dyDescent="0.25">
      <c r="D33" s="40" t="s">
        <v>14</v>
      </c>
      <c r="E33" s="39" t="s">
        <v>14</v>
      </c>
      <c r="F33" s="38" t="s">
        <v>13</v>
      </c>
      <c r="G33" s="37"/>
      <c r="H33" s="21"/>
      <c r="J33" s="19" t="str">
        <f>VLOOKUP(D33,[1]!Dictionary[#All],3,FALSE)</f>
        <v>Small intestine</v>
      </c>
      <c r="K33" s="18">
        <f>VLOOKUP(D33,[1]!Dictionary[#All],4,FALSE)</f>
        <v>7200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Small Bowel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x14ac:dyDescent="0.25">
      <c r="D34" s="40" t="s">
        <v>202</v>
      </c>
      <c r="E34" s="39" t="s">
        <v>202</v>
      </c>
      <c r="F34" s="38" t="s">
        <v>202</v>
      </c>
      <c r="G34" s="37"/>
      <c r="H34" s="21"/>
      <c r="J34" s="19" t="str">
        <f>VLOOKUP(D34,[1]!Dictionary[#All],3,FALSE)</f>
        <v>Spinal cord</v>
      </c>
      <c r="K34" s="18">
        <f>VLOOKUP(D34,[1]!Dictionary[#All],4,FALSE)</f>
        <v>7647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Spinal Canal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>
        <f>IFERROR(VLOOKUP(D34,[1]!SearchCT[#Data],2,FALSE),"")</f>
        <v>20</v>
      </c>
      <c r="U34" s="11">
        <f>IFERROR(VLOOKUP(D34,[1]!SearchCT[#Data],3,FALSE),"")</f>
        <v>40</v>
      </c>
    </row>
    <row r="35" spans="4:21" x14ac:dyDescent="0.25">
      <c r="D35" s="40" t="s">
        <v>49</v>
      </c>
      <c r="E35" s="39" t="s">
        <v>204</v>
      </c>
      <c r="F35" s="38" t="s">
        <v>204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49</v>
      </c>
      <c r="E36" s="39" t="s">
        <v>203</v>
      </c>
      <c r="F36" s="38" t="s">
        <v>203</v>
      </c>
      <c r="G36" s="37"/>
      <c r="H36" s="21"/>
      <c r="J36" s="19" t="str">
        <f>VLOOKUP(D36,[1]!Dictionary[#All],3,FALSE)</f>
        <v>Vagina</v>
      </c>
      <c r="K36" s="18">
        <f>VLOOKUP(D36,[1]!Dictionary[#All],4,FALSE)</f>
        <v>19949</v>
      </c>
      <c r="L36" s="18" t="str">
        <f>VLOOKUP(D36,[1]!Dictionary[#All],5,FALSE)</f>
        <v>FMA</v>
      </c>
      <c r="M36" s="17" t="str">
        <f>VLOOKUP(D36,[1]!Dictionary[#All],6,FALSE)</f>
        <v>3.2</v>
      </c>
      <c r="N36" s="16" t="str">
        <f>VLOOKUP(D36,[1]!VolumeType[#All],2,FALSE)</f>
        <v>Organ</v>
      </c>
      <c r="O36" s="15" t="str">
        <f>VLOOKUP(D36,[1]!VolumeType[#All],3,FALSE)</f>
        <v>Organ</v>
      </c>
      <c r="P36" s="14" t="str">
        <f>VLOOKUP(D36,[1]!Colors[#All],3,FALSE)</f>
        <v>z Vagina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58</v>
      </c>
      <c r="E37" s="39" t="s">
        <v>60</v>
      </c>
      <c r="F37" s="38" t="s">
        <v>56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x14ac:dyDescent="0.25">
      <c r="D38" s="40" t="s">
        <v>58</v>
      </c>
      <c r="E38" s="39" t="s">
        <v>59</v>
      </c>
      <c r="F38" s="38" t="s">
        <v>56</v>
      </c>
      <c r="G38" s="37"/>
      <c r="H38" s="21"/>
      <c r="J38" s="19" t="str">
        <f>VLOOKUP(D38,[1]!Dictionary[#All],3,FALSE)</f>
        <v>Artifact</v>
      </c>
      <c r="K38" s="18">
        <f>VLOOKUP(D38,[1]!Dictionary[#All],4,FALSE)</f>
        <v>11296</v>
      </c>
      <c r="L38" s="18" t="str">
        <f>VLOOKUP(D38,[1]!Dictionary[#All],5,FALSE)</f>
        <v>RADLEX</v>
      </c>
      <c r="M38" s="17">
        <f>VLOOKUP(D38,[1]!Dictionary[#All],6,FALSE)</f>
        <v>3.8</v>
      </c>
      <c r="N38" s="16" t="str">
        <f>VLOOKUP(D38,[1]!VolumeType[#All],2,FALSE)</f>
        <v>Artifact</v>
      </c>
      <c r="O38" s="15" t="str">
        <f>VLOOKUP(D38,[1]!VolumeType[#All],3,FALSE)</f>
        <v>None</v>
      </c>
      <c r="P38" s="14" t="str">
        <f>VLOOKUP(D38,[1]!Colors[#All],3,FALSE)</f>
        <v>z RO Helper</v>
      </c>
      <c r="Q38" s="12" t="str">
        <f>IFERROR(VLOOKUP(D38,[1]!DVH_lines[#Data],2,FALSE),"")</f>
        <v/>
      </c>
      <c r="R38" s="13" t="str">
        <f>IFERROR(VLOOKUP(D38,[1]!DVH_lines[#Data],3,FALSE),"")</f>
        <v/>
      </c>
      <c r="S38" s="11" t="str">
        <f>IFERROR(VLOOKUP(D38,[1]!DVH_lines[#Data],4,FALSE),"")</f>
        <v/>
      </c>
      <c r="T38" s="12" t="str">
        <f>IFERROR(VLOOKUP(D38,[1]!SearchCT[#Data],2,FALSE),"")</f>
        <v/>
      </c>
      <c r="U38" s="11" t="str">
        <f>IFERROR(VLOOKUP(D38,[1]!SearchCT[#Data],3,FALSE),"")</f>
        <v/>
      </c>
    </row>
    <row r="39" spans="4:21" ht="15.75" thickBot="1" x14ac:dyDescent="0.3">
      <c r="D39" s="1" t="s">
        <v>58</v>
      </c>
      <c r="E39" s="39" t="s">
        <v>57</v>
      </c>
      <c r="F39" s="38" t="s">
        <v>56</v>
      </c>
      <c r="G39" s="37"/>
      <c r="H39" s="21"/>
      <c r="J39" s="10" t="str">
        <f>VLOOKUP(D39,[1]!Dictionary[#All],3,FALSE)</f>
        <v>Artifact</v>
      </c>
      <c r="K39" s="9">
        <f>VLOOKUP(D39,[1]!Dictionary[#All],4,FALSE)</f>
        <v>11296</v>
      </c>
      <c r="L39" s="9" t="str">
        <f>VLOOKUP(D39,[1]!Dictionary[#All],5,FALSE)</f>
        <v>RADLEX</v>
      </c>
      <c r="M39" s="8">
        <f>VLOOKUP(D39,[1]!Dictionary[#All],6,FALSE)</f>
        <v>3.8</v>
      </c>
      <c r="N39" s="7" t="str">
        <f>VLOOKUP(D39,[1]!VolumeType[#All],2,FALSE)</f>
        <v>Artifact</v>
      </c>
      <c r="O39" s="6" t="str">
        <f>VLOOKUP(D39,[1]!VolumeType[#All],3,FALSE)</f>
        <v>None</v>
      </c>
      <c r="P39" s="5" t="str">
        <f>VLOOKUP(D39,[1]!Colors[#All],3,FALSE)</f>
        <v>z RO Helper</v>
      </c>
      <c r="Q39" s="3" t="str">
        <f>IFERROR(VLOOKUP(D39,[1]!DVH_lines[#Data],2,FALSE),"")</f>
        <v/>
      </c>
      <c r="R39" s="4" t="str">
        <f>IFERROR(VLOOKUP(D39,[1]!DVH_lines[#Data],3,FALSE),"")</f>
        <v/>
      </c>
      <c r="S39" s="2" t="str">
        <f>IFERROR(VLOOKUP(D39,[1]!DVH_lines[#Data],4,FALSE),"")</f>
        <v/>
      </c>
      <c r="T39" s="3" t="str">
        <f>IFERROR(VLOOKUP(D39,[1]!SearchCT[#Data],2,FALSE),"")</f>
        <v/>
      </c>
      <c r="U39" s="2" t="str">
        <f>IFERROR(VLOOKUP(D39,[1]!SearchCT[#Data],3,FALSE),"")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106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105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104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103</v>
      </c>
      <c r="C5" s="22"/>
      <c r="D5" s="36" t="s">
        <v>72</v>
      </c>
      <c r="E5" s="39" t="s">
        <v>72</v>
      </c>
      <c r="F5" s="38" t="s">
        <v>71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70</v>
      </c>
      <c r="E6" s="40" t="s">
        <v>69</v>
      </c>
      <c r="F6" s="38" t="s">
        <v>68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66</v>
      </c>
      <c r="E7" s="39" t="s">
        <v>101</v>
      </c>
      <c r="F7" s="38" t="s">
        <v>100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15</v>
      </c>
      <c r="B8" s="1" t="s">
        <v>102</v>
      </c>
      <c r="D8" s="36" t="s">
        <v>64</v>
      </c>
      <c r="E8" s="40" t="s">
        <v>99</v>
      </c>
      <c r="F8" s="38" t="s">
        <v>98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36" t="s">
        <v>97</v>
      </c>
      <c r="E9" s="40" t="s">
        <v>96</v>
      </c>
      <c r="F9" s="38" t="s">
        <v>95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209</v>
      </c>
      <c r="B10" s="1" t="s">
        <v>210</v>
      </c>
      <c r="D10" s="40" t="s">
        <v>94</v>
      </c>
      <c r="E10" s="40" t="s">
        <v>93</v>
      </c>
      <c r="F10" s="38" t="s">
        <v>92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214</v>
      </c>
      <c r="D11" s="40" t="s">
        <v>91</v>
      </c>
      <c r="E11" s="40" t="s">
        <v>90</v>
      </c>
      <c r="F11" s="38" t="s">
        <v>89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40" t="s">
        <v>88</v>
      </c>
      <c r="E12" s="40" t="s">
        <v>87</v>
      </c>
      <c r="F12" s="38" t="s">
        <v>86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40" t="s">
        <v>25</v>
      </c>
      <c r="E13" s="40" t="s">
        <v>25</v>
      </c>
      <c r="F13" s="38" t="s">
        <v>24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5</v>
      </c>
      <c r="E14" s="40" t="s">
        <v>85</v>
      </c>
      <c r="F14" s="38" t="s">
        <v>84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</v>
      </c>
      <c r="E15" s="40" t="s">
        <v>14</v>
      </c>
      <c r="F15" s="40" t="s">
        <v>13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40" t="s">
        <v>11</v>
      </c>
      <c r="F16" s="38" t="s">
        <v>10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22</v>
      </c>
      <c r="E17" s="40" t="s">
        <v>22</v>
      </c>
      <c r="F17" s="40" t="s">
        <v>22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83</v>
      </c>
      <c r="E18" s="40" t="s">
        <v>82</v>
      </c>
      <c r="F18" s="38" t="s">
        <v>81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20</v>
      </c>
      <c r="E19" s="39" t="s">
        <v>20</v>
      </c>
      <c r="F19" s="38" t="s">
        <v>19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17</v>
      </c>
      <c r="E20" s="39" t="s">
        <v>17</v>
      </c>
      <c r="F20" s="38" t="s">
        <v>16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58</v>
      </c>
      <c r="E21" s="39" t="s">
        <v>60</v>
      </c>
      <c r="F21" s="38" t="s">
        <v>56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58</v>
      </c>
      <c r="E22" s="39" t="s">
        <v>59</v>
      </c>
      <c r="F22" s="38" t="s">
        <v>56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58</v>
      </c>
      <c r="E23" s="39" t="s">
        <v>57</v>
      </c>
      <c r="F23" s="38" t="s">
        <v>56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3" sqref="B3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118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118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104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117</v>
      </c>
      <c r="C5" s="22"/>
      <c r="D5" s="36" t="s">
        <v>72</v>
      </c>
      <c r="E5" s="39" t="s">
        <v>72</v>
      </c>
      <c r="F5" s="38" t="s">
        <v>71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70</v>
      </c>
      <c r="E6" s="40" t="s">
        <v>69</v>
      </c>
      <c r="F6" s="38" t="s">
        <v>68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116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15</v>
      </c>
      <c r="B8" s="1" t="s">
        <v>102</v>
      </c>
      <c r="D8" s="36" t="s">
        <v>113</v>
      </c>
      <c r="E8" s="40" t="s">
        <v>112</v>
      </c>
      <c r="F8" s="38" t="s">
        <v>111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36" t="s">
        <v>97</v>
      </c>
      <c r="E9" s="40" t="s">
        <v>110</v>
      </c>
      <c r="F9" s="38" t="s">
        <v>109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209</v>
      </c>
      <c r="B10" s="1" t="s">
        <v>210</v>
      </c>
      <c r="D10" s="40" t="s">
        <v>94</v>
      </c>
      <c r="E10" s="40" t="s">
        <v>108</v>
      </c>
      <c r="F10" s="38" t="s">
        <v>107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215</v>
      </c>
      <c r="D11" s="35" t="s">
        <v>55</v>
      </c>
      <c r="E11" s="35" t="s">
        <v>55</v>
      </c>
      <c r="F11" s="38" t="s">
        <v>61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35" t="s">
        <v>54</v>
      </c>
      <c r="E12" s="35" t="s">
        <v>54</v>
      </c>
      <c r="F12" s="38" t="s">
        <v>62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35" t="s">
        <v>53</v>
      </c>
      <c r="E13" s="35" t="s">
        <v>53</v>
      </c>
      <c r="F13" s="34" t="s">
        <v>52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51</v>
      </c>
      <c r="E14" s="35" t="s">
        <v>51</v>
      </c>
      <c r="F14" s="34" t="s">
        <v>50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91</v>
      </c>
      <c r="E15" s="40" t="s">
        <v>90</v>
      </c>
      <c r="F15" s="38" t="s">
        <v>89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88</v>
      </c>
      <c r="E16" s="40" t="s">
        <v>87</v>
      </c>
      <c r="F16" s="38" t="s">
        <v>86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25</v>
      </c>
      <c r="E17" s="40" t="s">
        <v>25</v>
      </c>
      <c r="F17" s="38" t="s">
        <v>24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5</v>
      </c>
      <c r="E18" s="40" t="s">
        <v>85</v>
      </c>
      <c r="F18" s="38" t="s">
        <v>84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14</v>
      </c>
      <c r="E19" s="40" t="s">
        <v>14</v>
      </c>
      <c r="F19" s="40" t="s">
        <v>13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11</v>
      </c>
      <c r="E20" s="40" t="s">
        <v>11</v>
      </c>
      <c r="F20" s="38" t="s">
        <v>10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22</v>
      </c>
      <c r="E21" s="40" t="s">
        <v>22</v>
      </c>
      <c r="F21" s="40" t="s">
        <v>22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83</v>
      </c>
      <c r="E22" s="40" t="s">
        <v>82</v>
      </c>
      <c r="F22" s="38" t="s">
        <v>81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20</v>
      </c>
      <c r="E23" s="39" t="s">
        <v>20</v>
      </c>
      <c r="F23" s="38" t="s">
        <v>19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17</v>
      </c>
      <c r="E24" s="39" t="s">
        <v>17</v>
      </c>
      <c r="F24" s="38" t="s">
        <v>16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58</v>
      </c>
      <c r="E25" s="39" t="s">
        <v>60</v>
      </c>
      <c r="F25" s="38" t="s">
        <v>56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58</v>
      </c>
      <c r="E26" s="39" t="s">
        <v>59</v>
      </c>
      <c r="F26" s="38" t="s">
        <v>56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58</v>
      </c>
      <c r="E27" s="39" t="s">
        <v>57</v>
      </c>
      <c r="F27" s="38" t="s">
        <v>56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3</v>
      </c>
      <c r="E28" s="44" t="s">
        <v>3</v>
      </c>
      <c r="F28" s="44" t="s">
        <v>3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132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132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131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130</v>
      </c>
      <c r="C5" s="22"/>
      <c r="D5" s="36" t="s">
        <v>72</v>
      </c>
      <c r="E5" s="39" t="s">
        <v>72</v>
      </c>
      <c r="F5" s="38" t="s">
        <v>71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129</v>
      </c>
      <c r="E6" s="39" t="s">
        <v>49</v>
      </c>
      <c r="F6" s="38" t="s">
        <v>128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25</v>
      </c>
      <c r="E7" s="40" t="s">
        <v>25</v>
      </c>
      <c r="F7" s="38" t="s">
        <v>24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15</v>
      </c>
      <c r="B8" s="1" t="s">
        <v>127</v>
      </c>
      <c r="D8" s="1" t="s">
        <v>22</v>
      </c>
      <c r="E8" s="39" t="s">
        <v>22</v>
      </c>
      <c r="F8" s="39" t="s">
        <v>22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222</v>
      </c>
      <c r="B9" s="1" t="s">
        <v>212</v>
      </c>
      <c r="D9" s="40" t="s">
        <v>14</v>
      </c>
      <c r="E9" s="40" t="s">
        <v>14</v>
      </c>
      <c r="F9" s="38" t="s">
        <v>13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209</v>
      </c>
      <c r="B10" s="1" t="s">
        <v>210</v>
      </c>
      <c r="D10" s="40" t="s">
        <v>20</v>
      </c>
      <c r="E10" s="39" t="s">
        <v>126</v>
      </c>
      <c r="F10" s="38" t="s">
        <v>19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216</v>
      </c>
      <c r="D11" s="40" t="s">
        <v>17</v>
      </c>
      <c r="E11" s="39" t="s">
        <v>125</v>
      </c>
      <c r="F11" s="38" t="s">
        <v>16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35" t="s">
        <v>55</v>
      </c>
      <c r="E12" s="35" t="s">
        <v>55</v>
      </c>
      <c r="F12" s="1" t="s">
        <v>61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35" t="s">
        <v>54</v>
      </c>
      <c r="E13" s="35" t="s">
        <v>54</v>
      </c>
      <c r="F13" s="1" t="s">
        <v>62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53</v>
      </c>
      <c r="E14" s="35" t="s">
        <v>53</v>
      </c>
      <c r="F14" s="34" t="s">
        <v>52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51</v>
      </c>
      <c r="E15" s="35" t="s">
        <v>51</v>
      </c>
      <c r="F15" s="34" t="s">
        <v>50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124</v>
      </c>
      <c r="E16" t="s">
        <v>124</v>
      </c>
      <c r="F16" s="38" t="s">
        <v>123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122</v>
      </c>
      <c r="E17" s="39" t="s">
        <v>122</v>
      </c>
      <c r="F17" s="38" t="s">
        <v>121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120</v>
      </c>
      <c r="E18" s="39" t="s">
        <v>120</v>
      </c>
      <c r="F18" s="38" t="s">
        <v>119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58</v>
      </c>
      <c r="E19" s="39" t="s">
        <v>60</v>
      </c>
      <c r="F19" s="38" t="s">
        <v>56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58</v>
      </c>
      <c r="E20" s="39" t="s">
        <v>59</v>
      </c>
      <c r="F20" s="38" t="s">
        <v>56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58</v>
      </c>
      <c r="E21" s="39" t="s">
        <v>57</v>
      </c>
      <c r="F21" s="38" t="s">
        <v>56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L16" sqref="L16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48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48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148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147</v>
      </c>
      <c r="C5" s="22"/>
      <c r="D5" s="40" t="s">
        <v>91</v>
      </c>
      <c r="E5" s="40" t="s">
        <v>90</v>
      </c>
      <c r="F5" s="38" t="s">
        <v>89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88</v>
      </c>
      <c r="E6" s="39" t="s">
        <v>87</v>
      </c>
      <c r="F6" s="38" t="s">
        <v>86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25</v>
      </c>
      <c r="E7" s="39" t="s">
        <v>25</v>
      </c>
      <c r="F7" s="38" t="s">
        <v>24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15</v>
      </c>
      <c r="B8" s="1" t="s">
        <v>146</v>
      </c>
      <c r="D8" s="39" t="s">
        <v>145</v>
      </c>
      <c r="E8" s="39" t="s">
        <v>144</v>
      </c>
      <c r="F8" s="38" t="s">
        <v>143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36" t="s">
        <v>22</v>
      </c>
      <c r="E9" s="39" t="s">
        <v>22</v>
      </c>
      <c r="F9" s="39" t="s">
        <v>22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209</v>
      </c>
      <c r="B10" s="1" t="s">
        <v>210</v>
      </c>
      <c r="D10" s="39" t="s">
        <v>83</v>
      </c>
      <c r="E10" s="39" t="s">
        <v>82</v>
      </c>
      <c r="F10" s="39" t="s">
        <v>81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217</v>
      </c>
      <c r="D11" s="36" t="s">
        <v>20</v>
      </c>
      <c r="E11" s="39" t="s">
        <v>20</v>
      </c>
      <c r="F11" s="38" t="s">
        <v>19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40" t="s">
        <v>17</v>
      </c>
      <c r="E12" s="39" t="s">
        <v>17</v>
      </c>
      <c r="F12" s="38" t="s">
        <v>16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36" t="s">
        <v>66</v>
      </c>
      <c r="E13" s="39" t="s">
        <v>66</v>
      </c>
      <c r="F13" s="38" t="s">
        <v>142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97</v>
      </c>
      <c r="E14" s="39" t="s">
        <v>110</v>
      </c>
      <c r="F14" s="38" t="s">
        <v>141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94</v>
      </c>
      <c r="E15" s="39" t="s">
        <v>140</v>
      </c>
      <c r="F15" s="38" t="s">
        <v>139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64</v>
      </c>
      <c r="E16" s="39" t="s">
        <v>64</v>
      </c>
      <c r="F16" s="38" t="s">
        <v>138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70</v>
      </c>
      <c r="E17" s="39" t="s">
        <v>70</v>
      </c>
      <c r="F17" s="38" t="s">
        <v>137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172</v>
      </c>
      <c r="E18" s="39" t="s">
        <v>260</v>
      </c>
      <c r="F18" s="38" t="s">
        <v>262</v>
      </c>
      <c r="G18" s="37"/>
      <c r="H18" s="21"/>
      <c r="J18" s="19" t="str">
        <f>VLOOKUP(D18,[1]!Dictionary[#All],3,FALSE)</f>
        <v>CTV Low Risk</v>
      </c>
      <c r="K18" s="18" t="str">
        <f>VLOOKUP(D18,[1]!Dictionary[#All],4,FALSE)</f>
        <v>CTV_Low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 low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172</v>
      </c>
      <c r="E19" s="39" t="s">
        <v>261</v>
      </c>
      <c r="F19" s="38" t="s">
        <v>263</v>
      </c>
      <c r="G19" s="37"/>
      <c r="H19" s="21"/>
      <c r="J19" s="19" t="str">
        <f>VLOOKUP(D19,[1]!Dictionary[#All],3,FALSE)</f>
        <v>CTV Low Risk</v>
      </c>
      <c r="K19" s="18" t="str">
        <f>VLOOKUP(D19,[1]!Dictionary[#All],4,FALSE)</f>
        <v>CTV_Low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low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3</v>
      </c>
      <c r="E20" s="39" t="s">
        <v>3</v>
      </c>
      <c r="F20" s="38" t="s">
        <v>3</v>
      </c>
      <c r="G20" s="37"/>
      <c r="H20" s="21"/>
      <c r="J20" s="19" t="str">
        <f>VLOOKUP(D20,[1]!Dictionary[#All],3,FALSE)</f>
        <v>Presacral space</v>
      </c>
      <c r="K20" s="18">
        <f>VLOOKUP(D20,[1]!Dictionary[#All],4,FALSE)</f>
        <v>265331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PresacralSpace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58</v>
      </c>
      <c r="E21" s="39" t="s">
        <v>60</v>
      </c>
      <c r="F21" s="38" t="s">
        <v>56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58</v>
      </c>
      <c r="E22" s="39" t="s">
        <v>59</v>
      </c>
      <c r="F22" s="38" t="s">
        <v>56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36" t="s">
        <v>58</v>
      </c>
      <c r="E23" s="39" t="s">
        <v>57</v>
      </c>
      <c r="F23" s="38" t="s">
        <v>56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D14" sqref="D14:H15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207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207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148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237</v>
      </c>
      <c r="C5" s="22"/>
      <c r="D5" s="40" t="s">
        <v>91</v>
      </c>
      <c r="E5" s="40" t="s">
        <v>90</v>
      </c>
      <c r="F5" s="38" t="s">
        <v>89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88</v>
      </c>
      <c r="E6" s="39" t="s">
        <v>87</v>
      </c>
      <c r="F6" s="38" t="s">
        <v>86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25</v>
      </c>
      <c r="E7" s="39" t="s">
        <v>25</v>
      </c>
      <c r="F7" s="38" t="s">
        <v>24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15</v>
      </c>
      <c r="B8" s="1" t="s">
        <v>146</v>
      </c>
      <c r="D8" s="39" t="s">
        <v>145</v>
      </c>
      <c r="E8" s="39" t="s">
        <v>144</v>
      </c>
      <c r="F8" s="38" t="s">
        <v>143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36" t="s">
        <v>22</v>
      </c>
      <c r="E9" s="39" t="s">
        <v>22</v>
      </c>
      <c r="F9" s="39" t="s">
        <v>22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209</v>
      </c>
      <c r="B10" s="1" t="s">
        <v>210</v>
      </c>
      <c r="D10" s="39" t="s">
        <v>83</v>
      </c>
      <c r="E10" s="39" t="s">
        <v>82</v>
      </c>
      <c r="F10" s="39" t="s">
        <v>81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218</v>
      </c>
      <c r="D11" s="36" t="s">
        <v>20</v>
      </c>
      <c r="E11" s="39" t="s">
        <v>20</v>
      </c>
      <c r="F11" s="38" t="s">
        <v>19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40" t="s">
        <v>17</v>
      </c>
      <c r="E12" s="39" t="s">
        <v>17</v>
      </c>
      <c r="F12" s="38" t="s">
        <v>16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36" t="s">
        <v>14</v>
      </c>
      <c r="E13" s="39" t="s">
        <v>14</v>
      </c>
      <c r="F13" s="38" t="s">
        <v>13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172</v>
      </c>
      <c r="E14" s="39" t="s">
        <v>260</v>
      </c>
      <c r="F14" s="38" t="s">
        <v>262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172</v>
      </c>
      <c r="E15" s="39" t="s">
        <v>261</v>
      </c>
      <c r="F15" s="38" t="s">
        <v>263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3</v>
      </c>
      <c r="E16" s="39" t="s">
        <v>3</v>
      </c>
      <c r="F16" s="38" t="s">
        <v>3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70</v>
      </c>
      <c r="E17" s="39" t="s">
        <v>70</v>
      </c>
      <c r="F17" s="38" t="s">
        <v>137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116</v>
      </c>
      <c r="E18" s="39" t="s">
        <v>227</v>
      </c>
      <c r="F18" s="38" t="s">
        <v>142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129</v>
      </c>
      <c r="E19" s="39" t="s">
        <v>205</v>
      </c>
      <c r="F19" s="38" t="s">
        <v>236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113</v>
      </c>
      <c r="E20" s="39" t="s">
        <v>228</v>
      </c>
      <c r="F20" s="38" t="s">
        <v>138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187</v>
      </c>
      <c r="E21" s="39" t="s">
        <v>206</v>
      </c>
      <c r="F21" s="38" t="s">
        <v>133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94</v>
      </c>
      <c r="E22" s="39" t="s">
        <v>229</v>
      </c>
      <c r="F22" s="38" t="s">
        <v>139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225</v>
      </c>
      <c r="E23" s="39" t="s">
        <v>224</v>
      </c>
      <c r="F23" s="38" t="s">
        <v>234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97</v>
      </c>
      <c r="E24" s="39" t="s">
        <v>230</v>
      </c>
      <c r="F24" s="38" t="s">
        <v>141</v>
      </c>
      <c r="G24" s="37"/>
      <c r="H24" s="21"/>
      <c r="J24" s="19" t="str">
        <f>VLOOKUP(D24,[1]!Dictionary[#All],3,FALSE)</f>
        <v>PTV Primary</v>
      </c>
      <c r="K24" s="18" t="str">
        <f>VLOOKUP(D24,[1]!Dictionary[#All],4,FALSE)</f>
        <v>PTVp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eval</v>
      </c>
      <c r="Q24" s="12">
        <f>IFERROR(VLOOKUP(D24,[1]!DVH_lines[#Data],2,FALSE),"")</f>
        <v>-16777216</v>
      </c>
      <c r="R24" s="13">
        <f>IFERROR(VLOOKUP(D24,[1]!DVH_lines[#Data],3,FALSE),"")</f>
        <v>0</v>
      </c>
      <c r="S24" s="11">
        <f>IFERROR(VLOOKUP(D24,[1]!DVH_lines[#Data],4,FALSE),"")</f>
        <v>5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226</v>
      </c>
      <c r="F25" s="38" t="s">
        <v>235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eval</v>
      </c>
      <c r="Q25" s="12">
        <f>IFERROR(VLOOKUP(D25,[1]!DVH_lines[#Data],2,FALSE),"")</f>
        <v>-16777216</v>
      </c>
      <c r="R25" s="13">
        <f>IFERROR(VLOOKUP(D25,[1]!DVH_lines[#Data],3,FALSE),"")</f>
        <v>0</v>
      </c>
      <c r="S25" s="11">
        <f>IFERROR(VLOOKUP(D25,[1]!DVH_lines[#Data],4,FALSE),"")</f>
        <v>5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36" t="s">
        <v>58</v>
      </c>
      <c r="E26" s="39" t="s">
        <v>60</v>
      </c>
      <c r="F26" s="38" t="s">
        <v>56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58</v>
      </c>
      <c r="E27" s="39" t="s">
        <v>59</v>
      </c>
      <c r="F27" s="38" t="s">
        <v>56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36" t="s">
        <v>58</v>
      </c>
      <c r="E28" s="39" t="s">
        <v>57</v>
      </c>
      <c r="F28" s="38" t="s">
        <v>56</v>
      </c>
      <c r="G28" s="37"/>
      <c r="H28" s="21"/>
      <c r="J28" s="10" t="str">
        <f>VLOOKUP(D28,[1]!Dictionary[#All],3,FALSE)</f>
        <v>Artifact</v>
      </c>
      <c r="K28" s="9">
        <f>VLOOKUP(D28,[1]!Dictionary[#All],4,FALSE)</f>
        <v>11296</v>
      </c>
      <c r="L28" s="9" t="str">
        <f>VLOOKUP(D28,[1]!Dictionary[#All],5,FALSE)</f>
        <v>RADLEX</v>
      </c>
      <c r="M28" s="8">
        <f>VLOOKUP(D28,[1]!Dictionary[#All],6,FALSE)</f>
        <v>3.8</v>
      </c>
      <c r="N28" s="7" t="str">
        <f>VLOOKUP(D28,[1]!VolumeType[#All],2,FALSE)</f>
        <v>Artifact</v>
      </c>
      <c r="O28" s="6" t="str">
        <f>VLOOKUP(D28,[1]!VolumeType[#All],3,FALSE)</f>
        <v>None</v>
      </c>
      <c r="P28" s="5" t="str">
        <f>VLOOKUP(D28,[1]!Colors[#All],3,FALSE)</f>
        <v>z RO Helper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workbookViewId="0">
      <selection activeCell="D14" sqref="D14:H15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255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46" t="s">
        <v>255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46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148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46" t="s">
        <v>240</v>
      </c>
      <c r="C5" s="22"/>
      <c r="D5" s="40" t="s">
        <v>91</v>
      </c>
      <c r="E5" s="40" t="s">
        <v>90</v>
      </c>
      <c r="F5" s="38" t="s">
        <v>89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46">
        <v>5</v>
      </c>
      <c r="C6" s="22"/>
      <c r="D6" s="36" t="s">
        <v>88</v>
      </c>
      <c r="E6" s="39" t="s">
        <v>87</v>
      </c>
      <c r="F6" s="38" t="s">
        <v>86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25</v>
      </c>
      <c r="E7" s="39" t="s">
        <v>25</v>
      </c>
      <c r="F7" s="38" t="s">
        <v>24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15</v>
      </c>
      <c r="B8" s="46" t="s">
        <v>146</v>
      </c>
      <c r="D8" s="39" t="s">
        <v>145</v>
      </c>
      <c r="E8" s="39" t="s">
        <v>144</v>
      </c>
      <c r="F8" s="38" t="s">
        <v>143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46" t="s">
        <v>212</v>
      </c>
      <c r="D9" s="36" t="s">
        <v>22</v>
      </c>
      <c r="E9" s="39" t="s">
        <v>22</v>
      </c>
      <c r="F9" s="39" t="s">
        <v>22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209</v>
      </c>
      <c r="B10" s="46" t="s">
        <v>210</v>
      </c>
      <c r="D10" s="39" t="s">
        <v>83</v>
      </c>
      <c r="E10" s="39" t="s">
        <v>82</v>
      </c>
      <c r="F10" s="39" t="s">
        <v>81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46" t="s">
        <v>241</v>
      </c>
      <c r="D11" s="36" t="s">
        <v>20</v>
      </c>
      <c r="E11" s="39" t="s">
        <v>20</v>
      </c>
      <c r="F11" s="38" t="s">
        <v>19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46" t="s">
        <v>12</v>
      </c>
      <c r="D12" s="40" t="s">
        <v>17</v>
      </c>
      <c r="E12" s="39" t="s">
        <v>17</v>
      </c>
      <c r="F12" s="38" t="s">
        <v>16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46" t="s">
        <v>8</v>
      </c>
      <c r="D13" s="36" t="s">
        <v>14</v>
      </c>
      <c r="E13" s="39" t="s">
        <v>14</v>
      </c>
      <c r="F13" s="38" t="s">
        <v>13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172</v>
      </c>
      <c r="E14" s="39" t="s">
        <v>260</v>
      </c>
      <c r="F14" s="38" t="s">
        <v>262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172</v>
      </c>
      <c r="E15" s="39" t="s">
        <v>261</v>
      </c>
      <c r="F15" s="38" t="s">
        <v>263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3</v>
      </c>
      <c r="E16" s="39" t="s">
        <v>3</v>
      </c>
      <c r="F16" s="38" t="s">
        <v>3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70</v>
      </c>
      <c r="E17" s="39" t="s">
        <v>70</v>
      </c>
      <c r="F17" s="38" t="s">
        <v>137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116</v>
      </c>
      <c r="E18" s="39" t="s">
        <v>242</v>
      </c>
      <c r="F18" s="38" t="s">
        <v>142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129</v>
      </c>
      <c r="E19" s="39" t="s">
        <v>243</v>
      </c>
      <c r="F19" s="38" t="s">
        <v>236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113</v>
      </c>
      <c r="E20" s="39" t="s">
        <v>244</v>
      </c>
      <c r="F20" s="38" t="s">
        <v>138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187</v>
      </c>
      <c r="E21" s="39" t="s">
        <v>245</v>
      </c>
      <c r="F21" s="38" t="s">
        <v>133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94</v>
      </c>
      <c r="E22" s="39" t="s">
        <v>246</v>
      </c>
      <c r="F22" s="38" t="s">
        <v>139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225</v>
      </c>
      <c r="E23" s="39" t="s">
        <v>248</v>
      </c>
      <c r="F23" s="38" t="s">
        <v>234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225</v>
      </c>
      <c r="E24" s="39" t="s">
        <v>247</v>
      </c>
      <c r="F24" s="38" t="s">
        <v>234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225</v>
      </c>
      <c r="E25" s="39" t="s">
        <v>249</v>
      </c>
      <c r="F25" s="38" t="s">
        <v>234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155</v>
      </c>
      <c r="E26" s="40" t="s">
        <v>155</v>
      </c>
      <c r="F26" s="38" t="s">
        <v>252</v>
      </c>
      <c r="G26" s="37"/>
      <c r="H26" s="21"/>
      <c r="J26" s="19" t="str">
        <f>VLOOKUP(D26,[1]!Dictionary[#All],3,FALSE)</f>
        <v>Undefined Normal Tissue</v>
      </c>
      <c r="K26" s="18" t="str">
        <f>VLOOKUP(D26,[1]!Dictionary[#All],4,FALSE)</f>
        <v>NormalTissue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Normal Tissue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97</v>
      </c>
      <c r="E27" s="39" t="s">
        <v>250</v>
      </c>
      <c r="F27" s="38" t="s">
        <v>141</v>
      </c>
      <c r="G27" s="37"/>
      <c r="H27" s="21"/>
      <c r="J27" s="19" t="str">
        <f>VLOOKUP(D27,[1]!Dictionary[#All],3,FALSE)</f>
        <v>PTV Primary</v>
      </c>
      <c r="K27" s="18" t="str">
        <f>VLOOKUP(D27,[1]!Dictionary[#All],4,FALSE)</f>
        <v>PTVp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eval</v>
      </c>
      <c r="Q27" s="12">
        <f>IFERROR(VLOOKUP(D27,[1]!DVH_lines[#Data],2,FALSE),"")</f>
        <v>-16777216</v>
      </c>
      <c r="R27" s="13">
        <f>IFERROR(VLOOKUP(D27,[1]!DVH_lines[#Data],3,FALSE),"")</f>
        <v>0</v>
      </c>
      <c r="S27" s="11">
        <f>IFERROR(VLOOKUP(D27,[1]!DVH_lines[#Data],4,FALSE),"")</f>
        <v>5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231</v>
      </c>
      <c r="E28" s="39" t="s">
        <v>251</v>
      </c>
      <c r="F28" s="38" t="s">
        <v>235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36" t="s">
        <v>58</v>
      </c>
      <c r="E29" s="39" t="s">
        <v>60</v>
      </c>
      <c r="F29" s="38" t="s">
        <v>56</v>
      </c>
      <c r="G29" s="37"/>
      <c r="H29" s="21"/>
      <c r="J29" s="19" t="str">
        <f>VLOOKUP(D29,[1]!Dictionary[#All],3,FALSE)</f>
        <v>Artifact</v>
      </c>
      <c r="K29" s="18">
        <f>VLOOKUP(D29,[1]!Dictionary[#All],4,FALSE)</f>
        <v>11296</v>
      </c>
      <c r="L29" s="18" t="str">
        <f>VLOOKUP(D29,[1]!Dictionary[#All],5,FALSE)</f>
        <v>RADLEX</v>
      </c>
      <c r="M29" s="17">
        <f>VLOOKUP(D29,[1]!Dictionary[#All],6,FALSE)</f>
        <v>3.8</v>
      </c>
      <c r="N29" s="16" t="str">
        <f>VLOOKUP(D29,[1]!VolumeType[#All],2,FALSE)</f>
        <v>Artifact</v>
      </c>
      <c r="O29" s="15" t="str">
        <f>VLOOKUP(D29,[1]!VolumeType[#All],3,FALSE)</f>
        <v>None</v>
      </c>
      <c r="P29" s="14" t="str">
        <f>VLOOKUP(D29,[1]!Colors[#All],3,FALSE)</f>
        <v>z RO Helper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58</v>
      </c>
      <c r="E30" s="39" t="s">
        <v>59</v>
      </c>
      <c r="F30" s="38" t="s">
        <v>56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ht="15.75" thickBot="1" x14ac:dyDescent="0.3">
      <c r="D31" s="36" t="s">
        <v>58</v>
      </c>
      <c r="E31" s="39" t="s">
        <v>57</v>
      </c>
      <c r="F31" s="38" t="s">
        <v>56</v>
      </c>
      <c r="G31" s="37"/>
      <c r="H31" s="21"/>
      <c r="J31" s="10" t="str">
        <f>VLOOKUP(D31,[1]!Dictionary[#All],3,FALSE)</f>
        <v>Artifact</v>
      </c>
      <c r="K31" s="9">
        <f>VLOOKUP(D31,[1]!Dictionary[#All],4,FALSE)</f>
        <v>11296</v>
      </c>
      <c r="L31" s="9" t="str">
        <f>VLOOKUP(D31,[1]!Dictionary[#All],5,FALSE)</f>
        <v>RADLEX</v>
      </c>
      <c r="M31" s="8">
        <f>VLOOKUP(D31,[1]!Dictionary[#All],6,FALSE)</f>
        <v>3.8</v>
      </c>
      <c r="N31" s="7" t="str">
        <f>VLOOKUP(D31,[1]!VolumeType[#All],2,FALSE)</f>
        <v>Artifact</v>
      </c>
      <c r="O31" s="6" t="str">
        <f>VLOOKUP(D31,[1]!VolumeType[#All],3,FALSE)</f>
        <v>None</v>
      </c>
      <c r="P31" s="5" t="str">
        <f>VLOOKUP(D31,[1]!Colors[#All],3,FALSE)</f>
        <v>z RO Helper</v>
      </c>
      <c r="Q31" s="3" t="str">
        <f>IFERROR(VLOOKUP(D31,[1]!DVH_lines[#Data],2,FALSE),"")</f>
        <v/>
      </c>
      <c r="R31" s="4" t="str">
        <f>IFERROR(VLOOKUP(D31,[1]!DVH_lines[#Data],3,FALSE),"")</f>
        <v/>
      </c>
      <c r="S31" s="2" t="str">
        <f>IFERROR(VLOOKUP(D31,[1]!DVH_lines[#Data],4,FALSE),"")</f>
        <v/>
      </c>
      <c r="T31" s="3" t="str">
        <f>IFERROR(VLOOKUP(D31,[1]!SearchCT[#Data],2,FALSE),"")</f>
        <v/>
      </c>
      <c r="U31" s="2" t="str">
        <f>IFERROR(VLOOKUP(D31,[1]!SearchCT[#Data],3,FALSE),"")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opLeftCell="D1" workbookViewId="0">
      <selection activeCell="H46" sqref="H46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256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46" t="s">
        <v>256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46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148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46" t="s">
        <v>253</v>
      </c>
      <c r="C5" s="22"/>
      <c r="D5" s="40" t="s">
        <v>91</v>
      </c>
      <c r="E5" s="40" t="s">
        <v>90</v>
      </c>
      <c r="F5" s="38" t="s">
        <v>89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46">
        <v>5</v>
      </c>
      <c r="C6" s="22"/>
      <c r="D6" s="36" t="s">
        <v>88</v>
      </c>
      <c r="E6" s="39" t="s">
        <v>87</v>
      </c>
      <c r="F6" s="38" t="s">
        <v>86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25</v>
      </c>
      <c r="E7" s="39" t="s">
        <v>25</v>
      </c>
      <c r="F7" s="38" t="s">
        <v>24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15</v>
      </c>
      <c r="B8" s="46" t="s">
        <v>146</v>
      </c>
      <c r="D8" s="39" t="s">
        <v>145</v>
      </c>
      <c r="E8" s="39" t="s">
        <v>144</v>
      </c>
      <c r="F8" s="38" t="s">
        <v>143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46" t="s">
        <v>212</v>
      </c>
      <c r="D9" s="36" t="s">
        <v>22</v>
      </c>
      <c r="E9" s="39" t="s">
        <v>22</v>
      </c>
      <c r="F9" s="39" t="s">
        <v>22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209</v>
      </c>
      <c r="B10" s="46" t="s">
        <v>210</v>
      </c>
      <c r="D10" s="39" t="s">
        <v>83</v>
      </c>
      <c r="E10" s="39" t="s">
        <v>82</v>
      </c>
      <c r="F10" s="39" t="s">
        <v>81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46" t="s">
        <v>254</v>
      </c>
      <c r="D11" s="36" t="s">
        <v>20</v>
      </c>
      <c r="E11" s="39" t="s">
        <v>20</v>
      </c>
      <c r="F11" s="38" t="s">
        <v>19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46" t="s">
        <v>12</v>
      </c>
      <c r="D12" s="40" t="s">
        <v>17</v>
      </c>
      <c r="E12" s="39" t="s">
        <v>17</v>
      </c>
      <c r="F12" s="38" t="s">
        <v>16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46" t="s">
        <v>8</v>
      </c>
      <c r="D13" s="36" t="s">
        <v>14</v>
      </c>
      <c r="E13" s="39" t="s">
        <v>14</v>
      </c>
      <c r="F13" s="38" t="s">
        <v>13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172</v>
      </c>
      <c r="E14" s="39" t="s">
        <v>260</v>
      </c>
      <c r="F14" s="38" t="s">
        <v>262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172</v>
      </c>
      <c r="E15" s="39" t="s">
        <v>261</v>
      </c>
      <c r="F15" s="38" t="s">
        <v>263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3</v>
      </c>
      <c r="E16" s="39" t="s">
        <v>3</v>
      </c>
      <c r="F16" s="38" t="s">
        <v>3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70</v>
      </c>
      <c r="E17" s="39" t="s">
        <v>70</v>
      </c>
      <c r="F17" s="38" t="s">
        <v>137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116</v>
      </c>
      <c r="E18" s="39" t="s">
        <v>257</v>
      </c>
      <c r="F18" s="38" t="s">
        <v>142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129</v>
      </c>
      <c r="E19" s="39" t="s">
        <v>264</v>
      </c>
      <c r="F19" s="38" t="s">
        <v>236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172</v>
      </c>
      <c r="E20" s="39" t="s">
        <v>243</v>
      </c>
      <c r="F20" s="38" t="s">
        <v>265</v>
      </c>
      <c r="G20" s="37"/>
      <c r="H20" s="21"/>
      <c r="J20" s="19" t="str">
        <f>VLOOKUP(D20,[1]!Dictionary[#All],3,FALSE)</f>
        <v>CTV Low Risk</v>
      </c>
      <c r="K20" s="18" t="str">
        <f>VLOOKUP(D20,[1]!Dictionary[#All],4,FALSE)</f>
        <v>CTV_Low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 low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113</v>
      </c>
      <c r="E21" s="39" t="s">
        <v>258</v>
      </c>
      <c r="F21" s="38" t="s">
        <v>138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187</v>
      </c>
      <c r="E22" s="39" t="s">
        <v>266</v>
      </c>
      <c r="F22" s="38" t="s">
        <v>267</v>
      </c>
      <c r="G22" s="37"/>
      <c r="H22" s="21"/>
      <c r="J22" s="19" t="str">
        <f>VLOOKUP(D22,[1]!Dictionary[#All],3,FALSE)</f>
        <v>PTV Intermediate Risk</v>
      </c>
      <c r="K22" s="18" t="str">
        <f>VLOOKUP(D22,[1]!Dictionary[#All],4,FALSE)</f>
        <v>PTV_Intermediate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int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164</v>
      </c>
      <c r="E23" s="39" t="s">
        <v>245</v>
      </c>
      <c r="F23" s="38" t="s">
        <v>273</v>
      </c>
      <c r="G23" s="37"/>
      <c r="H23" s="21"/>
      <c r="J23" s="19" t="str">
        <f>VLOOKUP(D23,[1]!Dictionary[#All],3,FALSE)</f>
        <v>PTV Low Risk</v>
      </c>
      <c r="K23" s="18" t="str">
        <f>VLOOKUP(D23,[1]!Dictionary[#All],4,FALSE)</f>
        <v>PTV_Low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low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225</v>
      </c>
      <c r="E24" s="39" t="s">
        <v>272</v>
      </c>
      <c r="F24" s="38" t="s">
        <v>234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233</v>
      </c>
      <c r="E25" s="39" t="s">
        <v>248</v>
      </c>
      <c r="F25" s="38" t="s">
        <v>271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233</v>
      </c>
      <c r="E26" s="39" t="s">
        <v>247</v>
      </c>
      <c r="F26" s="38" t="s">
        <v>271</v>
      </c>
      <c r="G26" s="37"/>
      <c r="H26" s="21"/>
      <c r="J26" s="19" t="str">
        <f>VLOOKUP(D26,[1]!Dictionary[#All],3,FALSE)</f>
        <v>PTV Low Risk</v>
      </c>
      <c r="K26" s="18" t="str">
        <f>VLOOKUP(D26,[1]!Dictionary[#All],4,FALSE)</f>
        <v>PTV_Low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low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233</v>
      </c>
      <c r="E27" s="39" t="s">
        <v>249</v>
      </c>
      <c r="F27" s="38" t="s">
        <v>271</v>
      </c>
      <c r="G27" s="37"/>
      <c r="H27" s="21"/>
      <c r="J27" s="19" t="str">
        <f>VLOOKUP(D27,[1]!Dictionary[#All],3,FALSE)</f>
        <v>PTV Low Risk</v>
      </c>
      <c r="K27" s="18" t="str">
        <f>VLOOKUP(D27,[1]!Dictionary[#All],4,FALSE)</f>
        <v>PTV_Low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low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155</v>
      </c>
      <c r="E28" s="40" t="s">
        <v>155</v>
      </c>
      <c r="F28" s="38" t="s">
        <v>252</v>
      </c>
      <c r="G28" s="37"/>
      <c r="H28" s="21"/>
      <c r="J28" s="19" t="str">
        <f>VLOOKUP(D28,[1]!Dictionary[#All],3,FALSE)</f>
        <v>Undefined Normal Tissue</v>
      </c>
      <c r="K28" s="18" t="str">
        <f>VLOOKUP(D28,[1]!Dictionary[#All],4,FALSE)</f>
        <v>NormalTissue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Control</v>
      </c>
      <c r="O28" s="15" t="str">
        <f>VLOOKUP(D28,[1]!VolumeType[#All],3,FALSE)</f>
        <v>Avoidance</v>
      </c>
      <c r="P28" s="14" t="str">
        <f>VLOOKUP(D28,[1]!Colors[#All],3,FALSE)</f>
        <v>z Normal Tissue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97</v>
      </c>
      <c r="E29" s="39" t="s">
        <v>259</v>
      </c>
      <c r="F29" s="38" t="s">
        <v>141</v>
      </c>
      <c r="G29" s="37"/>
      <c r="H29" s="21"/>
      <c r="J29" s="19" t="str">
        <f>VLOOKUP(D29,[1]!Dictionary[#All],3,FALSE)</f>
        <v>PTV Primary</v>
      </c>
      <c r="K29" s="18" t="str">
        <f>VLOOKUP(D29,[1]!Dictionary[#All],4,FALSE)</f>
        <v>PTVp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231</v>
      </c>
      <c r="E30" s="39" t="s">
        <v>269</v>
      </c>
      <c r="F30" s="38" t="s">
        <v>235</v>
      </c>
      <c r="G30" s="37"/>
      <c r="H30" s="21"/>
      <c r="J30" s="19" t="str">
        <f>VLOOKUP(D30,[1]!Dictionary[#All],3,FALSE)</f>
        <v>PTV Intermediate Risk</v>
      </c>
      <c r="K30" s="18" t="str">
        <f>VLOOKUP(D30,[1]!Dictionary[#All],4,FALSE)</f>
        <v>PTV_Intermediate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 int eval</v>
      </c>
      <c r="Q30" s="12">
        <f>IFERROR(VLOOKUP(D30,[1]!DVH_lines[#Data],2,FALSE),"")</f>
        <v>-16777216</v>
      </c>
      <c r="R30" s="13">
        <f>IFERROR(VLOOKUP(D30,[1]!DVH_lines[#Data],3,FALSE),"")</f>
        <v>0</v>
      </c>
      <c r="S30" s="11">
        <f>IFERROR(VLOOKUP(D30,[1]!DVH_lines[#Data],4,FALSE),"")</f>
        <v>5</v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268</v>
      </c>
      <c r="E31" s="39" t="s">
        <v>251</v>
      </c>
      <c r="F31" s="38" t="s">
        <v>270</v>
      </c>
      <c r="G31" s="37"/>
      <c r="H31" s="21"/>
      <c r="J31" s="19" t="str">
        <f>VLOOKUP(D31,[1]!Dictionary[#All],3,FALSE)</f>
        <v>PTV Low Risk</v>
      </c>
      <c r="K31" s="18" t="str">
        <f>VLOOKUP(D31,[1]!Dictionary[#All],4,FALSE)</f>
        <v>PTV_Low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low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36" t="s">
        <v>58</v>
      </c>
      <c r="E32" s="39" t="s">
        <v>60</v>
      </c>
      <c r="F32" s="38" t="s">
        <v>56</v>
      </c>
      <c r="G32" s="37"/>
      <c r="H32" s="21"/>
      <c r="J32" s="19" t="str">
        <f>VLOOKUP(D32,[1]!Dictionary[#All],3,FALSE)</f>
        <v>Artifact</v>
      </c>
      <c r="K32" s="18">
        <f>VLOOKUP(D32,[1]!Dictionary[#All],4,FALSE)</f>
        <v>11296</v>
      </c>
      <c r="L32" s="18" t="str">
        <f>VLOOKUP(D32,[1]!Dictionary[#All],5,FALSE)</f>
        <v>RADLEX</v>
      </c>
      <c r="M32" s="17">
        <f>VLOOKUP(D32,[1]!Dictionary[#All],6,FALSE)</f>
        <v>3.8</v>
      </c>
      <c r="N32" s="16" t="str">
        <f>VLOOKUP(D32,[1]!VolumeType[#All],2,FALSE)</f>
        <v>Artifact</v>
      </c>
      <c r="O32" s="15" t="str">
        <f>VLOOKUP(D32,[1]!VolumeType[#All],3,FALSE)</f>
        <v>None</v>
      </c>
      <c r="P32" s="14" t="str">
        <f>VLOOKUP(D32,[1]!Colors[#All],3,FALSE)</f>
        <v>z RO Helper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58</v>
      </c>
      <c r="E33" s="39" t="s">
        <v>59</v>
      </c>
      <c r="F33" s="38" t="s">
        <v>56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ht="15.75" thickBot="1" x14ac:dyDescent="0.3">
      <c r="D34" s="36" t="s">
        <v>58</v>
      </c>
      <c r="E34" s="39" t="s">
        <v>57</v>
      </c>
      <c r="F34" s="38" t="s">
        <v>56</v>
      </c>
      <c r="G34" s="37"/>
      <c r="H34" s="21"/>
      <c r="J34" s="10" t="str">
        <f>VLOOKUP(D34,[1]!Dictionary[#All],3,FALSE)</f>
        <v>Artifact</v>
      </c>
      <c r="K34" s="9">
        <f>VLOOKUP(D34,[1]!Dictionary[#All],4,FALSE)</f>
        <v>11296</v>
      </c>
      <c r="L34" s="9" t="str">
        <f>VLOOKUP(D34,[1]!Dictionary[#All],5,FALSE)</f>
        <v>RADLEX</v>
      </c>
      <c r="M34" s="8">
        <f>VLOOKUP(D34,[1]!Dictionary[#All],6,FALSE)</f>
        <v>3.8</v>
      </c>
      <c r="N34" s="7" t="str">
        <f>VLOOKUP(D34,[1]!VolumeType[#All],2,FALSE)</f>
        <v>Artifact</v>
      </c>
      <c r="O34" s="6" t="str">
        <f>VLOOKUP(D34,[1]!VolumeType[#All],3,FALSE)</f>
        <v>None</v>
      </c>
      <c r="P34" s="5" t="str">
        <f>VLOOKUP(D34,[1]!Colors[#All],3,FALSE)</f>
        <v>z RO Helper</v>
      </c>
      <c r="Q34" s="3" t="str">
        <f>IFERROR(VLOOKUP(D34,[1]!DVH_lines[#Data],2,FALSE),"")</f>
        <v/>
      </c>
      <c r="R34" s="4" t="str">
        <f>IFERROR(VLOOKUP(D34,[1]!DVH_lines[#Data],3,FALSE),"")</f>
        <v/>
      </c>
      <c r="S34" s="2" t="str">
        <f>IFERROR(VLOOKUP(D34,[1]!DVH_lines[#Data],4,FALSE),"")</f>
        <v/>
      </c>
      <c r="T34" s="3" t="str">
        <f>IFERROR(VLOOKUP(D34,[1]!SearchCT[#Data],2,FALSE),"")</f>
        <v/>
      </c>
      <c r="U34" s="2" t="str">
        <f>IFERROR(VLOOKUP(D34,[1]!SearchCT[#Data],3,FALSE),"")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F28" sqref="F28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175</v>
      </c>
      <c r="B1" s="50"/>
      <c r="C1" s="33"/>
      <c r="D1" s="50" t="s">
        <v>47</v>
      </c>
      <c r="E1" s="50"/>
      <c r="F1" s="50"/>
      <c r="G1" s="50"/>
      <c r="H1" s="50"/>
      <c r="J1" s="48" t="s">
        <v>46</v>
      </c>
      <c r="K1" s="51"/>
      <c r="L1" s="51"/>
      <c r="M1" s="49"/>
      <c r="N1" s="48" t="s">
        <v>45</v>
      </c>
      <c r="O1" s="51"/>
      <c r="P1" s="32" t="s">
        <v>44</v>
      </c>
      <c r="Q1" s="48" t="s">
        <v>43</v>
      </c>
      <c r="R1" s="51"/>
      <c r="S1" s="49"/>
      <c r="T1" s="48" t="s">
        <v>42</v>
      </c>
      <c r="U1" s="49"/>
    </row>
    <row r="2" spans="1:21" ht="15.75" x14ac:dyDescent="0.25">
      <c r="A2" s="30" t="s">
        <v>41</v>
      </c>
      <c r="B2" s="31" t="s">
        <v>40</v>
      </c>
      <c r="C2" s="22"/>
      <c r="D2" s="30" t="s">
        <v>23</v>
      </c>
      <c r="E2" s="29" t="s">
        <v>26</v>
      </c>
      <c r="F2" s="28" t="s">
        <v>39</v>
      </c>
      <c r="G2" s="28" t="s">
        <v>80</v>
      </c>
      <c r="H2" s="41" t="s">
        <v>79</v>
      </c>
      <c r="J2" s="27" t="s">
        <v>38</v>
      </c>
      <c r="K2" s="25" t="s">
        <v>37</v>
      </c>
      <c r="L2" s="25" t="s">
        <v>36</v>
      </c>
      <c r="M2" s="23" t="s">
        <v>35</v>
      </c>
      <c r="N2" s="24" t="s">
        <v>34</v>
      </c>
      <c r="O2" s="25" t="s">
        <v>33</v>
      </c>
      <c r="P2" s="26" t="s">
        <v>32</v>
      </c>
      <c r="Q2" s="24" t="s">
        <v>31</v>
      </c>
      <c r="R2" s="25" t="s">
        <v>30</v>
      </c>
      <c r="S2" s="23" t="s">
        <v>29</v>
      </c>
      <c r="T2" s="24" t="s">
        <v>28</v>
      </c>
      <c r="U2" s="23" t="s">
        <v>27</v>
      </c>
    </row>
    <row r="3" spans="1:21" x14ac:dyDescent="0.25">
      <c r="A3" s="46" t="s">
        <v>221</v>
      </c>
      <c r="B3" s="1" t="s">
        <v>175</v>
      </c>
      <c r="C3" s="22"/>
      <c r="D3" s="40" t="s">
        <v>78</v>
      </c>
      <c r="E3" s="39" t="s">
        <v>78</v>
      </c>
      <c r="F3" s="38" t="s">
        <v>78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223</v>
      </c>
      <c r="B4" s="1" t="s">
        <v>23</v>
      </c>
      <c r="C4" s="22"/>
      <c r="D4" s="36" t="s">
        <v>77</v>
      </c>
      <c r="E4" s="39" t="s">
        <v>77</v>
      </c>
      <c r="F4" s="38" t="s">
        <v>76</v>
      </c>
      <c r="G4" s="37" t="s">
        <v>174</v>
      </c>
      <c r="H4" s="21" t="s">
        <v>74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21</v>
      </c>
      <c r="B5" s="1" t="s">
        <v>173</v>
      </c>
      <c r="C5" s="22"/>
      <c r="D5" s="36" t="s">
        <v>72</v>
      </c>
      <c r="E5" s="39" t="s">
        <v>72</v>
      </c>
      <c r="F5" s="38" t="s">
        <v>72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208</v>
      </c>
      <c r="B6" s="1">
        <v>5</v>
      </c>
      <c r="C6" s="22"/>
      <c r="D6" s="36" t="s">
        <v>172</v>
      </c>
      <c r="E6" s="39" t="s">
        <v>171</v>
      </c>
      <c r="F6" s="38" t="s">
        <v>135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18</v>
      </c>
      <c r="D7" s="36" t="s">
        <v>116</v>
      </c>
      <c r="E7" s="39" t="s">
        <v>169</v>
      </c>
      <c r="F7" s="38" t="s">
        <v>142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15</v>
      </c>
      <c r="B8" s="1" t="s">
        <v>170</v>
      </c>
      <c r="D8" s="36" t="s">
        <v>164</v>
      </c>
      <c r="E8" s="39" t="s">
        <v>168</v>
      </c>
      <c r="F8" s="36" t="s">
        <v>167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222</v>
      </c>
      <c r="B9" s="1" t="s">
        <v>212</v>
      </c>
      <c r="D9" s="36" t="s">
        <v>113</v>
      </c>
      <c r="E9" s="39" t="s">
        <v>166</v>
      </c>
      <c r="F9" s="36" t="s">
        <v>165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209</v>
      </c>
      <c r="B10" s="1" t="s">
        <v>210</v>
      </c>
      <c r="D10" s="36" t="s">
        <v>233</v>
      </c>
      <c r="E10" s="39" t="s">
        <v>163</v>
      </c>
      <c r="F10" s="36" t="s">
        <v>162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232</v>
      </c>
      <c r="B11" s="1" t="s">
        <v>219</v>
      </c>
      <c r="D11" s="36" t="s">
        <v>94</v>
      </c>
      <c r="E11" s="39" t="s">
        <v>161</v>
      </c>
      <c r="F11" s="36" t="s">
        <v>160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211</v>
      </c>
      <c r="B12" s="1" t="s">
        <v>12</v>
      </c>
      <c r="D12" s="36" t="s">
        <v>274</v>
      </c>
      <c r="E12" s="39" t="s">
        <v>275</v>
      </c>
      <c r="F12" s="36" t="s">
        <v>155</v>
      </c>
      <c r="G12" s="37"/>
      <c r="H12" s="21"/>
      <c r="J12" s="19" t="str">
        <f>VLOOKUP(D12,[1]!Dictionary[#All],3,FALSE)</f>
        <v>Body sub PTVs</v>
      </c>
      <c r="K12" s="18" t="str">
        <f>VLOOKUP(D12,[1]!Dictionary[#All],4,FALSE)</f>
        <v>body-ptvs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Avoidance</v>
      </c>
      <c r="P12" s="14" t="str">
        <f>VLOOKUP(D12,[1]!Colors[#All],3,FALSE)</f>
        <v>z Old Body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9</v>
      </c>
      <c r="B13" s="1" t="s">
        <v>8</v>
      </c>
      <c r="D13" s="36" t="s">
        <v>2</v>
      </c>
      <c r="E13" s="39" t="s">
        <v>2</v>
      </c>
      <c r="F13" s="38" t="s">
        <v>159</v>
      </c>
      <c r="G13" s="37"/>
      <c r="H13" s="21"/>
      <c r="J13" s="19" t="str">
        <f>VLOOKUP(D13,[1]!Dictionary[#All],3,FALSE)</f>
        <v>External genitalia</v>
      </c>
      <c r="K13" s="18">
        <f>VLOOKUP(D13,[1]!Dictionary[#All],4,FALSE)</f>
        <v>45643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Genitalia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14</v>
      </c>
      <c r="E14" s="39" t="s">
        <v>14</v>
      </c>
      <c r="F14" s="39" t="s">
        <v>14</v>
      </c>
      <c r="G14" s="37"/>
      <c r="H14" s="21"/>
      <c r="J14" s="19" t="str">
        <f>VLOOKUP(D14,[1]!Dictionary[#All],3,FALSE)</f>
        <v>Small intestine</v>
      </c>
      <c r="K14" s="18">
        <f>VLOOKUP(D14,[1]!Dictionary[#All],4,FALSE)</f>
        <v>7200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Small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11</v>
      </c>
      <c r="E15" s="39" t="s">
        <v>11</v>
      </c>
      <c r="F15" s="39" t="s">
        <v>158</v>
      </c>
      <c r="G15" s="37"/>
      <c r="H15" s="21"/>
      <c r="J15" s="19" t="str">
        <f>VLOOKUP(D15,[1]!Dictionary[#All],3,FALSE)</f>
        <v>Large intestine</v>
      </c>
      <c r="K15" s="18">
        <f>VLOOKUP(D15,[1]!Dictionary[#All],4,FALSE)</f>
        <v>7201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Large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20</v>
      </c>
      <c r="E16" s="39" t="s">
        <v>20</v>
      </c>
      <c r="F16" s="38" t="s">
        <v>157</v>
      </c>
      <c r="G16" s="37"/>
      <c r="H16" s="21"/>
      <c r="J16" s="19" t="str">
        <f>VLOOKUP(D16,[1]!Dictionary[#All],3,FALSE)</f>
        <v>Head of right femur</v>
      </c>
      <c r="K16" s="18">
        <f>VLOOKUP(D16,[1]!Dictionary[#All],4,FALSE)</f>
        <v>55011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17</v>
      </c>
      <c r="E17" s="39" t="s">
        <v>17</v>
      </c>
      <c r="F17" s="38" t="s">
        <v>156</v>
      </c>
      <c r="G17" s="37"/>
      <c r="H17" s="21"/>
      <c r="J17" s="19" t="str">
        <f>VLOOKUP(D17,[1]!Dictionary[#All],3,FALSE)</f>
        <v>Head of left femur</v>
      </c>
      <c r="K17" s="18">
        <f>VLOOKUP(D17,[1]!Dictionary[#All],4,FALSE)</f>
        <v>55012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Femoral Head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25</v>
      </c>
      <c r="E18" s="39" t="s">
        <v>25</v>
      </c>
      <c r="F18" s="38" t="s">
        <v>25</v>
      </c>
      <c r="G18" s="37"/>
      <c r="H18" s="21"/>
      <c r="J18" s="19" t="str">
        <f>VLOOKUP(D18,[1]!Dictionary[#All],3,FALSE)</f>
        <v>Urinary bladder</v>
      </c>
      <c r="K18" s="18">
        <f>VLOOKUP(D18,[1]!Dictionary[#All],4,FALSE)</f>
        <v>15900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Bladder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>
        <f>IFERROR(VLOOKUP(D18,[1]!SearchCT[#Data],2,FALSE),"")</f>
        <v>20</v>
      </c>
      <c r="U18" s="11">
        <f>IFERROR(VLOOKUP(D18,[1]!SearchCT[#Data],3,FALSE),"")</f>
        <v>80</v>
      </c>
    </row>
    <row r="19" spans="4:21" x14ac:dyDescent="0.25">
      <c r="D19" s="36" t="s">
        <v>155</v>
      </c>
      <c r="E19" s="39" t="s">
        <v>154</v>
      </c>
      <c r="F19" s="38" t="s">
        <v>153</v>
      </c>
      <c r="G19" s="37"/>
      <c r="H19" s="21"/>
      <c r="J19" s="19" t="str">
        <f>VLOOKUP(D19,[1]!Dictionary[#All],3,FALSE)</f>
        <v>Undefined Normal Tissue</v>
      </c>
      <c r="K19" s="18" t="str">
        <f>VLOOKUP(D19,[1]!Dictionary[#All],4,FALSE)</f>
        <v>NormalTissue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Control</v>
      </c>
      <c r="O19" s="15" t="str">
        <f>VLOOKUP(D19,[1]!VolumeType[#All],3,FALSE)</f>
        <v>Avoidance</v>
      </c>
      <c r="P19" s="14" t="str">
        <f>VLOOKUP(D19,[1]!Colors[#All],3,FALSE)</f>
        <v>z Normal Tissue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7</v>
      </c>
      <c r="E20" s="36" t="s">
        <v>7</v>
      </c>
      <c r="F20" s="38" t="s">
        <v>152</v>
      </c>
      <c r="G20" s="37"/>
      <c r="H20" s="21"/>
      <c r="J20" s="19" t="str">
        <f>VLOOKUP(D20,[1]!Dictionary[#All],3,FALSE)</f>
        <v>Right ilium</v>
      </c>
      <c r="K20" s="18">
        <f>VLOOKUP(D20,[1]!Dictionary[#All],4,FALSE)</f>
        <v>16590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6</v>
      </c>
      <c r="E21" s="36" t="s">
        <v>6</v>
      </c>
      <c r="F21" s="38" t="s">
        <v>151</v>
      </c>
      <c r="G21" s="37"/>
      <c r="H21" s="21"/>
      <c r="J21" s="19" t="str">
        <f>VLOOKUP(D21,[1]!Dictionary[#All],3,FALSE)</f>
        <v>Left ilium</v>
      </c>
      <c r="K21" s="18">
        <f>VLOOKUP(D21,[1]!Dictionary[#All],4,FALSE)</f>
        <v>16591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iliac crest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200</v>
      </c>
      <c r="U21" s="11">
        <f>IFERROR(VLOOKUP(D21,[1]!SearchCT[#Data],3,FALSE),"")</f>
        <v>2500</v>
      </c>
    </row>
    <row r="22" spans="4:21" x14ac:dyDescent="0.25">
      <c r="D22" s="36" t="s">
        <v>113</v>
      </c>
      <c r="E22" s="39" t="s">
        <v>150</v>
      </c>
      <c r="F22" s="38" t="s">
        <v>149</v>
      </c>
      <c r="G22" s="37"/>
      <c r="H22" s="21"/>
      <c r="J22" s="19" t="str">
        <f>VLOOKUP(D22,[1]!Dictionary[#All],3,FALSE)</f>
        <v>PTV High Risk</v>
      </c>
      <c r="K22" s="18" t="str">
        <f>VLOOKUP(D22,[1]!Dictionary[#All],4,FALSE)</f>
        <v>PTV_High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58</v>
      </c>
      <c r="E23" s="39" t="s">
        <v>60</v>
      </c>
      <c r="F23" s="38" t="s">
        <v>56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36" t="s">
        <v>58</v>
      </c>
      <c r="E24" s="39" t="s">
        <v>59</v>
      </c>
      <c r="F24" s="38" t="s">
        <v>56</v>
      </c>
      <c r="G24" s="37"/>
      <c r="H24" s="21"/>
      <c r="J24" s="19" t="str">
        <f>VLOOKUP(D24,[1]!Dictionary[#All],3,FALSE)</f>
        <v>Artifact</v>
      </c>
      <c r="K24" s="18">
        <f>VLOOKUP(D24,[1]!Dictionary[#All],4,FALSE)</f>
        <v>11296</v>
      </c>
      <c r="L24" s="18" t="str">
        <f>VLOOKUP(D24,[1]!Dictionary[#All],5,FALSE)</f>
        <v>RADLEX</v>
      </c>
      <c r="M24" s="17">
        <f>VLOOKUP(D24,[1]!Dictionary[#All],6,FALSE)</f>
        <v>3.8</v>
      </c>
      <c r="N24" s="16" t="str">
        <f>VLOOKUP(D24,[1]!VolumeType[#All],2,FALSE)</f>
        <v>Artifact</v>
      </c>
      <c r="O24" s="15" t="str">
        <f>VLOOKUP(D24,[1]!VolumeType[#All],3,FALSE)</f>
        <v>None</v>
      </c>
      <c r="P24" s="14" t="str">
        <f>VLOOKUP(D24,[1]!Colors[#All],3,FALSE)</f>
        <v>z RO Helper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ht="15.75" thickBot="1" x14ac:dyDescent="0.3">
      <c r="D25" s="36" t="s">
        <v>58</v>
      </c>
      <c r="E25" s="39" t="s">
        <v>57</v>
      </c>
      <c r="F25" s="38" t="s">
        <v>56</v>
      </c>
      <c r="G25" s="37"/>
      <c r="H25" s="21"/>
      <c r="J25" s="10" t="str">
        <f>VLOOKUP(D25,[1]!Dictionary[#All],3,FALSE)</f>
        <v>Artifact</v>
      </c>
      <c r="K25" s="9">
        <f>VLOOKUP(D25,[1]!Dictionary[#All],4,FALSE)</f>
        <v>11296</v>
      </c>
      <c r="L25" s="9" t="str">
        <f>VLOOKUP(D25,[1]!Dictionary[#All],5,FALSE)</f>
        <v>RADLEX</v>
      </c>
      <c r="M25" s="8">
        <f>VLOOKUP(D25,[1]!Dictionary[#All],6,FALSE)</f>
        <v>3.8</v>
      </c>
      <c r="N25" s="7" t="str">
        <f>VLOOKUP(D25,[1]!VolumeType[#All],2,FALSE)</f>
        <v>Artifact</v>
      </c>
      <c r="O25" s="6" t="str">
        <f>VLOOKUP(D25,[1]!VolumeType[#All],3,FALSE)</f>
        <v>None</v>
      </c>
      <c r="P25" s="5" t="str">
        <f>VLOOKUP(D25,[1]!Colors[#All],3,FALSE)</f>
        <v>z RO Helper</v>
      </c>
      <c r="Q25" s="3" t="str">
        <f>IFERROR(VLOOKUP(D25,[1]!DVH_lines[#Data],2,FALSE),"")</f>
        <v/>
      </c>
      <c r="R25" s="4" t="str">
        <f>IFERROR(VLOOKUP(D25,[1]!DVH_lines[#Data],3,FALSE),"")</f>
        <v/>
      </c>
      <c r="S25" s="2" t="str">
        <f>IFERROR(VLOOKUP(D25,[1]!DVH_lines[#Data],4,FALSE),"")</f>
        <v/>
      </c>
      <c r="T25" s="3" t="str">
        <f>IFERROR(VLOOKUP(D25,[1]!SearchCT[#Data],2,FALSE),"")</f>
        <v/>
      </c>
      <c r="U25" s="2" t="str">
        <f>IFERROR(VLOOKUP(D25,[1]!SearchCT[#Data],3,FALSE),"")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Rectum</vt:lpstr>
      <vt:lpstr>Bladder Single Phase</vt:lpstr>
      <vt:lpstr>Bladder Two Phase</vt:lpstr>
      <vt:lpstr>Gyne</vt:lpstr>
      <vt:lpstr>Prostate</vt:lpstr>
      <vt:lpstr>Prostate 2Ph VMAT</vt:lpstr>
      <vt:lpstr>Prostate SIB 70 in 28</vt:lpstr>
      <vt:lpstr>Prostate SIB 68 in 25</vt:lpstr>
      <vt:lpstr>VMAT ANUS</vt:lpstr>
      <vt:lpstr>Gyne VMAT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2017-11-10T16:01:59Z</dcterms:created>
  <dcterms:modified xsi:type="dcterms:W3CDTF">2020-12-08T19:45:53Z</dcterms:modified>
</cp:coreProperties>
</file>