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sumptions" sheetId="1" state="visible" r:id="rId1"/>
    <sheet name="Valuation Model" sheetId="2" state="visible" r:id="rId2"/>
    <sheet name="Dashboard" sheetId="3" state="visible" r:id="rId3"/>
  </sheets>
  <definedNames>
    <definedName name="purchase_price">'Assumptions'!$C$3</definedName>
    <definedName name="ebitda_multiple">'Assumptions'!$C$4</definedName>
    <definedName name="revenue_multiple">'Assumptions'!$C$5</definedName>
    <definedName name="debt_financing">'Assumptions'!$C$8</definedName>
    <definedName name="equity_financing">'Assumptions'!$C$9</definedName>
    <definedName name="synergies">'Assumptions'!$C$10</definedName>
    <definedName name="interest_rate">'Assumptions'!$C$11</definedName>
    <definedName name="principal_rate">'Assumptions'!$C$12</definedName>
    <definedName name="transaction_fees">'Assumptions'!$C$13</definedName>
    <definedName name="refinanced_debt">'Assumptions'!$C$14</definedName>
    <definedName name="ebitda_margin">'Assumptions'!$C$17</definedName>
    <definedName name="tax_rate">'Assumptions'!$C$18</definedName>
    <definedName name="capex_rate">'Assumptions'!$C$19</definedName>
    <definedName name="wc_rate">'Assumptions'!$C$20</definedName>
    <definedName name="revenue_growth">'Assumptions'!$C$21</definedName>
    <definedName name="initial_revenue">'Assumptions'!$C$22</definedName>
    <definedName name="exit_year">'Assumptions'!$C$25</definedName>
    <definedName name="exit_multiple">'Assumptions'!$C$26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0.0%"/>
  </numFmts>
  <fonts count="6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2"/>
    </font>
    <font>
      <b val="1"/>
    </font>
    <font>
      <b val="1"/>
      <color rgb="00FFFFFF"/>
      <sz val="14"/>
    </font>
    <font>
      <b val="1"/>
      <sz val="12"/>
    </font>
  </fonts>
  <fills count="5">
    <fill>
      <patternFill/>
    </fill>
    <fill>
      <patternFill patternType="gray125"/>
    </fill>
    <fill>
      <patternFill>
        <fgColor rgb="00134074"/>
      </patternFill>
    </fill>
    <fill>
      <patternFill patternType="solid">
        <fgColor rgb="00134074"/>
      </patternFill>
    </fill>
    <fill>
      <patternFill patternType="solid">
        <f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left"/>
    </xf>
    <xf numFmtId="0" fontId="3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center"/>
    </xf>
    <xf numFmtId="0" fontId="3" fillId="4" borderId="0" pivotButton="0" quotePrefix="0" xfId="0"/>
    <xf numFmtId="0" fontId="4" fillId="2" borderId="0" applyAlignment="1" pivotButton="0" quotePrefix="0" xfId="0">
      <alignment horizont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cols>
    <col width="30" customWidth="1" min="1" max="1"/>
    <col width="25" customWidth="1" min="2" max="2"/>
    <col width="15" customWidth="1" min="3" max="3"/>
  </cols>
  <sheetData>
    <row r="1">
      <c r="A1" s="1" t="inlineStr">
        <is>
          <t>Valuation Model Assumptions</t>
        </is>
      </c>
    </row>
    <row r="2">
      <c r="A2" s="2" t="inlineStr">
        <is>
          <t>Transaction Assumptions</t>
        </is>
      </c>
    </row>
    <row r="3">
      <c r="A3" s="3" t="inlineStr">
        <is>
          <t>Purchase Price ($M)</t>
        </is>
      </c>
      <c r="B3" t="inlineStr">
        <is>
          <t>purchase_price</t>
        </is>
      </c>
      <c r="C3" s="4" t="n">
        <v>100</v>
      </c>
    </row>
    <row r="4">
      <c r="A4" s="3" t="inlineStr">
        <is>
          <t>EBITDA Multiple</t>
        </is>
      </c>
      <c r="B4" t="inlineStr">
        <is>
          <t>ebitda_multiple</t>
        </is>
      </c>
      <c r="C4" s="4" t="n">
        <v>8</v>
      </c>
    </row>
    <row r="5">
      <c r="A5" s="3" t="inlineStr">
        <is>
          <t>Revenue Multiple</t>
        </is>
      </c>
      <c r="B5" t="inlineStr">
        <is>
          <t>revenue_multiple</t>
        </is>
      </c>
      <c r="C5" s="4" t="n">
        <v>2</v>
      </c>
    </row>
    <row r="6">
      <c r="A6" t="inlineStr"/>
      <c r="B6" t="inlineStr"/>
      <c r="C6" t="inlineStr"/>
    </row>
    <row r="7">
      <c r="A7" s="2" t="inlineStr">
        <is>
          <t>Financing Assumptions</t>
        </is>
      </c>
    </row>
    <row r="8">
      <c r="A8" s="3" t="inlineStr">
        <is>
          <t>Debt Financing (%)</t>
        </is>
      </c>
      <c r="B8" t="inlineStr">
        <is>
          <t>debt_financing</t>
        </is>
      </c>
      <c r="C8" s="5" t="n">
        <v>0.6</v>
      </c>
    </row>
    <row r="9">
      <c r="A9" s="3" t="inlineStr">
        <is>
          <t>Equity Financing (%)</t>
        </is>
      </c>
      <c r="B9" t="inlineStr">
        <is>
          <t>equity_financing</t>
        </is>
      </c>
      <c r="C9" s="5" t="n">
        <v>0.4</v>
      </c>
    </row>
    <row r="10">
      <c r="A10" s="3" t="inlineStr">
        <is>
          <t>Synergies ($M)</t>
        </is>
      </c>
      <c r="B10" t="inlineStr">
        <is>
          <t>synergies</t>
        </is>
      </c>
      <c r="C10" s="4" t="n">
        <v>5</v>
      </c>
    </row>
    <row r="11">
      <c r="A11" s="3" t="inlineStr">
        <is>
          <t>Interest Rate (%)</t>
        </is>
      </c>
      <c r="B11" t="inlineStr">
        <is>
          <t>interest_rate</t>
        </is>
      </c>
      <c r="C11" s="5" t="n">
        <v>0.05</v>
      </c>
    </row>
    <row r="12">
      <c r="A12" s="3" t="inlineStr">
        <is>
          <t>Principal Repayment Rate (%)</t>
        </is>
      </c>
      <c r="B12" t="inlineStr">
        <is>
          <t>principal_rate</t>
        </is>
      </c>
      <c r="C12" s="5" t="n">
        <v>0.1</v>
      </c>
    </row>
    <row r="13">
      <c r="A13" s="3" t="inlineStr">
        <is>
          <t>Transaction Fees ($M)</t>
        </is>
      </c>
      <c r="B13" t="inlineStr">
        <is>
          <t>transaction_fees</t>
        </is>
      </c>
      <c r="C13" s="4" t="n">
        <v>2</v>
      </c>
    </row>
    <row r="14">
      <c r="A14" s="3" t="inlineStr">
        <is>
          <t>Debt to be Refinanced ($M)</t>
        </is>
      </c>
      <c r="B14" t="inlineStr">
        <is>
          <t>refinanced_debt</t>
        </is>
      </c>
      <c r="C14" s="4" t="n">
        <v>0</v>
      </c>
    </row>
    <row r="15">
      <c r="A15" t="inlineStr"/>
      <c r="B15" t="inlineStr"/>
      <c r="C15" t="inlineStr"/>
    </row>
    <row r="16">
      <c r="A16" s="2" t="inlineStr">
        <is>
          <t>Operating Assumptions</t>
        </is>
      </c>
    </row>
    <row r="17">
      <c r="A17" s="3" t="inlineStr">
        <is>
          <t>EBITDA Margin (%)</t>
        </is>
      </c>
      <c r="B17" t="inlineStr">
        <is>
          <t>ebitda_margin</t>
        </is>
      </c>
      <c r="C17" s="5" t="n">
        <v>0.2</v>
      </c>
    </row>
    <row r="18">
      <c r="A18" s="3" t="inlineStr">
        <is>
          <t>Tax Rate (%)</t>
        </is>
      </c>
      <c r="B18" t="inlineStr">
        <is>
          <t>tax_rate</t>
        </is>
      </c>
      <c r="C18" s="5" t="n">
        <v>0.25</v>
      </c>
    </row>
    <row r="19">
      <c r="A19" s="3" t="inlineStr">
        <is>
          <t>CapEx (% of Revenue)</t>
        </is>
      </c>
      <c r="B19" t="inlineStr">
        <is>
          <t>capex_rate</t>
        </is>
      </c>
      <c r="C19" s="4" t="n">
        <v>0.05</v>
      </c>
    </row>
    <row r="20">
      <c r="A20" s="3" t="inlineStr">
        <is>
          <t>Working Capital (% of Revenue)</t>
        </is>
      </c>
      <c r="B20" t="inlineStr">
        <is>
          <t>wc_rate</t>
        </is>
      </c>
      <c r="C20" s="4" t="n">
        <v>0.1</v>
      </c>
    </row>
    <row r="21">
      <c r="A21" s="3" t="inlineStr">
        <is>
          <t>Annual Revenue Growth (%)</t>
        </is>
      </c>
      <c r="B21" t="inlineStr">
        <is>
          <t>revenue_growth</t>
        </is>
      </c>
      <c r="C21" s="5" t="n">
        <v>0.05</v>
      </c>
    </row>
    <row r="22">
      <c r="A22" s="3" t="inlineStr">
        <is>
          <t>Initial Revenue ($M)</t>
        </is>
      </c>
      <c r="B22" t="inlineStr">
        <is>
          <t>initial_revenue</t>
        </is>
      </c>
      <c r="C22" s="4" t="n">
        <v>100</v>
      </c>
    </row>
    <row r="23">
      <c r="A23" t="inlineStr"/>
      <c r="B23" t="inlineStr"/>
      <c r="C23" t="inlineStr"/>
    </row>
    <row r="24">
      <c r="A24" s="2" t="inlineStr">
        <is>
          <t>Exit Assumptions</t>
        </is>
      </c>
    </row>
    <row r="25">
      <c r="A25" s="3" t="inlineStr">
        <is>
          <t>Exit Year</t>
        </is>
      </c>
      <c r="B25" t="inlineStr">
        <is>
          <t>exit_year</t>
        </is>
      </c>
      <c r="C25" s="4" t="n">
        <v>5</v>
      </c>
    </row>
    <row r="26">
      <c r="A26" s="3" t="inlineStr">
        <is>
          <t>Exit EBITDA Multiple</t>
        </is>
      </c>
      <c r="B26" t="inlineStr">
        <is>
          <t>exit_multiple</t>
        </is>
      </c>
      <c r="C26" s="4" t="n">
        <v>8</v>
      </c>
    </row>
  </sheetData>
  <mergeCells count="5">
    <mergeCell ref="A1:C1"/>
    <mergeCell ref="A16:C16"/>
    <mergeCell ref="A7:C7"/>
    <mergeCell ref="A24:C24"/>
    <mergeCell ref="A2:C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6" t="inlineStr">
        <is>
          <t>Concept</t>
        </is>
      </c>
      <c r="B1" s="6" t="inlineStr">
        <is>
          <t>Description</t>
        </is>
      </c>
      <c r="D1" s="7" t="inlineStr">
        <is>
          <t>Year 1</t>
        </is>
      </c>
      <c r="E1" s="7" t="inlineStr">
        <is>
          <t>Year 2</t>
        </is>
      </c>
      <c r="F1" s="7" t="inlineStr">
        <is>
          <t>Year 3</t>
        </is>
      </c>
      <c r="G1" s="7" t="inlineStr">
        <is>
          <t>Year 4</t>
        </is>
      </c>
      <c r="H1" s="7" t="inlineStr">
        <is>
          <t>Year 5</t>
        </is>
      </c>
    </row>
    <row r="2">
      <c r="A2" s="8" t="inlineStr">
        <is>
          <t>Transaction Assumptions</t>
        </is>
      </c>
    </row>
    <row r="3">
      <c r="A3" t="inlineStr">
        <is>
          <t>Purchase Price ($M)</t>
        </is>
      </c>
      <c r="D3" s="4">
        <f>purchase_price</f>
        <v/>
      </c>
    </row>
    <row r="4">
      <c r="A4" t="inlineStr">
        <is>
          <t>EBITDA Multiple</t>
        </is>
      </c>
      <c r="D4" s="4">
        <f>ebitda_multiple</f>
        <v/>
      </c>
    </row>
    <row r="5">
      <c r="A5" t="inlineStr">
        <is>
          <t>Revenue Multiple</t>
        </is>
      </c>
      <c r="D5" s="4">
        <f>revenue_multiple</f>
        <v/>
      </c>
    </row>
    <row r="6">
      <c r="A6" t="inlineStr"/>
    </row>
    <row r="7">
      <c r="A7" t="inlineStr">
        <is>
          <t>Debt Financing (%)</t>
        </is>
      </c>
      <c r="D7" s="5">
        <f>debt_financing</f>
        <v/>
      </c>
    </row>
    <row r="8">
      <c r="A8" t="inlineStr">
        <is>
          <t>Equity Financing (%)</t>
        </is>
      </c>
      <c r="D8" s="5">
        <f>equity_financing</f>
        <v/>
      </c>
    </row>
    <row r="9">
      <c r="A9" t="inlineStr">
        <is>
          <t>Synergies ($M)</t>
        </is>
      </c>
      <c r="D9" s="4">
        <f>synergies</f>
        <v/>
      </c>
    </row>
    <row r="10"/>
    <row r="11">
      <c r="A11" s="8" t="inlineStr">
        <is>
          <t>Sources &amp; Uses</t>
        </is>
      </c>
    </row>
    <row r="12">
      <c r="A12" t="inlineStr">
        <is>
          <t>Debt Raised ($M)</t>
        </is>
      </c>
      <c r="D12" s="4">
        <f>purchase_price*debt_financing</f>
        <v/>
      </c>
    </row>
    <row r="13">
      <c r="A13" t="inlineStr">
        <is>
          <t>Equity Raised ($M)</t>
        </is>
      </c>
      <c r="D13" s="4">
        <f>purchase_price*equity_financing</f>
        <v/>
      </c>
    </row>
    <row r="14">
      <c r="A14" t="inlineStr">
        <is>
          <t>Total Sources ($M)</t>
        </is>
      </c>
      <c r="D14" s="4">
        <f>D12+D13</f>
        <v/>
      </c>
    </row>
    <row r="15">
      <c r="A15" t="inlineStr"/>
    </row>
    <row r="16">
      <c r="A16" t="inlineStr">
        <is>
          <t>Purchase Price ($M)</t>
        </is>
      </c>
      <c r="D16" s="4">
        <f>purchase_price</f>
        <v/>
      </c>
    </row>
    <row r="17">
      <c r="A17" t="inlineStr">
        <is>
          <t>Transaction Fees ($M)</t>
        </is>
      </c>
      <c r="D17" s="4">
        <f>transaction_fees</f>
        <v/>
      </c>
    </row>
    <row r="18">
      <c r="A18" t="inlineStr">
        <is>
          <t>Debt Refinanced ($M)</t>
        </is>
      </c>
      <c r="D18" s="4">
        <f>refinanced_debt</f>
        <v/>
      </c>
    </row>
    <row r="19">
      <c r="A19" t="inlineStr">
        <is>
          <t>Total Uses ($M)</t>
        </is>
      </c>
      <c r="D19" s="4">
        <f>SUM(D16:D18)</f>
        <v/>
      </c>
    </row>
    <row r="20"/>
    <row r="21">
      <c r="A21" s="8" t="inlineStr">
        <is>
          <t>Financial Projections</t>
        </is>
      </c>
    </row>
    <row r="22">
      <c r="A22" t="inlineStr">
        <is>
          <t>Revenue ($M)</t>
        </is>
      </c>
      <c r="D22" s="4">
        <f>initial_revenue</f>
        <v/>
      </c>
      <c r="E22" s="4">
        <f>D22*(1+revenue_growth)</f>
        <v/>
      </c>
      <c r="F22" s="4">
        <f>E22*(1+revenue_growth)</f>
        <v/>
      </c>
      <c r="G22" s="4">
        <f>F22*(1+revenue_growth)</f>
        <v/>
      </c>
      <c r="H22" s="4">
        <f>G22*(1+revenue_growth)</f>
        <v/>
      </c>
    </row>
    <row r="23">
      <c r="A23" t="inlineStr">
        <is>
          <t>EBITDA ($M)</t>
        </is>
      </c>
      <c r="D23" s="4">
        <f>E23*ebitda_margin</f>
        <v/>
      </c>
      <c r="F23" s="4">
        <f>F22*ebitda_margin</f>
        <v/>
      </c>
      <c r="G23" s="4">
        <f>G22*ebitda_margin</f>
        <v/>
      </c>
      <c r="H23" s="4">
        <f>H22*ebitda_margin</f>
        <v/>
      </c>
      <c r="I23" s="4">
        <f>I22*ebitda_margin</f>
        <v/>
      </c>
    </row>
    <row r="24">
      <c r="A24" t="inlineStr">
        <is>
          <t>Net Income ($M)</t>
        </is>
      </c>
      <c r="D24" s="4">
        <f>E24*(1-tax_rate)</f>
        <v/>
      </c>
      <c r="F24" s="4">
        <f>F23*(1-tax_rate)</f>
        <v/>
      </c>
      <c r="G24" s="4">
        <f>G23*(1-tax_rate)</f>
        <v/>
      </c>
      <c r="H24" s="4">
        <f>H23*(1-tax_rate)</f>
        <v/>
      </c>
      <c r="I24" s="4">
        <f>I23*(1-tax_rate)</f>
        <v/>
      </c>
    </row>
    <row r="25">
      <c r="A25" t="inlineStr">
        <is>
          <t>CapEx ($M)</t>
        </is>
      </c>
      <c r="D25" s="4">
        <f>E23*capex_rate</f>
        <v/>
      </c>
      <c r="F25" s="4">
        <f>F22*capex_rate</f>
        <v/>
      </c>
      <c r="G25" s="4">
        <f>G22*capex_rate</f>
        <v/>
      </c>
      <c r="H25" s="4">
        <f>H22*capex_rate</f>
        <v/>
      </c>
      <c r="I25" s="4">
        <f>I22*capex_rate</f>
        <v/>
      </c>
    </row>
    <row r="26">
      <c r="A26" t="inlineStr">
        <is>
          <t>Working Capital ($M)</t>
        </is>
      </c>
      <c r="D26" s="4">
        <f>E23*wc_rate</f>
        <v/>
      </c>
      <c r="F26" s="4">
        <f>F22*wc_rate</f>
        <v/>
      </c>
      <c r="G26" s="4">
        <f>G22*wc_rate</f>
        <v/>
      </c>
      <c r="H26" s="4">
        <f>H22*wc_rate</f>
        <v/>
      </c>
      <c r="I26" s="4">
        <f>I22*wc_rate</f>
        <v/>
      </c>
    </row>
    <row r="27"/>
    <row r="28">
      <c r="A28" s="8" t="inlineStr">
        <is>
          <t>Debt Schedule</t>
        </is>
      </c>
    </row>
    <row r="29">
      <c r="A29" t="inlineStr">
        <is>
          <t>Beginning Debt ($M)</t>
        </is>
      </c>
      <c r="D29" s="4">
        <f>D13</f>
        <v/>
      </c>
      <c r="E29" s="4">
        <f>D32</f>
        <v/>
      </c>
      <c r="F29" s="4">
        <f>E32</f>
        <v/>
      </c>
      <c r="G29" s="4">
        <f>F32</f>
        <v/>
      </c>
      <c r="H29" s="4">
        <f>G32</f>
        <v/>
      </c>
    </row>
    <row r="30">
      <c r="A30" t="inlineStr">
        <is>
          <t>Interest Expense ($M)</t>
        </is>
      </c>
      <c r="D30" s="4">
        <f>E30*interest_rate</f>
        <v/>
      </c>
      <c r="E30" s="4">
        <f>E29*interest_rate</f>
        <v/>
      </c>
      <c r="F30" s="4">
        <f>F29*interest_rate</f>
        <v/>
      </c>
      <c r="G30" s="4">
        <f>G29*interest_rate</f>
        <v/>
      </c>
      <c r="H30" s="4">
        <f>H29*interest_rate</f>
        <v/>
      </c>
    </row>
    <row r="31">
      <c r="A31" t="inlineStr">
        <is>
          <t>Principal Payment ($M)</t>
        </is>
      </c>
      <c r="D31" s="4">
        <f>E30*principal_rate</f>
        <v/>
      </c>
      <c r="E31" s="4">
        <f>E29*principal_rate</f>
        <v/>
      </c>
      <c r="F31" s="4">
        <f>F29*principal_rate</f>
        <v/>
      </c>
      <c r="G31" s="4">
        <f>G29*principal_rate</f>
        <v/>
      </c>
      <c r="H31" s="4">
        <f>H29*principal_rate</f>
        <v/>
      </c>
    </row>
    <row r="32">
      <c r="A32" t="inlineStr">
        <is>
          <t>Ending Debt ($M)</t>
        </is>
      </c>
      <c r="D32" s="4">
        <f>E30-E32</f>
        <v/>
      </c>
      <c r="E32" s="4">
        <f>E29-E31</f>
        <v/>
      </c>
      <c r="F32" s="4">
        <f>F29-F31</f>
        <v/>
      </c>
      <c r="G32" s="4">
        <f>G29-G31</f>
        <v/>
      </c>
      <c r="H32" s="4">
        <f>H29-H31</f>
        <v/>
      </c>
    </row>
    <row r="33"/>
    <row r="34">
      <c r="A34" s="8" t="inlineStr">
        <is>
          <t>Exit Analysis</t>
        </is>
      </c>
    </row>
    <row r="35">
      <c r="A35" t="inlineStr">
        <is>
          <t>Exit Year</t>
        </is>
      </c>
      <c r="D35" s="4">
        <f>exit_year</f>
        <v/>
      </c>
    </row>
    <row r="36">
      <c r="A36" t="inlineStr">
        <is>
          <t>Exit EBITDA Multiple</t>
        </is>
      </c>
      <c r="D36" s="4">
        <f>exit_multiple</f>
        <v/>
      </c>
    </row>
    <row r="37">
      <c r="A37" t="inlineStr">
        <is>
          <t>Exit Enterprise Value ($M)</t>
        </is>
      </c>
      <c r="D37" s="4">
        <f>D36*I23</f>
        <v/>
      </c>
    </row>
    <row r="38">
      <c r="A38" t="inlineStr">
        <is>
          <t>Debt Remaining ($M)</t>
        </is>
      </c>
      <c r="D38" s="4">
        <f>I33</f>
        <v/>
      </c>
    </row>
    <row r="39">
      <c r="A39" t="inlineStr">
        <is>
          <t>Equity Value ($M)</t>
        </is>
      </c>
      <c r="D39" s="4">
        <f>D37-D38</f>
        <v/>
      </c>
    </row>
    <row r="40">
      <c r="A40" t="inlineStr">
        <is>
          <t>IRR (%)</t>
        </is>
      </c>
      <c r="D40" s="5">
        <f>XIRR(D14*-1,D40,TODAY(),TODAY()+365*exit_year)</f>
        <v/>
      </c>
    </row>
    <row r="41"/>
    <row r="42"/>
    <row r="43"/>
    <row r="44"/>
    <row r="45"/>
    <row r="46"/>
    <row r="47"/>
    <row r="48"/>
    <row r="49"/>
  </sheetData>
  <mergeCells count="5">
    <mergeCell ref="A21:B21"/>
    <mergeCell ref="A2:B2"/>
    <mergeCell ref="A11:B11"/>
    <mergeCell ref="A28:B28"/>
    <mergeCell ref="A34:B34"/>
  </mergeCells>
  <conditionalFormatting sqref="E22:I22">
    <cfRule type="colorScale" priority="1">
      <colorScale>
        <cfvo type="min"/>
        <cfvo type="max"/>
        <color rgb="00FFFFFF"/>
        <color rgb="0044FF44"/>
      </colorScale>
    </cfRule>
  </conditionalFormatting>
  <conditionalFormatting sqref="E23:I23">
    <cfRule type="colorScale" priority="2">
      <colorScale>
        <cfvo type="min"/>
        <cfvo type="max"/>
        <color rgb="00FFFFFF"/>
        <color rgb="0044FF44"/>
      </colorScale>
    </cfRule>
  </conditionalFormatting>
  <conditionalFormatting sqref="E24:I24">
    <cfRule type="colorScale" priority="3">
      <colorScale>
        <cfvo type="min"/>
        <cfvo type="max"/>
        <color rgb="00FFFFFF"/>
        <color rgb="0044FF4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9" t="inlineStr">
        <is>
          <t>Valuation Model Dashboard</t>
        </is>
      </c>
    </row>
    <row r="3">
      <c r="A3" s="10" t="inlineStr">
        <is>
          <t>Key Metrics</t>
        </is>
      </c>
    </row>
    <row r="4">
      <c r="A4" t="inlineStr">
        <is>
          <t>Purchase Price ($M)</t>
        </is>
      </c>
      <c r="B4" s="4">
        <f>purchase_price</f>
        <v/>
      </c>
    </row>
    <row r="5">
      <c r="A5" t="inlineStr">
        <is>
          <t>Debt / Equity Ratio</t>
        </is>
      </c>
      <c r="B5" s="4">
        <f>debt_financing/equity_financing</f>
        <v/>
      </c>
    </row>
    <row r="6">
      <c r="A6" t="inlineStr">
        <is>
          <t>Initial EBITDA Margin</t>
        </is>
      </c>
      <c r="B6" s="4">
        <f>ebitda_margin</f>
        <v/>
      </c>
    </row>
    <row r="7">
      <c r="A7" t="inlineStr">
        <is>
          <t>5-Year Revenue CAGR</t>
        </is>
      </c>
      <c r="B7" s="4">
        <f>(I23/E23)^(1/4)-1</f>
        <v/>
      </c>
    </row>
    <row r="8">
      <c r="A8" t="inlineStr">
        <is>
          <t>Exit Enterprise Value ($M)</t>
        </is>
      </c>
      <c r="B8" s="4">
        <f>'Valuation Model'!D38</f>
        <v/>
      </c>
    </row>
    <row r="9">
      <c r="A9" t="inlineStr">
        <is>
          <t>Equity Value at Exit ($M)</t>
        </is>
      </c>
      <c r="B9" s="4">
        <f>'Valuation Model'!D40</f>
        <v/>
      </c>
    </row>
    <row r="10">
      <c r="A10" t="inlineStr">
        <is>
          <t>IRR (%)</t>
        </is>
      </c>
      <c r="B10" s="5">
        <f>'Valuation Model'!D41</f>
        <v/>
      </c>
    </row>
    <row r="11">
      <c r="A11" t="inlineStr">
        <is>
          <t>Money Multiple</t>
        </is>
      </c>
      <c r="B11" s="4">
        <f>'Valuation Model'!D40/'Valuation Model'!D14</f>
        <v/>
      </c>
    </row>
  </sheetData>
  <mergeCells count="2">
    <mergeCell ref="A3:B3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2025-02-25T15:11:34Z</dcterms:created>
  <dcterms:modified xsi:type="dcterms:W3CDTF">2025-02-25T15:11:34Z</dcterms:modified>
</cp:coreProperties>
</file>