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yan2\Documents\GitHub\CSC3600\Report\"/>
    </mc:Choice>
  </mc:AlternateContent>
  <xr:revisionPtr revIDLastSave="0" documentId="13_ncr:1_{8F4E2958-A1FA-4148-B41D-C3A5F595CF62}" xr6:coauthVersionLast="37" xr6:coauthVersionMax="37" xr10:uidLastSave="{00000000-0000-0000-0000-000000000000}"/>
  <bookViews>
    <workbookView xWindow="0" yWindow="0" windowWidth="23040" windowHeight="9390" activeTab="1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Contributions" sheetId="13" r:id="rId5"/>
    <sheet name="Total Hrs" sheetId="10" r:id="rId6"/>
    <sheet name="Sheet1" sheetId="11" r:id="rId7"/>
    <sheet name="Sheet2" sheetId="12" r:id="rId8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3" l="1"/>
  <c r="D31" i="13"/>
  <c r="E31" i="13"/>
  <c r="B31" i="13"/>
  <c r="B16" i="4"/>
  <c r="B3" i="13"/>
  <c r="B16" i="2"/>
  <c r="B2" i="13"/>
  <c r="B16" i="6"/>
  <c r="B4" i="13"/>
  <c r="B16" i="8"/>
  <c r="B5" i="13"/>
  <c r="B6" i="13"/>
  <c r="B10" i="13"/>
  <c r="C16" i="4"/>
  <c r="C3" i="13"/>
  <c r="C16" i="2"/>
  <c r="C2" i="13"/>
  <c r="C16" i="6"/>
  <c r="C4" i="13"/>
  <c r="C16" i="8"/>
  <c r="C5" i="13"/>
  <c r="C6" i="13"/>
  <c r="C10" i="13"/>
  <c r="D16" i="4"/>
  <c r="D3" i="13"/>
  <c r="D16" i="2"/>
  <c r="D2" i="13"/>
  <c r="D16" i="6"/>
  <c r="D4" i="13"/>
  <c r="D16" i="8"/>
  <c r="D5" i="13"/>
  <c r="D6" i="13"/>
  <c r="D10" i="13"/>
  <c r="E16" i="4"/>
  <c r="E3" i="13"/>
  <c r="E16" i="2"/>
  <c r="E2" i="13"/>
  <c r="E16" i="6"/>
  <c r="E4" i="13"/>
  <c r="E16" i="8"/>
  <c r="E5" i="13"/>
  <c r="E6" i="13"/>
  <c r="E10" i="13"/>
  <c r="F16" i="4"/>
  <c r="F3" i="13"/>
  <c r="F16" i="2"/>
  <c r="F2" i="13"/>
  <c r="F16" i="6"/>
  <c r="F4" i="13"/>
  <c r="F16" i="8"/>
  <c r="F5" i="13"/>
  <c r="F6" i="13"/>
  <c r="F10" i="13"/>
  <c r="G16" i="4"/>
  <c r="G3" i="13"/>
  <c r="G16" i="2"/>
  <c r="G2" i="13"/>
  <c r="G16" i="6"/>
  <c r="G4" i="13"/>
  <c r="G16" i="8"/>
  <c r="G5" i="13"/>
  <c r="G6" i="13"/>
  <c r="G10" i="13"/>
  <c r="H16" i="4"/>
  <c r="H3" i="13"/>
  <c r="H16" i="2"/>
  <c r="H2" i="13"/>
  <c r="H16" i="6"/>
  <c r="H4" i="13"/>
  <c r="H16" i="8"/>
  <c r="H5" i="13"/>
  <c r="H6" i="13"/>
  <c r="H10" i="13"/>
  <c r="K10" i="13"/>
  <c r="B11" i="13"/>
  <c r="C11" i="13"/>
  <c r="D11" i="13"/>
  <c r="E11" i="13"/>
  <c r="F11" i="13"/>
  <c r="G11" i="13"/>
  <c r="H11" i="13"/>
  <c r="K11" i="13"/>
  <c r="B12" i="13"/>
  <c r="C12" i="13"/>
  <c r="D12" i="13"/>
  <c r="E12" i="13"/>
  <c r="F12" i="13"/>
  <c r="G12" i="13"/>
  <c r="H12" i="13"/>
  <c r="K12" i="13"/>
  <c r="B9" i="13"/>
  <c r="C9" i="13"/>
  <c r="D9" i="13"/>
  <c r="E9" i="13"/>
  <c r="F9" i="13"/>
  <c r="G9" i="13"/>
  <c r="H9" i="13"/>
  <c r="K9" i="13"/>
  <c r="D23" i="11"/>
  <c r="D27" i="11"/>
  <c r="N18" i="13"/>
  <c r="O18" i="13"/>
  <c r="P18" i="13"/>
  <c r="Q18" i="1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3" i="13"/>
  <c r="I3" i="2"/>
  <c r="I4" i="2"/>
  <c r="I5" i="2"/>
  <c r="I6" i="2"/>
  <c r="I7" i="2"/>
  <c r="I8" i="2"/>
  <c r="I9" i="2"/>
  <c r="I10" i="2"/>
  <c r="I11" i="2"/>
  <c r="I12" i="2"/>
  <c r="I13" i="2"/>
  <c r="I16" i="2"/>
  <c r="I2" i="13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4" i="13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5" i="13"/>
  <c r="I6" i="13"/>
  <c r="B14" i="10"/>
  <c r="C14" i="10"/>
  <c r="D14" i="10"/>
  <c r="E14" i="10"/>
  <c r="F14" i="10"/>
  <c r="G14" i="10"/>
  <c r="H14" i="10"/>
  <c r="I14" i="10"/>
  <c r="B2" i="10"/>
  <c r="C2" i="10"/>
  <c r="D2" i="10"/>
  <c r="E2" i="10"/>
  <c r="F2" i="10"/>
  <c r="G2" i="10"/>
  <c r="H2" i="10"/>
  <c r="I2" i="10"/>
  <c r="B3" i="10"/>
  <c r="C3" i="10"/>
  <c r="D3" i="10"/>
  <c r="E3" i="10"/>
  <c r="F3" i="10"/>
  <c r="G3" i="10"/>
  <c r="H3" i="10"/>
  <c r="I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5" i="10"/>
  <c r="C15" i="10"/>
  <c r="D15" i="10"/>
  <c r="E15" i="10"/>
  <c r="F15" i="10"/>
  <c r="G15" i="10"/>
  <c r="H15" i="10"/>
  <c r="I15" i="10"/>
  <c r="I16" i="10"/>
  <c r="C16" i="10"/>
  <c r="D16" i="10"/>
  <c r="E16" i="10"/>
  <c r="F16" i="10"/>
  <c r="G16" i="10"/>
  <c r="H16" i="10"/>
  <c r="B16" i="10"/>
  <c r="K3" i="2"/>
  <c r="K4" i="2"/>
  <c r="L3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C8" i="11"/>
  <c r="C7" i="11"/>
  <c r="C6" i="11"/>
  <c r="C4" i="11"/>
  <c r="C3" i="11"/>
  <c r="C2" i="11"/>
  <c r="H2" i="11"/>
  <c r="I2" i="11"/>
  <c r="D2" i="11"/>
  <c r="H3" i="11"/>
  <c r="I3" i="11"/>
  <c r="D3" i="11"/>
  <c r="H4" i="11"/>
  <c r="I4" i="11"/>
  <c r="D4" i="11"/>
  <c r="H7" i="11"/>
  <c r="I7" i="11"/>
  <c r="D7" i="11"/>
  <c r="H8" i="11"/>
  <c r="I8" i="11"/>
  <c r="D8" i="11"/>
  <c r="D9" i="11"/>
  <c r="H6" i="11"/>
  <c r="I6" i="11"/>
  <c r="E6" i="11"/>
  <c r="H5" i="11"/>
  <c r="I5" i="11"/>
  <c r="E5" i="11"/>
  <c r="E9" i="11"/>
  <c r="F2" i="11"/>
  <c r="F3" i="11"/>
  <c r="F4" i="11"/>
  <c r="F5" i="11"/>
  <c r="F6" i="11"/>
  <c r="F7" i="11"/>
  <c r="F8" i="11"/>
  <c r="F9" i="11"/>
  <c r="G9" i="11"/>
  <c r="I10" i="11"/>
  <c r="O20" i="11"/>
  <c r="O22" i="11"/>
  <c r="I11" i="11"/>
  <c r="N19" i="11"/>
  <c r="M2" i="12"/>
  <c r="L2" i="12"/>
  <c r="K2" i="12"/>
  <c r="M16" i="11"/>
  <c r="M17" i="11"/>
  <c r="C9" i="11"/>
</calcChain>
</file>

<file path=xl/sharedStrings.xml><?xml version="1.0" encoding="utf-8"?>
<sst xmlns="http://schemas.openxmlformats.org/spreadsheetml/2006/main" count="218" uniqueCount="64">
  <si>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</si>
  <si>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</si>
  <si>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</si>
  <si>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</si>
  <si>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</si>
  <si>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</si>
  <si>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</si>
  <si>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</si>
  <si>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</si>
  <si>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</si>
  <si>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</si>
  <si>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</si>
  <si>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</si>
  <si>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</si>
  <si>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</si>
  <si>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</si>
  <si>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</si>
  <si>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</si>
  <si>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</si>
  <si>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</si>
  <si>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</si>
  <si>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</si>
  <si>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</si>
  <si>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</si>
  <si>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</si>
  <si>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</si>
  <si>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</si>
  <si>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</si>
  <si>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</si>
  <si>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</si>
  <si>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</si>
  <si>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</si>
  <si>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</si>
  <si>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</si>
  <si>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</si>
  <si>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</si>
  <si>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</si>
  <si>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</si>
  <si>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</si>
  <si>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</si>
  <si>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</si>
  <si>
    <t>Week 14</t>
  </si>
  <si>
    <t>Name</t>
  </si>
  <si>
    <t>Greg</t>
  </si>
  <si>
    <t>Ryan</t>
  </si>
  <si>
    <t>Andrew</t>
  </si>
  <si>
    <t>Isaac</t>
  </si>
  <si>
    <t>MAIN</t>
  </si>
  <si>
    <t>TASKS</t>
  </si>
  <si>
    <t>RYAN</t>
  </si>
  <si>
    <t>GEORGE</t>
  </si>
  <si>
    <t>ISAAC</t>
  </si>
  <si>
    <t>HERTWECK</t>
  </si>
  <si>
    <t>ANDREW JOHNSTON</t>
  </si>
  <si>
    <t>GREGORY</t>
  </si>
  <si>
    <t>JONES</t>
  </si>
  <si>
    <t>Research</t>
  </si>
  <si>
    <t>Discussions</t>
  </si>
  <si>
    <t>Meetings</t>
  </si>
  <si>
    <t>Design</t>
  </si>
  <si>
    <t>Documentation</t>
  </si>
  <si>
    <t>Implementation</t>
  </si>
  <si>
    <t>Monitor and Control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</si>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</sst>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4E1ED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  <border>
      <left style="medium">
        <color rgb="FF94B6D2"/>
      </left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7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0" xfId="0" applyAlignment="1"/>
    <xf numFmtId="164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15" fontId="0" fillId="0" borderId="0" xfId="0" applyNumberFormat="1"/>
    <xf numFmtId="164" fontId="6" fillId="0" borderId="0" xfId="0" applyNumberFormat="1" applyFont="1"/>
    <xf numFmtId="164" fontId="3" fillId="3" borderId="16" xfId="0" applyNumberFormat="1" applyFont="1" applyFill="1" applyBorder="1" applyAlignment="1">
      <alignment vertical="center" wrapText="1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165" fontId="0" fillId="0" borderId="0" xfId="0" applyNumberFormat="1"/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vertical="center" wrapText="1"/>
    </xf>
    <xf numFmtId="10" fontId="0" fillId="4" borderId="28" xfId="0" applyNumberFormat="1" applyFill="1" applyBorder="1" applyAlignment="1">
      <alignment vertical="center" wrapText="1"/>
    </xf>
    <xf numFmtId="9" fontId="0" fillId="6" borderId="28" xfId="0" applyNumberFormat="1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10" fontId="0" fillId="6" borderId="28" xfId="0" applyNumberFormat="1" applyFill="1" applyBorder="1" applyAlignment="1">
      <alignment vertical="center" wrapText="1"/>
    </xf>
    <xf numFmtId="10" fontId="3" fillId="3" borderId="20" xfId="0" applyNumberFormat="1" applyFont="1" applyFill="1" applyBorder="1" applyAlignment="1">
      <alignment vertical="center" wrapText="1"/>
    </xf>
    <xf numFmtId="10" fontId="3" fillId="3" borderId="23" xfId="0" applyNumberFormat="1" applyFont="1" applyFill="1" applyBorder="1" applyAlignment="1">
      <alignment vertical="center" wrapText="1"/>
    </xf>
    <xf numFmtId="10" fontId="3" fillId="3" borderId="26" xfId="0" applyNumberFormat="1" applyFont="1" applyFill="1" applyBorder="1" applyAlignment="1">
      <alignment vertical="center" wrapText="1"/>
    </xf>
    <xf numFmtId="166" fontId="0" fillId="0" borderId="0" xfId="0" applyNumberFormat="1"/>
    <xf numFmtId="9" fontId="0" fillId="0" borderId="0" xfId="0" applyNumberFormat="1"/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0" borderId="0" xfId="0" applyFont="1"/>
    <xf numFmtId="0" fontId="1" fillId="2" borderId="1" xfId="1" applyFont="1"/>
  </cellXfs>
  <cellStyles count="2">
    <cellStyle name="Check Cell" xfId="1" builtinId="23"/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26.75</c:v>
                </c:pt>
                <c:pt idx="1">
                  <c:v>49.5</c:v>
                </c:pt>
                <c:pt idx="2">
                  <c:v>37</c:v>
                </c:pt>
                <c:pt idx="3">
                  <c:v>70</c:v>
                </c:pt>
                <c:pt idx="4">
                  <c:v>107.5</c:v>
                </c:pt>
                <c:pt idx="5">
                  <c:v>36</c:v>
                </c:pt>
                <c:pt idx="6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971-BA0D-4B8446FB8B5C}"/>
            </c:ext>
          </c:extLst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971-BA0D-4B8446FB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449568"/>
        <c:axId val="172443688"/>
      </c:lineChart>
      <c:catAx>
        <c:axId val="172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3688"/>
        <c:crosses val="autoZero"/>
        <c:auto val="0"/>
        <c:lblAlgn val="ctr"/>
        <c:lblOffset val="100"/>
        <c:noMultiLvlLbl val="0"/>
      </c:catAx>
      <c:valAx>
        <c:axId val="172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38100</xdr:rowOff>
    </xdr:from>
    <xdr:to>
      <xdr:col>17</xdr:col>
      <xdr:colOff>350520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" totalsRowShown="0">
  <autoFilter ref="A1:I16" xr:uid="{00000000-0009-0000-0100-000001000000}"/>
  <tableColumns count="9">
    <tableColumn id="1" xr3:uid="{00000000-0010-0000-0000-000001000000}" name="Column1" dataDxfId="1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6" totalsRowShown="0">
  <autoFilter ref="A1:I16" xr:uid="{00000000-0009-0000-0100-000002000000}"/>
  <tableColumns count="9">
    <tableColumn id="1" xr3:uid="{00000000-0010-0000-0100-000001000000}" name="Column1" dataDxfId="1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6" totalsRowShown="0" headerRowDxfId="1" dataDxfId="0">
  <autoFilter ref="A1:I16" xr:uid="{00000000-0009-0000-0100-000003000000}"/>
  <tableColumns count="9">
    <tableColumn id="1" xr3:uid="{00000000-0010-0000-0200-000001000000}" name="Column1" dataDxfId="10"/>
    <tableColumn id="2" xr3:uid="{00000000-0010-0000-0200-000002000000}" name="Initialising" dataDxfId="9"/>
    <tableColumn id="3" xr3:uid="{00000000-0010-0000-0200-000003000000}" name="Discover and understand the details of the problem" dataDxfId="8"/>
    <tableColumn id="4" xr3:uid="{00000000-0010-0000-0200-000004000000}" name="Create the project plan." dataDxfId="7"/>
    <tableColumn id="5" xr3:uid="{00000000-0010-0000-0200-000005000000}" name="Design Components" dataDxfId="6"/>
    <tableColumn id="6" xr3:uid="{00000000-0010-0000-0200-000006000000}" name="Implement and Test" dataDxfId="5"/>
    <tableColumn id="7" xr3:uid="{00000000-0010-0000-0200-000007000000}" name="Monitoring and Controlling" dataDxfId="4"/>
    <tableColumn id="8" xr3:uid="{00000000-0010-0000-0200-000008000000}" name="Deploy" dataDxfId="3"/>
    <tableColumn id="9" xr3:uid="{00000000-0010-0000-0200-000009000000}" name="Weekly Total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6" totalsRowShown="0">
  <autoFilter ref="A1:I16" xr:uid="{00000000-0009-0000-0100-000004000000}"/>
  <tableColumns count="9">
    <tableColumn id="1" xr3:uid="{00000000-0010-0000-0300-000001000000}" name="Column1" dataDxfId="12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6" totalsRowShown="0">
  <autoFilter ref="A1:I16" xr:uid="{00000000-0009-0000-0100-000005000000}"/>
  <tableColumns count="9">
    <tableColumn id="1" xr3:uid="{00000000-0010-0000-0400-000001000000}" name="Week Number" dataDxfId="11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C20" sqref="C20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  <col min="11" max="12" width="9.28515625" bestFit="1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13" x14ac:dyDescent="0.25">
      <c r="A2" s="2" t="s">
        <v>6</v>
      </c>
      <c r="B2">
        <v>2.5</v>
      </c>
      <c r="K2" s="19">
        <v>43297</v>
      </c>
      <c r="L2" s="19">
        <v>43303</v>
      </c>
      <c r="M2">
        <v>1</v>
      </c>
    </row>
    <row r="3" spans="1:13" x14ac:dyDescent="0.25">
      <c r="A3" s="2" t="s">
        <v>8</v>
      </c>
      <c r="B3">
        <v>5</v>
      </c>
      <c r="C3">
        <v>1</v>
      </c>
      <c r="D3">
        <v>3</v>
      </c>
      <c r="I3">
        <f>SUM(B3:H3)</f>
        <v>9</v>
      </c>
      <c r="K3" s="19">
        <f>K2+7</f>
        <v>43304</v>
      </c>
      <c r="L3" s="19">
        <f>L2+7</f>
        <v>43310</v>
      </c>
      <c r="M3">
        <v>2</v>
      </c>
    </row>
    <row r="4" spans="1:13" x14ac:dyDescent="0.25">
      <c r="A4" s="2" t="s">
        <v>9</v>
      </c>
      <c r="B4">
        <v>3</v>
      </c>
      <c r="C4">
        <v>3</v>
      </c>
      <c r="D4">
        <v>4</v>
      </c>
      <c r="I4">
        <f t="shared" ref="I4:I12" si="0">SUM(B4:H4)</f>
        <v>10</v>
      </c>
      <c r="K4" s="19">
        <f t="shared" ref="K4:K15" si="1">K3+7</f>
        <v>43311</v>
      </c>
      <c r="L4" s="19">
        <f t="shared" ref="L4:L15" si="2">L3+7</f>
        <v>43317</v>
      </c>
      <c r="M4">
        <v>3</v>
      </c>
    </row>
    <row r="5" spans="1:13" x14ac:dyDescent="0.25">
      <c r="A5" s="2" t="s">
        <v>10</v>
      </c>
      <c r="D5">
        <v>3</v>
      </c>
      <c r="E5">
        <v>1</v>
      </c>
      <c r="F5">
        <v>3</v>
      </c>
      <c r="I5">
        <f t="shared" si="0"/>
        <v>7</v>
      </c>
      <c r="K5" s="19">
        <f t="shared" si="1"/>
        <v>43318</v>
      </c>
      <c r="L5" s="19">
        <f t="shared" si="2"/>
        <v>43324</v>
      </c>
      <c r="M5">
        <v>4</v>
      </c>
    </row>
    <row r="6" spans="1:13" x14ac:dyDescent="0.25">
      <c r="A6" s="2" t="s">
        <v>11</v>
      </c>
      <c r="F6">
        <v>12</v>
      </c>
      <c r="I6">
        <f t="shared" si="0"/>
        <v>12</v>
      </c>
      <c r="K6" s="19">
        <f t="shared" si="1"/>
        <v>43325</v>
      </c>
      <c r="L6" s="19">
        <f t="shared" si="2"/>
        <v>43331</v>
      </c>
      <c r="M6">
        <v>5</v>
      </c>
    </row>
    <row r="7" spans="1:13" x14ac:dyDescent="0.25">
      <c r="A7" s="2" t="s">
        <v>12</v>
      </c>
      <c r="F7">
        <v>10</v>
      </c>
      <c r="I7">
        <f t="shared" si="0"/>
        <v>10</v>
      </c>
      <c r="K7" s="19">
        <f t="shared" si="1"/>
        <v>43332</v>
      </c>
      <c r="L7" s="19">
        <f t="shared" si="2"/>
        <v>43338</v>
      </c>
      <c r="M7">
        <v>6</v>
      </c>
    </row>
    <row r="8" spans="1:13" x14ac:dyDescent="0.25">
      <c r="A8" s="2" t="s">
        <v>13</v>
      </c>
      <c r="C8">
        <v>3</v>
      </c>
      <c r="E8">
        <v>1</v>
      </c>
      <c r="F8">
        <v>6</v>
      </c>
      <c r="I8">
        <f t="shared" si="0"/>
        <v>10</v>
      </c>
      <c r="K8" s="19">
        <f t="shared" si="1"/>
        <v>43339</v>
      </c>
      <c r="L8" s="19">
        <f t="shared" si="2"/>
        <v>43345</v>
      </c>
      <c r="M8">
        <v>7</v>
      </c>
    </row>
    <row r="9" spans="1:13" x14ac:dyDescent="0.25">
      <c r="A9" s="2" t="s">
        <v>14</v>
      </c>
      <c r="C9">
        <v>2</v>
      </c>
      <c r="F9">
        <v>7.5</v>
      </c>
      <c r="G9">
        <v>1</v>
      </c>
      <c r="I9">
        <f t="shared" si="0"/>
        <v>10.5</v>
      </c>
      <c r="K9" s="19">
        <f t="shared" si="1"/>
        <v>43346</v>
      </c>
      <c r="L9" s="19">
        <f t="shared" si="2"/>
        <v>43352</v>
      </c>
      <c r="M9">
        <v>8</v>
      </c>
    </row>
    <row r="10" spans="1:13" x14ac:dyDescent="0.25">
      <c r="A10" s="2" t="s">
        <v>15</v>
      </c>
      <c r="C10">
        <v>2</v>
      </c>
      <c r="F10">
        <v>5</v>
      </c>
      <c r="G10">
        <v>1</v>
      </c>
      <c r="I10">
        <f t="shared" si="0"/>
        <v>8</v>
      </c>
      <c r="J10">
        <v>8</v>
      </c>
      <c r="K10" s="19">
        <f t="shared" si="1"/>
        <v>43353</v>
      </c>
      <c r="L10" s="19">
        <f t="shared" si="2"/>
        <v>43359</v>
      </c>
      <c r="M10">
        <v>9</v>
      </c>
    </row>
    <row r="11" spans="1:13" x14ac:dyDescent="0.25">
      <c r="A11" s="2" t="s">
        <v>16</v>
      </c>
      <c r="C11">
        <v>2</v>
      </c>
      <c r="F11">
        <v>6</v>
      </c>
      <c r="G11">
        <v>1</v>
      </c>
      <c r="I11">
        <f t="shared" si="0"/>
        <v>9</v>
      </c>
      <c r="K11" s="19">
        <f t="shared" si="1"/>
        <v>43360</v>
      </c>
      <c r="L11" s="19">
        <f t="shared" si="2"/>
        <v>43366</v>
      </c>
      <c r="M11">
        <v>10</v>
      </c>
    </row>
    <row r="12" spans="1:13" x14ac:dyDescent="0.25">
      <c r="A12" s="2" t="s">
        <v>17</v>
      </c>
      <c r="F12">
        <v>7.5</v>
      </c>
      <c r="H12">
        <v>1</v>
      </c>
      <c r="I12">
        <f t="shared" si="0"/>
        <v>8.5</v>
      </c>
      <c r="K12" s="19">
        <f t="shared" si="1"/>
        <v>43367</v>
      </c>
      <c r="L12" s="19">
        <f t="shared" si="2"/>
        <v>43373</v>
      </c>
      <c r="M12">
        <v>11</v>
      </c>
    </row>
    <row r="13" spans="1:13" x14ac:dyDescent="0.25">
      <c r="A13" s="2" t="s">
        <v>18</v>
      </c>
      <c r="F13">
        <v>8</v>
      </c>
      <c r="I13">
        <f>SUM(B14:H14)</f>
        <v>5</v>
      </c>
      <c r="K13" s="19">
        <f t="shared" si="1"/>
        <v>43374</v>
      </c>
      <c r="L13" s="19">
        <f t="shared" si="2"/>
        <v>43380</v>
      </c>
      <c r="M13">
        <v>12</v>
      </c>
    </row>
    <row r="14" spans="1:13" x14ac:dyDescent="0.25">
      <c r="A14" s="2" t="s">
        <v>19</v>
      </c>
      <c r="H14">
        <v>5</v>
      </c>
      <c r="K14" s="19">
        <f t="shared" si="1"/>
        <v>43381</v>
      </c>
      <c r="L14" s="19">
        <f t="shared" si="2"/>
        <v>43387</v>
      </c>
      <c r="M14">
        <v>13</v>
      </c>
    </row>
    <row r="15" spans="1:13" ht="15.75" thickBot="1" x14ac:dyDescent="0.3">
      <c r="A15" s="2" t="s">
        <v>41</v>
      </c>
      <c r="H15">
        <v>3</v>
      </c>
      <c r="K15" s="19">
        <f t="shared" si="1"/>
        <v>43388</v>
      </c>
      <c r="L15" s="19">
        <f t="shared" si="2"/>
        <v>43394</v>
      </c>
    </row>
    <row r="16" spans="1:13" ht="15" customHeight="1" thickTop="1" thickBot="1" x14ac:dyDescent="0.3">
      <c r="A16" s="1" t="s">
        <v>21</v>
      </c>
      <c r="B16" s="1">
        <f>SUM(B2:B15)</f>
        <v>10.5</v>
      </c>
      <c r="C16" s="1">
        <f>SUM(C3:C15)</f>
        <v>13</v>
      </c>
      <c r="D16" s="1">
        <f>SUM(D3:D15)</f>
        <v>10</v>
      </c>
      <c r="E16" s="1">
        <f>SUM(E3:E15)</f>
        <v>2</v>
      </c>
      <c r="F16" s="1">
        <f>SUM(F3:F14)</f>
        <v>65</v>
      </c>
      <c r="G16" s="1">
        <f>SUM(G3:G14)</f>
        <v>3</v>
      </c>
      <c r="H16" s="1">
        <f>SUM(H3:H14)</f>
        <v>6</v>
      </c>
      <c r="I16" s="1">
        <f>SUM(I3:I14)</f>
        <v>99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Normal="100" workbookViewId="0">
      <selection activeCell="C18" sqref="C18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</v>
      </c>
      <c r="G2">
        <v>0.25</v>
      </c>
      <c r="I2">
        <f>SUM(B2:H2)</f>
        <v>1.25</v>
      </c>
    </row>
    <row r="3" spans="1:9" x14ac:dyDescent="0.25">
      <c r="A3" s="2" t="s">
        <v>8</v>
      </c>
      <c r="B3">
        <v>1</v>
      </c>
      <c r="G3">
        <v>3.25</v>
      </c>
      <c r="I3">
        <f t="shared" ref="I3:I13" si="0">SUM(B3:H3)</f>
        <v>4.25</v>
      </c>
    </row>
    <row r="4" spans="1:9" x14ac:dyDescent="0.25">
      <c r="A4" s="2" t="s">
        <v>9</v>
      </c>
      <c r="C4">
        <v>1.5</v>
      </c>
      <c r="G4">
        <v>0.25</v>
      </c>
      <c r="I4">
        <f t="shared" si="0"/>
        <v>1.75</v>
      </c>
    </row>
    <row r="5" spans="1:9" x14ac:dyDescent="0.25">
      <c r="A5" s="2" t="s">
        <v>10</v>
      </c>
      <c r="D5">
        <v>3</v>
      </c>
      <c r="G5">
        <v>1.25</v>
      </c>
      <c r="I5">
        <f t="shared" si="0"/>
        <v>4.25</v>
      </c>
    </row>
    <row r="6" spans="1:9" x14ac:dyDescent="0.25">
      <c r="A6" s="2" t="s">
        <v>11</v>
      </c>
      <c r="D6">
        <v>1</v>
      </c>
      <c r="G6">
        <v>2.25</v>
      </c>
      <c r="I6">
        <f t="shared" si="0"/>
        <v>3.25</v>
      </c>
    </row>
    <row r="7" spans="1:9" x14ac:dyDescent="0.25">
      <c r="A7" s="2" t="s">
        <v>12</v>
      </c>
      <c r="E7">
        <v>0.5</v>
      </c>
      <c r="G7">
        <v>1.25</v>
      </c>
      <c r="I7">
        <f t="shared" si="0"/>
        <v>1.75</v>
      </c>
    </row>
    <row r="8" spans="1:9" x14ac:dyDescent="0.25">
      <c r="A8" s="2" t="s">
        <v>13</v>
      </c>
      <c r="C8">
        <v>10</v>
      </c>
      <c r="G8">
        <v>1.25</v>
      </c>
      <c r="I8">
        <f t="shared" si="0"/>
        <v>11.25</v>
      </c>
    </row>
    <row r="9" spans="1:9" x14ac:dyDescent="0.25">
      <c r="A9" s="2" t="s">
        <v>14</v>
      </c>
      <c r="C9">
        <v>6</v>
      </c>
      <c r="F9">
        <v>2</v>
      </c>
      <c r="G9">
        <v>0.25</v>
      </c>
      <c r="I9">
        <f t="shared" si="0"/>
        <v>8.25</v>
      </c>
    </row>
    <row r="10" spans="1:9" x14ac:dyDescent="0.25">
      <c r="A10" s="2" t="s">
        <v>15</v>
      </c>
      <c r="C10">
        <v>3</v>
      </c>
      <c r="F10">
        <v>3</v>
      </c>
      <c r="G10">
        <v>0.25</v>
      </c>
      <c r="I10">
        <f t="shared" si="0"/>
        <v>6.25</v>
      </c>
    </row>
    <row r="11" spans="1:9" x14ac:dyDescent="0.25">
      <c r="A11" s="2" t="s">
        <v>16</v>
      </c>
      <c r="F11">
        <v>8</v>
      </c>
      <c r="G11">
        <v>0.25</v>
      </c>
      <c r="I11">
        <f t="shared" si="0"/>
        <v>8.25</v>
      </c>
    </row>
    <row r="12" spans="1:9" x14ac:dyDescent="0.25">
      <c r="A12" s="2" t="s">
        <v>17</v>
      </c>
      <c r="F12">
        <v>4.5</v>
      </c>
      <c r="G12">
        <v>0.25</v>
      </c>
      <c r="I12">
        <f t="shared" si="0"/>
        <v>4.75</v>
      </c>
    </row>
    <row r="13" spans="1:9" x14ac:dyDescent="0.25">
      <c r="A13" s="2" t="s">
        <v>18</v>
      </c>
      <c r="E13">
        <v>2.5</v>
      </c>
      <c r="F13">
        <v>3</v>
      </c>
      <c r="G13">
        <v>2.75</v>
      </c>
      <c r="I13">
        <f t="shared" si="0"/>
        <v>8.25</v>
      </c>
    </row>
    <row r="14" spans="1:9" x14ac:dyDescent="0.25">
      <c r="A14" s="2" t="s">
        <v>19</v>
      </c>
      <c r="G14">
        <v>2.75</v>
      </c>
      <c r="H14">
        <v>3</v>
      </c>
      <c r="I14">
        <f>SUM(B14:H14)</f>
        <v>5.75</v>
      </c>
    </row>
    <row r="15" spans="1:9" ht="15.75" thickBot="1" x14ac:dyDescent="0.3">
      <c r="A15" s="2" t="s">
        <v>41</v>
      </c>
      <c r="G15">
        <v>2.75</v>
      </c>
      <c r="H15">
        <v>2</v>
      </c>
      <c r="I15">
        <f>SUM(B15:H15)</f>
        <v>4.75</v>
      </c>
    </row>
    <row r="16" spans="1:9" ht="16.5" thickTop="1" thickBot="1" x14ac:dyDescent="0.3">
      <c r="A16" s="1" t="s">
        <v>21</v>
      </c>
      <c r="B16" s="1">
        <f>SUM(B2:B15)</f>
        <v>2</v>
      </c>
      <c r="C16" s="1">
        <f t="shared" ref="C16:G16" si="1">SUM(C2:C15)</f>
        <v>20.5</v>
      </c>
      <c r="D16" s="1">
        <f t="shared" si="1"/>
        <v>4</v>
      </c>
      <c r="E16" s="1">
        <f t="shared" si="1"/>
        <v>3</v>
      </c>
      <c r="F16" s="1">
        <f t="shared" si="1"/>
        <v>20.5</v>
      </c>
      <c r="G16" s="1">
        <f t="shared" si="1"/>
        <v>19</v>
      </c>
      <c r="H16" s="1">
        <f>SUM(H2:H15)</f>
        <v>5</v>
      </c>
      <c r="I16" s="1">
        <f>SUM(I2:I15)</f>
        <v>74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2" sqref="C2"/>
    </sheetView>
  </sheetViews>
  <sheetFormatPr defaultRowHeight="15" x14ac:dyDescent="0.25"/>
  <cols>
    <col min="1" max="1" width="11.42578125" style="55" customWidth="1"/>
    <col min="2" max="2" width="11.28515625" style="55" customWidth="1"/>
    <col min="3" max="3" width="45.85546875" style="55" customWidth="1"/>
    <col min="4" max="4" width="22.7109375" style="55" customWidth="1"/>
    <col min="5" max="6" width="19.7109375" style="55" customWidth="1"/>
    <col min="7" max="7" width="25.7109375" style="55" customWidth="1"/>
    <col min="8" max="8" width="9.140625" style="55"/>
    <col min="9" max="9" width="13.7109375" style="55" customWidth="1"/>
    <col min="10" max="16384" width="9.140625" style="55"/>
  </cols>
  <sheetData>
    <row r="1" spans="1:9" x14ac:dyDescent="0.25">
      <c r="A1" s="55" t="s">
        <v>22</v>
      </c>
      <c r="B1" s="55" t="s">
        <v>0</v>
      </c>
      <c r="C1" s="55" t="s">
        <v>1</v>
      </c>
      <c r="D1" s="55" t="s">
        <v>2</v>
      </c>
      <c r="E1" s="55" t="s">
        <v>3</v>
      </c>
      <c r="F1" s="55" t="s">
        <v>7</v>
      </c>
      <c r="G1" s="55" t="s">
        <v>4</v>
      </c>
      <c r="H1" s="55" t="s">
        <v>5</v>
      </c>
      <c r="I1" s="55" t="s">
        <v>20</v>
      </c>
    </row>
    <row r="2" spans="1:9" x14ac:dyDescent="0.25">
      <c r="A2" s="2" t="s">
        <v>6</v>
      </c>
      <c r="B2" s="55">
        <v>3</v>
      </c>
      <c r="C2" s="55">
        <v>2.5</v>
      </c>
      <c r="I2" s="55">
        <f>SUM(B2:H2)</f>
        <v>5.5</v>
      </c>
    </row>
    <row r="3" spans="1:9" x14ac:dyDescent="0.25">
      <c r="A3" s="2" t="s">
        <v>8</v>
      </c>
      <c r="C3" s="55">
        <v>1</v>
      </c>
      <c r="E3" s="55">
        <v>5</v>
      </c>
      <c r="F3" s="55">
        <v>2</v>
      </c>
      <c r="I3" s="55">
        <f t="shared" ref="I3:I14" si="0">SUM(B3:H3)</f>
        <v>8</v>
      </c>
    </row>
    <row r="4" spans="1:9" x14ac:dyDescent="0.25">
      <c r="A4" s="2" t="s">
        <v>9</v>
      </c>
      <c r="D4" s="55">
        <v>9.5</v>
      </c>
      <c r="I4" s="55">
        <f t="shared" si="0"/>
        <v>9.5</v>
      </c>
    </row>
    <row r="5" spans="1:9" x14ac:dyDescent="0.25">
      <c r="A5" s="2" t="s">
        <v>10</v>
      </c>
      <c r="B5" s="55">
        <v>0.5</v>
      </c>
      <c r="D5" s="55">
        <v>6</v>
      </c>
      <c r="I5" s="55">
        <f t="shared" si="0"/>
        <v>6.5</v>
      </c>
    </row>
    <row r="6" spans="1:9" x14ac:dyDescent="0.25">
      <c r="A6" s="2" t="s">
        <v>11</v>
      </c>
      <c r="B6" s="55">
        <v>4</v>
      </c>
      <c r="I6" s="55">
        <f t="shared" si="0"/>
        <v>4</v>
      </c>
    </row>
    <row r="7" spans="1:9" x14ac:dyDescent="0.25">
      <c r="A7" s="2" t="s">
        <v>12</v>
      </c>
      <c r="B7" s="55">
        <v>0.5</v>
      </c>
      <c r="C7" s="55">
        <v>2</v>
      </c>
      <c r="I7" s="55">
        <f t="shared" si="0"/>
        <v>2.5</v>
      </c>
    </row>
    <row r="8" spans="1:9" x14ac:dyDescent="0.25">
      <c r="A8" s="2" t="s">
        <v>13</v>
      </c>
      <c r="C8" s="55">
        <v>1.5</v>
      </c>
      <c r="E8" s="55">
        <v>7</v>
      </c>
      <c r="F8" s="55">
        <v>3</v>
      </c>
      <c r="G8" s="55">
        <v>1</v>
      </c>
      <c r="I8" s="55">
        <f t="shared" si="0"/>
        <v>12.5</v>
      </c>
    </row>
    <row r="9" spans="1:9" x14ac:dyDescent="0.25">
      <c r="A9" s="2" t="s">
        <v>14</v>
      </c>
      <c r="C9" s="55">
        <v>2</v>
      </c>
      <c r="E9" s="55">
        <v>4</v>
      </c>
      <c r="F9" s="55">
        <v>1</v>
      </c>
      <c r="I9" s="55">
        <f t="shared" si="0"/>
        <v>7</v>
      </c>
    </row>
    <row r="10" spans="1:9" x14ac:dyDescent="0.25">
      <c r="A10" s="2" t="s">
        <v>15</v>
      </c>
      <c r="E10" s="55">
        <v>4</v>
      </c>
      <c r="F10" s="55">
        <v>2</v>
      </c>
      <c r="I10" s="55">
        <f t="shared" si="0"/>
        <v>6</v>
      </c>
    </row>
    <row r="11" spans="1:9" x14ac:dyDescent="0.25">
      <c r="A11" s="2" t="s">
        <v>16</v>
      </c>
      <c r="E11" s="55">
        <v>5</v>
      </c>
      <c r="F11" s="55">
        <v>1</v>
      </c>
      <c r="I11" s="55">
        <f t="shared" si="0"/>
        <v>6</v>
      </c>
    </row>
    <row r="12" spans="1:9" x14ac:dyDescent="0.25">
      <c r="A12" s="2" t="s">
        <v>17</v>
      </c>
      <c r="E12" s="55">
        <v>3.5</v>
      </c>
      <c r="F12" s="55">
        <v>0.5</v>
      </c>
      <c r="I12" s="55">
        <f t="shared" si="0"/>
        <v>4</v>
      </c>
    </row>
    <row r="13" spans="1:9" x14ac:dyDescent="0.25">
      <c r="A13" s="2" t="s">
        <v>18</v>
      </c>
      <c r="F13" s="55">
        <v>4</v>
      </c>
      <c r="I13" s="55">
        <f t="shared" si="0"/>
        <v>4</v>
      </c>
    </row>
    <row r="14" spans="1:9" x14ac:dyDescent="0.25">
      <c r="A14" s="2" t="s">
        <v>19</v>
      </c>
      <c r="H14" s="55">
        <v>2.5</v>
      </c>
      <c r="I14" s="55">
        <f t="shared" si="0"/>
        <v>2.5</v>
      </c>
    </row>
    <row r="15" spans="1:9" ht="15.75" thickBot="1" x14ac:dyDescent="0.3">
      <c r="A15" s="2" t="s">
        <v>41</v>
      </c>
      <c r="H15" s="55">
        <v>1.5</v>
      </c>
      <c r="I15" s="55">
        <f>SUM(B15:H15)</f>
        <v>1.5</v>
      </c>
    </row>
    <row r="16" spans="1:9" ht="16.5" thickTop="1" thickBot="1" x14ac:dyDescent="0.3">
      <c r="A16" s="56" t="s">
        <v>21</v>
      </c>
      <c r="B16" s="56">
        <f>SUM(B2:B15)</f>
        <v>8</v>
      </c>
      <c r="C16" s="56">
        <f t="shared" ref="C16:I16" si="1">SUM(C2:C15)</f>
        <v>9</v>
      </c>
      <c r="D16" s="56">
        <f t="shared" si="1"/>
        <v>15.5</v>
      </c>
      <c r="E16" s="56">
        <f t="shared" si="1"/>
        <v>28.5</v>
      </c>
      <c r="F16" s="56">
        <f t="shared" si="1"/>
        <v>13.5</v>
      </c>
      <c r="G16" s="56">
        <f t="shared" si="1"/>
        <v>1</v>
      </c>
      <c r="H16" s="56">
        <f>SUM(H2:H15)</f>
        <v>4</v>
      </c>
      <c r="I16" s="56">
        <f t="shared" si="1"/>
        <v>79.5</v>
      </c>
    </row>
    <row r="17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sqref="A1:I1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25">
      <c r="A3" s="2" t="s">
        <v>8</v>
      </c>
      <c r="C3">
        <v>1.5</v>
      </c>
      <c r="G3">
        <v>0.25</v>
      </c>
      <c r="I3">
        <f>SUM(B3:H3)</f>
        <v>1.75</v>
      </c>
    </row>
    <row r="4" spans="1:9" x14ac:dyDescent="0.25">
      <c r="A4" s="2" t="s">
        <v>9</v>
      </c>
      <c r="C4">
        <v>1.5</v>
      </c>
      <c r="D4">
        <v>1.5</v>
      </c>
      <c r="G4">
        <v>0.25</v>
      </c>
      <c r="I4">
        <f t="shared" ref="I4:I15" si="0">SUM(B4:H4)</f>
        <v>3.25</v>
      </c>
    </row>
    <row r="5" spans="1:9" x14ac:dyDescent="0.25">
      <c r="A5" s="2" t="s">
        <v>10</v>
      </c>
      <c r="C5">
        <v>0.25</v>
      </c>
      <c r="D5">
        <v>3</v>
      </c>
      <c r="G5">
        <v>4.25</v>
      </c>
      <c r="I5">
        <f t="shared" si="0"/>
        <v>7.5</v>
      </c>
    </row>
    <row r="6" spans="1:9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x14ac:dyDescent="0.25">
      <c r="A14" s="2" t="s">
        <v>19</v>
      </c>
      <c r="G14">
        <v>0.5</v>
      </c>
      <c r="H14">
        <v>5</v>
      </c>
      <c r="I14">
        <f t="shared" si="0"/>
        <v>5.5</v>
      </c>
    </row>
    <row r="15" spans="1:9" ht="15.75" thickBot="1" x14ac:dyDescent="0.3">
      <c r="A15" s="2" t="s">
        <v>41</v>
      </c>
      <c r="G15">
        <v>1.5</v>
      </c>
      <c r="H15">
        <v>6.25</v>
      </c>
      <c r="I15">
        <f t="shared" si="0"/>
        <v>7.75</v>
      </c>
    </row>
    <row r="16" spans="1:9" ht="16.5" thickTop="1" thickBot="1" x14ac:dyDescent="0.3">
      <c r="A16" s="1" t="s">
        <v>21</v>
      </c>
      <c r="B16" s="1">
        <f>SUM(B2:B15)</f>
        <v>6.25</v>
      </c>
      <c r="C16" s="1">
        <f t="shared" ref="C16:I16" si="1">SUM(C2:C15)</f>
        <v>7</v>
      </c>
      <c r="D16" s="1">
        <f t="shared" si="1"/>
        <v>7.5</v>
      </c>
      <c r="E16" s="1">
        <f t="shared" si="1"/>
        <v>17</v>
      </c>
      <c r="F16" s="1">
        <f t="shared" si="1"/>
        <v>8.5</v>
      </c>
      <c r="G16" s="1">
        <f t="shared" si="1"/>
        <v>13</v>
      </c>
      <c r="H16" s="1">
        <f t="shared" si="1"/>
        <v>11.25</v>
      </c>
      <c r="I16" s="1">
        <f t="shared" si="1"/>
        <v>70.5</v>
      </c>
    </row>
    <row r="17" spans="2:8" ht="15.75" thickTop="1" x14ac:dyDescent="0.25"/>
    <row r="23" spans="2:8" x14ac:dyDescent="0.25">
      <c r="B23">
        <v>6.25</v>
      </c>
      <c r="C23">
        <v>7</v>
      </c>
      <c r="D23">
        <v>7.5</v>
      </c>
      <c r="E23">
        <v>17</v>
      </c>
      <c r="F23">
        <v>8.5</v>
      </c>
      <c r="G23">
        <v>11</v>
      </c>
      <c r="H23">
        <v>0</v>
      </c>
    </row>
    <row r="25" spans="2:8" x14ac:dyDescent="0.25">
      <c r="B25">
        <v>6.25</v>
      </c>
      <c r="C25">
        <v>7</v>
      </c>
      <c r="D25">
        <v>7.5</v>
      </c>
      <c r="E25">
        <v>17</v>
      </c>
      <c r="F25">
        <v>8.5</v>
      </c>
      <c r="G25">
        <v>11</v>
      </c>
      <c r="H25">
        <v>0</v>
      </c>
    </row>
    <row r="27" spans="2:8" x14ac:dyDescent="0.25">
      <c r="B27">
        <v>6.25</v>
      </c>
    </row>
    <row r="28" spans="2:8" x14ac:dyDescent="0.25">
      <c r="B28">
        <v>7</v>
      </c>
    </row>
    <row r="29" spans="2:8" x14ac:dyDescent="0.25">
      <c r="B29">
        <v>7.5</v>
      </c>
    </row>
    <row r="30" spans="2:8" x14ac:dyDescent="0.25">
      <c r="B30">
        <v>17</v>
      </c>
    </row>
    <row r="31" spans="2:8" x14ac:dyDescent="0.25">
      <c r="B31">
        <v>8.5</v>
      </c>
    </row>
    <row r="32" spans="2:8" x14ac:dyDescent="0.25">
      <c r="B32">
        <v>11</v>
      </c>
    </row>
    <row r="33" spans="2:2" x14ac:dyDescent="0.25">
      <c r="B3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workbookViewId="0">
      <selection activeCell="G29" sqref="G29"/>
    </sheetView>
  </sheetViews>
  <sheetFormatPr defaultRowHeight="15" x14ac:dyDescent="0.25"/>
  <cols>
    <col min="8" max="8" width="13.42578125" customWidth="1"/>
    <col min="9" max="9" width="17.7109375" customWidth="1"/>
  </cols>
  <sheetData>
    <row r="1" spans="1:17" x14ac:dyDescent="0.25">
      <c r="A1" s="22" t="s">
        <v>42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7</v>
      </c>
      <c r="G1" s="23" t="s">
        <v>4</v>
      </c>
      <c r="H1" s="23" t="s">
        <v>5</v>
      </c>
      <c r="I1" s="24" t="s">
        <v>20</v>
      </c>
    </row>
    <row r="2" spans="1:17" x14ac:dyDescent="0.25">
      <c r="A2" t="s">
        <v>43</v>
      </c>
      <c r="B2">
        <f>Greg!B16</f>
        <v>10.5</v>
      </c>
      <c r="C2">
        <f>Greg!C16</f>
        <v>13</v>
      </c>
      <c r="D2">
        <f>Greg!D16</f>
        <v>10</v>
      </c>
      <c r="E2">
        <f>Greg!E16</f>
        <v>2</v>
      </c>
      <c r="F2">
        <f>Greg!F16</f>
        <v>65</v>
      </c>
      <c r="G2">
        <f>Greg!G16</f>
        <v>3</v>
      </c>
      <c r="H2">
        <f>Greg!H16</f>
        <v>6</v>
      </c>
      <c r="I2">
        <f>Greg!I16</f>
        <v>99</v>
      </c>
    </row>
    <row r="3" spans="1:17" x14ac:dyDescent="0.25">
      <c r="A3" t="s">
        <v>44</v>
      </c>
      <c r="B3">
        <f>Ryan!B16</f>
        <v>2</v>
      </c>
      <c r="C3">
        <f>Ryan!C16</f>
        <v>20.5</v>
      </c>
      <c r="D3">
        <f>Ryan!D16</f>
        <v>4</v>
      </c>
      <c r="E3">
        <f>Ryan!E16</f>
        <v>3</v>
      </c>
      <c r="F3">
        <f>Ryan!F16</f>
        <v>20.5</v>
      </c>
      <c r="G3">
        <f>Ryan!G16</f>
        <v>19</v>
      </c>
      <c r="H3">
        <f>Ryan!H16</f>
        <v>5</v>
      </c>
      <c r="I3">
        <f>Ryan!I16</f>
        <v>74</v>
      </c>
    </row>
    <row r="4" spans="1:17" x14ac:dyDescent="0.25">
      <c r="A4" t="s">
        <v>45</v>
      </c>
      <c r="B4">
        <f>Andrew!B16</f>
        <v>8</v>
      </c>
      <c r="C4">
        <f>Andrew!C16</f>
        <v>9</v>
      </c>
      <c r="D4">
        <f>Andrew!D16</f>
        <v>15.5</v>
      </c>
      <c r="E4">
        <f>Andrew!E16</f>
        <v>28.5</v>
      </c>
      <c r="F4">
        <f>Andrew!F16</f>
        <v>13.5</v>
      </c>
      <c r="G4">
        <f>Andrew!G16</f>
        <v>1</v>
      </c>
      <c r="H4">
        <f>Andrew!H16</f>
        <v>4</v>
      </c>
      <c r="I4">
        <f>Andrew!I16</f>
        <v>79.5</v>
      </c>
    </row>
    <row r="5" spans="1:17" x14ac:dyDescent="0.25">
      <c r="A5" t="s">
        <v>46</v>
      </c>
      <c r="B5">
        <f>Isaac!B16</f>
        <v>6.25</v>
      </c>
      <c r="C5">
        <f>Isaac!C16</f>
        <v>7</v>
      </c>
      <c r="D5">
        <f>Isaac!D16</f>
        <v>7.5</v>
      </c>
      <c r="E5">
        <f>Isaac!E16</f>
        <v>17</v>
      </c>
      <c r="F5">
        <f>Isaac!F16</f>
        <v>8.5</v>
      </c>
      <c r="G5">
        <f>Isaac!G16</f>
        <v>13</v>
      </c>
      <c r="H5">
        <f>Isaac!H16</f>
        <v>11.25</v>
      </c>
      <c r="I5">
        <f>Isaac!I16</f>
        <v>70.5</v>
      </c>
    </row>
    <row r="6" spans="1:17" ht="15.75" thickBot="1" x14ac:dyDescent="0.3">
      <c r="A6" t="s">
        <v>21</v>
      </c>
      <c r="B6">
        <f>SUM(B2:B5)</f>
        <v>26.75</v>
      </c>
      <c r="C6">
        <f t="shared" ref="C6:I6" si="0">SUM(C2:C5)</f>
        <v>49.5</v>
      </c>
      <c r="D6">
        <f t="shared" si="0"/>
        <v>37</v>
      </c>
      <c r="E6">
        <f t="shared" si="0"/>
        <v>50.5</v>
      </c>
      <c r="F6">
        <f t="shared" si="0"/>
        <v>107.5</v>
      </c>
      <c r="G6">
        <f t="shared" si="0"/>
        <v>36</v>
      </c>
      <c r="H6">
        <f t="shared" si="0"/>
        <v>26.25</v>
      </c>
      <c r="I6">
        <f t="shared" si="0"/>
        <v>323</v>
      </c>
    </row>
    <row r="7" spans="1:17" ht="30" x14ac:dyDescent="0.25">
      <c r="M7" s="26" t="s">
        <v>47</v>
      </c>
      <c r="N7" s="28" t="s">
        <v>49</v>
      </c>
      <c r="O7" s="28" t="s">
        <v>51</v>
      </c>
      <c r="P7" s="42" t="s">
        <v>53</v>
      </c>
      <c r="Q7" s="30" t="s">
        <v>54</v>
      </c>
    </row>
    <row r="8" spans="1:17" ht="30.75" thickBot="1" x14ac:dyDescent="0.3">
      <c r="A8" s="22" t="s">
        <v>42</v>
      </c>
      <c r="B8" s="23" t="s">
        <v>0</v>
      </c>
      <c r="C8" s="23" t="s">
        <v>1</v>
      </c>
      <c r="D8" s="23" t="s">
        <v>2</v>
      </c>
      <c r="E8" s="23" t="s">
        <v>3</v>
      </c>
      <c r="F8" s="23" t="s">
        <v>7</v>
      </c>
      <c r="G8" s="23" t="s">
        <v>4</v>
      </c>
      <c r="H8" s="23" t="s">
        <v>5</v>
      </c>
      <c r="I8" s="24" t="s">
        <v>20</v>
      </c>
      <c r="M8" s="27" t="s">
        <v>48</v>
      </c>
      <c r="N8" s="29" t="s">
        <v>50</v>
      </c>
      <c r="O8" s="29" t="s">
        <v>52</v>
      </c>
      <c r="P8" s="43"/>
      <c r="Q8" s="31" t="s">
        <v>55</v>
      </c>
    </row>
    <row r="9" spans="1:17" ht="15.75" thickBot="1" x14ac:dyDescent="0.3">
      <c r="A9" t="s">
        <v>43</v>
      </c>
      <c r="B9" s="25">
        <f>B2/B$6</f>
        <v>0.3925233644859813</v>
      </c>
      <c r="C9" s="25">
        <f t="shared" ref="C9:H9" si="1">C2/C$6</f>
        <v>0.26262626262626265</v>
      </c>
      <c r="D9" s="25">
        <f t="shared" si="1"/>
        <v>0.27027027027027029</v>
      </c>
      <c r="E9" s="25">
        <f t="shared" si="1"/>
        <v>3.9603960396039604E-2</v>
      </c>
      <c r="F9" s="25">
        <f t="shared" si="1"/>
        <v>0.60465116279069764</v>
      </c>
      <c r="G9" s="25">
        <f t="shared" si="1"/>
        <v>8.3333333333333329E-2</v>
      </c>
      <c r="H9" s="25">
        <f t="shared" si="1"/>
        <v>0.22857142857142856</v>
      </c>
      <c r="I9" s="25">
        <v>0.25</v>
      </c>
      <c r="J9" s="25">
        <v>0.25</v>
      </c>
      <c r="K9" s="25">
        <f>SUM(B9:J9)/9</f>
        <v>0.26461997583044589</v>
      </c>
      <c r="M9" s="32"/>
      <c r="N9" s="37">
        <v>0.154</v>
      </c>
      <c r="O9" s="38">
        <v>0.214</v>
      </c>
      <c r="P9" s="38">
        <v>0.27400000000000002</v>
      </c>
      <c r="Q9" s="39">
        <v>0.35899999999999999</v>
      </c>
    </row>
    <row r="10" spans="1:17" ht="15.75" thickBot="1" x14ac:dyDescent="0.3">
      <c r="A10" t="s">
        <v>44</v>
      </c>
      <c r="B10" s="25">
        <f t="shared" ref="B10:H10" si="2">B3/B$6</f>
        <v>7.476635514018691E-2</v>
      </c>
      <c r="C10" s="25">
        <f t="shared" si="2"/>
        <v>0.41414141414141414</v>
      </c>
      <c r="D10" s="25">
        <f t="shared" si="2"/>
        <v>0.10810810810810811</v>
      </c>
      <c r="E10" s="25">
        <f t="shared" si="2"/>
        <v>5.9405940594059403E-2</v>
      </c>
      <c r="F10" s="25">
        <f t="shared" si="2"/>
        <v>0.19069767441860466</v>
      </c>
      <c r="G10" s="25">
        <f t="shared" si="2"/>
        <v>0.52777777777777779</v>
      </c>
      <c r="H10" s="25">
        <f t="shared" si="2"/>
        <v>0.19047619047619047</v>
      </c>
      <c r="I10" s="25">
        <v>0.25</v>
      </c>
      <c r="J10" s="25">
        <v>0.25</v>
      </c>
      <c r="K10" s="25">
        <f t="shared" ref="K10:K12" si="3">SUM(B10:J10)/9</f>
        <v>0.22948594007292686</v>
      </c>
      <c r="M10" s="32" t="s">
        <v>56</v>
      </c>
      <c r="N10" s="33">
        <v>7.9000000000000001E-2</v>
      </c>
      <c r="O10" s="33">
        <v>0.222</v>
      </c>
      <c r="P10" s="33">
        <v>0.28599999999999998</v>
      </c>
      <c r="Q10" s="33">
        <v>0.41299999999999998</v>
      </c>
    </row>
    <row r="11" spans="1:17" ht="30.75" thickBot="1" x14ac:dyDescent="0.3">
      <c r="A11" t="s">
        <v>45</v>
      </c>
      <c r="B11" s="25">
        <f t="shared" ref="B11:H11" si="4">B4/B$6</f>
        <v>0.29906542056074764</v>
      </c>
      <c r="C11" s="25">
        <f t="shared" si="4"/>
        <v>0.18181818181818182</v>
      </c>
      <c r="D11" s="25">
        <f t="shared" si="4"/>
        <v>0.41891891891891891</v>
      </c>
      <c r="E11" s="25">
        <f t="shared" si="4"/>
        <v>0.5643564356435643</v>
      </c>
      <c r="F11" s="25">
        <f t="shared" si="4"/>
        <v>0.12558139534883722</v>
      </c>
      <c r="G11" s="25">
        <f t="shared" si="4"/>
        <v>2.7777777777777776E-2</v>
      </c>
      <c r="H11" s="25">
        <f t="shared" si="4"/>
        <v>0.15238095238095239</v>
      </c>
      <c r="I11" s="25">
        <v>0.25</v>
      </c>
      <c r="J11" s="25">
        <v>0.25</v>
      </c>
      <c r="K11" s="25">
        <f t="shared" si="3"/>
        <v>0.25221100916099776</v>
      </c>
      <c r="M11" s="32" t="s">
        <v>57</v>
      </c>
      <c r="N11" s="34">
        <v>0.25</v>
      </c>
      <c r="O11" s="34">
        <v>0.25</v>
      </c>
      <c r="P11" s="34">
        <v>0.25</v>
      </c>
      <c r="Q11" s="34">
        <v>0.25</v>
      </c>
    </row>
    <row r="12" spans="1:17" ht="30.75" thickBot="1" x14ac:dyDescent="0.3">
      <c r="A12" t="s">
        <v>46</v>
      </c>
      <c r="B12" s="25">
        <f t="shared" ref="B12:H12" si="5">B5/B$6</f>
        <v>0.23364485981308411</v>
      </c>
      <c r="C12" s="25">
        <f t="shared" si="5"/>
        <v>0.14141414141414141</v>
      </c>
      <c r="D12" s="25">
        <f t="shared" si="5"/>
        <v>0.20270270270270271</v>
      </c>
      <c r="E12" s="25">
        <f t="shared" si="5"/>
        <v>0.33663366336633666</v>
      </c>
      <c r="F12" s="25">
        <f t="shared" si="5"/>
        <v>7.9069767441860464E-2</v>
      </c>
      <c r="G12" s="25">
        <f t="shared" si="5"/>
        <v>0.3611111111111111</v>
      </c>
      <c r="H12" s="25">
        <f t="shared" si="5"/>
        <v>0.42857142857142855</v>
      </c>
      <c r="I12" s="25">
        <v>0.25</v>
      </c>
      <c r="J12" s="25">
        <v>0.25</v>
      </c>
      <c r="K12" s="25">
        <f t="shared" si="3"/>
        <v>0.25368307493562942</v>
      </c>
      <c r="M12" s="32" t="s">
        <v>58</v>
      </c>
      <c r="N12" s="34">
        <v>0.25</v>
      </c>
      <c r="O12" s="34">
        <v>0.25</v>
      </c>
      <c r="P12" s="34">
        <v>0.25</v>
      </c>
      <c r="Q12" s="34">
        <v>0.25</v>
      </c>
    </row>
    <row r="13" spans="1:17" ht="15.75" thickBot="1" x14ac:dyDescent="0.3">
      <c r="M13" s="32" t="s">
        <v>59</v>
      </c>
      <c r="N13" s="36">
        <v>0.32100000000000001</v>
      </c>
      <c r="O13" s="36">
        <v>0.24299999999999999</v>
      </c>
      <c r="P13" s="36">
        <v>0.40699999999999997</v>
      </c>
      <c r="Q13" s="36">
        <v>2.9000000000000001E-2</v>
      </c>
    </row>
    <row r="14" spans="1:17" ht="30.75" thickBot="1" x14ac:dyDescent="0.3">
      <c r="M14" s="32" t="s">
        <v>60</v>
      </c>
      <c r="N14" s="35"/>
      <c r="O14" s="35"/>
      <c r="P14" s="35"/>
      <c r="Q14" s="35"/>
    </row>
    <row r="15" spans="1:17" ht="30.75" thickBot="1" x14ac:dyDescent="0.3">
      <c r="B15" s="25">
        <v>0.34710743801652894</v>
      </c>
      <c r="C15" s="25">
        <v>0.39393939393939392</v>
      </c>
      <c r="D15" s="25">
        <v>0.25</v>
      </c>
      <c r="E15" s="25">
        <v>2.8169014084507043E-2</v>
      </c>
      <c r="F15" s="25">
        <v>0.60465116279069764</v>
      </c>
      <c r="G15" s="25">
        <v>0.10714285714285714</v>
      </c>
      <c r="H15" s="25">
        <v>0.22857142857142856</v>
      </c>
      <c r="I15" s="25">
        <v>0.25</v>
      </c>
      <c r="J15" s="25">
        <v>0.25</v>
      </c>
      <c r="K15">
        <v>0.27328681050504594</v>
      </c>
      <c r="M15" s="32" t="s">
        <v>61</v>
      </c>
      <c r="N15" s="36">
        <v>0.187</v>
      </c>
      <c r="O15" s="36">
        <v>7.9000000000000001E-2</v>
      </c>
      <c r="P15" s="36">
        <v>0.126</v>
      </c>
      <c r="Q15" s="36">
        <v>0.60699999999999998</v>
      </c>
    </row>
    <row r="16" spans="1:17" ht="15.75" thickBot="1" x14ac:dyDescent="0.3">
      <c r="B16" s="25">
        <v>0.18181818181818182</v>
      </c>
      <c r="C16" s="25">
        <v>0.12121212121212122</v>
      </c>
      <c r="D16" s="25">
        <v>0.17499999999999999</v>
      </c>
      <c r="E16" s="25">
        <v>0.33098591549295775</v>
      </c>
      <c r="F16" s="25">
        <v>0.19069767441860466</v>
      </c>
      <c r="G16" s="25">
        <v>0.39285714285714285</v>
      </c>
      <c r="H16" s="25">
        <v>0.19047619047619047</v>
      </c>
      <c r="I16" s="25">
        <v>0.25</v>
      </c>
      <c r="J16" s="25">
        <v>0.25</v>
      </c>
      <c r="K16">
        <v>0.2314496918083554</v>
      </c>
      <c r="M16" s="32" t="s">
        <v>5</v>
      </c>
      <c r="N16" s="33">
        <v>0.26100000000000001</v>
      </c>
      <c r="O16" s="33">
        <v>0.39100000000000001</v>
      </c>
      <c r="P16" s="33">
        <v>0.13900000000000001</v>
      </c>
      <c r="Q16" s="33">
        <v>0.20899999999999999</v>
      </c>
    </row>
    <row r="17" spans="1:17" ht="45.75" thickBot="1" x14ac:dyDescent="0.3">
      <c r="B17" s="25">
        <v>0.26446280991735538</v>
      </c>
      <c r="C17" s="25">
        <v>0.27272727272727271</v>
      </c>
      <c r="D17" s="25">
        <v>0.38750000000000001</v>
      </c>
      <c r="E17" s="25">
        <v>0.40140845070422537</v>
      </c>
      <c r="F17" s="25">
        <v>0.12558139534883722</v>
      </c>
      <c r="G17" s="25">
        <v>3.5714285714285712E-2</v>
      </c>
      <c r="H17" s="25">
        <v>0.15238095238095239</v>
      </c>
      <c r="I17" s="25">
        <v>0.25</v>
      </c>
      <c r="J17" s="25">
        <v>0.25</v>
      </c>
      <c r="K17">
        <v>0.23775279631032545</v>
      </c>
      <c r="M17" s="32" t="s">
        <v>62</v>
      </c>
      <c r="N17" s="36">
        <v>0.32</v>
      </c>
      <c r="O17" s="36">
        <v>0.52</v>
      </c>
      <c r="P17" s="36">
        <v>0.04</v>
      </c>
      <c r="Q17" s="36">
        <v>0.12</v>
      </c>
    </row>
    <row r="18" spans="1:17" ht="15.75" thickBot="1" x14ac:dyDescent="0.3">
      <c r="B18" s="25">
        <v>0.20661157024793389</v>
      </c>
      <c r="C18" s="25">
        <v>0.21212121212121213</v>
      </c>
      <c r="D18" s="25">
        <v>0.1875</v>
      </c>
      <c r="E18" s="25">
        <v>0.23943661971830985</v>
      </c>
      <c r="F18" s="25">
        <v>7.9069767441860464E-2</v>
      </c>
      <c r="G18" s="25">
        <v>0.4642857142857143</v>
      </c>
      <c r="H18" s="25">
        <v>0.42857142857142855</v>
      </c>
      <c r="I18" s="25">
        <v>0.25</v>
      </c>
      <c r="J18" s="25">
        <v>0.25</v>
      </c>
      <c r="K18">
        <v>0.25751070137627319</v>
      </c>
      <c r="M18" s="32" t="s">
        <v>63</v>
      </c>
      <c r="N18" s="33">
        <f t="shared" ref="N18:P18" si="6">SUM(N9:N17)</f>
        <v>1.8220000000000003</v>
      </c>
      <c r="O18" s="33">
        <f t="shared" si="6"/>
        <v>2.1689999999999996</v>
      </c>
      <c r="P18" s="33">
        <f t="shared" si="6"/>
        <v>1.772</v>
      </c>
      <c r="Q18" s="33">
        <f>SUM(Q9:Q17)</f>
        <v>2.2370000000000001</v>
      </c>
    </row>
    <row r="21" spans="1:17" x14ac:dyDescent="0.25">
      <c r="B21" t="s">
        <v>44</v>
      </c>
      <c r="C21" t="s">
        <v>46</v>
      </c>
      <c r="D21" t="s">
        <v>45</v>
      </c>
      <c r="E21" t="s">
        <v>43</v>
      </c>
    </row>
    <row r="22" spans="1:17" x14ac:dyDescent="0.25">
      <c r="A22" s="23" t="s">
        <v>0</v>
      </c>
      <c r="B22" s="25">
        <v>0.18181818181818199</v>
      </c>
      <c r="C22" s="25">
        <v>0.20661157024793389</v>
      </c>
      <c r="D22" s="25">
        <v>0.26446280991735538</v>
      </c>
      <c r="E22" s="25">
        <v>0.34710743801652894</v>
      </c>
    </row>
    <row r="23" spans="1:17" x14ac:dyDescent="0.25">
      <c r="A23" s="23" t="s">
        <v>2</v>
      </c>
      <c r="B23" s="25">
        <v>0.17499999999999999</v>
      </c>
      <c r="C23" s="25">
        <v>0.1875</v>
      </c>
      <c r="D23" s="25">
        <v>0.38750000000000001</v>
      </c>
      <c r="E23" s="25">
        <v>0.25</v>
      </c>
    </row>
    <row r="24" spans="1:17" x14ac:dyDescent="0.25">
      <c r="A24" s="23" t="s">
        <v>1</v>
      </c>
      <c r="B24" s="25">
        <v>0.12121212121212122</v>
      </c>
      <c r="C24" s="25">
        <v>0.21212121212121213</v>
      </c>
      <c r="D24" s="25">
        <v>0.27272727272727271</v>
      </c>
      <c r="E24" s="25">
        <v>0.39393939393939392</v>
      </c>
    </row>
    <row r="25" spans="1:17" x14ac:dyDescent="0.25">
      <c r="B25">
        <v>0.25</v>
      </c>
      <c r="C25">
        <v>0.25</v>
      </c>
      <c r="D25">
        <v>0.25</v>
      </c>
      <c r="E25">
        <v>0.25</v>
      </c>
    </row>
    <row r="26" spans="1:17" x14ac:dyDescent="0.25">
      <c r="B26">
        <v>0.25</v>
      </c>
      <c r="C26">
        <v>0.25</v>
      </c>
      <c r="D26">
        <v>0.25</v>
      </c>
      <c r="E26">
        <v>0.25</v>
      </c>
    </row>
    <row r="27" spans="1:17" x14ac:dyDescent="0.25">
      <c r="A27" s="23" t="s">
        <v>3</v>
      </c>
      <c r="B27" s="25">
        <v>0.33098591549295775</v>
      </c>
      <c r="C27" s="25">
        <v>0.23943661971830985</v>
      </c>
      <c r="D27" s="25">
        <v>0.40140845070422537</v>
      </c>
      <c r="E27" s="25">
        <v>2.8169014084507043E-2</v>
      </c>
    </row>
    <row r="28" spans="1:17" x14ac:dyDescent="0.25">
      <c r="A28" s="23" t="s">
        <v>7</v>
      </c>
      <c r="B28" s="25">
        <v>0.19069767441860466</v>
      </c>
      <c r="C28" s="25">
        <v>7.9069767441860464E-2</v>
      </c>
      <c r="D28" s="25">
        <v>0.12558139534883722</v>
      </c>
      <c r="E28" s="25">
        <v>0.60465116279069764</v>
      </c>
    </row>
    <row r="29" spans="1:17" x14ac:dyDescent="0.25">
      <c r="A29" s="23" t="s">
        <v>4</v>
      </c>
      <c r="B29" s="25">
        <v>0.39285714285714285</v>
      </c>
      <c r="C29" s="25">
        <v>0.4642857142857143</v>
      </c>
      <c r="D29" s="25">
        <v>3.5714285714285712E-2</v>
      </c>
      <c r="E29" s="25">
        <v>0.10714285714285714</v>
      </c>
    </row>
    <row r="30" spans="1:17" x14ac:dyDescent="0.25">
      <c r="A30" s="23" t="s">
        <v>5</v>
      </c>
      <c r="B30" s="25">
        <v>0.19047619047619047</v>
      </c>
      <c r="C30" s="25">
        <v>0.42857142857142855</v>
      </c>
      <c r="D30" s="25">
        <v>0.15238095238095239</v>
      </c>
      <c r="E30" s="25">
        <v>0.22857142857142856</v>
      </c>
    </row>
    <row r="31" spans="1:17" x14ac:dyDescent="0.25">
      <c r="B31" s="41">
        <f>SUM(B22:B30)/9</f>
        <v>0.23144969180835545</v>
      </c>
      <c r="C31" s="41">
        <f t="shared" ref="C31:E31" si="7">SUM(C22:C30)/9</f>
        <v>0.25751070137627319</v>
      </c>
      <c r="D31" s="41">
        <f t="shared" si="7"/>
        <v>0.23775279631032545</v>
      </c>
      <c r="E31" s="41">
        <f t="shared" si="7"/>
        <v>0.27328681050504594</v>
      </c>
    </row>
    <row r="32" spans="1:17" x14ac:dyDescent="0.25">
      <c r="B32" s="25"/>
      <c r="C32" s="25"/>
      <c r="D32" s="25"/>
      <c r="E32" s="25"/>
    </row>
  </sheetData>
  <mergeCells count="1">
    <mergeCell ref="P7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20" sqref="E20"/>
    </sheetView>
  </sheetViews>
  <sheetFormatPr defaultRowHeight="15" x14ac:dyDescent="0.25"/>
  <cols>
    <col min="1" max="1" width="11.42578125" customWidth="1"/>
    <col min="2" max="2" width="11.28515625" customWidth="1"/>
    <col min="3" max="3" width="16.14062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ht="22.9" customHeight="1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7.75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2">
        <f>Table1[[#This Row],[Create the project plan.]]+Table13[[#This Row],[Create the project plan.]]+Table134[[#This Row],[Create the project plan.]]+Table1345[[#This Row],[Create the project plan.]]</f>
        <v>0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0.25</v>
      </c>
      <c r="H2">
        <f>Table1[[#This Row],[Deploy]]+Table13[[#This Row],[Deploy]]+Table134[[#This Row],[Deploy]]+Table1345[[#This Row],[Deploy]]</f>
        <v>0</v>
      </c>
      <c r="I2">
        <f>SUM(B2:H2)</f>
        <v>11.5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6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3">
        <f>Table1[[#This Row],[Create the project plan.]]+Table13[[#This Row],[Create the project plan.]]+Table134[[#This Row],[Create the project plan.]]+Table1345[[#This Row],[Create the project plan.]]</f>
        <v>3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3.5</v>
      </c>
      <c r="H3">
        <f>Table1[[#This Row],[Deploy]]+Table13[[#This Row],[Deploy]]+Table134[[#This Row],[Deploy]]+Table1345[[#This Row],[Deploy]]</f>
        <v>0</v>
      </c>
      <c r="I3">
        <f t="shared" ref="I3:I14" si="0">SUM(B3:H3)</f>
        <v>23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3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6</v>
      </c>
      <c r="D4">
        <f>Table1[[#This Row],[Create the project plan.]]+Table13[[#This Row],[Create the project plan.]]+Table134[[#This Row],[Create the project plan.]]+Table1345[[#This Row],[Create the project plan.]]</f>
        <v>15</v>
      </c>
      <c r="E4">
        <f>Table1[[#This Row],[Design Components]]+Table13[[#This Row],[Design Components]]+Table134[[#This Row],[Design Components]]+Table1345[[#This Row],[Design Components]]</f>
        <v>0</v>
      </c>
      <c r="F4">
        <f>Table1[[#This Row],[Implement and Test]]+Table13[[#This Row],[Implement and Test]]+Table134[[#This Row],[Implement and Test]]+Table1345[[#This Row],[Implement and Test]]</f>
        <v>0</v>
      </c>
      <c r="G4">
        <f>Table1[[#This Row],[Monitoring and Controlling]]+Table13[[#This Row],[Monitoring and Controlling]]+Table134[[#This Row],[Monitoring and Controlling]]+Table1345[[#This Row],[Monitoring and Controlling]]</f>
        <v>0.5</v>
      </c>
      <c r="H4">
        <f>Table1[[#This Row],[Deploy]]+Table13[[#This Row],[Deploy]]+Table134[[#This Row],[Deploy]]+Table1345[[#This Row],[Deploy]]</f>
        <v>0</v>
      </c>
      <c r="I4">
        <f t="shared" si="0"/>
        <v>24.5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15</v>
      </c>
      <c r="E5">
        <f>Table1[[#This Row],[Design Components]]+Table13[[#This Row],[Design Components]]+Table134[[#This Row],[Design Components]]+Table1345[[#This Row],[Design Components]]</f>
        <v>1</v>
      </c>
      <c r="F5">
        <f>Table1[[#This Row],[Implement and Test]]+Table13[[#This Row],[Implement and Test]]+Table134[[#This Row],[Implement and Test]]+Table1345[[#This Row],[Implement and Test]]</f>
        <v>3</v>
      </c>
      <c r="G5">
        <f>Table1[[#This Row],[Monitoring and Controlling]]+Table13[[#This Row],[Monitoring and Controlling]]+Table134[[#This Row],[Monitoring and Controlling]]+Table1345[[#This Row],[Monitoring and Controlling]]</f>
        <v>5.5</v>
      </c>
      <c r="H5">
        <f>Table1[[#This Row],[Deploy]]+Table13[[#This Row],[Deploy]]+Table134[[#This Row],[Deploy]]+Table1345[[#This Row],[Deploy]]</f>
        <v>0</v>
      </c>
      <c r="I5">
        <f t="shared" si="0"/>
        <v>25.25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4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12</v>
      </c>
      <c r="G6">
        <f>Table1[[#This Row],[Monitoring and Controlling]]+Table13[[#This Row],[Monitoring and Controlling]]+Table134[[#This Row],[Monitoring and Controlling]]+Table1345[[#This Row],[Monitoring and Controlling]]</f>
        <v>2.5</v>
      </c>
      <c r="H6">
        <f>Table1[[#This Row],[Deploy]]+Table13[[#This Row],[Deploy]]+Table134[[#This Row],[Deploy]]+Table1345[[#This Row],[Deploy]]</f>
        <v>0</v>
      </c>
      <c r="I6">
        <f t="shared" si="0"/>
        <v>22.75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3.5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0.5</v>
      </c>
      <c r="F7">
        <f>Table1[[#This Row],[Implement and Test]]+Table13[[#This Row],[Implement and Test]]+Table134[[#This Row],[Implement and Test]]+Table1345[[#This Row],[Implement and Test]]</f>
        <v>10</v>
      </c>
      <c r="G7">
        <f>Table1[[#This Row],[Monitoring and Controlling]]+Table13[[#This Row],[Monitoring and Controlling]]+Table134[[#This Row],[Monitoring and Controlling]]+Table1345[[#This Row],[Monitoring and Controlling]]</f>
        <v>1.5</v>
      </c>
      <c r="H7">
        <f>Table1[[#This Row],[Deploy]]+Table13[[#This Row],[Deploy]]+Table134[[#This Row],[Deploy]]+Table1345[[#This Row],[Deploy]]</f>
        <v>0</v>
      </c>
      <c r="I7">
        <f t="shared" si="0"/>
        <v>17.75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14.75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8</v>
      </c>
      <c r="F8">
        <f>Table1[[#This Row],[Implement and Test]]+Table13[[#This Row],[Implement and Test]]+Table134[[#This Row],[Implement and Test]]+Table1345[[#This Row],[Implement and Test]]</f>
        <v>9</v>
      </c>
      <c r="G8">
        <f>Table1[[#This Row],[Monitoring and Controlling]]+Table13[[#This Row],[Monitoring and Controlling]]+Table134[[#This Row],[Monitoring and Controlling]]+Table1345[[#This Row],[Monitoring and Controlling]]</f>
        <v>3</v>
      </c>
      <c r="H8">
        <f>Table1[[#This Row],[Deploy]]+Table13[[#This Row],[Deploy]]+Table134[[#This Row],[Deploy]]+Table1345[[#This Row],[Deploy]]</f>
        <v>0</v>
      </c>
      <c r="I8">
        <f t="shared" si="0"/>
        <v>36.75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10.25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7</v>
      </c>
      <c r="F9">
        <f>Table1[[#This Row],[Implement and Test]]+Table13[[#This Row],[Implement and Test]]+Table134[[#This Row],[Implement and Test]]+Table1345[[#This Row],[Implement and Test]]</f>
        <v>11</v>
      </c>
      <c r="G9">
        <f>Table1[[#This Row],[Monitoring and Controlling]]+Table13[[#This Row],[Monitoring and Controlling]]+Table134[[#This Row],[Monitoring and Controlling]]+Table1345[[#This Row],[Monitoring and Controlling]]</f>
        <v>2</v>
      </c>
      <c r="H9">
        <f>Table1[[#This Row],[Deploy]]+Table13[[#This Row],[Deploy]]+Table134[[#This Row],[Deploy]]+Table1345[[#This Row],[Deploy]]</f>
        <v>0</v>
      </c>
      <c r="I9">
        <f t="shared" si="0"/>
        <v>30.25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10</v>
      </c>
      <c r="F10">
        <f>Table1[[#This Row],[Implement and Test]]+Table13[[#This Row],[Implement and Test]]+Table134[[#This Row],[Implement and Test]]+Table1345[[#This Row],[Implement and Test]]</f>
        <v>12</v>
      </c>
      <c r="G10">
        <f>Table1[[#This Row],[Monitoring and Controlling]]+Table13[[#This Row],[Monitoring and Controlling]]+Table134[[#This Row],[Monitoring and Controlling]]+Table1345[[#This Row],[Monitoring and Controlling]]</f>
        <v>2</v>
      </c>
      <c r="H10">
        <f>Table1[[#This Row],[Deploy]]+Table13[[#This Row],[Deploy]]+Table134[[#This Row],[Deploy]]+Table1345[[#This Row],[Deploy]]</f>
        <v>0</v>
      </c>
      <c r="I10">
        <f t="shared" si="0"/>
        <v>29.25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17</v>
      </c>
      <c r="G11">
        <f>Table1[[#This Row],[Monitoring and Controlling]]+Table13[[#This Row],[Monitoring and Controlling]]+Table134[[#This Row],[Monitoring and Controlling]]+Table1345[[#This Row],[Monitoring and Controlling]]</f>
        <v>1.5</v>
      </c>
      <c r="H11">
        <f>Table1[[#This Row],[Deploy]]+Table13[[#This Row],[Deploy]]+Table134[[#This Row],[Deploy]]+Table1345[[#This Row],[Deploy]]</f>
        <v>0</v>
      </c>
      <c r="I11">
        <f t="shared" si="0"/>
        <v>28.75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14.5</v>
      </c>
      <c r="G12">
        <f>Table1[[#This Row],[Monitoring and Controlling]]+Table13[[#This Row],[Monitoring and Controlling]]+Table134[[#This Row],[Monitoring and Controlling]]+Table1345[[#This Row],[Monitoring and Controlling]]</f>
        <v>0.5</v>
      </c>
      <c r="H12">
        <f>Table1[[#This Row],[Deploy]]+Table13[[#This Row],[Deploy]]+Table134[[#This Row],[Deploy]]+Table1345[[#This Row],[Deploy]]</f>
        <v>1</v>
      </c>
      <c r="I12">
        <f t="shared" si="0"/>
        <v>23.75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17</v>
      </c>
      <c r="G13">
        <f>Table1[[#This Row],[Monitoring and Controlling]]+Table13[[#This Row],[Monitoring and Controlling]]+Table134[[#This Row],[Monitoring and Controlling]]+Table1345[[#This Row],[Monitoring and Controlling]]</f>
        <v>5.75</v>
      </c>
      <c r="H13">
        <f>Table1[[#This Row],[Deploy]]+Table13[[#This Row],[Deploy]]+Table134[[#This Row],[Deploy]]+Table1345[[#This Row],[Deploy]]</f>
        <v>0</v>
      </c>
      <c r="I13">
        <f t="shared" si="0"/>
        <v>27.25</v>
      </c>
    </row>
    <row r="14" spans="1:9" x14ac:dyDescent="0.25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3.25</v>
      </c>
      <c r="H14">
        <f>Table1[[#This Row],[Deploy]]+Table13[[#This Row],[Deploy]]+Table134[[#This Row],[Deploy]]+Table1345[[#This Row],[Deploy]]</f>
        <v>15.5</v>
      </c>
      <c r="I14">
        <f t="shared" si="0"/>
        <v>18.75</v>
      </c>
    </row>
    <row r="15" spans="1:9" ht="15.75" thickBot="1" x14ac:dyDescent="0.3">
      <c r="A15" s="2" t="s">
        <v>41</v>
      </c>
      <c r="B15">
        <f>Table1[[#This Row],[Initialising]]+Table13[[#This Row],[Initialising]]+Table134[[#This Row],[Initialising]]+Table1345[[#This Row],[Initialising]]</f>
        <v>0</v>
      </c>
      <c r="C1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5">
        <f>Table1[[#This Row],[Create the project plan.]]+Table13[[#This Row],[Create the project plan.]]+Table134[[#This Row],[Create the project plan.]]+Table1345[[#This Row],[Create the project plan.]]</f>
        <v>0</v>
      </c>
      <c r="E15">
        <f>Table1[[#This Row],[Design Components]]+Table13[[#This Row],[Design Components]]+Table134[[#This Row],[Design Components]]+Table1345[[#This Row],[Design Components]]</f>
        <v>0</v>
      </c>
      <c r="F15">
        <f>Table1[[#This Row],[Implement and Test]]+Table13[[#This Row],[Implement and Test]]+Table134[[#This Row],[Implement and Test]]+Table1345[[#This Row],[Implement and Test]]</f>
        <v>0</v>
      </c>
      <c r="G15">
        <f>Table1[[#This Row],[Monitoring and Controlling]]+Table13[[#This Row],[Monitoring and Controlling]]+Table134[[#This Row],[Monitoring and Controlling]]+Table1345[[#This Row],[Monitoring and Controlling]]</f>
        <v>4.25</v>
      </c>
      <c r="H15">
        <f>Table1[[#This Row],[Deploy]]+Table13[[#This Row],[Deploy]]+Table134[[#This Row],[Deploy]]+Table1345[[#This Row],[Deploy]]</f>
        <v>12.75</v>
      </c>
      <c r="I15">
        <f t="shared" ref="I15" si="1">SUM(B15:H15)</f>
        <v>17</v>
      </c>
    </row>
    <row r="16" spans="1:9" ht="16.5" thickTop="1" thickBot="1" x14ac:dyDescent="0.3">
      <c r="A16" s="1" t="s">
        <v>21</v>
      </c>
      <c r="B16" s="1">
        <f>SUM(B2:B15)</f>
        <v>26.75</v>
      </c>
      <c r="C16" s="1">
        <f t="shared" ref="C16:H16" si="2">SUM(C2:C15)</f>
        <v>49.5</v>
      </c>
      <c r="D16" s="1">
        <f t="shared" si="2"/>
        <v>37</v>
      </c>
      <c r="E16" s="1">
        <f t="shared" si="2"/>
        <v>50.5</v>
      </c>
      <c r="F16" s="1">
        <f t="shared" si="2"/>
        <v>107.5</v>
      </c>
      <c r="G16" s="1">
        <f t="shared" si="2"/>
        <v>36</v>
      </c>
      <c r="H16" s="1">
        <f t="shared" si="2"/>
        <v>29.25</v>
      </c>
      <c r="I16" s="1">
        <f>SUM(I2:I15)</f>
        <v>336.5</v>
      </c>
    </row>
    <row r="17" spans="1:9" ht="15.75" thickTop="1" x14ac:dyDescent="0.25"/>
    <row r="18" spans="1:9" x14ac:dyDescent="0.25">
      <c r="B18">
        <v>15</v>
      </c>
      <c r="C18">
        <v>20</v>
      </c>
      <c r="D18">
        <v>32</v>
      </c>
      <c r="E18">
        <v>12</v>
      </c>
      <c r="F18" s="15">
        <v>201</v>
      </c>
      <c r="G18">
        <v>60</v>
      </c>
      <c r="H18">
        <v>37</v>
      </c>
      <c r="I18">
        <v>377</v>
      </c>
    </row>
    <row r="22" spans="1:9" x14ac:dyDescent="0.25">
      <c r="A22" s="15"/>
      <c r="B2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workbookViewId="0">
      <selection activeCell="F23" sqref="F23"/>
    </sheetView>
  </sheetViews>
  <sheetFormatPr defaultRowHeight="15" x14ac:dyDescent="0.25"/>
  <cols>
    <col min="1" max="1" width="3.7109375" customWidth="1"/>
    <col min="2" max="2" width="22.42578125" customWidth="1"/>
    <col min="4" max="4" width="18.7109375" customWidth="1"/>
    <col min="5" max="5" width="13.5703125" customWidth="1"/>
    <col min="6" max="6" width="14.7109375" customWidth="1"/>
    <col min="7" max="7" width="17.5703125" customWidth="1"/>
    <col min="8" max="8" width="10.140625" bestFit="1" customWidth="1"/>
    <col min="9" max="9" width="13.7109375" customWidth="1"/>
    <col min="12" max="12" width="32.7109375" customWidth="1"/>
    <col min="14" max="14" width="12.85546875" bestFit="1" customWidth="1"/>
    <col min="15" max="15" width="10.5703125" bestFit="1" customWidth="1"/>
    <col min="16" max="16" width="11.7109375" bestFit="1" customWidth="1"/>
    <col min="17" max="17" width="10.5703125" bestFit="1" customWidth="1"/>
  </cols>
  <sheetData>
    <row r="1" spans="1:17" ht="45.6" customHeight="1" thickBot="1" x14ac:dyDescent="0.3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.75" thickBot="1" x14ac:dyDescent="0.3">
      <c r="A2" s="6">
        <v>1</v>
      </c>
      <c r="B2" s="8" t="s">
        <v>0</v>
      </c>
      <c r="C2" s="7">
        <f>'Total Hrs'!B16</f>
        <v>26.75</v>
      </c>
      <c r="D2" s="10">
        <f>I2*D16</f>
        <v>997.32499999999993</v>
      </c>
      <c r="E2" s="10">
        <v>0</v>
      </c>
      <c r="F2" s="10">
        <f>H2*F$16</f>
        <v>505.81250000000006</v>
      </c>
      <c r="G2" s="10">
        <v>3403.2</v>
      </c>
      <c r="H2">
        <f>Isaac!B16</f>
        <v>6.25</v>
      </c>
      <c r="I2">
        <f>C2-H2</f>
        <v>20.5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5.75" thickBot="1" x14ac:dyDescent="0.3">
      <c r="A3" s="11">
        <v>2</v>
      </c>
      <c r="B3" s="13" t="s">
        <v>1</v>
      </c>
      <c r="C3" s="12">
        <f>'Total Hrs'!C16</f>
        <v>49.5</v>
      </c>
      <c r="D3" s="14">
        <f>I3*D16</f>
        <v>2067.625</v>
      </c>
      <c r="E3" s="14">
        <v>0</v>
      </c>
      <c r="F3" s="14">
        <f t="shared" ref="F3:F8" si="0">H3*F$16</f>
        <v>566.51</v>
      </c>
      <c r="G3" s="14">
        <v>4537.6000000000004</v>
      </c>
      <c r="H3">
        <f>Isaac!C16</f>
        <v>7</v>
      </c>
      <c r="I3">
        <f t="shared" ref="I3:I8" si="1">C3-H3</f>
        <v>42.5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.75" thickBot="1" x14ac:dyDescent="0.3">
      <c r="A4" s="6">
        <v>3</v>
      </c>
      <c r="B4" s="8" t="s">
        <v>2</v>
      </c>
      <c r="C4" s="7">
        <f>'Total Hrs'!D16</f>
        <v>37</v>
      </c>
      <c r="D4" s="10">
        <f>I4*D16</f>
        <v>1435.175</v>
      </c>
      <c r="E4" s="10">
        <v>0</v>
      </c>
      <c r="F4" s="10">
        <f t="shared" si="0"/>
        <v>606.97500000000002</v>
      </c>
      <c r="G4" s="10">
        <v>7260.16</v>
      </c>
      <c r="H4">
        <f>Isaac!D16</f>
        <v>7.5</v>
      </c>
      <c r="I4">
        <f t="shared" si="1"/>
        <v>29.5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.75" thickBot="1" x14ac:dyDescent="0.3">
      <c r="A5" s="11">
        <v>4</v>
      </c>
      <c r="B5" s="13" t="s">
        <v>3</v>
      </c>
      <c r="C5" s="12">
        <v>70</v>
      </c>
      <c r="D5" s="14">
        <v>0</v>
      </c>
      <c r="E5" s="14">
        <f>I5*E16</f>
        <v>1855</v>
      </c>
      <c r="F5" s="14">
        <f t="shared" si="0"/>
        <v>1375.8100000000002</v>
      </c>
      <c r="G5" s="14">
        <v>1680</v>
      </c>
      <c r="H5">
        <f>Isaac!E16</f>
        <v>17</v>
      </c>
      <c r="I5">
        <f t="shared" si="1"/>
        <v>53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5.75" thickBot="1" x14ac:dyDescent="0.3">
      <c r="A6" s="6">
        <v>5</v>
      </c>
      <c r="B6" s="8" t="s">
        <v>37</v>
      </c>
      <c r="C6" s="7">
        <f>'Total Hrs'!F16</f>
        <v>107.5</v>
      </c>
      <c r="D6" s="10">
        <v>0</v>
      </c>
      <c r="E6" s="10">
        <f>I6*E16</f>
        <v>3465</v>
      </c>
      <c r="F6" s="10">
        <f t="shared" si="0"/>
        <v>687.90500000000009</v>
      </c>
      <c r="G6" s="10">
        <v>25200</v>
      </c>
      <c r="H6">
        <f>Isaac!F16</f>
        <v>8.5</v>
      </c>
      <c r="I6">
        <f t="shared" si="1"/>
        <v>99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30.75" thickBot="1" x14ac:dyDescent="0.3">
      <c r="A7" s="11">
        <v>6</v>
      </c>
      <c r="B7" s="13" t="s">
        <v>4</v>
      </c>
      <c r="C7" s="12">
        <f>'Total Hrs'!G16</f>
        <v>36</v>
      </c>
      <c r="D7" s="14">
        <f>I7*D16</f>
        <v>1118.95</v>
      </c>
      <c r="E7" s="14">
        <v>0</v>
      </c>
      <c r="F7" s="14">
        <f t="shared" si="0"/>
        <v>1052.0900000000001</v>
      </c>
      <c r="G7" s="14">
        <v>4764.4799999999996</v>
      </c>
      <c r="H7">
        <f>Isaac!G16</f>
        <v>13</v>
      </c>
      <c r="I7">
        <f t="shared" si="1"/>
        <v>23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.75" thickBot="1" x14ac:dyDescent="0.3">
      <c r="A8" s="6">
        <v>7</v>
      </c>
      <c r="B8" s="8" t="s">
        <v>5</v>
      </c>
      <c r="C8" s="7">
        <f>'Total Hrs'!H16</f>
        <v>29.25</v>
      </c>
      <c r="D8" s="10">
        <f>I8*D16</f>
        <v>875.69999999999993</v>
      </c>
      <c r="E8" s="10">
        <v>0</v>
      </c>
      <c r="F8" s="10">
        <f t="shared" si="0"/>
        <v>910.46250000000009</v>
      </c>
      <c r="G8" s="10">
        <v>8394.56</v>
      </c>
      <c r="H8">
        <f>Isaac!H16</f>
        <v>11.25</v>
      </c>
      <c r="I8">
        <f t="shared" si="1"/>
        <v>18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.75" thickBot="1" x14ac:dyDescent="0.3">
      <c r="A9" s="47" t="s">
        <v>30</v>
      </c>
      <c r="B9" s="48"/>
      <c r="C9" s="13">
        <f>SUM(C2:C8)</f>
        <v>356</v>
      </c>
      <c r="D9" s="16">
        <f>SUM(D2:D8)</f>
        <v>6494.7749999999996</v>
      </c>
      <c r="E9" s="16">
        <f>SUM(E2:E8)</f>
        <v>5320</v>
      </c>
      <c r="F9" s="16">
        <f>SUM(F2:F8)</f>
        <v>5705.5650000000005</v>
      </c>
      <c r="G9" s="16">
        <f>SUM(D9:F9)</f>
        <v>17520.34</v>
      </c>
      <c r="K9" s="47" t="s">
        <v>30</v>
      </c>
      <c r="L9" s="48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5" customHeight="1" x14ac:dyDescent="0.25">
      <c r="A10" s="49" t="s">
        <v>31</v>
      </c>
      <c r="B10" s="50"/>
      <c r="C10" s="50"/>
      <c r="D10" s="50"/>
      <c r="E10" s="50"/>
      <c r="F10" s="50"/>
      <c r="G10" s="51"/>
      <c r="H10">
        <v>3400</v>
      </c>
      <c r="I10" s="9">
        <f>G9+H10</f>
        <v>20920.34</v>
      </c>
      <c r="K10" s="49" t="s">
        <v>31</v>
      </c>
      <c r="L10" s="50"/>
      <c r="M10" s="50"/>
      <c r="N10" s="50"/>
      <c r="O10" s="50"/>
      <c r="P10" s="50"/>
      <c r="Q10" s="51"/>
    </row>
    <row r="11" spans="1:17" ht="14.45" customHeight="1" x14ac:dyDescent="0.25">
      <c r="A11" s="52" t="s">
        <v>32</v>
      </c>
      <c r="B11" s="53"/>
      <c r="C11" s="53"/>
      <c r="D11" s="53"/>
      <c r="E11" s="53"/>
      <c r="F11" s="53"/>
      <c r="G11" s="54"/>
      <c r="I11" s="9">
        <f>O22-I10</f>
        <v>-791.34000000000015</v>
      </c>
      <c r="K11" s="52" t="s">
        <v>32</v>
      </c>
      <c r="L11" s="53"/>
      <c r="M11" s="53"/>
      <c r="N11" s="53"/>
      <c r="O11" s="53"/>
      <c r="P11" s="53"/>
      <c r="Q11" s="54"/>
    </row>
    <row r="12" spans="1:17" ht="14.45" customHeight="1" x14ac:dyDescent="0.25">
      <c r="A12" s="52" t="s">
        <v>33</v>
      </c>
      <c r="B12" s="53"/>
      <c r="C12" s="53"/>
      <c r="D12" s="53"/>
      <c r="E12" s="53"/>
      <c r="F12" s="53"/>
      <c r="G12" s="54"/>
      <c r="K12" s="52" t="s">
        <v>33</v>
      </c>
      <c r="L12" s="53"/>
      <c r="M12" s="53"/>
      <c r="N12" s="53"/>
      <c r="O12" s="53"/>
      <c r="P12" s="53"/>
      <c r="Q12" s="54"/>
    </row>
    <row r="13" spans="1:17" ht="14.45" customHeight="1" x14ac:dyDescent="0.25">
      <c r="A13" s="52" t="s">
        <v>34</v>
      </c>
      <c r="B13" s="53"/>
      <c r="C13" s="53"/>
      <c r="D13" s="53"/>
      <c r="E13" s="53"/>
      <c r="F13" s="53"/>
      <c r="G13" s="54"/>
      <c r="K13" s="52" t="s">
        <v>34</v>
      </c>
      <c r="L13" s="53"/>
      <c r="M13" s="53"/>
      <c r="N13" s="53"/>
      <c r="O13" s="53"/>
      <c r="P13" s="53"/>
      <c r="Q13" s="54"/>
    </row>
    <row r="14" spans="1:17" ht="15" customHeight="1" thickBot="1" x14ac:dyDescent="0.3">
      <c r="A14" s="44" t="s">
        <v>40</v>
      </c>
      <c r="B14" s="45"/>
      <c r="C14" s="45"/>
      <c r="D14" s="45"/>
      <c r="E14" s="45"/>
      <c r="F14" s="45"/>
      <c r="G14" s="46"/>
      <c r="K14" s="44" t="s">
        <v>35</v>
      </c>
      <c r="L14" s="45"/>
      <c r="M14" s="45"/>
      <c r="N14" s="45"/>
      <c r="O14" s="45"/>
      <c r="P14" s="45"/>
      <c r="Q14" s="46"/>
    </row>
    <row r="15" spans="1:17" x14ac:dyDescent="0.25">
      <c r="D15" s="9"/>
      <c r="E15" s="9"/>
      <c r="F15" s="9"/>
      <c r="G15" s="9"/>
    </row>
    <row r="16" spans="1:17" x14ac:dyDescent="0.25">
      <c r="D16">
        <v>48.65</v>
      </c>
      <c r="E16">
        <v>35</v>
      </c>
      <c r="F16">
        <v>80.930000000000007</v>
      </c>
      <c r="M16">
        <f>SUM(M2:M8)</f>
        <v>377</v>
      </c>
    </row>
    <row r="17" spans="4:15" x14ac:dyDescent="0.25">
      <c r="M17">
        <f>M9-M16</f>
        <v>0</v>
      </c>
    </row>
    <row r="19" spans="4:15" x14ac:dyDescent="0.25">
      <c r="N19" s="9">
        <f>3400+G9</f>
        <v>20920.34</v>
      </c>
    </row>
    <row r="20" spans="4:15" x14ac:dyDescent="0.25">
      <c r="G20" s="9"/>
      <c r="O20" s="9">
        <f>Q9/4</f>
        <v>16729</v>
      </c>
    </row>
    <row r="21" spans="4:15" x14ac:dyDescent="0.25">
      <c r="D21" s="20">
        <v>16644.64</v>
      </c>
      <c r="O21" s="18">
        <v>3400</v>
      </c>
    </row>
    <row r="22" spans="4:15" x14ac:dyDescent="0.25">
      <c r="D22" s="9">
        <v>3400</v>
      </c>
      <c r="O22" s="9">
        <f>SUM(O20:O21)</f>
        <v>20129</v>
      </c>
    </row>
    <row r="23" spans="4:15" x14ac:dyDescent="0.25">
      <c r="D23" s="9">
        <f>D21+D22</f>
        <v>20044.64</v>
      </c>
    </row>
    <row r="25" spans="4:15" ht="15.75" thickBot="1" x14ac:dyDescent="0.3"/>
    <row r="26" spans="4:15" ht="15.75" thickBot="1" x14ac:dyDescent="0.3">
      <c r="D26" s="21">
        <v>20129</v>
      </c>
    </row>
    <row r="27" spans="4:15" x14ac:dyDescent="0.25">
      <c r="D27" s="9">
        <f>D26-D23</f>
        <v>84.360000000000582</v>
      </c>
    </row>
    <row r="29" spans="4:15" x14ac:dyDescent="0.25">
      <c r="D29" s="40">
        <v>84.360000000000582</v>
      </c>
    </row>
    <row r="37" spans="4:8" x14ac:dyDescent="0.25">
      <c r="D37">
        <v>30.25</v>
      </c>
      <c r="E37" s="40">
        <v>1167.5999999999999</v>
      </c>
      <c r="F37" s="40">
        <v>0</v>
      </c>
      <c r="G37" s="40">
        <v>505.81250000000006</v>
      </c>
      <c r="H37" s="40">
        <v>3403.2</v>
      </c>
    </row>
    <row r="38" spans="4:8" x14ac:dyDescent="0.25">
      <c r="D38">
        <v>33</v>
      </c>
      <c r="E38" s="40">
        <v>1264.8999999999999</v>
      </c>
      <c r="F38" s="40">
        <v>0</v>
      </c>
      <c r="G38" s="40">
        <v>566.51</v>
      </c>
      <c r="H38" s="40">
        <v>4537.6000000000004</v>
      </c>
    </row>
    <row r="39" spans="4:8" x14ac:dyDescent="0.25">
      <c r="D39">
        <v>40</v>
      </c>
      <c r="E39" s="40">
        <v>1581.125</v>
      </c>
      <c r="F39" s="40">
        <v>0</v>
      </c>
      <c r="G39" s="40">
        <v>606.97500000000002</v>
      </c>
      <c r="H39" s="40">
        <v>7260.16</v>
      </c>
    </row>
    <row r="40" spans="4:8" x14ac:dyDescent="0.25">
      <c r="D40">
        <v>70</v>
      </c>
      <c r="E40" s="40">
        <v>0</v>
      </c>
      <c r="F40" s="40">
        <v>1855</v>
      </c>
      <c r="G40" s="40">
        <v>1375.8100000000002</v>
      </c>
      <c r="H40" s="40">
        <v>1680</v>
      </c>
    </row>
    <row r="41" spans="4:8" x14ac:dyDescent="0.25">
      <c r="D41">
        <v>107.5</v>
      </c>
      <c r="E41" s="40">
        <v>0</v>
      </c>
      <c r="F41" s="40">
        <v>3465</v>
      </c>
      <c r="G41" s="40">
        <v>687.90500000000009</v>
      </c>
      <c r="H41" s="40">
        <v>25200</v>
      </c>
    </row>
    <row r="42" spans="4:8" x14ac:dyDescent="0.25">
      <c r="D42">
        <v>28</v>
      </c>
      <c r="E42" s="40">
        <v>729.75</v>
      </c>
      <c r="F42" s="40">
        <v>0</v>
      </c>
      <c r="G42" s="40">
        <v>1052.0900000000001</v>
      </c>
      <c r="H42" s="40">
        <v>4764.4799999999996</v>
      </c>
    </row>
    <row r="43" spans="4:8" x14ac:dyDescent="0.25">
      <c r="D43">
        <v>29.25</v>
      </c>
      <c r="E43" s="40">
        <v>875.69999999999993</v>
      </c>
      <c r="F43" s="40">
        <v>0</v>
      </c>
      <c r="G43" s="40">
        <v>910.46250000000009</v>
      </c>
      <c r="H43" s="40">
        <v>8394.56</v>
      </c>
    </row>
    <row r="44" spans="4:8" x14ac:dyDescent="0.25">
      <c r="D44">
        <v>338</v>
      </c>
      <c r="E44" s="40">
        <v>5619.0749999999998</v>
      </c>
      <c r="F44" s="40">
        <v>5320</v>
      </c>
      <c r="G44" s="40">
        <v>5705.5650000000005</v>
      </c>
      <c r="H44" s="40">
        <v>16644.64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M2"/>
  <sheetViews>
    <sheetView workbookViewId="0">
      <selection activeCell="M3" sqref="M3"/>
    </sheetView>
  </sheetViews>
  <sheetFormatPr defaultRowHeight="15" x14ac:dyDescent="0.25"/>
  <sheetData>
    <row r="2" spans="11:13" x14ac:dyDescent="0.25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Greg</vt:lpstr>
      <vt:lpstr>Ryan</vt:lpstr>
      <vt:lpstr>Andrew</vt:lpstr>
      <vt:lpstr>Isaac</vt:lpstr>
      <vt:lpstr>Contributions</vt:lpstr>
      <vt:lpstr>Total Hrs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 G</cp:lastModifiedBy>
  <dcterms:created xsi:type="dcterms:W3CDTF">2018-10-07T00:04:57Z</dcterms:created>
  <dcterms:modified xsi:type="dcterms:W3CDTF">2018-10-17T03:24:16Z</dcterms:modified>
</cp:coreProperties>
</file>