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celyn\Documents\GitHub\CSC3600\Report\"/>
    </mc:Choice>
  </mc:AlternateContent>
  <bookViews>
    <workbookView xWindow="0" yWindow="0" windowWidth="23040" windowHeight="9396" activeTab="5"/>
  </bookViews>
  <sheets>
    <sheet name="Greg" sheetId="2" r:id="rId1"/>
    <sheet name="Ryan" sheetId="4" r:id="rId2"/>
    <sheet name="Andrew" sheetId="6" r:id="rId3"/>
    <sheet name="Isaac" sheetId="8" r:id="rId4"/>
    <sheet name="Total Hrs" sheetId="10" r:id="rId5"/>
    <sheet name="Sheet1" sheetId="11" r:id="rId6"/>
    <sheet name="Sheet2" sheetId="12" r:id="rId7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1" l="1"/>
  <c r="C7" i="11"/>
  <c r="C6" i="11"/>
  <c r="C4" i="11"/>
  <c r="C3" i="11"/>
  <c r="C2" i="11"/>
  <c r="I2" i="11"/>
  <c r="D2" i="11"/>
  <c r="I3" i="11"/>
  <c r="D3" i="11"/>
  <c r="I4" i="11"/>
  <c r="D4" i="11"/>
  <c r="I7" i="11"/>
  <c r="D7" i="11"/>
  <c r="I8" i="11"/>
  <c r="D8" i="11"/>
  <c r="D9" i="11"/>
  <c r="I6" i="11"/>
  <c r="E6" i="11"/>
  <c r="E9" i="11"/>
  <c r="G9" i="11"/>
  <c r="I10" i="11"/>
  <c r="I11" i="11"/>
  <c r="N19" i="11"/>
  <c r="M2" i="12"/>
  <c r="L2" i="12"/>
  <c r="K2" i="12"/>
  <c r="M16" i="11"/>
  <c r="M17" i="11"/>
  <c r="O22" i="11"/>
  <c r="O20" i="11"/>
  <c r="H8" i="11"/>
  <c r="H7" i="11"/>
  <c r="H6" i="11"/>
  <c r="H5" i="11"/>
  <c r="H4" i="11"/>
  <c r="H3" i="11"/>
  <c r="H2" i="11"/>
  <c r="F2" i="11"/>
  <c r="F3" i="11"/>
  <c r="F4" i="11"/>
  <c r="F5" i="11"/>
  <c r="F6" i="11"/>
  <c r="F7" i="11"/>
  <c r="F8" i="11"/>
  <c r="F9" i="11"/>
  <c r="I5" i="11"/>
  <c r="E5" i="11"/>
  <c r="C9" i="11"/>
  <c r="B3" i="10"/>
  <c r="C3" i="10"/>
  <c r="D3" i="10"/>
  <c r="E3" i="10"/>
  <c r="F3" i="10"/>
  <c r="G3" i="10"/>
  <c r="H3" i="10"/>
  <c r="H2" i="10"/>
  <c r="H4" i="10"/>
  <c r="H5" i="10"/>
  <c r="H6" i="10"/>
  <c r="H7" i="10"/>
  <c r="H8" i="10"/>
  <c r="H9" i="10"/>
  <c r="H10" i="10"/>
  <c r="H11" i="10"/>
  <c r="H12" i="10"/>
  <c r="H13" i="10"/>
  <c r="H14" i="10"/>
  <c r="H15" i="10"/>
  <c r="B4" i="10"/>
  <c r="D4" i="10"/>
  <c r="C4" i="10"/>
  <c r="G4" i="10"/>
  <c r="E4" i="10"/>
  <c r="F4" i="10"/>
  <c r="I4" i="10"/>
  <c r="B5" i="10"/>
  <c r="C5" i="10"/>
  <c r="D5" i="10"/>
  <c r="E5" i="10"/>
  <c r="F5" i="10"/>
  <c r="G5" i="10"/>
  <c r="B6" i="10"/>
  <c r="C6" i="10"/>
  <c r="D6" i="10"/>
  <c r="E6" i="10"/>
  <c r="F6" i="10"/>
  <c r="G6" i="10"/>
  <c r="B7" i="10"/>
  <c r="C7" i="10"/>
  <c r="D7" i="10"/>
  <c r="E7" i="10"/>
  <c r="F7" i="10"/>
  <c r="G7" i="10"/>
  <c r="B8" i="10"/>
  <c r="C8" i="10"/>
  <c r="G8" i="10"/>
  <c r="D8" i="10"/>
  <c r="E8" i="10"/>
  <c r="F8" i="10"/>
  <c r="I8" i="10"/>
  <c r="B9" i="10"/>
  <c r="C9" i="10"/>
  <c r="D9" i="10"/>
  <c r="E9" i="10"/>
  <c r="F9" i="10"/>
  <c r="G9" i="10"/>
  <c r="B10" i="10"/>
  <c r="C10" i="10"/>
  <c r="D10" i="10"/>
  <c r="E10" i="10"/>
  <c r="F10" i="10"/>
  <c r="G10" i="10"/>
  <c r="B11" i="10"/>
  <c r="C11" i="10"/>
  <c r="D11" i="10"/>
  <c r="E11" i="10"/>
  <c r="F11" i="10"/>
  <c r="G11" i="10"/>
  <c r="B12" i="10"/>
  <c r="C12" i="10"/>
  <c r="D12" i="10"/>
  <c r="E12" i="10"/>
  <c r="F12" i="10"/>
  <c r="G12" i="10"/>
  <c r="B13" i="10"/>
  <c r="C13" i="10"/>
  <c r="D13" i="10"/>
  <c r="E13" i="10"/>
  <c r="F13" i="10"/>
  <c r="G13" i="10"/>
  <c r="B14" i="10"/>
  <c r="C14" i="10"/>
  <c r="D14" i="10"/>
  <c r="E14" i="10"/>
  <c r="F14" i="10"/>
  <c r="G14" i="10"/>
  <c r="C2" i="10"/>
  <c r="D2" i="10"/>
  <c r="E2" i="10"/>
  <c r="F2" i="10"/>
  <c r="G2" i="10"/>
  <c r="B2" i="10"/>
  <c r="I6" i="10"/>
  <c r="I2" i="8"/>
  <c r="I3" i="8"/>
  <c r="I4" i="8"/>
  <c r="I5" i="8"/>
  <c r="I6" i="8"/>
  <c r="I7" i="8"/>
  <c r="I8" i="8"/>
  <c r="I9" i="8"/>
  <c r="I10" i="8"/>
  <c r="I11" i="8"/>
  <c r="I12" i="8"/>
  <c r="I13" i="8"/>
  <c r="I15" i="8"/>
  <c r="H15" i="8"/>
  <c r="G15" i="8"/>
  <c r="F15" i="8"/>
  <c r="E15" i="8"/>
  <c r="D15" i="8"/>
  <c r="C15" i="8"/>
  <c r="B15" i="8"/>
  <c r="I2" i="6"/>
  <c r="I3" i="6"/>
  <c r="I4" i="6"/>
  <c r="I5" i="6"/>
  <c r="I6" i="6"/>
  <c r="I7" i="6"/>
  <c r="I8" i="6"/>
  <c r="I9" i="6"/>
  <c r="I10" i="6"/>
  <c r="I11" i="6"/>
  <c r="I12" i="6"/>
  <c r="I13" i="6"/>
  <c r="I15" i="6"/>
  <c r="H15" i="6"/>
  <c r="G15" i="6"/>
  <c r="F15" i="6"/>
  <c r="E15" i="6"/>
  <c r="D15" i="6"/>
  <c r="C15" i="6"/>
  <c r="B15" i="6"/>
  <c r="I2" i="4"/>
  <c r="I3" i="4"/>
  <c r="I4" i="4"/>
  <c r="I5" i="4"/>
  <c r="I6" i="4"/>
  <c r="I7" i="4"/>
  <c r="I8" i="4"/>
  <c r="I9" i="4"/>
  <c r="I10" i="4"/>
  <c r="I11" i="4"/>
  <c r="I12" i="4"/>
  <c r="I13" i="4"/>
  <c r="H15" i="4"/>
  <c r="G15" i="4"/>
  <c r="F15" i="4"/>
  <c r="E15" i="4"/>
  <c r="D15" i="4"/>
  <c r="C15" i="4"/>
  <c r="B15" i="4"/>
  <c r="B15" i="2"/>
  <c r="C15" i="2"/>
  <c r="D15" i="2"/>
  <c r="E15" i="2"/>
  <c r="F15" i="2"/>
  <c r="G15" i="2"/>
  <c r="H15" i="2"/>
  <c r="I2" i="2"/>
  <c r="I3" i="2"/>
  <c r="I13" i="2"/>
  <c r="I15" i="2"/>
  <c r="I4" i="2"/>
  <c r="I5" i="2"/>
  <c r="I6" i="2"/>
  <c r="I7" i="2"/>
  <c r="I8" i="2"/>
  <c r="I9" i="2"/>
  <c r="I10" i="2"/>
  <c r="I11" i="2"/>
  <c r="I12" i="2"/>
  <c r="I13" i="10"/>
  <c r="G15" i="10"/>
  <c r="I12" i="10"/>
  <c r="I11" i="10"/>
  <c r="I10" i="10"/>
  <c r="I9" i="10"/>
  <c r="E15" i="10"/>
  <c r="I5" i="10"/>
  <c r="C15" i="10"/>
  <c r="I15" i="4"/>
  <c r="I7" i="10"/>
  <c r="I3" i="10"/>
  <c r="I2" i="10"/>
  <c r="B15" i="10"/>
  <c r="F15" i="10"/>
  <c r="D15" i="10"/>
  <c r="I15" i="10"/>
</calcChain>
</file>

<file path=xl/sharedStrings.xml><?xml version="1.0" encoding="utf-8"?>
<sst xmlns="http://schemas.openxmlformats.org/spreadsheetml/2006/main" count="157" uniqueCount="41">
  <si>
    <t>Initialising</t>
  </si>
  <si>
    <t>Discover and understand the details of the problem</t>
  </si>
  <si>
    <t>Create the project plan.</t>
  </si>
  <si>
    <t>Design Components</t>
  </si>
  <si>
    <t>Monitoring and Controlling</t>
  </si>
  <si>
    <t>Deploy</t>
  </si>
  <si>
    <t>Week 1</t>
  </si>
  <si>
    <t>Implement and Test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</si>
  <si>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</si>
  <si>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</si>
  <si>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</si>
  <si>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</si>
  <si>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</si>
  <si>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</si>
  <si>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</si>
  <si>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</si>
  <si>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</si>
  <si>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</si>
  <si>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</si>
  <si>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</si>
  <si>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Weekly Total</t>
  </si>
  <si>
    <t>Total</t>
  </si>
  <si>
    <t>Column1</t>
  </si>
  <si>
    <t>ID</t>
  </si>
  <si>
    <t>Phase</t>
  </si>
  <si>
    <r>
      <t>Hours</t>
    </r>
    <r>
      <rPr>
        <b/>
        <vertAlign val="superscript"/>
        <sz val="11"/>
        <color rgb="FFFFFFFF"/>
        <rFont val="Calibri"/>
        <family val="2"/>
        <scheme val="minor"/>
      </rPr>
      <t>(4)</t>
    </r>
  </si>
  <si>
    <r>
      <t>Cost (Business Analyst Rate</t>
    </r>
    <r>
      <rPr>
        <b/>
        <vertAlign val="superscript"/>
        <sz val="11"/>
        <color rgb="FFFFFFFF"/>
        <rFont val="Calibri"/>
        <family val="2"/>
        <scheme val="minor"/>
      </rPr>
      <t>(1)</t>
    </r>
    <r>
      <rPr>
        <b/>
        <sz val="11"/>
        <color rgb="FFFFFFFF"/>
        <rFont val="Calibri"/>
        <family val="2"/>
        <scheme val="minor"/>
      </rPr>
      <t>)</t>
    </r>
  </si>
  <si>
    <r>
      <t>Cost (Programmer Rate</t>
    </r>
    <r>
      <rPr>
        <b/>
        <vertAlign val="superscript"/>
        <sz val="11"/>
        <color rgb="FFFFFFFF"/>
        <rFont val="Calibri"/>
        <family val="2"/>
        <scheme val="minor"/>
      </rPr>
      <t>(2)</t>
    </r>
    <r>
      <rPr>
        <b/>
        <sz val="11"/>
        <color rgb="FFFFFFFF"/>
        <rFont val="Calibri"/>
        <family val="2"/>
        <scheme val="minor"/>
      </rPr>
      <t>)</t>
    </r>
  </si>
  <si>
    <r>
      <t>Cost (Project Manager Rate</t>
    </r>
    <r>
      <rPr>
        <b/>
        <vertAlign val="superscript"/>
        <sz val="11"/>
        <color rgb="FFFFFFFF"/>
        <rFont val="Calibri"/>
        <family val="2"/>
        <scheme val="minor"/>
      </rPr>
      <t>(3)</t>
    </r>
    <r>
      <rPr>
        <b/>
        <sz val="11"/>
        <color rgb="FFFFFFFF"/>
        <rFont val="Calibri"/>
        <family val="2"/>
        <scheme val="minor"/>
      </rPr>
      <t>)</t>
    </r>
  </si>
  <si>
    <t>Total Phase Cost</t>
  </si>
  <si>
    <t>Totals</t>
  </si>
  <si>
    <t>Notes:</t>
  </si>
  <si>
    <t xml:space="preserve">   1.   Business Analyst Hourly Rate-$48.65 (PayScale 2018).</t>
  </si>
  <si>
    <t xml:space="preserve">   2.   Programmer Hourly Rate-$35(PayScale 2018).</t>
  </si>
  <si>
    <t xml:space="preserve">   3.   Project Manager Hourly Rate-$80.93(PayScale 2018).</t>
  </si>
  <si>
    <t xml:space="preserve">   4.   Phase hours sourced from WBS, refer Table 1.</t>
  </si>
  <si>
    <t>Week Number</t>
  </si>
  <si>
    <t>Build all the program components, integrate and test.</t>
  </si>
  <si>
    <t>PM Hours</t>
  </si>
  <si>
    <t>BA/ Programmer Hours</t>
  </si>
  <si>
    <t xml:space="preserve">   4.   Phase hours sourced from Task Log Summary, refer Appendix XX.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</si>
</sst>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vertAlign val="superscript"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94B6D2"/>
        <bgColor indexed="64"/>
      </patternFill>
    </fill>
    <fill>
      <patternFill patternType="solid">
        <fgColor rgb="FFE9F0F6"/>
        <bgColor indexed="64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94B6D2"/>
      </left>
      <right/>
      <top style="medium">
        <color rgb="FF94B6D2"/>
      </top>
      <bottom style="medium">
        <color rgb="FF94B6D2"/>
      </bottom>
      <diagonal/>
    </border>
    <border>
      <left/>
      <right/>
      <top style="medium">
        <color rgb="FF94B6D2"/>
      </top>
      <bottom style="medium">
        <color rgb="FF94B6D2"/>
      </bottom>
      <diagonal/>
    </border>
    <border>
      <left/>
      <right style="medium">
        <color rgb="FF94B6D2"/>
      </right>
      <top style="medium">
        <color rgb="FF94B6D2"/>
      </top>
      <bottom style="medium">
        <color rgb="FF94B6D2"/>
      </bottom>
      <diagonal/>
    </border>
    <border>
      <left style="medium">
        <color rgb="FFBED3E4"/>
      </left>
      <right style="medium">
        <color rgb="FFBED3E4"/>
      </right>
      <top/>
      <bottom style="medium">
        <color rgb="FFBED3E4"/>
      </bottom>
      <diagonal/>
    </border>
    <border>
      <left/>
      <right style="medium">
        <color rgb="FFBED3E4"/>
      </right>
      <top/>
      <bottom style="medium">
        <color rgb="FFBED3E4"/>
      </bottom>
      <diagonal/>
    </border>
    <border>
      <left style="medium">
        <color rgb="FFBED3E4"/>
      </left>
      <right/>
      <top/>
      <bottom style="medium">
        <color rgb="FFBED3E4"/>
      </bottom>
      <diagonal/>
    </border>
    <border>
      <left style="medium">
        <color rgb="FFBED3E4"/>
      </left>
      <right/>
      <top/>
      <bottom/>
      <diagonal/>
    </border>
    <border>
      <left/>
      <right style="medium">
        <color rgb="FFBED3E4"/>
      </right>
      <top/>
      <bottom/>
      <diagonal/>
    </border>
    <border>
      <left/>
      <right/>
      <top/>
      <bottom style="medium">
        <color rgb="FFBED3E4"/>
      </bottom>
      <diagonal/>
    </border>
    <border>
      <left style="medium">
        <color rgb="FFBED3E4"/>
      </left>
      <right/>
      <top style="medium">
        <color rgb="FFBED3E4"/>
      </top>
      <bottom style="medium">
        <color rgb="FFBED3E4"/>
      </bottom>
      <diagonal/>
    </border>
    <border>
      <left/>
      <right style="medium">
        <color rgb="FFBED3E4"/>
      </right>
      <top style="medium">
        <color rgb="FFBED3E4"/>
      </top>
      <bottom style="medium">
        <color rgb="FFBED3E4"/>
      </bottom>
      <diagonal/>
    </border>
    <border>
      <left style="medium">
        <color rgb="FFBED3E4"/>
      </left>
      <right/>
      <top style="medium">
        <color rgb="FFBED3E4"/>
      </top>
      <bottom/>
      <diagonal/>
    </border>
    <border>
      <left/>
      <right/>
      <top style="medium">
        <color rgb="FFBED3E4"/>
      </top>
      <bottom/>
      <diagonal/>
    </border>
    <border>
      <left/>
      <right style="medium">
        <color rgb="FFBED3E4"/>
      </right>
      <top style="medium">
        <color rgb="FFBED3E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0">
    <xf numFmtId="0" fontId="0" fillId="0" borderId="0" xfId="0"/>
    <xf numFmtId="0" fontId="1" fillId="2" borderId="1" xfId="1"/>
    <xf numFmtId="0" fontId="2" fillId="0" borderId="0" xfId="0" applyFont="1"/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8" fontId="0" fillId="0" borderId="0" xfId="0" applyNumberFormat="1"/>
    <xf numFmtId="8" fontId="0" fillId="4" borderId="6" xfId="0" applyNumberForma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8" fontId="0" fillId="0" borderId="6" xfId="0" applyNumberFormat="1" applyBorder="1" applyAlignment="1">
      <alignment vertical="center" wrapText="1"/>
    </xf>
    <xf numFmtId="0" fontId="0" fillId="0" borderId="0" xfId="0" applyAlignment="1"/>
    <xf numFmtId="8" fontId="2" fillId="0" borderId="6" xfId="0" applyNumberFormat="1" applyFont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4" fontId="5" fillId="0" borderId="0" xfId="0" applyNumberFormat="1" applyFont="1"/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</cellXfs>
  <cellStyles count="2">
    <cellStyle name="Check Cell" xfId="1" builtinId="23"/>
    <cellStyle name="Normal" xfId="0" builtinId="0"/>
  </cellStyles>
  <dxfs count="5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333333333333333E-2"/>
          <c:y val="0.17273148148148151"/>
          <c:w val="0.93888888888888888"/>
          <c:h val="0.7152395013123359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Sheet1!$L$2:$L$8</c:f>
              <c:strCache>
                <c:ptCount val="7"/>
                <c:pt idx="0">
                  <c:v>Initialising</c:v>
                </c:pt>
                <c:pt idx="1">
                  <c:v>Discover and understand the details of the problem</c:v>
                </c:pt>
                <c:pt idx="2">
                  <c:v>Create the project plan.</c:v>
                </c:pt>
                <c:pt idx="3">
                  <c:v>Design Components</c:v>
                </c:pt>
                <c:pt idx="4">
                  <c:v>Build all the program components, integrate and test.</c:v>
                </c:pt>
                <c:pt idx="5">
                  <c:v>Monitoring and Controlling</c:v>
                </c:pt>
                <c:pt idx="6">
                  <c:v>Deploy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26.75</c:v>
                </c:pt>
                <c:pt idx="1">
                  <c:v>31.5</c:v>
                </c:pt>
                <c:pt idx="2">
                  <c:v>41.5</c:v>
                </c:pt>
                <c:pt idx="3">
                  <c:v>70</c:v>
                </c:pt>
                <c:pt idx="4">
                  <c:v>103.5</c:v>
                </c:pt>
                <c:pt idx="5">
                  <c:v>17.5</c:v>
                </c:pt>
                <c:pt idx="6">
                  <c:v>2.5</c:v>
                </c:pt>
              </c:numCache>
            </c:numRef>
          </c:val>
          <c:smooth val="0"/>
        </c:ser>
        <c:ser>
          <c:idx val="1"/>
          <c:order val="1"/>
          <c:tx>
            <c:v>Planned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Sheet1!$L$2:$L$8</c:f>
              <c:strCache>
                <c:ptCount val="7"/>
                <c:pt idx="0">
                  <c:v>Initialising</c:v>
                </c:pt>
                <c:pt idx="1">
                  <c:v>Discover and understand the details of the problem</c:v>
                </c:pt>
                <c:pt idx="2">
                  <c:v>Create the project plan.</c:v>
                </c:pt>
                <c:pt idx="3">
                  <c:v>Design Components</c:v>
                </c:pt>
                <c:pt idx="4">
                  <c:v>Build all the program components, integrate and test.</c:v>
                </c:pt>
                <c:pt idx="5">
                  <c:v>Monitoring and Controlling</c:v>
                </c:pt>
                <c:pt idx="6">
                  <c:v>Deploy</c:v>
                </c:pt>
              </c:strCache>
            </c:strRef>
          </c:cat>
          <c:val>
            <c:numRef>
              <c:f>Sheet1!$M$2:$M$8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32</c:v>
                </c:pt>
                <c:pt idx="3">
                  <c:v>12</c:v>
                </c:pt>
                <c:pt idx="4">
                  <c:v>240</c:v>
                </c:pt>
                <c:pt idx="5">
                  <c:v>21</c:v>
                </c:pt>
                <c:pt idx="6">
                  <c:v>37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1922368"/>
        <c:axId val="231925504"/>
      </c:lineChart>
      <c:catAx>
        <c:axId val="2319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25504"/>
        <c:crosses val="autoZero"/>
        <c:auto val="0"/>
        <c:lblAlgn val="ctr"/>
        <c:lblOffset val="100"/>
        <c:noMultiLvlLbl val="0"/>
      </c:catAx>
      <c:valAx>
        <c:axId val="2319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2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3</xdr:row>
      <xdr:rowOff>160020</xdr:rowOff>
    </xdr:from>
    <xdr:to>
      <xdr:col>17</xdr:col>
      <xdr:colOff>388620</xdr:colOff>
      <xdr:row>28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15" totalsRowShown="0">
  <autoFilter ref="A1:I15"/>
  <tableColumns count="9">
    <tableColumn id="1" name="Column1" dataDxfId="4"/>
    <tableColumn id="2" name="Initialising"/>
    <tableColumn id="3" name="Discover and understand the details of the problem"/>
    <tableColumn id="4" name="Create the project plan."/>
    <tableColumn id="5" name="Design Components"/>
    <tableColumn id="6" name="Implement and Test"/>
    <tableColumn id="7" name="Monitoring and Controlling"/>
    <tableColumn id="8" name="Deploy"/>
    <tableColumn id="9" name="Weekly Tot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I15" totalsRowShown="0">
  <autoFilter ref="A1:I15"/>
  <tableColumns count="9">
    <tableColumn id="1" name="Column1" dataDxfId="3"/>
    <tableColumn id="2" name="Initialising"/>
    <tableColumn id="3" name="Discover and understand the details of the problem"/>
    <tableColumn id="4" name="Create the project plan."/>
    <tableColumn id="5" name="Design Components"/>
    <tableColumn id="6" name="Implement and Test"/>
    <tableColumn id="7" name="Monitoring and Controlling"/>
    <tableColumn id="8" name="Deploy"/>
    <tableColumn id="9" name="Weekly Tot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I15" totalsRowShown="0">
  <autoFilter ref="A1:I15"/>
  <tableColumns count="9">
    <tableColumn id="1" name="Column1" dataDxfId="2"/>
    <tableColumn id="2" name="Initialising"/>
    <tableColumn id="3" name="Discover and understand the details of the problem"/>
    <tableColumn id="4" name="Create the project plan."/>
    <tableColumn id="5" name="Design Components"/>
    <tableColumn id="6" name="Implement and Test"/>
    <tableColumn id="7" name="Monitoring and Controlling"/>
    <tableColumn id="8" name="Deploy"/>
    <tableColumn id="9" name="Weekly Tot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A1:I15" totalsRowShown="0">
  <autoFilter ref="A1:I15"/>
  <tableColumns count="9">
    <tableColumn id="1" name="Column1" dataDxfId="1"/>
    <tableColumn id="2" name="Initialising"/>
    <tableColumn id="3" name="Discover and understand the details of the problem"/>
    <tableColumn id="4" name="Create the project plan."/>
    <tableColumn id="5" name="Design Components"/>
    <tableColumn id="6" name="Implement and Test"/>
    <tableColumn id="7" name="Monitoring and Controlling"/>
    <tableColumn id="8" name="Deploy"/>
    <tableColumn id="9" name="Weekly Tot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A1:I15" totalsRowShown="0">
  <autoFilter ref="A1:I15"/>
  <tableColumns count="9">
    <tableColumn id="1" name="Week Number" dataDxfId="0"/>
    <tableColumn id="2" name="Initialising"/>
    <tableColumn id="3" name="Discover and understand the details of the problem"/>
    <tableColumn id="4" name="Create the project plan."/>
    <tableColumn id="5" name="Design Components"/>
    <tableColumn id="6" name="Implement and Test"/>
    <tableColumn id="7" name="Monitoring and Controlling"/>
    <tableColumn id="8" name="Deploy"/>
    <tableColumn id="9" name="Weekly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22" sqref="D22"/>
    </sheetView>
  </sheetViews>
  <sheetFormatPr defaultRowHeight="14.4" x14ac:dyDescent="0.3"/>
  <cols>
    <col min="1" max="1" width="11.44140625" customWidth="1"/>
    <col min="2" max="2" width="12.5546875" bestFit="1" customWidth="1"/>
    <col min="3" max="3" width="50" bestFit="1" customWidth="1"/>
    <col min="4" max="4" width="24.5546875" bestFit="1" customWidth="1"/>
    <col min="5" max="6" width="21.33203125" bestFit="1" customWidth="1"/>
    <col min="7" max="7" width="27.88671875" bestFit="1" customWidth="1"/>
    <col min="8" max="8" width="9.5546875" bestFit="1" customWidth="1"/>
    <col min="9" max="9" width="15" bestFit="1" customWidth="1"/>
  </cols>
  <sheetData>
    <row r="1" spans="1:9" x14ac:dyDescent="0.3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3">
      <c r="A2" s="2" t="s">
        <v>6</v>
      </c>
      <c r="B2">
        <v>5</v>
      </c>
      <c r="C2">
        <v>1</v>
      </c>
      <c r="D2">
        <v>3</v>
      </c>
      <c r="I2">
        <f>SUM(B2:H2)</f>
        <v>9</v>
      </c>
    </row>
    <row r="3" spans="1:9" x14ac:dyDescent="0.3">
      <c r="A3" s="2" t="s">
        <v>8</v>
      </c>
      <c r="B3">
        <v>3</v>
      </c>
      <c r="C3">
        <v>3</v>
      </c>
      <c r="D3">
        <v>4</v>
      </c>
      <c r="I3">
        <f t="shared" ref="I3:I13" si="0">SUM(B3:H3)</f>
        <v>10</v>
      </c>
    </row>
    <row r="4" spans="1:9" x14ac:dyDescent="0.3">
      <c r="A4" s="2" t="s">
        <v>9</v>
      </c>
      <c r="D4">
        <v>3</v>
      </c>
      <c r="E4">
        <v>1</v>
      </c>
      <c r="F4">
        <v>3</v>
      </c>
      <c r="I4">
        <f t="shared" si="0"/>
        <v>7</v>
      </c>
    </row>
    <row r="5" spans="1:9" x14ac:dyDescent="0.3">
      <c r="A5" s="2" t="s">
        <v>10</v>
      </c>
      <c r="F5">
        <v>12</v>
      </c>
      <c r="I5">
        <f t="shared" si="0"/>
        <v>12</v>
      </c>
    </row>
    <row r="6" spans="1:9" x14ac:dyDescent="0.3">
      <c r="A6" s="2" t="s">
        <v>11</v>
      </c>
      <c r="F6">
        <v>10</v>
      </c>
      <c r="I6">
        <f t="shared" si="0"/>
        <v>10</v>
      </c>
    </row>
    <row r="7" spans="1:9" x14ac:dyDescent="0.3">
      <c r="A7" s="2" t="s">
        <v>12</v>
      </c>
      <c r="C7">
        <v>3</v>
      </c>
      <c r="E7">
        <v>1</v>
      </c>
      <c r="F7">
        <v>6</v>
      </c>
      <c r="I7">
        <f t="shared" si="0"/>
        <v>10</v>
      </c>
    </row>
    <row r="8" spans="1:9" x14ac:dyDescent="0.3">
      <c r="A8" s="2" t="s">
        <v>13</v>
      </c>
      <c r="C8">
        <v>2</v>
      </c>
      <c r="F8">
        <v>7.5</v>
      </c>
      <c r="G8">
        <v>1</v>
      </c>
      <c r="I8">
        <f t="shared" si="0"/>
        <v>10.5</v>
      </c>
    </row>
    <row r="9" spans="1:9" x14ac:dyDescent="0.3">
      <c r="A9" s="2" t="s">
        <v>14</v>
      </c>
      <c r="C9">
        <v>2</v>
      </c>
      <c r="F9">
        <v>5</v>
      </c>
      <c r="I9">
        <f t="shared" si="0"/>
        <v>7</v>
      </c>
    </row>
    <row r="10" spans="1:9" x14ac:dyDescent="0.3">
      <c r="A10" s="2" t="s">
        <v>15</v>
      </c>
      <c r="C10">
        <v>2</v>
      </c>
      <c r="F10">
        <v>6</v>
      </c>
      <c r="G10">
        <v>1</v>
      </c>
      <c r="I10">
        <f t="shared" si="0"/>
        <v>9</v>
      </c>
    </row>
    <row r="11" spans="1:9" x14ac:dyDescent="0.3">
      <c r="A11" s="2" t="s">
        <v>16</v>
      </c>
      <c r="F11">
        <v>8</v>
      </c>
      <c r="G11">
        <v>0.5</v>
      </c>
      <c r="I11">
        <f t="shared" si="0"/>
        <v>8.5</v>
      </c>
    </row>
    <row r="12" spans="1:9" x14ac:dyDescent="0.3">
      <c r="A12" s="2" t="s">
        <v>17</v>
      </c>
      <c r="F12">
        <v>8</v>
      </c>
      <c r="H12">
        <v>0.5</v>
      </c>
      <c r="I12">
        <f t="shared" si="0"/>
        <v>8.5</v>
      </c>
    </row>
    <row r="13" spans="1:9" x14ac:dyDescent="0.3">
      <c r="A13" s="2" t="s">
        <v>18</v>
      </c>
      <c r="H13">
        <v>2</v>
      </c>
      <c r="I13">
        <f t="shared" si="0"/>
        <v>2</v>
      </c>
    </row>
    <row r="14" spans="1:9" ht="15" thickBot="1" x14ac:dyDescent="0.35">
      <c r="A14" s="2" t="s">
        <v>19</v>
      </c>
    </row>
    <row r="15" spans="1:9" ht="15.6" thickTop="1" thickBot="1" x14ac:dyDescent="0.35">
      <c r="A15" s="1" t="s">
        <v>21</v>
      </c>
      <c r="B15" s="1">
        <f t="shared" ref="B15:H15" si="1">SUM(B2:B14)</f>
        <v>8</v>
      </c>
      <c r="C15" s="1">
        <f t="shared" si="1"/>
        <v>13</v>
      </c>
      <c r="D15" s="1">
        <f t="shared" si="1"/>
        <v>10</v>
      </c>
      <c r="E15" s="1">
        <f t="shared" si="1"/>
        <v>2</v>
      </c>
      <c r="F15" s="1">
        <f t="shared" si="1"/>
        <v>65.5</v>
      </c>
      <c r="G15" s="1">
        <f t="shared" si="1"/>
        <v>2.5</v>
      </c>
      <c r="H15" s="1">
        <f t="shared" si="1"/>
        <v>2.5</v>
      </c>
      <c r="I15" s="1">
        <f>SUM(I2:I14)</f>
        <v>103.5</v>
      </c>
    </row>
    <row r="16" spans="1:9" ht="15" thickTop="1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10" sqref="G10"/>
    </sheetView>
  </sheetViews>
  <sheetFormatPr defaultRowHeight="14.4" x14ac:dyDescent="0.3"/>
  <cols>
    <col min="1" max="1" width="11.44140625" customWidth="1"/>
    <col min="2" max="2" width="11.33203125" customWidth="1"/>
    <col min="3" max="3" width="45.88671875" customWidth="1"/>
    <col min="4" max="4" width="22.6640625" customWidth="1"/>
    <col min="5" max="6" width="19.6640625" customWidth="1"/>
    <col min="7" max="7" width="25.6640625" customWidth="1"/>
    <col min="9" max="9" width="13.6640625" customWidth="1"/>
  </cols>
  <sheetData>
    <row r="1" spans="1:9" x14ac:dyDescent="0.3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3">
      <c r="A2" s="2" t="s">
        <v>6</v>
      </c>
      <c r="B2">
        <v>3</v>
      </c>
      <c r="C2">
        <v>0.5</v>
      </c>
      <c r="I2">
        <f>SUM(B2:H2)</f>
        <v>3.5</v>
      </c>
    </row>
    <row r="3" spans="1:9" x14ac:dyDescent="0.3">
      <c r="A3" s="2" t="s">
        <v>8</v>
      </c>
      <c r="B3">
        <v>1</v>
      </c>
      <c r="C3">
        <v>2</v>
      </c>
      <c r="I3">
        <f t="shared" ref="I3:I13" si="0">SUM(B3:H3)</f>
        <v>3</v>
      </c>
    </row>
    <row r="4" spans="1:9" x14ac:dyDescent="0.3">
      <c r="A4" s="2" t="s">
        <v>9</v>
      </c>
      <c r="D4">
        <v>1.5</v>
      </c>
      <c r="I4">
        <f t="shared" si="0"/>
        <v>1.5</v>
      </c>
    </row>
    <row r="5" spans="1:9" x14ac:dyDescent="0.3">
      <c r="A5" s="2" t="s">
        <v>10</v>
      </c>
      <c r="D5">
        <v>4</v>
      </c>
      <c r="I5">
        <f t="shared" si="0"/>
        <v>4</v>
      </c>
    </row>
    <row r="6" spans="1:9" x14ac:dyDescent="0.3">
      <c r="A6" s="2" t="s">
        <v>11</v>
      </c>
      <c r="D6">
        <v>3</v>
      </c>
      <c r="I6">
        <f t="shared" si="0"/>
        <v>3</v>
      </c>
    </row>
    <row r="7" spans="1:9" x14ac:dyDescent="0.3">
      <c r="A7" s="2" t="s">
        <v>12</v>
      </c>
      <c r="B7">
        <v>0.5</v>
      </c>
      <c r="E7">
        <v>1</v>
      </c>
      <c r="I7">
        <f t="shared" si="0"/>
        <v>1.5</v>
      </c>
    </row>
    <row r="8" spans="1:9" x14ac:dyDescent="0.3">
      <c r="A8" s="2" t="s">
        <v>13</v>
      </c>
      <c r="E8">
        <v>11</v>
      </c>
      <c r="I8">
        <f t="shared" si="0"/>
        <v>11</v>
      </c>
    </row>
    <row r="9" spans="1:9" x14ac:dyDescent="0.3">
      <c r="A9" s="2" t="s">
        <v>14</v>
      </c>
      <c r="E9">
        <v>5</v>
      </c>
      <c r="F9">
        <v>2</v>
      </c>
      <c r="I9">
        <f t="shared" si="0"/>
        <v>7</v>
      </c>
    </row>
    <row r="10" spans="1:9" x14ac:dyDescent="0.3">
      <c r="A10" s="2" t="s">
        <v>15</v>
      </c>
      <c r="E10">
        <v>3</v>
      </c>
      <c r="F10">
        <v>2.5</v>
      </c>
      <c r="I10">
        <f t="shared" si="0"/>
        <v>5.5</v>
      </c>
    </row>
    <row r="11" spans="1:9" x14ac:dyDescent="0.3">
      <c r="A11" s="2" t="s">
        <v>16</v>
      </c>
      <c r="F11">
        <v>8</v>
      </c>
      <c r="I11">
        <f t="shared" si="0"/>
        <v>8</v>
      </c>
    </row>
    <row r="12" spans="1:9" x14ac:dyDescent="0.3">
      <c r="A12" s="2" t="s">
        <v>17</v>
      </c>
      <c r="F12">
        <v>4.5</v>
      </c>
      <c r="G12">
        <v>0.5</v>
      </c>
      <c r="I12">
        <f t="shared" si="0"/>
        <v>5</v>
      </c>
    </row>
    <row r="13" spans="1:9" x14ac:dyDescent="0.3">
      <c r="A13" s="2" t="s">
        <v>18</v>
      </c>
      <c r="E13">
        <v>2.5</v>
      </c>
      <c r="F13">
        <v>3</v>
      </c>
      <c r="G13">
        <v>2.5</v>
      </c>
      <c r="I13">
        <f t="shared" si="0"/>
        <v>8</v>
      </c>
    </row>
    <row r="14" spans="1:9" ht="15" thickBot="1" x14ac:dyDescent="0.35">
      <c r="A14" s="2" t="s">
        <v>19</v>
      </c>
    </row>
    <row r="15" spans="1:9" ht="15.6" thickTop="1" thickBot="1" x14ac:dyDescent="0.35">
      <c r="A15" s="1" t="s">
        <v>21</v>
      </c>
      <c r="B15" s="1">
        <f t="shared" ref="B15:H15" si="1">SUM(B2:B14)</f>
        <v>4.5</v>
      </c>
      <c r="C15" s="1">
        <f t="shared" si="1"/>
        <v>2.5</v>
      </c>
      <c r="D15" s="1">
        <f t="shared" si="1"/>
        <v>8.5</v>
      </c>
      <c r="E15" s="1">
        <f t="shared" si="1"/>
        <v>22.5</v>
      </c>
      <c r="F15" s="1">
        <f t="shared" si="1"/>
        <v>20</v>
      </c>
      <c r="G15" s="1">
        <f t="shared" si="1"/>
        <v>3</v>
      </c>
      <c r="H15" s="1">
        <f t="shared" si="1"/>
        <v>0</v>
      </c>
      <c r="I15" s="1">
        <f>SUM(I2:I14)</f>
        <v>61</v>
      </c>
    </row>
    <row r="16" spans="1:9" ht="15" thickTop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12" sqref="G12"/>
    </sheetView>
  </sheetViews>
  <sheetFormatPr defaultRowHeight="14.4" x14ac:dyDescent="0.3"/>
  <cols>
    <col min="1" max="1" width="11.44140625" customWidth="1"/>
    <col min="2" max="2" width="11.33203125" customWidth="1"/>
    <col min="3" max="3" width="45.88671875" customWidth="1"/>
    <col min="4" max="4" width="22.6640625" customWidth="1"/>
    <col min="5" max="6" width="19.6640625" customWidth="1"/>
    <col min="7" max="7" width="25.6640625" customWidth="1"/>
    <col min="9" max="9" width="13.6640625" customWidth="1"/>
  </cols>
  <sheetData>
    <row r="1" spans="1:9" x14ac:dyDescent="0.3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3">
      <c r="A2" s="2" t="s">
        <v>6</v>
      </c>
      <c r="B2">
        <v>3</v>
      </c>
      <c r="C2">
        <v>2.5</v>
      </c>
      <c r="I2">
        <f>SUM(B2:H2)</f>
        <v>5.5</v>
      </c>
    </row>
    <row r="3" spans="1:9" x14ac:dyDescent="0.3">
      <c r="A3" s="2" t="s">
        <v>8</v>
      </c>
      <c r="C3">
        <v>1</v>
      </c>
      <c r="E3">
        <v>5</v>
      </c>
      <c r="F3">
        <v>2</v>
      </c>
      <c r="I3">
        <f t="shared" ref="I3:I13" si="0">SUM(B3:H3)</f>
        <v>8</v>
      </c>
    </row>
    <row r="4" spans="1:9" x14ac:dyDescent="0.3">
      <c r="A4" s="2" t="s">
        <v>9</v>
      </c>
      <c r="D4">
        <v>9.5</v>
      </c>
      <c r="I4">
        <f t="shared" si="0"/>
        <v>9.5</v>
      </c>
    </row>
    <row r="5" spans="1:9" x14ac:dyDescent="0.3">
      <c r="A5" s="2" t="s">
        <v>10</v>
      </c>
      <c r="B5">
        <v>0.5</v>
      </c>
      <c r="D5">
        <v>6</v>
      </c>
      <c r="I5">
        <f t="shared" si="0"/>
        <v>6.5</v>
      </c>
    </row>
    <row r="6" spans="1:9" x14ac:dyDescent="0.3">
      <c r="A6" s="2" t="s">
        <v>11</v>
      </c>
      <c r="B6">
        <v>4</v>
      </c>
      <c r="I6">
        <f t="shared" si="0"/>
        <v>4</v>
      </c>
    </row>
    <row r="7" spans="1:9" x14ac:dyDescent="0.3">
      <c r="A7" s="2" t="s">
        <v>12</v>
      </c>
      <c r="B7">
        <v>0.5</v>
      </c>
      <c r="C7">
        <v>2</v>
      </c>
      <c r="I7">
        <f t="shared" si="0"/>
        <v>2.5</v>
      </c>
    </row>
    <row r="8" spans="1:9" x14ac:dyDescent="0.3">
      <c r="A8" s="2" t="s">
        <v>13</v>
      </c>
      <c r="C8">
        <v>1.5</v>
      </c>
      <c r="E8">
        <v>7</v>
      </c>
      <c r="F8">
        <v>3</v>
      </c>
      <c r="G8">
        <v>1</v>
      </c>
      <c r="I8">
        <f t="shared" si="0"/>
        <v>12.5</v>
      </c>
    </row>
    <row r="9" spans="1:9" x14ac:dyDescent="0.3">
      <c r="A9" s="2" t="s">
        <v>14</v>
      </c>
      <c r="C9">
        <v>2</v>
      </c>
      <c r="E9">
        <v>4</v>
      </c>
      <c r="F9">
        <v>1</v>
      </c>
      <c r="I9">
        <f t="shared" si="0"/>
        <v>7</v>
      </c>
    </row>
    <row r="10" spans="1:9" x14ac:dyDescent="0.3">
      <c r="A10" s="2" t="s">
        <v>15</v>
      </c>
      <c r="E10">
        <v>4</v>
      </c>
      <c r="F10">
        <v>2</v>
      </c>
      <c r="I10">
        <f t="shared" si="0"/>
        <v>6</v>
      </c>
    </row>
    <row r="11" spans="1:9" x14ac:dyDescent="0.3">
      <c r="A11" s="2" t="s">
        <v>16</v>
      </c>
      <c r="E11">
        <v>5</v>
      </c>
      <c r="F11">
        <v>1</v>
      </c>
      <c r="I11">
        <f t="shared" si="0"/>
        <v>6</v>
      </c>
    </row>
    <row r="12" spans="1:9" x14ac:dyDescent="0.3">
      <c r="A12" s="2" t="s">
        <v>17</v>
      </c>
      <c r="E12">
        <v>3.5</v>
      </c>
      <c r="F12">
        <v>0.5</v>
      </c>
      <c r="I12">
        <f t="shared" si="0"/>
        <v>4</v>
      </c>
    </row>
    <row r="13" spans="1:9" x14ac:dyDescent="0.3">
      <c r="A13" s="2" t="s">
        <v>18</v>
      </c>
      <c r="I13">
        <f t="shared" si="0"/>
        <v>0</v>
      </c>
    </row>
    <row r="14" spans="1:9" ht="15" thickBot="1" x14ac:dyDescent="0.35">
      <c r="A14" s="2" t="s">
        <v>19</v>
      </c>
    </row>
    <row r="15" spans="1:9" ht="15.6" thickTop="1" thickBot="1" x14ac:dyDescent="0.35">
      <c r="A15" s="1" t="s">
        <v>21</v>
      </c>
      <c r="B15" s="1">
        <f t="shared" ref="B15:H15" si="1">SUM(B2:B14)</f>
        <v>8</v>
      </c>
      <c r="C15" s="1">
        <f t="shared" si="1"/>
        <v>9</v>
      </c>
      <c r="D15" s="1">
        <f t="shared" si="1"/>
        <v>15.5</v>
      </c>
      <c r="E15" s="1">
        <f t="shared" si="1"/>
        <v>28.5</v>
      </c>
      <c r="F15" s="1">
        <f t="shared" si="1"/>
        <v>9.5</v>
      </c>
      <c r="G15" s="1">
        <f t="shared" si="1"/>
        <v>1</v>
      </c>
      <c r="H15" s="1">
        <f t="shared" si="1"/>
        <v>0</v>
      </c>
      <c r="I15" s="1">
        <f>SUM(I2:I14)</f>
        <v>71.5</v>
      </c>
    </row>
    <row r="16" spans="1:9" ht="15" thickTop="1" x14ac:dyDescent="0.3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3" workbookViewId="0">
      <selection activeCell="C15" sqref="C15"/>
    </sheetView>
  </sheetViews>
  <sheetFormatPr defaultRowHeight="14.4" x14ac:dyDescent="0.3"/>
  <cols>
    <col min="1" max="1" width="11.44140625" customWidth="1"/>
    <col min="2" max="2" width="12.5546875" bestFit="1" customWidth="1"/>
    <col min="3" max="3" width="50" bestFit="1" customWidth="1"/>
    <col min="4" max="4" width="24.5546875" bestFit="1" customWidth="1"/>
    <col min="5" max="6" width="21.33203125" bestFit="1" customWidth="1"/>
    <col min="7" max="7" width="27.88671875" bestFit="1" customWidth="1"/>
    <col min="8" max="8" width="9.5546875" bestFit="1" customWidth="1"/>
    <col min="9" max="9" width="15" bestFit="1" customWidth="1"/>
  </cols>
  <sheetData>
    <row r="1" spans="1:9" x14ac:dyDescent="0.3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3">
      <c r="A2" s="2" t="s">
        <v>6</v>
      </c>
      <c r="B2">
        <v>1.25</v>
      </c>
      <c r="C2">
        <v>1</v>
      </c>
      <c r="I2">
        <f>SUM(B2:H2)</f>
        <v>2.25</v>
      </c>
    </row>
    <row r="3" spans="1:9" x14ac:dyDescent="0.3">
      <c r="A3" s="2" t="s">
        <v>8</v>
      </c>
      <c r="C3">
        <v>1.5</v>
      </c>
      <c r="G3">
        <v>0.25</v>
      </c>
      <c r="I3">
        <f t="shared" ref="I3:I13" si="0">SUM(B3:H3)</f>
        <v>1.75</v>
      </c>
    </row>
    <row r="4" spans="1:9" x14ac:dyDescent="0.3">
      <c r="A4" s="2" t="s">
        <v>9</v>
      </c>
      <c r="C4">
        <v>1.5</v>
      </c>
      <c r="D4">
        <v>1.5</v>
      </c>
      <c r="G4">
        <v>0.25</v>
      </c>
      <c r="I4">
        <f t="shared" si="0"/>
        <v>3.25</v>
      </c>
    </row>
    <row r="5" spans="1:9" x14ac:dyDescent="0.3">
      <c r="A5" s="2" t="s">
        <v>10</v>
      </c>
      <c r="C5">
        <v>0.25</v>
      </c>
      <c r="D5">
        <v>3</v>
      </c>
      <c r="G5">
        <v>4.25</v>
      </c>
      <c r="I5">
        <f t="shared" si="0"/>
        <v>7.5</v>
      </c>
    </row>
    <row r="6" spans="1:9" x14ac:dyDescent="0.3">
      <c r="A6" s="2" t="s">
        <v>11</v>
      </c>
      <c r="C6">
        <v>0.25</v>
      </c>
      <c r="D6">
        <v>3</v>
      </c>
      <c r="G6">
        <v>0.25</v>
      </c>
      <c r="I6">
        <f t="shared" si="0"/>
        <v>3.5</v>
      </c>
    </row>
    <row r="7" spans="1:9" x14ac:dyDescent="0.3">
      <c r="A7" s="2" t="s">
        <v>12</v>
      </c>
      <c r="B7">
        <v>3</v>
      </c>
      <c r="C7">
        <v>0.25</v>
      </c>
      <c r="G7">
        <v>0.25</v>
      </c>
      <c r="I7">
        <f t="shared" si="0"/>
        <v>3.5</v>
      </c>
    </row>
    <row r="8" spans="1:9" x14ac:dyDescent="0.3">
      <c r="A8" s="2" t="s">
        <v>13</v>
      </c>
      <c r="B8">
        <v>2</v>
      </c>
      <c r="C8">
        <v>0.25</v>
      </c>
      <c r="G8">
        <v>0.75</v>
      </c>
      <c r="I8">
        <f t="shared" si="0"/>
        <v>3</v>
      </c>
    </row>
    <row r="9" spans="1:9" x14ac:dyDescent="0.3">
      <c r="A9" s="2" t="s">
        <v>14</v>
      </c>
      <c r="C9">
        <v>0.25</v>
      </c>
      <c r="E9">
        <v>3</v>
      </c>
      <c r="F9">
        <v>0.5</v>
      </c>
      <c r="G9">
        <v>0.75</v>
      </c>
      <c r="I9">
        <f t="shared" si="0"/>
        <v>4.5</v>
      </c>
    </row>
    <row r="10" spans="1:9" x14ac:dyDescent="0.3">
      <c r="A10" s="2" t="s">
        <v>15</v>
      </c>
      <c r="C10">
        <v>0.25</v>
      </c>
      <c r="E10">
        <v>6</v>
      </c>
      <c r="F10">
        <v>2</v>
      </c>
      <c r="G10">
        <v>0.75</v>
      </c>
      <c r="I10">
        <f t="shared" si="0"/>
        <v>9</v>
      </c>
    </row>
    <row r="11" spans="1:9" x14ac:dyDescent="0.3">
      <c r="A11" s="2" t="s">
        <v>16</v>
      </c>
      <c r="C11">
        <v>0.25</v>
      </c>
      <c r="E11">
        <v>3</v>
      </c>
      <c r="F11">
        <v>2</v>
      </c>
      <c r="G11">
        <v>0.25</v>
      </c>
      <c r="I11">
        <f t="shared" si="0"/>
        <v>5.5</v>
      </c>
    </row>
    <row r="12" spans="1:9" x14ac:dyDescent="0.3">
      <c r="A12" s="2" t="s">
        <v>17</v>
      </c>
      <c r="C12">
        <v>0.25</v>
      </c>
      <c r="E12">
        <v>4</v>
      </c>
      <c r="F12">
        <v>2</v>
      </c>
      <c r="G12">
        <v>0.25</v>
      </c>
      <c r="I12">
        <f t="shared" si="0"/>
        <v>6.5</v>
      </c>
    </row>
    <row r="13" spans="1:9" x14ac:dyDescent="0.3">
      <c r="A13" s="2" t="s">
        <v>18</v>
      </c>
      <c r="C13">
        <v>1</v>
      </c>
      <c r="E13">
        <v>1</v>
      </c>
      <c r="F13">
        <v>2</v>
      </c>
      <c r="G13">
        <v>3</v>
      </c>
      <c r="I13">
        <f t="shared" si="0"/>
        <v>7</v>
      </c>
    </row>
    <row r="14" spans="1:9" ht="15" thickBot="1" x14ac:dyDescent="0.35">
      <c r="A14" s="2" t="s">
        <v>19</v>
      </c>
    </row>
    <row r="15" spans="1:9" ht="15.6" thickTop="1" thickBot="1" x14ac:dyDescent="0.35">
      <c r="A15" s="1" t="s">
        <v>21</v>
      </c>
      <c r="B15" s="1">
        <f t="shared" ref="B15:H15" si="1">SUM(B2:B14)</f>
        <v>6.25</v>
      </c>
      <c r="C15" s="1">
        <f t="shared" si="1"/>
        <v>7</v>
      </c>
      <c r="D15" s="1">
        <f t="shared" si="1"/>
        <v>7.5</v>
      </c>
      <c r="E15" s="1">
        <f t="shared" si="1"/>
        <v>17</v>
      </c>
      <c r="F15" s="1">
        <f t="shared" si="1"/>
        <v>8.5</v>
      </c>
      <c r="G15" s="1">
        <f t="shared" si="1"/>
        <v>11</v>
      </c>
      <c r="H15" s="1">
        <f t="shared" si="1"/>
        <v>0</v>
      </c>
      <c r="I15" s="1">
        <f>SUM(I2:I14)</f>
        <v>57.25</v>
      </c>
    </row>
    <row r="16" spans="1:9" ht="15" thickTop="1" x14ac:dyDescent="0.3"/>
    <row r="22" spans="2:8" x14ac:dyDescent="0.3">
      <c r="B22">
        <v>6.25</v>
      </c>
      <c r="C22">
        <v>7</v>
      </c>
      <c r="D22">
        <v>7.5</v>
      </c>
      <c r="E22">
        <v>17</v>
      </c>
      <c r="F22">
        <v>8.5</v>
      </c>
      <c r="G22">
        <v>11</v>
      </c>
      <c r="H22">
        <v>0</v>
      </c>
    </row>
    <row r="24" spans="2:8" x14ac:dyDescent="0.3">
      <c r="B24">
        <v>6.25</v>
      </c>
      <c r="C24">
        <v>7</v>
      </c>
      <c r="D24">
        <v>7.5</v>
      </c>
      <c r="E24">
        <v>17</v>
      </c>
      <c r="F24">
        <v>8.5</v>
      </c>
      <c r="G24">
        <v>11</v>
      </c>
      <c r="H24">
        <v>0</v>
      </c>
    </row>
    <row r="26" spans="2:8" x14ac:dyDescent="0.3">
      <c r="B26">
        <v>6.25</v>
      </c>
    </row>
    <row r="27" spans="2:8" x14ac:dyDescent="0.3">
      <c r="B27">
        <v>7</v>
      </c>
    </row>
    <row r="28" spans="2:8" x14ac:dyDescent="0.3">
      <c r="B28">
        <v>7.5</v>
      </c>
    </row>
    <row r="29" spans="2:8" x14ac:dyDescent="0.3">
      <c r="B29">
        <v>17</v>
      </c>
    </row>
    <row r="30" spans="2:8" x14ac:dyDescent="0.3">
      <c r="B30">
        <v>8.5</v>
      </c>
    </row>
    <row r="31" spans="2:8" x14ac:dyDescent="0.3">
      <c r="B31">
        <v>11</v>
      </c>
    </row>
    <row r="32" spans="2:8" x14ac:dyDescent="0.3">
      <c r="B32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28" sqref="C28"/>
    </sheetView>
  </sheetViews>
  <sheetFormatPr defaultRowHeight="14.4" x14ac:dyDescent="0.3"/>
  <cols>
    <col min="1" max="1" width="11.44140625" customWidth="1"/>
    <col min="2" max="2" width="11.33203125" customWidth="1"/>
    <col min="3" max="3" width="45.88671875" customWidth="1"/>
    <col min="4" max="4" width="22.6640625" customWidth="1"/>
    <col min="5" max="6" width="19.6640625" customWidth="1"/>
    <col min="7" max="7" width="25.6640625" customWidth="1"/>
    <col min="9" max="9" width="13.6640625" customWidth="1"/>
  </cols>
  <sheetData>
    <row r="1" spans="1:9" x14ac:dyDescent="0.3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4</v>
      </c>
      <c r="H1" t="s">
        <v>5</v>
      </c>
      <c r="I1" t="s">
        <v>20</v>
      </c>
    </row>
    <row r="2" spans="1:9" x14ac:dyDescent="0.3">
      <c r="A2" s="2" t="s">
        <v>6</v>
      </c>
      <c r="B2">
        <f>Table1[[#This Row],[Initialising]]+Table13[[#This Row],[Initialising]]+Table134[[#This Row],[Initialising]]+Table1345[[#This Row],[Initialising]]</f>
        <v>12.25</v>
      </c>
      <c r="C2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5</v>
      </c>
      <c r="D2">
        <f>Table1[[#This Row],[Create the project plan.]]+Table13[[#This Row],[Create the project plan.]]+Table134[[#This Row],[Create the project plan.]]+Table1345[[#This Row],[Create the project plan.]]</f>
        <v>3</v>
      </c>
      <c r="E2">
        <f>Table1[[#This Row],[Design Components]]+Table13[[#This Row],[Design Components]]+Table134[[#This Row],[Design Components]]+Table1345[[#This Row],[Design Components]]</f>
        <v>0</v>
      </c>
      <c r="F2">
        <f>Table1[[#This Row],[Implement and Test]]+Table13[[#This Row],[Implement and Test]]+Table134[[#This Row],[Implement and Test]]+Table1345[[#This Row],[Implement and Test]]</f>
        <v>0</v>
      </c>
      <c r="G2">
        <f>Table1[[#This Row],[Monitoring and Controlling]]+Table13[[#This Row],[Monitoring and Controlling]]+Table134[[#This Row],[Monitoring and Controlling]]+Table1345[[#This Row],[Monitoring and Controlling]]</f>
        <v>0</v>
      </c>
      <c r="H2">
        <f>Table1[[#This Row],[Deploy]]+Table13[[#This Row],[Deploy]]+Table134[[#This Row],[Deploy]]+Table1345[[#This Row],[Deploy]]</f>
        <v>0</v>
      </c>
      <c r="I2">
        <f>SUM(B2:H2)</f>
        <v>20.25</v>
      </c>
    </row>
    <row r="3" spans="1:9" x14ac:dyDescent="0.3">
      <c r="A3" s="2" t="s">
        <v>8</v>
      </c>
      <c r="B3">
        <f>Table1[[#This Row],[Initialising]]+Table13[[#This Row],[Initialising]]+Table134[[#This Row],[Initialising]]+Table1345[[#This Row],[Initialising]]</f>
        <v>4</v>
      </c>
      <c r="C3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7.5</v>
      </c>
      <c r="D3">
        <f>Table1[[#This Row],[Create the project plan.]]+Table13[[#This Row],[Create the project plan.]]+Table134[[#This Row],[Create the project plan.]]+Table1345[[#This Row],[Create the project plan.]]</f>
        <v>4</v>
      </c>
      <c r="E3">
        <f>Table1[[#This Row],[Design Components]]+Table13[[#This Row],[Design Components]]+Table134[[#This Row],[Design Components]]+Table1345[[#This Row],[Design Components]]</f>
        <v>5</v>
      </c>
      <c r="F3">
        <f>Table1[[#This Row],[Implement and Test]]+Table13[[#This Row],[Implement and Test]]+Table134[[#This Row],[Implement and Test]]+Table1345[[#This Row],[Implement and Test]]</f>
        <v>2</v>
      </c>
      <c r="G3">
        <f>Table1[[#This Row],[Monitoring and Controlling]]+Table13[[#This Row],[Monitoring and Controlling]]+Table134[[#This Row],[Monitoring and Controlling]]+Table1345[[#This Row],[Monitoring and Controlling]]</f>
        <v>0.25</v>
      </c>
      <c r="H3">
        <f>Table1[[#This Row],[Deploy]]+Table13[[#This Row],[Deploy]]+Table134[[#This Row],[Deploy]]+Table1345[[#This Row],[Deploy]]</f>
        <v>0</v>
      </c>
      <c r="I3">
        <f t="shared" ref="I3:I13" si="0">SUM(B3:H3)</f>
        <v>22.75</v>
      </c>
    </row>
    <row r="4" spans="1:9" x14ac:dyDescent="0.3">
      <c r="A4" s="2" t="s">
        <v>9</v>
      </c>
      <c r="B4">
        <f>Table1[[#This Row],[Initialising]]+Table13[[#This Row],[Initialising]]+Table134[[#This Row],[Initialising]]+Table1345[[#This Row],[Initialising]]</f>
        <v>0</v>
      </c>
      <c r="C4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1.5</v>
      </c>
      <c r="D4">
        <f>Table1[[#This Row],[Create the project plan.]]+Table13[[#This Row],[Create the project plan.]]+Table134[[#This Row],[Create the project plan.]]+Table1345[[#This Row],[Create the project plan.]]</f>
        <v>15.5</v>
      </c>
      <c r="E4">
        <f>Table1[[#This Row],[Design Components]]+Table13[[#This Row],[Design Components]]+Table134[[#This Row],[Design Components]]+Table1345[[#This Row],[Design Components]]</f>
        <v>1</v>
      </c>
      <c r="F4">
        <f>Table1[[#This Row],[Implement and Test]]+Table13[[#This Row],[Implement and Test]]+Table134[[#This Row],[Implement and Test]]+Table1345[[#This Row],[Implement and Test]]</f>
        <v>3</v>
      </c>
      <c r="G4">
        <f>Table1[[#This Row],[Monitoring and Controlling]]+Table13[[#This Row],[Monitoring and Controlling]]+Table134[[#This Row],[Monitoring and Controlling]]+Table1345[[#This Row],[Monitoring and Controlling]]</f>
        <v>0.25</v>
      </c>
      <c r="H4">
        <f>Table1[[#This Row],[Deploy]]+Table13[[#This Row],[Deploy]]+Table134[[#This Row],[Deploy]]+Table1345[[#This Row],[Deploy]]</f>
        <v>0</v>
      </c>
      <c r="I4">
        <f t="shared" si="0"/>
        <v>21.25</v>
      </c>
    </row>
    <row r="5" spans="1:9" x14ac:dyDescent="0.3">
      <c r="A5" s="2" t="s">
        <v>10</v>
      </c>
      <c r="B5">
        <f>Table1[[#This Row],[Initialising]]+Table13[[#This Row],[Initialising]]+Table134[[#This Row],[Initialising]]+Table1345[[#This Row],[Initialising]]</f>
        <v>0.5</v>
      </c>
      <c r="C5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5">
        <f>Table1[[#This Row],[Create the project plan.]]+Table13[[#This Row],[Create the project plan.]]+Table134[[#This Row],[Create the project plan.]]+Table1345[[#This Row],[Create the project plan.]]</f>
        <v>13</v>
      </c>
      <c r="E5">
        <f>Table1[[#This Row],[Design Components]]+Table13[[#This Row],[Design Components]]+Table134[[#This Row],[Design Components]]+Table1345[[#This Row],[Design Components]]</f>
        <v>0</v>
      </c>
      <c r="F5">
        <f>Table1[[#This Row],[Implement and Test]]+Table13[[#This Row],[Implement and Test]]+Table134[[#This Row],[Implement and Test]]+Table1345[[#This Row],[Implement and Test]]</f>
        <v>12</v>
      </c>
      <c r="G5">
        <f>Table1[[#This Row],[Monitoring and Controlling]]+Table13[[#This Row],[Monitoring and Controlling]]+Table134[[#This Row],[Monitoring and Controlling]]+Table1345[[#This Row],[Monitoring and Controlling]]</f>
        <v>4.25</v>
      </c>
      <c r="H5">
        <f>Table1[[#This Row],[Deploy]]+Table13[[#This Row],[Deploy]]+Table134[[#This Row],[Deploy]]+Table1345[[#This Row],[Deploy]]</f>
        <v>0</v>
      </c>
      <c r="I5">
        <f t="shared" si="0"/>
        <v>30</v>
      </c>
    </row>
    <row r="6" spans="1:9" x14ac:dyDescent="0.3">
      <c r="A6" s="2" t="s">
        <v>11</v>
      </c>
      <c r="B6">
        <f>Table1[[#This Row],[Initialising]]+Table13[[#This Row],[Initialising]]+Table134[[#This Row],[Initialising]]+Table1345[[#This Row],[Initialising]]</f>
        <v>4</v>
      </c>
      <c r="C6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6">
        <f>Table1[[#This Row],[Create the project plan.]]+Table13[[#This Row],[Create the project plan.]]+Table134[[#This Row],[Create the project plan.]]+Table1345[[#This Row],[Create the project plan.]]</f>
        <v>6</v>
      </c>
      <c r="E6">
        <f>Table1[[#This Row],[Design Components]]+Table13[[#This Row],[Design Components]]+Table134[[#This Row],[Design Components]]+Table1345[[#This Row],[Design Components]]</f>
        <v>0</v>
      </c>
      <c r="F6">
        <f>Table1[[#This Row],[Implement and Test]]+Table13[[#This Row],[Implement and Test]]+Table134[[#This Row],[Implement and Test]]+Table1345[[#This Row],[Implement and Test]]</f>
        <v>10</v>
      </c>
      <c r="G6">
        <f>Table1[[#This Row],[Monitoring and Controlling]]+Table13[[#This Row],[Monitoring and Controlling]]+Table134[[#This Row],[Monitoring and Controlling]]+Table1345[[#This Row],[Monitoring and Controlling]]</f>
        <v>0.25</v>
      </c>
      <c r="H6">
        <f>Table1[[#This Row],[Deploy]]+Table13[[#This Row],[Deploy]]+Table134[[#This Row],[Deploy]]+Table1345[[#This Row],[Deploy]]</f>
        <v>0</v>
      </c>
      <c r="I6">
        <f t="shared" si="0"/>
        <v>20.5</v>
      </c>
    </row>
    <row r="7" spans="1:9" x14ac:dyDescent="0.3">
      <c r="A7" s="2" t="s">
        <v>12</v>
      </c>
      <c r="B7">
        <f>Table1[[#This Row],[Initialising]]+Table13[[#This Row],[Initialising]]+Table134[[#This Row],[Initialising]]+Table1345[[#This Row],[Initialising]]</f>
        <v>4</v>
      </c>
      <c r="C7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5.25</v>
      </c>
      <c r="D7">
        <f>Table1[[#This Row],[Create the project plan.]]+Table13[[#This Row],[Create the project plan.]]+Table134[[#This Row],[Create the project plan.]]+Table1345[[#This Row],[Create the project plan.]]</f>
        <v>0</v>
      </c>
      <c r="E7">
        <f>Table1[[#This Row],[Design Components]]+Table13[[#This Row],[Design Components]]+Table134[[#This Row],[Design Components]]+Table1345[[#This Row],[Design Components]]</f>
        <v>2</v>
      </c>
      <c r="F7">
        <f>Table1[[#This Row],[Implement and Test]]+Table13[[#This Row],[Implement and Test]]+Table134[[#This Row],[Implement and Test]]+Table1345[[#This Row],[Implement and Test]]</f>
        <v>6</v>
      </c>
      <c r="G7">
        <f>Table1[[#This Row],[Monitoring and Controlling]]+Table13[[#This Row],[Monitoring and Controlling]]+Table134[[#This Row],[Monitoring and Controlling]]+Table1345[[#This Row],[Monitoring and Controlling]]</f>
        <v>0.25</v>
      </c>
      <c r="H7">
        <f>Table1[[#This Row],[Deploy]]+Table13[[#This Row],[Deploy]]+Table134[[#This Row],[Deploy]]+Table1345[[#This Row],[Deploy]]</f>
        <v>0</v>
      </c>
      <c r="I7">
        <f t="shared" si="0"/>
        <v>17.5</v>
      </c>
    </row>
    <row r="8" spans="1:9" x14ac:dyDescent="0.3">
      <c r="A8" s="2" t="s">
        <v>13</v>
      </c>
      <c r="B8">
        <f>Table1[[#This Row],[Initialising]]+Table13[[#This Row],[Initialising]]+Table134[[#This Row],[Initialising]]+Table1345[[#This Row],[Initialising]]</f>
        <v>2</v>
      </c>
      <c r="C8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3.75</v>
      </c>
      <c r="D8">
        <f>Table1[[#This Row],[Create the project plan.]]+Table13[[#This Row],[Create the project plan.]]+Table134[[#This Row],[Create the project plan.]]+Table1345[[#This Row],[Create the project plan.]]</f>
        <v>0</v>
      </c>
      <c r="E8">
        <f>Table1[[#This Row],[Design Components]]+Table13[[#This Row],[Design Components]]+Table134[[#This Row],[Design Components]]+Table1345[[#This Row],[Design Components]]</f>
        <v>18</v>
      </c>
      <c r="F8">
        <f>Table1[[#This Row],[Implement and Test]]+Table13[[#This Row],[Implement and Test]]+Table134[[#This Row],[Implement and Test]]+Table1345[[#This Row],[Implement and Test]]</f>
        <v>10.5</v>
      </c>
      <c r="G8">
        <f>Table1[[#This Row],[Monitoring and Controlling]]+Table13[[#This Row],[Monitoring and Controlling]]+Table134[[#This Row],[Monitoring and Controlling]]+Table1345[[#This Row],[Monitoring and Controlling]]</f>
        <v>2.75</v>
      </c>
      <c r="H8">
        <f>Table1[[#This Row],[Deploy]]+Table13[[#This Row],[Deploy]]+Table134[[#This Row],[Deploy]]+Table1345[[#This Row],[Deploy]]</f>
        <v>0</v>
      </c>
      <c r="I8">
        <f t="shared" si="0"/>
        <v>37</v>
      </c>
    </row>
    <row r="9" spans="1:9" x14ac:dyDescent="0.3">
      <c r="A9" s="2" t="s">
        <v>14</v>
      </c>
      <c r="B9">
        <f>Table1[[#This Row],[Initialising]]+Table13[[#This Row],[Initialising]]+Table134[[#This Row],[Initialising]]+Table1345[[#This Row],[Initialising]]</f>
        <v>0</v>
      </c>
      <c r="C9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4.25</v>
      </c>
      <c r="D9">
        <f>Table1[[#This Row],[Create the project plan.]]+Table13[[#This Row],[Create the project plan.]]+Table134[[#This Row],[Create the project plan.]]+Table1345[[#This Row],[Create the project plan.]]</f>
        <v>0</v>
      </c>
      <c r="E9">
        <f>Table1[[#This Row],[Design Components]]+Table13[[#This Row],[Design Components]]+Table134[[#This Row],[Design Components]]+Table1345[[#This Row],[Design Components]]</f>
        <v>12</v>
      </c>
      <c r="F9">
        <f>Table1[[#This Row],[Implement and Test]]+Table13[[#This Row],[Implement and Test]]+Table134[[#This Row],[Implement and Test]]+Table1345[[#This Row],[Implement and Test]]</f>
        <v>8.5</v>
      </c>
      <c r="G9">
        <f>Table1[[#This Row],[Monitoring and Controlling]]+Table13[[#This Row],[Monitoring and Controlling]]+Table134[[#This Row],[Monitoring and Controlling]]+Table1345[[#This Row],[Monitoring and Controlling]]</f>
        <v>0.75</v>
      </c>
      <c r="H9">
        <f>Table1[[#This Row],[Deploy]]+Table13[[#This Row],[Deploy]]+Table134[[#This Row],[Deploy]]+Table1345[[#This Row],[Deploy]]</f>
        <v>0</v>
      </c>
      <c r="I9">
        <f t="shared" si="0"/>
        <v>25.5</v>
      </c>
    </row>
    <row r="10" spans="1:9" x14ac:dyDescent="0.3">
      <c r="A10" s="2" t="s">
        <v>15</v>
      </c>
      <c r="B10">
        <f>Table1[[#This Row],[Initialising]]+Table13[[#This Row],[Initialising]]+Table134[[#This Row],[Initialising]]+Table1345[[#This Row],[Initialising]]</f>
        <v>0</v>
      </c>
      <c r="C10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2.25</v>
      </c>
      <c r="D10">
        <f>Table1[[#This Row],[Create the project plan.]]+Table13[[#This Row],[Create the project plan.]]+Table134[[#This Row],[Create the project plan.]]+Table1345[[#This Row],[Create the project plan.]]</f>
        <v>0</v>
      </c>
      <c r="E10">
        <f>Table1[[#This Row],[Design Components]]+Table13[[#This Row],[Design Components]]+Table134[[#This Row],[Design Components]]+Table1345[[#This Row],[Design Components]]</f>
        <v>13</v>
      </c>
      <c r="F10">
        <f>Table1[[#This Row],[Implement and Test]]+Table13[[#This Row],[Implement and Test]]+Table134[[#This Row],[Implement and Test]]+Table1345[[#This Row],[Implement and Test]]</f>
        <v>12.5</v>
      </c>
      <c r="G10">
        <f>Table1[[#This Row],[Monitoring and Controlling]]+Table13[[#This Row],[Monitoring and Controlling]]+Table134[[#This Row],[Monitoring and Controlling]]+Table1345[[#This Row],[Monitoring and Controlling]]</f>
        <v>1.75</v>
      </c>
      <c r="H10">
        <f>Table1[[#This Row],[Deploy]]+Table13[[#This Row],[Deploy]]+Table134[[#This Row],[Deploy]]+Table1345[[#This Row],[Deploy]]</f>
        <v>0</v>
      </c>
      <c r="I10">
        <f t="shared" si="0"/>
        <v>29.5</v>
      </c>
    </row>
    <row r="11" spans="1:9" x14ac:dyDescent="0.3">
      <c r="A11" s="2" t="s">
        <v>16</v>
      </c>
      <c r="B11">
        <f>Table1[[#This Row],[Initialising]]+Table13[[#This Row],[Initialising]]+Table134[[#This Row],[Initialising]]+Table1345[[#This Row],[Initialising]]</f>
        <v>0</v>
      </c>
      <c r="C11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11">
        <f>Table1[[#This Row],[Create the project plan.]]+Table13[[#This Row],[Create the project plan.]]+Table134[[#This Row],[Create the project plan.]]+Table1345[[#This Row],[Create the project plan.]]</f>
        <v>0</v>
      </c>
      <c r="E11">
        <f>Table1[[#This Row],[Design Components]]+Table13[[#This Row],[Design Components]]+Table134[[#This Row],[Design Components]]+Table1345[[#This Row],[Design Components]]</f>
        <v>8</v>
      </c>
      <c r="F11">
        <f>Table1[[#This Row],[Implement and Test]]+Table13[[#This Row],[Implement and Test]]+Table134[[#This Row],[Implement and Test]]+Table1345[[#This Row],[Implement and Test]]</f>
        <v>19</v>
      </c>
      <c r="G11">
        <f>Table1[[#This Row],[Monitoring and Controlling]]+Table13[[#This Row],[Monitoring and Controlling]]+Table134[[#This Row],[Monitoring and Controlling]]+Table1345[[#This Row],[Monitoring and Controlling]]</f>
        <v>0.75</v>
      </c>
      <c r="H11">
        <f>Table1[[#This Row],[Deploy]]+Table13[[#This Row],[Deploy]]+Table134[[#This Row],[Deploy]]+Table1345[[#This Row],[Deploy]]</f>
        <v>0</v>
      </c>
      <c r="I11">
        <f t="shared" si="0"/>
        <v>28</v>
      </c>
    </row>
    <row r="12" spans="1:9" x14ac:dyDescent="0.3">
      <c r="A12" s="2" t="s">
        <v>17</v>
      </c>
      <c r="B12">
        <f>Table1[[#This Row],[Initialising]]+Table13[[#This Row],[Initialising]]+Table134[[#This Row],[Initialising]]+Table1345[[#This Row],[Initialising]]</f>
        <v>0</v>
      </c>
      <c r="C12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0.25</v>
      </c>
      <c r="D12">
        <f>Table1[[#This Row],[Create the project plan.]]+Table13[[#This Row],[Create the project plan.]]+Table134[[#This Row],[Create the project plan.]]+Table1345[[#This Row],[Create the project plan.]]</f>
        <v>0</v>
      </c>
      <c r="E12">
        <f>Table1[[#This Row],[Design Components]]+Table13[[#This Row],[Design Components]]+Table134[[#This Row],[Design Components]]+Table1345[[#This Row],[Design Components]]</f>
        <v>7.5</v>
      </c>
      <c r="F12">
        <f>Table1[[#This Row],[Implement and Test]]+Table13[[#This Row],[Implement and Test]]+Table134[[#This Row],[Implement and Test]]+Table1345[[#This Row],[Implement and Test]]</f>
        <v>15</v>
      </c>
      <c r="G12">
        <f>Table1[[#This Row],[Monitoring and Controlling]]+Table13[[#This Row],[Monitoring and Controlling]]+Table134[[#This Row],[Monitoring and Controlling]]+Table1345[[#This Row],[Monitoring and Controlling]]</f>
        <v>0.75</v>
      </c>
      <c r="H12">
        <f>Table1[[#This Row],[Deploy]]+Table13[[#This Row],[Deploy]]+Table134[[#This Row],[Deploy]]+Table1345[[#This Row],[Deploy]]</f>
        <v>0.5</v>
      </c>
      <c r="I12">
        <f t="shared" si="0"/>
        <v>24</v>
      </c>
    </row>
    <row r="13" spans="1:9" x14ac:dyDescent="0.3">
      <c r="A13" s="2" t="s">
        <v>18</v>
      </c>
      <c r="B13">
        <f>Table1[[#This Row],[Initialising]]+Table13[[#This Row],[Initialising]]+Table134[[#This Row],[Initialising]]+Table1345[[#This Row],[Initialising]]</f>
        <v>0</v>
      </c>
      <c r="C13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1</v>
      </c>
      <c r="D13">
        <f>Table1[[#This Row],[Create the project plan.]]+Table13[[#This Row],[Create the project plan.]]+Table134[[#This Row],[Create the project plan.]]+Table1345[[#This Row],[Create the project plan.]]</f>
        <v>0</v>
      </c>
      <c r="E13">
        <f>Table1[[#This Row],[Design Components]]+Table13[[#This Row],[Design Components]]+Table134[[#This Row],[Design Components]]+Table1345[[#This Row],[Design Components]]</f>
        <v>3.5</v>
      </c>
      <c r="F13">
        <f>Table1[[#This Row],[Implement and Test]]+Table13[[#This Row],[Implement and Test]]+Table134[[#This Row],[Implement and Test]]+Table1345[[#This Row],[Implement and Test]]</f>
        <v>5</v>
      </c>
      <c r="G13">
        <f>Table1[[#This Row],[Monitoring and Controlling]]+Table13[[#This Row],[Monitoring and Controlling]]+Table134[[#This Row],[Monitoring and Controlling]]+Table1345[[#This Row],[Monitoring and Controlling]]</f>
        <v>5.5</v>
      </c>
      <c r="H13">
        <f>Table1[[#This Row],[Deploy]]+Table13[[#This Row],[Deploy]]+Table134[[#This Row],[Deploy]]+Table1345[[#This Row],[Deploy]]</f>
        <v>2</v>
      </c>
      <c r="I13">
        <f t="shared" si="0"/>
        <v>17</v>
      </c>
    </row>
    <row r="14" spans="1:9" ht="15" thickBot="1" x14ac:dyDescent="0.35">
      <c r="A14" s="2" t="s">
        <v>19</v>
      </c>
      <c r="B14">
        <f>Table1[[#This Row],[Initialising]]+Table13[[#This Row],[Initialising]]+Table134[[#This Row],[Initialising]]+Table1345[[#This Row],[Initialising]]</f>
        <v>0</v>
      </c>
      <c r="C14">
        <f>Table1[[#This Row],[Discover and understand the details of the problem]]+Table13[[#This Row],[Discover and understand the details of the problem]]+Table134[[#This Row],[Discover and understand the details of the problem]]+Table1345[[#This Row],[Discover and understand the details of the problem]]</f>
        <v>0</v>
      </c>
      <c r="D14">
        <f>Table1[[#This Row],[Create the project plan.]]+Table13[[#This Row],[Create the project plan.]]+Table134[[#This Row],[Create the project plan.]]+Table1345[[#This Row],[Create the project plan.]]</f>
        <v>0</v>
      </c>
      <c r="E14">
        <f>Table1[[#This Row],[Design Components]]+Table13[[#This Row],[Design Components]]+Table134[[#This Row],[Design Components]]+Table1345[[#This Row],[Design Components]]</f>
        <v>0</v>
      </c>
      <c r="F14">
        <f>Table1[[#This Row],[Implement and Test]]+Table13[[#This Row],[Implement and Test]]+Table134[[#This Row],[Implement and Test]]+Table1345[[#This Row],[Implement and Test]]</f>
        <v>0</v>
      </c>
      <c r="G14">
        <f>Table1[[#This Row],[Monitoring and Controlling]]+Table13[[#This Row],[Monitoring and Controlling]]+Table134[[#This Row],[Monitoring and Controlling]]+Table1345[[#This Row],[Monitoring and Controlling]]</f>
        <v>0</v>
      </c>
      <c r="H14">
        <f>Table1[[#This Row],[Deploy]]+Table13[[#This Row],[Deploy]]+Table134[[#This Row],[Deploy]]+Table1345[[#This Row],[Deploy]]</f>
        <v>0</v>
      </c>
    </row>
    <row r="15" spans="1:9" ht="15.6" thickTop="1" thickBot="1" x14ac:dyDescent="0.35">
      <c r="A15" s="1" t="s">
        <v>21</v>
      </c>
      <c r="B15" s="1">
        <f t="shared" ref="B15:H15" si="1">SUM(B2:B14)</f>
        <v>26.75</v>
      </c>
      <c r="C15" s="1">
        <f t="shared" si="1"/>
        <v>31.5</v>
      </c>
      <c r="D15" s="1">
        <f t="shared" si="1"/>
        <v>41.5</v>
      </c>
      <c r="E15" s="1">
        <f t="shared" si="1"/>
        <v>70</v>
      </c>
      <c r="F15" s="1">
        <f t="shared" si="1"/>
        <v>103.5</v>
      </c>
      <c r="G15" s="1">
        <f t="shared" si="1"/>
        <v>17.5</v>
      </c>
      <c r="H15" s="1">
        <f t="shared" si="1"/>
        <v>2.5</v>
      </c>
      <c r="I15" s="1">
        <f>SUM(I2:I14)</f>
        <v>293.25</v>
      </c>
    </row>
    <row r="16" spans="1:9" ht="15" thickTop="1" x14ac:dyDescent="0.3"/>
    <row r="17" spans="1:9" x14ac:dyDescent="0.3">
      <c r="B17">
        <v>15</v>
      </c>
      <c r="C17">
        <v>20</v>
      </c>
      <c r="D17">
        <v>32</v>
      </c>
      <c r="E17">
        <v>12</v>
      </c>
      <c r="F17" s="15">
        <v>201</v>
      </c>
      <c r="G17">
        <v>60</v>
      </c>
      <c r="H17">
        <v>37</v>
      </c>
      <c r="I17">
        <v>377</v>
      </c>
    </row>
    <row r="21" spans="1:9" x14ac:dyDescent="0.3">
      <c r="A21" s="15"/>
      <c r="B21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B16" sqref="B16"/>
    </sheetView>
  </sheetViews>
  <sheetFormatPr defaultRowHeight="14.4" x14ac:dyDescent="0.3"/>
  <cols>
    <col min="1" max="1" width="3.77734375" customWidth="1"/>
    <col min="2" max="2" width="22.44140625" customWidth="1"/>
    <col min="4" max="4" width="18.6640625" customWidth="1"/>
    <col min="5" max="5" width="13.5546875" customWidth="1"/>
    <col min="6" max="6" width="14.77734375" customWidth="1"/>
    <col min="7" max="7" width="17.5546875" customWidth="1"/>
    <col min="9" max="9" width="13.77734375" customWidth="1"/>
    <col min="12" max="12" width="32.77734375" customWidth="1"/>
    <col min="14" max="14" width="12.88671875" bestFit="1" customWidth="1"/>
    <col min="15" max="15" width="10.5546875" bestFit="1" customWidth="1"/>
    <col min="16" max="16" width="11.77734375" bestFit="1" customWidth="1"/>
    <col min="17" max="17" width="10.5546875" bestFit="1" customWidth="1"/>
  </cols>
  <sheetData>
    <row r="1" spans="1:17" ht="45.6" customHeight="1" thickBot="1" x14ac:dyDescent="0.35">
      <c r="A1" s="3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5" t="s">
        <v>29</v>
      </c>
      <c r="H1" s="17" t="s">
        <v>38</v>
      </c>
      <c r="I1" s="17" t="s">
        <v>39</v>
      </c>
      <c r="K1" s="3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5" t="s">
        <v>29</v>
      </c>
    </row>
    <row r="2" spans="1:17" ht="15" thickBot="1" x14ac:dyDescent="0.35">
      <c r="A2" s="6">
        <v>1</v>
      </c>
      <c r="B2" s="8" t="s">
        <v>0</v>
      </c>
      <c r="C2" s="7">
        <f>'Total Hrs'!B15</f>
        <v>26.75</v>
      </c>
      <c r="D2" s="10">
        <f>I2*D16</f>
        <v>997.32499999999993</v>
      </c>
      <c r="E2" s="10">
        <v>0</v>
      </c>
      <c r="F2" s="10">
        <f>H2*F$16</f>
        <v>505.81250000000006</v>
      </c>
      <c r="G2" s="10">
        <v>3403.2</v>
      </c>
      <c r="H2">
        <f>Isaac!B15</f>
        <v>6.25</v>
      </c>
      <c r="I2">
        <f>C2-H2</f>
        <v>20.5</v>
      </c>
      <c r="K2" s="6">
        <v>1</v>
      </c>
      <c r="L2" s="8" t="s">
        <v>0</v>
      </c>
      <c r="M2" s="7">
        <v>15</v>
      </c>
      <c r="N2" s="10">
        <v>2189.25</v>
      </c>
      <c r="O2" s="10">
        <v>0</v>
      </c>
      <c r="P2" s="10">
        <v>1213.95</v>
      </c>
      <c r="Q2" s="10">
        <v>3403.2</v>
      </c>
    </row>
    <row r="3" spans="1:17" ht="43.8" thickBot="1" x14ac:dyDescent="0.35">
      <c r="A3" s="11">
        <v>2</v>
      </c>
      <c r="B3" s="13" t="s">
        <v>1</v>
      </c>
      <c r="C3" s="12">
        <f>'Total Hrs'!C15</f>
        <v>31.5</v>
      </c>
      <c r="D3" s="14">
        <f>I3*D16</f>
        <v>1191.925</v>
      </c>
      <c r="E3" s="14">
        <v>0</v>
      </c>
      <c r="F3" s="14">
        <f t="shared" ref="F3:F8" si="0">H3*F$16</f>
        <v>566.51</v>
      </c>
      <c r="G3" s="14">
        <v>4537.6000000000004</v>
      </c>
      <c r="H3">
        <f>Isaac!C15</f>
        <v>7</v>
      </c>
      <c r="I3">
        <f t="shared" ref="I3:I8" si="1">C3-H3</f>
        <v>24.5</v>
      </c>
      <c r="K3" s="11">
        <v>2</v>
      </c>
      <c r="L3" s="13" t="s">
        <v>1</v>
      </c>
      <c r="M3" s="12">
        <v>20</v>
      </c>
      <c r="N3" s="14">
        <v>2919</v>
      </c>
      <c r="O3" s="14">
        <v>0</v>
      </c>
      <c r="P3" s="14">
        <v>1618.6</v>
      </c>
      <c r="Q3" s="14">
        <v>4537.6000000000004</v>
      </c>
    </row>
    <row r="4" spans="1:17" ht="15" thickBot="1" x14ac:dyDescent="0.35">
      <c r="A4" s="6">
        <v>3</v>
      </c>
      <c r="B4" s="8" t="s">
        <v>2</v>
      </c>
      <c r="C4" s="7">
        <f>'Total Hrs'!D15</f>
        <v>41.5</v>
      </c>
      <c r="D4" s="10">
        <f>I4*D16</f>
        <v>1654.1</v>
      </c>
      <c r="E4" s="10">
        <v>0</v>
      </c>
      <c r="F4" s="10">
        <f t="shared" si="0"/>
        <v>606.97500000000002</v>
      </c>
      <c r="G4" s="10">
        <v>7260.16</v>
      </c>
      <c r="H4">
        <f>Isaac!D15</f>
        <v>7.5</v>
      </c>
      <c r="I4">
        <f t="shared" si="1"/>
        <v>34</v>
      </c>
      <c r="K4" s="6">
        <v>3</v>
      </c>
      <c r="L4" s="8" t="s">
        <v>2</v>
      </c>
      <c r="M4" s="7">
        <v>32</v>
      </c>
      <c r="N4" s="10">
        <v>4670.3999999999996</v>
      </c>
      <c r="O4" s="10">
        <v>0</v>
      </c>
      <c r="P4" s="10">
        <v>2589.7600000000002</v>
      </c>
      <c r="Q4" s="10">
        <v>7260.16</v>
      </c>
    </row>
    <row r="5" spans="1:17" ht="15" thickBot="1" x14ac:dyDescent="0.35">
      <c r="A5" s="11">
        <v>4</v>
      </c>
      <c r="B5" s="13" t="s">
        <v>3</v>
      </c>
      <c r="C5" s="12">
        <v>70</v>
      </c>
      <c r="D5" s="14">
        <v>0</v>
      </c>
      <c r="E5" s="14">
        <f>I5*E16</f>
        <v>1855</v>
      </c>
      <c r="F5" s="14">
        <f t="shared" si="0"/>
        <v>1375.8100000000002</v>
      </c>
      <c r="G5" s="14">
        <v>1680</v>
      </c>
      <c r="H5">
        <f>Isaac!E15</f>
        <v>17</v>
      </c>
      <c r="I5">
        <f t="shared" si="1"/>
        <v>53</v>
      </c>
      <c r="K5" s="11">
        <v>4</v>
      </c>
      <c r="L5" s="13" t="s">
        <v>3</v>
      </c>
      <c r="M5" s="12">
        <v>12</v>
      </c>
      <c r="N5" s="14">
        <v>0</v>
      </c>
      <c r="O5" s="14">
        <v>1680</v>
      </c>
      <c r="P5" s="14">
        <v>0</v>
      </c>
      <c r="Q5" s="14">
        <v>1680</v>
      </c>
    </row>
    <row r="6" spans="1:17" ht="43.8" thickBot="1" x14ac:dyDescent="0.35">
      <c r="A6" s="6">
        <v>5</v>
      </c>
      <c r="B6" s="8" t="s">
        <v>37</v>
      </c>
      <c r="C6" s="7">
        <f>'Total Hrs'!F15</f>
        <v>103.5</v>
      </c>
      <c r="D6" s="10">
        <v>0</v>
      </c>
      <c r="E6" s="10">
        <f>I6*E16</f>
        <v>3325</v>
      </c>
      <c r="F6" s="10">
        <f t="shared" si="0"/>
        <v>687.90500000000009</v>
      </c>
      <c r="G6" s="10">
        <v>25200</v>
      </c>
      <c r="H6">
        <f>Isaac!F15</f>
        <v>8.5</v>
      </c>
      <c r="I6">
        <f t="shared" si="1"/>
        <v>95</v>
      </c>
      <c r="K6" s="6">
        <v>5</v>
      </c>
      <c r="L6" s="8" t="s">
        <v>37</v>
      </c>
      <c r="M6" s="7">
        <v>240</v>
      </c>
      <c r="N6" s="10">
        <v>0</v>
      </c>
      <c r="O6" s="10">
        <v>25200</v>
      </c>
      <c r="P6" s="10">
        <v>0</v>
      </c>
      <c r="Q6" s="10">
        <v>25200</v>
      </c>
    </row>
    <row r="7" spans="1:17" ht="29.4" thickBot="1" x14ac:dyDescent="0.35">
      <c r="A7" s="11">
        <v>6</v>
      </c>
      <c r="B7" s="13" t="s">
        <v>4</v>
      </c>
      <c r="C7" s="12">
        <f>'Total Hrs'!G15</f>
        <v>17.5</v>
      </c>
      <c r="D7" s="14">
        <f>I7*D16</f>
        <v>316.22499999999997</v>
      </c>
      <c r="E7" s="14">
        <v>0</v>
      </c>
      <c r="F7" s="14">
        <f t="shared" si="0"/>
        <v>890.23</v>
      </c>
      <c r="G7" s="14">
        <v>4764.4799999999996</v>
      </c>
      <c r="H7">
        <f>Isaac!G15</f>
        <v>11</v>
      </c>
      <c r="I7">
        <f t="shared" si="1"/>
        <v>6.5</v>
      </c>
      <c r="K7" s="11">
        <v>6</v>
      </c>
      <c r="L7" s="13" t="s">
        <v>4</v>
      </c>
      <c r="M7" s="12">
        <v>21</v>
      </c>
      <c r="N7" s="14">
        <v>3064.95</v>
      </c>
      <c r="O7" s="14">
        <v>0</v>
      </c>
      <c r="P7" s="14">
        <v>1699.53</v>
      </c>
      <c r="Q7" s="14">
        <v>4764.4799999999996</v>
      </c>
    </row>
    <row r="8" spans="1:17" ht="15" thickBot="1" x14ac:dyDescent="0.35">
      <c r="A8" s="6">
        <v>7</v>
      </c>
      <c r="B8" s="8" t="s">
        <v>5</v>
      </c>
      <c r="C8" s="7">
        <f>'Total Hrs'!H15</f>
        <v>2.5</v>
      </c>
      <c r="D8" s="10">
        <f>I8*D16</f>
        <v>121.625</v>
      </c>
      <c r="E8" s="10">
        <v>0</v>
      </c>
      <c r="F8" s="10">
        <f t="shared" si="0"/>
        <v>0</v>
      </c>
      <c r="G8" s="10">
        <v>8394.56</v>
      </c>
      <c r="H8">
        <f>Isaac!H15</f>
        <v>0</v>
      </c>
      <c r="I8">
        <f t="shared" si="1"/>
        <v>2.5</v>
      </c>
      <c r="K8" s="6">
        <v>7</v>
      </c>
      <c r="L8" s="8" t="s">
        <v>5</v>
      </c>
      <c r="M8" s="7">
        <v>37</v>
      </c>
      <c r="N8" s="10">
        <v>5400.15</v>
      </c>
      <c r="O8" s="10">
        <v>0</v>
      </c>
      <c r="P8" s="10">
        <v>2994.41</v>
      </c>
      <c r="Q8" s="10">
        <v>8394.56</v>
      </c>
    </row>
    <row r="9" spans="1:17" ht="15" thickBot="1" x14ac:dyDescent="0.35">
      <c r="A9" s="19" t="s">
        <v>30</v>
      </c>
      <c r="B9" s="20"/>
      <c r="C9" s="13">
        <f>SUM(C2:C8)</f>
        <v>293.25</v>
      </c>
      <c r="D9" s="16">
        <f>SUM(D2:D8)</f>
        <v>4281.2</v>
      </c>
      <c r="E9" s="16">
        <f>SUM(E2:E8)</f>
        <v>5180</v>
      </c>
      <c r="F9" s="16">
        <f>SUM(F2:F8)</f>
        <v>4633.2425000000003</v>
      </c>
      <c r="G9" s="16">
        <f>SUM(D9:F9)</f>
        <v>14094.442500000001</v>
      </c>
      <c r="K9" s="19" t="s">
        <v>30</v>
      </c>
      <c r="L9" s="20"/>
      <c r="M9" s="13">
        <v>377</v>
      </c>
      <c r="N9" s="16">
        <v>18243.75</v>
      </c>
      <c r="O9" s="16">
        <v>38556</v>
      </c>
      <c r="P9" s="16">
        <v>10116.25</v>
      </c>
      <c r="Q9" s="16">
        <v>66916</v>
      </c>
    </row>
    <row r="10" spans="1:17" ht="14.4" customHeight="1" x14ac:dyDescent="0.3">
      <c r="A10" s="21" t="s">
        <v>31</v>
      </c>
      <c r="B10" s="22"/>
      <c r="C10" s="22"/>
      <c r="D10" s="22"/>
      <c r="E10" s="22"/>
      <c r="F10" s="22"/>
      <c r="G10" s="23"/>
      <c r="H10">
        <v>3400</v>
      </c>
      <c r="I10" s="9">
        <f>G9+H10</f>
        <v>17494.442500000001</v>
      </c>
      <c r="K10" s="21" t="s">
        <v>31</v>
      </c>
      <c r="L10" s="22"/>
      <c r="M10" s="22"/>
      <c r="N10" s="22"/>
      <c r="O10" s="22"/>
      <c r="P10" s="22"/>
      <c r="Q10" s="23"/>
    </row>
    <row r="11" spans="1:17" ht="14.4" customHeight="1" x14ac:dyDescent="0.3">
      <c r="A11" s="24" t="s">
        <v>32</v>
      </c>
      <c r="B11" s="25"/>
      <c r="C11" s="25"/>
      <c r="D11" s="25"/>
      <c r="E11" s="25"/>
      <c r="F11" s="25"/>
      <c r="G11" s="26"/>
      <c r="I11" s="9">
        <f>O22-I10</f>
        <v>2634.557499999999</v>
      </c>
      <c r="K11" s="24" t="s">
        <v>32</v>
      </c>
      <c r="L11" s="25"/>
      <c r="M11" s="25"/>
      <c r="N11" s="25"/>
      <c r="O11" s="25"/>
      <c r="P11" s="25"/>
      <c r="Q11" s="26"/>
    </row>
    <row r="12" spans="1:17" ht="14.4" customHeight="1" x14ac:dyDescent="0.3">
      <c r="A12" s="24" t="s">
        <v>33</v>
      </c>
      <c r="B12" s="25"/>
      <c r="C12" s="25"/>
      <c r="D12" s="25"/>
      <c r="E12" s="25"/>
      <c r="F12" s="25"/>
      <c r="G12" s="26"/>
      <c r="K12" s="24" t="s">
        <v>33</v>
      </c>
      <c r="L12" s="25"/>
      <c r="M12" s="25"/>
      <c r="N12" s="25"/>
      <c r="O12" s="25"/>
      <c r="P12" s="25"/>
      <c r="Q12" s="26"/>
    </row>
    <row r="13" spans="1:17" ht="14.4" customHeight="1" x14ac:dyDescent="0.3">
      <c r="A13" s="24" t="s">
        <v>34</v>
      </c>
      <c r="B13" s="25"/>
      <c r="C13" s="25"/>
      <c r="D13" s="25"/>
      <c r="E13" s="25"/>
      <c r="F13" s="25"/>
      <c r="G13" s="26"/>
      <c r="K13" s="24" t="s">
        <v>34</v>
      </c>
      <c r="L13" s="25"/>
      <c r="M13" s="25"/>
      <c r="N13" s="25"/>
      <c r="O13" s="25"/>
      <c r="P13" s="25"/>
      <c r="Q13" s="26"/>
    </row>
    <row r="14" spans="1:17" ht="15" customHeight="1" thickBot="1" x14ac:dyDescent="0.35">
      <c r="A14" s="27" t="s">
        <v>40</v>
      </c>
      <c r="B14" s="28"/>
      <c r="C14" s="28"/>
      <c r="D14" s="28"/>
      <c r="E14" s="28"/>
      <c r="F14" s="28"/>
      <c r="G14" s="29"/>
      <c r="K14" s="27" t="s">
        <v>35</v>
      </c>
      <c r="L14" s="28"/>
      <c r="M14" s="28"/>
      <c r="N14" s="28"/>
      <c r="O14" s="28"/>
      <c r="P14" s="28"/>
      <c r="Q14" s="29"/>
    </row>
    <row r="15" spans="1:17" x14ac:dyDescent="0.3">
      <c r="D15" s="9"/>
      <c r="E15" s="9"/>
      <c r="F15" s="9"/>
      <c r="G15" s="9"/>
    </row>
    <row r="16" spans="1:17" x14ac:dyDescent="0.3">
      <c r="D16">
        <v>48.65</v>
      </c>
      <c r="E16">
        <v>35</v>
      </c>
      <c r="F16">
        <v>80.930000000000007</v>
      </c>
      <c r="M16">
        <f>SUM(M2:M8)</f>
        <v>377</v>
      </c>
    </row>
    <row r="17" spans="7:15" x14ac:dyDescent="0.3">
      <c r="M17">
        <f>M9-M16</f>
        <v>0</v>
      </c>
    </row>
    <row r="19" spans="7:15" x14ac:dyDescent="0.3">
      <c r="N19" s="9">
        <f>3400+G9</f>
        <v>17494.442500000001</v>
      </c>
    </row>
    <row r="20" spans="7:15" x14ac:dyDescent="0.3">
      <c r="G20" s="9"/>
      <c r="O20" s="9">
        <f>Q9/4</f>
        <v>16729</v>
      </c>
    </row>
    <row r="21" spans="7:15" x14ac:dyDescent="0.3">
      <c r="O21" s="18">
        <v>3400</v>
      </c>
    </row>
    <row r="22" spans="7:15" x14ac:dyDescent="0.3">
      <c r="O22" s="9">
        <f>SUM(O20:O21)</f>
        <v>20129</v>
      </c>
    </row>
  </sheetData>
  <mergeCells count="12">
    <mergeCell ref="K14:Q14"/>
    <mergeCell ref="A9:B9"/>
    <mergeCell ref="A10:G10"/>
    <mergeCell ref="A11:G11"/>
    <mergeCell ref="A12:G12"/>
    <mergeCell ref="A13:G13"/>
    <mergeCell ref="A14:G14"/>
    <mergeCell ref="K9:L9"/>
    <mergeCell ref="K10:Q10"/>
    <mergeCell ref="K11:Q11"/>
    <mergeCell ref="K12:Q12"/>
    <mergeCell ref="K13:Q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M2"/>
  <sheetViews>
    <sheetView workbookViewId="0">
      <selection activeCell="M3" sqref="M3"/>
    </sheetView>
  </sheetViews>
  <sheetFormatPr defaultRowHeight="14.4" x14ac:dyDescent="0.3"/>
  <sheetData>
    <row r="2" spans="11:13" x14ac:dyDescent="0.3">
      <c r="K2">
        <f>103/240</f>
        <v>0.42916666666666664</v>
      </c>
      <c r="L2">
        <f>70/12*100</f>
        <v>583.33333333333326</v>
      </c>
      <c r="M2">
        <f>6*12</f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Greg</vt:lpstr>
      <vt:lpstr>Ryan</vt:lpstr>
      <vt:lpstr>Andrew</vt:lpstr>
      <vt:lpstr>Isaac</vt:lpstr>
      <vt:lpstr>Total Hrs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2018-10-07T00:04:57Z</dcterms:created>
  <dcterms:modified xsi:type="dcterms:W3CDTF">2018-10-08T23:34:09Z</dcterms:modified>
</cp:coreProperties>
</file>