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celyn\Documents\GitHub\CSC3600\Report\"/>
    </mc:Choice>
  </mc:AlternateContent>
  <bookViews>
    <workbookView xWindow="0" yWindow="0" windowWidth="23040" windowHeight="9396" activeTab="4"/>
  </bookViews>
  <sheets>
    <sheet name="Greg" sheetId="2" r:id="rId1"/>
    <sheet name="Ryan" sheetId="4" r:id="rId2"/>
    <sheet name="Andrew" sheetId="6" r:id="rId3"/>
    <sheet name="Isaac" sheetId="8" r:id="rId4"/>
    <sheet name="Contributions" sheetId="13" r:id="rId5"/>
    <sheet name="Total Hrs" sheetId="10" r:id="rId6"/>
    <sheet name="Sheet1" sheetId="11" r:id="rId7"/>
    <sheet name="Sheet2" sheetId="12" r:id="rId8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8" i="13" l="1"/>
  <c r="O18" i="13"/>
  <c r="P18" i="13"/>
  <c r="Q18" i="13"/>
  <c r="B10" i="13"/>
  <c r="C10" i="13"/>
  <c r="D10" i="13"/>
  <c r="E10" i="13"/>
  <c r="F10" i="13"/>
  <c r="G10" i="13"/>
  <c r="H10" i="13"/>
  <c r="I10" i="13"/>
  <c r="B11" i="13"/>
  <c r="C11" i="13"/>
  <c r="D11" i="13"/>
  <c r="E11" i="13"/>
  <c r="F11" i="13"/>
  <c r="G11" i="13"/>
  <c r="H11" i="13"/>
  <c r="I11" i="13"/>
  <c r="B12" i="13"/>
  <c r="C12" i="13"/>
  <c r="D12" i="13"/>
  <c r="E12" i="13"/>
  <c r="F12" i="13"/>
  <c r="G12" i="13"/>
  <c r="H12" i="13"/>
  <c r="I12" i="13"/>
  <c r="C9" i="13"/>
  <c r="D9" i="13"/>
  <c r="E9" i="13"/>
  <c r="F9" i="13"/>
  <c r="G9" i="13"/>
  <c r="H9" i="13"/>
  <c r="I9" i="13"/>
  <c r="B9" i="13"/>
  <c r="C16" i="4"/>
  <c r="C3" i="13"/>
  <c r="C6" i="13"/>
  <c r="D16" i="4"/>
  <c r="D3" i="13"/>
  <c r="D6" i="13"/>
  <c r="E16" i="4"/>
  <c r="E3" i="13"/>
  <c r="E6" i="13"/>
  <c r="F16" i="4"/>
  <c r="F3" i="13"/>
  <c r="F6" i="13"/>
  <c r="G16" i="4"/>
  <c r="G3" i="13"/>
  <c r="G6" i="13"/>
  <c r="H16" i="4"/>
  <c r="H3" i="13"/>
  <c r="H6" i="13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3" i="13"/>
  <c r="I6" i="13"/>
  <c r="B3" i="13"/>
  <c r="B6" i="13"/>
  <c r="C5" i="13"/>
  <c r="D5" i="13"/>
  <c r="E5" i="13"/>
  <c r="F5" i="13"/>
  <c r="G5" i="13"/>
  <c r="H5" i="13"/>
  <c r="I5" i="13"/>
  <c r="B5" i="13"/>
  <c r="C4" i="13"/>
  <c r="D4" i="13"/>
  <c r="E4" i="13"/>
  <c r="F4" i="13"/>
  <c r="G4" i="13"/>
  <c r="H4" i="13"/>
  <c r="I4" i="13"/>
  <c r="B4" i="13"/>
  <c r="C2" i="13"/>
  <c r="D2" i="13"/>
  <c r="E2" i="13"/>
  <c r="F2" i="13"/>
  <c r="G2" i="13"/>
  <c r="H2" i="13"/>
  <c r="I2" i="13"/>
  <c r="B2" i="13"/>
  <c r="B14" i="10"/>
  <c r="C14" i="10"/>
  <c r="D14" i="10"/>
  <c r="E14" i="10"/>
  <c r="F14" i="10"/>
  <c r="G14" i="10"/>
  <c r="H14" i="10"/>
  <c r="I14" i="10"/>
  <c r="D27" i="11"/>
  <c r="D23" i="11"/>
  <c r="I14" i="6"/>
  <c r="I15" i="6"/>
  <c r="I14" i="8"/>
  <c r="I15" i="8"/>
  <c r="B2" i="10"/>
  <c r="C2" i="10"/>
  <c r="D2" i="10"/>
  <c r="E2" i="10"/>
  <c r="F2" i="10"/>
  <c r="G2" i="10"/>
  <c r="H2" i="10"/>
  <c r="I2" i="10"/>
  <c r="B3" i="10"/>
  <c r="C3" i="10"/>
  <c r="D3" i="10"/>
  <c r="E3" i="10"/>
  <c r="F3" i="10"/>
  <c r="G3" i="10"/>
  <c r="H3" i="10"/>
  <c r="I3" i="10"/>
  <c r="B4" i="10"/>
  <c r="C4" i="10"/>
  <c r="D4" i="10"/>
  <c r="E4" i="10"/>
  <c r="F4" i="10"/>
  <c r="G4" i="10"/>
  <c r="H4" i="10"/>
  <c r="I4" i="10"/>
  <c r="B5" i="10"/>
  <c r="C5" i="10"/>
  <c r="D5" i="10"/>
  <c r="E5" i="10"/>
  <c r="F5" i="10"/>
  <c r="G5" i="10"/>
  <c r="H5" i="10"/>
  <c r="I5" i="10"/>
  <c r="B6" i="10"/>
  <c r="C6" i="10"/>
  <c r="D6" i="10"/>
  <c r="E6" i="10"/>
  <c r="F6" i="10"/>
  <c r="G6" i="10"/>
  <c r="H6" i="10"/>
  <c r="I6" i="10"/>
  <c r="B7" i="10"/>
  <c r="C7" i="10"/>
  <c r="D7" i="10"/>
  <c r="E7" i="10"/>
  <c r="F7" i="10"/>
  <c r="G7" i="10"/>
  <c r="H7" i="10"/>
  <c r="I7" i="10"/>
  <c r="B8" i="10"/>
  <c r="C8" i="10"/>
  <c r="D8" i="10"/>
  <c r="E8" i="10"/>
  <c r="F8" i="10"/>
  <c r="G8" i="10"/>
  <c r="H8" i="10"/>
  <c r="I8" i="10"/>
  <c r="B9" i="10"/>
  <c r="C9" i="10"/>
  <c r="D9" i="10"/>
  <c r="E9" i="10"/>
  <c r="F9" i="10"/>
  <c r="G9" i="10"/>
  <c r="H9" i="10"/>
  <c r="I9" i="10"/>
  <c r="B10" i="10"/>
  <c r="C10" i="10"/>
  <c r="D10" i="10"/>
  <c r="E10" i="10"/>
  <c r="F10" i="10"/>
  <c r="G10" i="10"/>
  <c r="H10" i="10"/>
  <c r="I10" i="10"/>
  <c r="B11" i="10"/>
  <c r="C11" i="10"/>
  <c r="D11" i="10"/>
  <c r="E11" i="10"/>
  <c r="F11" i="10"/>
  <c r="G11" i="10"/>
  <c r="H11" i="10"/>
  <c r="I11" i="10"/>
  <c r="B12" i="10"/>
  <c r="C12" i="10"/>
  <c r="D12" i="10"/>
  <c r="E12" i="10"/>
  <c r="F12" i="10"/>
  <c r="G12" i="10"/>
  <c r="H12" i="10"/>
  <c r="I12" i="10"/>
  <c r="B13" i="10"/>
  <c r="C13" i="10"/>
  <c r="D13" i="10"/>
  <c r="E13" i="10"/>
  <c r="F13" i="10"/>
  <c r="G13" i="10"/>
  <c r="H13" i="10"/>
  <c r="I13" i="10"/>
  <c r="B15" i="10"/>
  <c r="C15" i="10"/>
  <c r="D15" i="10"/>
  <c r="E15" i="10"/>
  <c r="F15" i="10"/>
  <c r="G15" i="10"/>
  <c r="H15" i="10"/>
  <c r="I15" i="10"/>
  <c r="I16" i="10"/>
  <c r="C16" i="10"/>
  <c r="D16" i="10"/>
  <c r="E16" i="10"/>
  <c r="F16" i="10"/>
  <c r="G16" i="10"/>
  <c r="H16" i="10"/>
  <c r="B16" i="10"/>
  <c r="C16" i="8"/>
  <c r="D16" i="8"/>
  <c r="E16" i="8"/>
  <c r="F16" i="8"/>
  <c r="G16" i="8"/>
  <c r="H16" i="8"/>
  <c r="I16" i="8"/>
  <c r="B16" i="8"/>
  <c r="C16" i="6"/>
  <c r="D16" i="6"/>
  <c r="E16" i="6"/>
  <c r="F16" i="6"/>
  <c r="G16" i="6"/>
  <c r="H16" i="6"/>
  <c r="I3" i="6"/>
  <c r="I4" i="6"/>
  <c r="I5" i="6"/>
  <c r="I6" i="6"/>
  <c r="I7" i="6"/>
  <c r="I8" i="6"/>
  <c r="I9" i="6"/>
  <c r="I10" i="6"/>
  <c r="I11" i="6"/>
  <c r="I12" i="6"/>
  <c r="I13" i="6"/>
  <c r="I16" i="6"/>
  <c r="B16" i="6"/>
  <c r="B16" i="4"/>
  <c r="B16" i="2"/>
  <c r="K3" i="2"/>
  <c r="K4" i="2"/>
  <c r="L3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C8" i="11"/>
  <c r="C7" i="11"/>
  <c r="C6" i="11"/>
  <c r="C4" i="11"/>
  <c r="C3" i="11"/>
  <c r="C2" i="11"/>
  <c r="H2" i="11"/>
  <c r="I2" i="11"/>
  <c r="D2" i="11"/>
  <c r="H3" i="11"/>
  <c r="I3" i="11"/>
  <c r="D3" i="11"/>
  <c r="H4" i="11"/>
  <c r="I4" i="11"/>
  <c r="D4" i="11"/>
  <c r="H7" i="11"/>
  <c r="I7" i="11"/>
  <c r="D7" i="11"/>
  <c r="H8" i="11"/>
  <c r="I8" i="11"/>
  <c r="D8" i="11"/>
  <c r="D9" i="11"/>
  <c r="H6" i="11"/>
  <c r="I6" i="11"/>
  <c r="E6" i="11"/>
  <c r="H5" i="11"/>
  <c r="I5" i="11"/>
  <c r="E5" i="11"/>
  <c r="E9" i="11"/>
  <c r="F2" i="11"/>
  <c r="F3" i="11"/>
  <c r="F4" i="11"/>
  <c r="F5" i="11"/>
  <c r="F6" i="11"/>
  <c r="F7" i="11"/>
  <c r="F8" i="11"/>
  <c r="F9" i="11"/>
  <c r="G9" i="11"/>
  <c r="I10" i="11"/>
  <c r="O20" i="11"/>
  <c r="O22" i="11"/>
  <c r="I11" i="11"/>
  <c r="N19" i="11"/>
  <c r="M2" i="12"/>
  <c r="L2" i="12"/>
  <c r="K2" i="12"/>
  <c r="M16" i="11"/>
  <c r="M17" i="11"/>
  <c r="C9" i="11"/>
  <c r="I2" i="8"/>
  <c r="I3" i="8"/>
  <c r="I4" i="8"/>
  <c r="I5" i="8"/>
  <c r="I6" i="8"/>
  <c r="I7" i="8"/>
  <c r="I8" i="8"/>
  <c r="I9" i="8"/>
  <c r="I10" i="8"/>
  <c r="I11" i="8"/>
  <c r="I12" i="8"/>
  <c r="I13" i="8"/>
  <c r="I2" i="6"/>
  <c r="I2" i="4"/>
  <c r="C16" i="2"/>
  <c r="D16" i="2"/>
  <c r="E16" i="2"/>
  <c r="F16" i="2"/>
  <c r="G16" i="2"/>
  <c r="H16" i="2"/>
  <c r="I3" i="2"/>
  <c r="I4" i="2"/>
  <c r="I13" i="2"/>
  <c r="I5" i="2"/>
  <c r="I6" i="2"/>
  <c r="I7" i="2"/>
  <c r="I8" i="2"/>
  <c r="I9" i="2"/>
  <c r="I10" i="2"/>
  <c r="I11" i="2"/>
  <c r="I12" i="2"/>
  <c r="I16" i="2"/>
</calcChain>
</file>

<file path=xl/sharedStrings.xml><?xml version="1.0" encoding="utf-8"?>
<sst xmlns="http://schemas.openxmlformats.org/spreadsheetml/2006/main" count="207" uniqueCount="64">
  <si>
    <t>Initialising</t>
  </si>
  <si>
    <t>Discover and understand the details of the problem</t>
  </si>
  <si>
    <t>Create the project plan.</t>
  </si>
  <si>
    <t>Design Components</t>
  </si>
  <si>
    <t>Monitoring and Controlling</t>
  </si>
  <si>
    <t>Deploy</t>
  </si>
  <si>
    <t>Week 1</t>
  </si>
  <si>
    <t>Implement and Test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</si>
  <si>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</si>
  <si>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</si>
  <si>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</si>
  <si>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</si>
  <si>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</si>
  <si>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</si>
  <si>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</si>
  <si>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</si>
  <si>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</si>
  <si>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</si>
  <si>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</si>
  <si>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</si>
  <si>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Weekly Total</t>
  </si>
  <si>
    <t>Total</t>
  </si>
  <si>
    <t>Column1</t>
  </si>
  <si>
    <t>ID</t>
  </si>
  <si>
    <t>Phase</t>
  </si>
  <si>
    <r>
      <t>Hours</t>
    </r>
    <r>
      <rPr>
        <b/>
        <vertAlign val="superscript"/>
        <sz val="11"/>
        <color rgb="FFFFFFFF"/>
        <rFont val="Calibri"/>
        <family val="2"/>
        <scheme val="minor"/>
      </rPr>
      <t>(4)</t>
    </r>
  </si>
  <si>
    <r>
      <t>Cost (Business Analyst Rate</t>
    </r>
    <r>
      <rPr>
        <b/>
        <vertAlign val="superscript"/>
        <sz val="11"/>
        <color rgb="FFFFFFFF"/>
        <rFont val="Calibri"/>
        <family val="2"/>
        <scheme val="minor"/>
      </rPr>
      <t>(1)</t>
    </r>
    <r>
      <rPr>
        <b/>
        <sz val="11"/>
        <color rgb="FFFFFFFF"/>
        <rFont val="Calibri"/>
        <family val="2"/>
        <scheme val="minor"/>
      </rPr>
      <t>)</t>
    </r>
  </si>
  <si>
    <r>
      <t>Cost (Programmer Rate</t>
    </r>
    <r>
      <rPr>
        <b/>
        <vertAlign val="superscript"/>
        <sz val="11"/>
        <color rgb="FFFFFFFF"/>
        <rFont val="Calibri"/>
        <family val="2"/>
        <scheme val="minor"/>
      </rPr>
      <t>(2)</t>
    </r>
    <r>
      <rPr>
        <b/>
        <sz val="11"/>
        <color rgb="FFFFFFFF"/>
        <rFont val="Calibri"/>
        <family val="2"/>
        <scheme val="minor"/>
      </rPr>
      <t>)</t>
    </r>
  </si>
  <si>
    <r>
      <t>Cost (Project Manager Rate</t>
    </r>
    <r>
      <rPr>
        <b/>
        <vertAlign val="superscript"/>
        <sz val="11"/>
        <color rgb="FFFFFFFF"/>
        <rFont val="Calibri"/>
        <family val="2"/>
        <scheme val="minor"/>
      </rPr>
      <t>(3)</t>
    </r>
    <r>
      <rPr>
        <b/>
        <sz val="11"/>
        <color rgb="FFFFFFFF"/>
        <rFont val="Calibri"/>
        <family val="2"/>
        <scheme val="minor"/>
      </rPr>
      <t>)</t>
    </r>
  </si>
  <si>
    <t>Total Phase Cost</t>
  </si>
  <si>
    <t>Totals</t>
  </si>
  <si>
    <t>Notes:</t>
  </si>
  <si>
    <t xml:space="preserve">   1.   Business Analyst Hourly Rate-$48.65 (PayScale 2018).</t>
  </si>
  <si>
    <t xml:space="preserve">   2.   Programmer Hourly Rate-$35(PayScale 2018).</t>
  </si>
  <si>
    <t xml:space="preserve">   3.   Project Manager Hourly Rate-$80.93(PayScale 2018).</t>
  </si>
  <si>
    <t xml:space="preserve">   4.   Phase hours sourced from WBS, refer Table 1.</t>
  </si>
  <si>
    <t>Week Number</t>
  </si>
  <si>
    <t>Build all the program components, integrate and test.</t>
  </si>
  <si>
    <t>PM Hours</t>
  </si>
  <si>
    <t>BA/ Programmer Hours</t>
  </si>
  <si>
    <t xml:space="preserve">   4.   Phase hours sourced from Task Log Summary, refer Appendix XX.</t>
  </si>
  <si>
    <t>Week 14</t>
  </si>
  <si>
    <t>Name</t>
  </si>
  <si>
    <t>Greg</t>
  </si>
  <si>
    <t>Ryan</t>
  </si>
  <si>
    <t>Andrew</t>
  </si>
  <si>
    <t>Isaac</t>
  </si>
  <si>
    <t>MAIN</t>
  </si>
  <si>
    <t>TASKS</t>
  </si>
  <si>
    <t>RYAN</t>
  </si>
  <si>
    <t>GEORGE</t>
  </si>
  <si>
    <t>ISAAC</t>
  </si>
  <si>
    <t>HERTWECK</t>
  </si>
  <si>
    <t>ANDREW JOHNSTON</t>
  </si>
  <si>
    <t>GREGORY</t>
  </si>
  <si>
    <t>JONES</t>
  </si>
  <si>
    <t>Research</t>
  </si>
  <si>
    <t>Discussions</t>
  </si>
  <si>
    <t>Meetings</t>
  </si>
  <si>
    <t>Design</t>
  </si>
  <si>
    <t>Documentation</t>
  </si>
  <si>
    <t>Implementation</t>
  </si>
  <si>
    <t>Monitor and Control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</si>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</sst>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vertAlign val="superscript"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94B6D2"/>
        <bgColor indexed="64"/>
      </patternFill>
    </fill>
    <fill>
      <patternFill patternType="solid">
        <fgColor rgb="FFE9F0F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D4E1ED"/>
        <bgColor indexed="64"/>
      </patternFill>
    </fill>
  </fills>
  <borders count="3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94B6D2"/>
      </left>
      <right/>
      <top style="medium">
        <color rgb="FF94B6D2"/>
      </top>
      <bottom style="medium">
        <color rgb="FF94B6D2"/>
      </bottom>
      <diagonal/>
    </border>
    <border>
      <left/>
      <right/>
      <top style="medium">
        <color rgb="FF94B6D2"/>
      </top>
      <bottom style="medium">
        <color rgb="FF94B6D2"/>
      </bottom>
      <diagonal/>
    </border>
    <border>
      <left/>
      <right style="medium">
        <color rgb="FF94B6D2"/>
      </right>
      <top style="medium">
        <color rgb="FF94B6D2"/>
      </top>
      <bottom style="medium">
        <color rgb="FF94B6D2"/>
      </bottom>
      <diagonal/>
    </border>
    <border>
      <left style="medium">
        <color rgb="FFBED3E4"/>
      </left>
      <right style="medium">
        <color rgb="FFBED3E4"/>
      </right>
      <top/>
      <bottom style="medium">
        <color rgb="FFBED3E4"/>
      </bottom>
      <diagonal/>
    </border>
    <border>
      <left/>
      <right style="medium">
        <color rgb="FFBED3E4"/>
      </right>
      <top/>
      <bottom style="medium">
        <color rgb="FFBED3E4"/>
      </bottom>
      <diagonal/>
    </border>
    <border>
      <left style="medium">
        <color rgb="FFBED3E4"/>
      </left>
      <right/>
      <top/>
      <bottom style="medium">
        <color rgb="FFBED3E4"/>
      </bottom>
      <diagonal/>
    </border>
    <border>
      <left style="medium">
        <color rgb="FFBED3E4"/>
      </left>
      <right/>
      <top/>
      <bottom/>
      <diagonal/>
    </border>
    <border>
      <left/>
      <right style="medium">
        <color rgb="FFBED3E4"/>
      </right>
      <top/>
      <bottom/>
      <diagonal/>
    </border>
    <border>
      <left/>
      <right/>
      <top/>
      <bottom style="medium">
        <color rgb="FFBED3E4"/>
      </bottom>
      <diagonal/>
    </border>
    <border>
      <left style="medium">
        <color rgb="FFBED3E4"/>
      </left>
      <right/>
      <top style="medium">
        <color rgb="FFBED3E4"/>
      </top>
      <bottom style="medium">
        <color rgb="FFBED3E4"/>
      </bottom>
      <diagonal/>
    </border>
    <border>
      <left/>
      <right style="medium">
        <color rgb="FFBED3E4"/>
      </right>
      <top style="medium">
        <color rgb="FFBED3E4"/>
      </top>
      <bottom style="medium">
        <color rgb="FFBED3E4"/>
      </bottom>
      <diagonal/>
    </border>
    <border>
      <left style="medium">
        <color rgb="FFBED3E4"/>
      </left>
      <right/>
      <top style="medium">
        <color rgb="FFBED3E4"/>
      </top>
      <bottom/>
      <diagonal/>
    </border>
    <border>
      <left/>
      <right/>
      <top style="medium">
        <color rgb="FFBED3E4"/>
      </top>
      <bottom/>
      <diagonal/>
    </border>
    <border>
      <left/>
      <right style="medium">
        <color rgb="FFBED3E4"/>
      </right>
      <top style="medium">
        <color rgb="FFBED3E4"/>
      </top>
      <bottom/>
      <diagonal/>
    </border>
    <border>
      <left style="medium">
        <color rgb="FF94B6D2"/>
      </left>
      <right style="medium">
        <color rgb="FF94B6D2"/>
      </right>
      <top style="medium">
        <color rgb="FF94B6D2"/>
      </top>
      <bottom style="medium">
        <color rgb="FF94B6D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3">
    <xf numFmtId="0" fontId="0" fillId="0" borderId="0" xfId="0"/>
    <xf numFmtId="0" fontId="1" fillId="2" borderId="1" xfId="1"/>
    <xf numFmtId="0" fontId="2" fillId="0" borderId="0" xfId="0" applyFont="1"/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8" fontId="0" fillId="0" borderId="0" xfId="0" applyNumberFormat="1"/>
    <xf numFmtId="8" fontId="0" fillId="4" borderId="6" xfId="0" applyNumberForma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8" fontId="0" fillId="0" borderId="6" xfId="0" applyNumberFormat="1" applyBorder="1" applyAlignment="1">
      <alignment vertical="center" wrapText="1"/>
    </xf>
    <xf numFmtId="0" fontId="0" fillId="0" borderId="0" xfId="0" applyAlignment="1"/>
    <xf numFmtId="8" fontId="2" fillId="0" borderId="6" xfId="0" applyNumberFormat="1" applyFont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4" fontId="5" fillId="0" borderId="0" xfId="0" applyNumberFormat="1" applyFont="1"/>
    <xf numFmtId="15" fontId="0" fillId="0" borderId="0" xfId="0" applyNumberFormat="1"/>
    <xf numFmtId="8" fontId="6" fillId="0" borderId="0" xfId="0" applyNumberFormat="1" applyFont="1"/>
    <xf numFmtId="8" fontId="3" fillId="3" borderId="16" xfId="0" applyNumberFormat="1" applyFont="1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4" borderId="13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1" fillId="5" borderId="17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164" fontId="0" fillId="0" borderId="0" xfId="0" applyNumberFormat="1"/>
    <xf numFmtId="0" fontId="3" fillId="3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vertical="center" wrapText="1"/>
    </xf>
    <xf numFmtId="10" fontId="0" fillId="4" borderId="28" xfId="0" applyNumberFormat="1" applyFill="1" applyBorder="1" applyAlignment="1">
      <alignment vertical="center" wrapText="1"/>
    </xf>
    <xf numFmtId="9" fontId="0" fillId="6" borderId="28" xfId="0" applyNumberFormat="1" applyFill="1" applyBorder="1" applyAlignment="1">
      <alignment vertical="center" wrapText="1"/>
    </xf>
    <xf numFmtId="0" fontId="0" fillId="4" borderId="28" xfId="0" applyFill="1" applyBorder="1" applyAlignment="1">
      <alignment vertical="center" wrapText="1"/>
    </xf>
    <xf numFmtId="10" fontId="0" fillId="6" borderId="28" xfId="0" applyNumberFormat="1" applyFill="1" applyBorder="1" applyAlignment="1">
      <alignment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10" fontId="3" fillId="3" borderId="20" xfId="0" applyNumberFormat="1" applyFont="1" applyFill="1" applyBorder="1" applyAlignment="1">
      <alignment vertical="center" wrapText="1"/>
    </xf>
    <xf numFmtId="10" fontId="3" fillId="3" borderId="23" xfId="0" applyNumberFormat="1" applyFont="1" applyFill="1" applyBorder="1" applyAlignment="1">
      <alignment vertical="center" wrapText="1"/>
    </xf>
    <xf numFmtId="10" fontId="3" fillId="3" borderId="26" xfId="0" applyNumberFormat="1" applyFont="1" applyFill="1" applyBorder="1" applyAlignment="1">
      <alignment vertical="center" wrapText="1"/>
    </xf>
  </cellXfs>
  <cellStyles count="2">
    <cellStyle name="Check Cell" xfId="1" builtinId="23"/>
    <cellStyle name="Normal" xfId="0" builtinId="0"/>
  </cellStyles>
  <dxfs count="5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333333333333333E-2"/>
          <c:y val="0.17273148148148151"/>
          <c:w val="0.93888888888888888"/>
          <c:h val="0.71523950131233593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Sheet1!$L$2:$L$8</c:f>
              <c:strCache>
                <c:ptCount val="7"/>
                <c:pt idx="0">
                  <c:v>Initialising</c:v>
                </c:pt>
                <c:pt idx="1">
                  <c:v>Discover and understand the details of the problem</c:v>
                </c:pt>
                <c:pt idx="2">
                  <c:v>Create the project plan.</c:v>
                </c:pt>
                <c:pt idx="3">
                  <c:v>Design Components</c:v>
                </c:pt>
                <c:pt idx="4">
                  <c:v>Build all the program components, integrate and test.</c:v>
                </c:pt>
                <c:pt idx="5">
                  <c:v>Monitoring and Controlling</c:v>
                </c:pt>
                <c:pt idx="6">
                  <c:v>Deploy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29.25</c:v>
                </c:pt>
                <c:pt idx="1">
                  <c:v>31.5</c:v>
                </c:pt>
                <c:pt idx="2">
                  <c:v>41.5</c:v>
                </c:pt>
                <c:pt idx="3">
                  <c:v>70</c:v>
                </c:pt>
                <c:pt idx="4">
                  <c:v>107</c:v>
                </c:pt>
                <c:pt idx="5">
                  <c:v>25</c:v>
                </c:pt>
                <c:pt idx="6">
                  <c:v>31.75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CD9-4971-BA0D-4B8446FB8B5C}"/>
            </c:ext>
          </c:extLst>
        </c:ser>
        <c:ser>
          <c:idx val="1"/>
          <c:order val="1"/>
          <c:tx>
            <c:v>Planned</c:v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Sheet1!$L$2:$L$8</c:f>
              <c:strCache>
                <c:ptCount val="7"/>
                <c:pt idx="0">
                  <c:v>Initialising</c:v>
                </c:pt>
                <c:pt idx="1">
                  <c:v>Discover and understand the details of the problem</c:v>
                </c:pt>
                <c:pt idx="2">
                  <c:v>Create the project plan.</c:v>
                </c:pt>
                <c:pt idx="3">
                  <c:v>Design Components</c:v>
                </c:pt>
                <c:pt idx="4">
                  <c:v>Build all the program components, integrate and test.</c:v>
                </c:pt>
                <c:pt idx="5">
                  <c:v>Monitoring and Controlling</c:v>
                </c:pt>
                <c:pt idx="6">
                  <c:v>Deploy</c:v>
                </c:pt>
              </c:strCache>
            </c:strRef>
          </c:cat>
          <c:val>
            <c:numRef>
              <c:f>Sheet1!$M$2:$M$8</c:f>
              <c:numCache>
                <c:formatCode>General</c:formatCode>
                <c:ptCount val="7"/>
                <c:pt idx="0">
                  <c:v>15</c:v>
                </c:pt>
                <c:pt idx="1">
                  <c:v>20</c:v>
                </c:pt>
                <c:pt idx="2">
                  <c:v>32</c:v>
                </c:pt>
                <c:pt idx="3">
                  <c:v>12</c:v>
                </c:pt>
                <c:pt idx="4">
                  <c:v>240</c:v>
                </c:pt>
                <c:pt idx="5">
                  <c:v>21</c:v>
                </c:pt>
                <c:pt idx="6">
                  <c:v>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CD9-4971-BA0D-4B8446FB8B5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2449568"/>
        <c:axId val="172443688"/>
      </c:lineChart>
      <c:catAx>
        <c:axId val="17244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43688"/>
        <c:crosses val="autoZero"/>
        <c:auto val="0"/>
        <c:lblAlgn val="ctr"/>
        <c:lblOffset val="100"/>
        <c:noMultiLvlLbl val="0"/>
      </c:catAx>
      <c:valAx>
        <c:axId val="172443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49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480060</xdr:colOff>
      <xdr:row>4</xdr:row>
      <xdr:rowOff>38100</xdr:rowOff>
    </xdr:from>
    <xdr:to>
      <xdr:col>17</xdr:col>
      <xdr:colOff>350520</xdr:colOff>
      <xdr:row>29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I16" totalsRowShown="0">
  <autoFilter ref="A1:I16"/>
  <tableColumns count="9">
    <tableColumn id="1" name="Column1" dataDxfId="4"/>
    <tableColumn id="2" name="Initialising"/>
    <tableColumn id="3" name="Discover and understand the details of the problem"/>
    <tableColumn id="4" name="Create the project plan."/>
    <tableColumn id="5" name="Design Components"/>
    <tableColumn id="6" name="Implement and Test"/>
    <tableColumn id="7" name="Monitoring and Controlling"/>
    <tableColumn id="8" name="Deploy"/>
    <tableColumn id="9" name="Weekly 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I16" totalsRowShown="0">
  <autoFilter ref="A1:I16"/>
  <tableColumns count="9">
    <tableColumn id="1" name="Column1" dataDxfId="3"/>
    <tableColumn id="2" name="Initialising"/>
    <tableColumn id="3" name="Discover and understand the details of the problem"/>
    <tableColumn id="4" name="Create the project plan."/>
    <tableColumn id="5" name="Design Components"/>
    <tableColumn id="6" name="Implement and Test"/>
    <tableColumn id="7" name="Monitoring and Controlling"/>
    <tableColumn id="8" name="Deploy"/>
    <tableColumn id="9" name="Weekly Tot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:I16" totalsRowShown="0">
  <autoFilter ref="A1:I16"/>
  <tableColumns count="9">
    <tableColumn id="1" name="Column1" dataDxfId="2"/>
    <tableColumn id="2" name="Initialising"/>
    <tableColumn id="3" name="Discover and understand the details of the problem"/>
    <tableColumn id="4" name="Create the project plan."/>
    <tableColumn id="5" name="Design Components"/>
    <tableColumn id="6" name="Implement and Test"/>
    <tableColumn id="7" name="Monitoring and Controlling"/>
    <tableColumn id="8" name="Deploy"/>
    <tableColumn id="9" name="Weekly Tot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1:I16" totalsRowShown="0">
  <autoFilter ref="A1:I16"/>
  <tableColumns count="9">
    <tableColumn id="1" name="Column1" dataDxfId="1"/>
    <tableColumn id="2" name="Initialising"/>
    <tableColumn id="3" name="Discover and understand the details of the problem"/>
    <tableColumn id="4" name="Create the project plan."/>
    <tableColumn id="5" name="Design Components"/>
    <tableColumn id="6" name="Implement and Test"/>
    <tableColumn id="7" name="Monitoring and Controlling"/>
    <tableColumn id="8" name="Deploy"/>
    <tableColumn id="9" name="Weekly Tot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3456" displayName="Table13456" ref="A1:I16" totalsRowShown="0">
  <autoFilter ref="A1:I16"/>
  <tableColumns count="9">
    <tableColumn id="1" name="Week Number" dataDxfId="0"/>
    <tableColumn id="2" name="Initialising"/>
    <tableColumn id="3" name="Discover and understand the details of the problem"/>
    <tableColumn id="4" name="Create the project plan."/>
    <tableColumn id="5" name="Design Components"/>
    <tableColumn id="6" name="Implement and Test"/>
    <tableColumn id="7" name="Monitoring and Controlling"/>
    <tableColumn id="8" name="Deploy"/>
    <tableColumn id="9" name="Weekly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B2" sqref="B2:I16"/>
    </sheetView>
  </sheetViews>
  <sheetFormatPr defaultRowHeight="14.4" x14ac:dyDescent="0.3"/>
  <cols>
    <col min="1" max="1" width="11.44140625" customWidth="1"/>
    <col min="2" max="2" width="12.5546875" bestFit="1" customWidth="1"/>
    <col min="3" max="3" width="50" bestFit="1" customWidth="1"/>
    <col min="4" max="4" width="24.5546875" bestFit="1" customWidth="1"/>
    <col min="5" max="6" width="21.33203125" bestFit="1" customWidth="1"/>
    <col min="7" max="7" width="27.88671875" bestFit="1" customWidth="1"/>
    <col min="8" max="8" width="9.5546875" bestFit="1" customWidth="1"/>
    <col min="9" max="9" width="15" bestFit="1" customWidth="1"/>
    <col min="11" max="12" width="9.33203125" bestFit="1" customWidth="1"/>
  </cols>
  <sheetData>
    <row r="1" spans="1:13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20</v>
      </c>
    </row>
    <row r="2" spans="1:13" x14ac:dyDescent="0.3">
      <c r="A2" s="2" t="s">
        <v>6</v>
      </c>
      <c r="B2">
        <v>2.5</v>
      </c>
      <c r="K2" s="19">
        <v>43297</v>
      </c>
      <c r="L2" s="19">
        <v>43303</v>
      </c>
      <c r="M2">
        <v>1</v>
      </c>
    </row>
    <row r="3" spans="1:13" x14ac:dyDescent="0.3">
      <c r="A3" s="2" t="s">
        <v>8</v>
      </c>
      <c r="B3">
        <v>5</v>
      </c>
      <c r="C3">
        <v>1</v>
      </c>
      <c r="D3">
        <v>3</v>
      </c>
      <c r="I3">
        <f>SUM(B3:H3)</f>
        <v>9</v>
      </c>
      <c r="K3" s="19">
        <f>K2+7</f>
        <v>43304</v>
      </c>
      <c r="L3" s="19">
        <f>L2+7</f>
        <v>43310</v>
      </c>
      <c r="M3">
        <v>2</v>
      </c>
    </row>
    <row r="4" spans="1:13" x14ac:dyDescent="0.3">
      <c r="A4" s="2" t="s">
        <v>9</v>
      </c>
      <c r="B4">
        <v>3</v>
      </c>
      <c r="C4">
        <v>3</v>
      </c>
      <c r="D4">
        <v>4</v>
      </c>
      <c r="I4">
        <f t="shared" ref="I4:I12" si="0">SUM(B4:H4)</f>
        <v>10</v>
      </c>
      <c r="K4" s="19">
        <f t="shared" ref="K4:K15" si="1">K3+7</f>
        <v>43311</v>
      </c>
      <c r="L4" s="19">
        <f t="shared" ref="L4:L15" si="2">L3+7</f>
        <v>43317</v>
      </c>
      <c r="M4">
        <v>3</v>
      </c>
    </row>
    <row r="5" spans="1:13" x14ac:dyDescent="0.3">
      <c r="A5" s="2" t="s">
        <v>10</v>
      </c>
      <c r="D5">
        <v>3</v>
      </c>
      <c r="E5">
        <v>1</v>
      </c>
      <c r="F5">
        <v>3</v>
      </c>
      <c r="I5">
        <f t="shared" si="0"/>
        <v>7</v>
      </c>
      <c r="K5" s="19">
        <f t="shared" si="1"/>
        <v>43318</v>
      </c>
      <c r="L5" s="19">
        <f t="shared" si="2"/>
        <v>43324</v>
      </c>
      <c r="M5">
        <v>4</v>
      </c>
    </row>
    <row r="6" spans="1:13" x14ac:dyDescent="0.3">
      <c r="A6" s="2" t="s">
        <v>11</v>
      </c>
      <c r="F6">
        <v>12</v>
      </c>
      <c r="I6">
        <f t="shared" si="0"/>
        <v>12</v>
      </c>
      <c r="K6" s="19">
        <f t="shared" si="1"/>
        <v>43325</v>
      </c>
      <c r="L6" s="19">
        <f t="shared" si="2"/>
        <v>43331</v>
      </c>
      <c r="M6">
        <v>5</v>
      </c>
    </row>
    <row r="7" spans="1:13" x14ac:dyDescent="0.3">
      <c r="A7" s="2" t="s">
        <v>12</v>
      </c>
      <c r="F7">
        <v>10</v>
      </c>
      <c r="I7">
        <f t="shared" si="0"/>
        <v>10</v>
      </c>
      <c r="K7" s="19">
        <f t="shared" si="1"/>
        <v>43332</v>
      </c>
      <c r="L7" s="19">
        <f t="shared" si="2"/>
        <v>43338</v>
      </c>
      <c r="M7">
        <v>6</v>
      </c>
    </row>
    <row r="8" spans="1:13" x14ac:dyDescent="0.3">
      <c r="A8" s="2" t="s">
        <v>13</v>
      </c>
      <c r="C8">
        <v>3</v>
      </c>
      <c r="E8">
        <v>1</v>
      </c>
      <c r="F8">
        <v>6</v>
      </c>
      <c r="I8">
        <f t="shared" si="0"/>
        <v>10</v>
      </c>
      <c r="K8" s="19">
        <f t="shared" si="1"/>
        <v>43339</v>
      </c>
      <c r="L8" s="19">
        <f t="shared" si="2"/>
        <v>43345</v>
      </c>
      <c r="M8">
        <v>7</v>
      </c>
    </row>
    <row r="9" spans="1:13" x14ac:dyDescent="0.3">
      <c r="A9" s="2" t="s">
        <v>14</v>
      </c>
      <c r="C9">
        <v>2</v>
      </c>
      <c r="F9">
        <v>7.5</v>
      </c>
      <c r="G9">
        <v>1</v>
      </c>
      <c r="I9">
        <f t="shared" si="0"/>
        <v>10.5</v>
      </c>
      <c r="K9" s="19">
        <f t="shared" si="1"/>
        <v>43346</v>
      </c>
      <c r="L9" s="19">
        <f t="shared" si="2"/>
        <v>43352</v>
      </c>
      <c r="M9">
        <v>8</v>
      </c>
    </row>
    <row r="10" spans="1:13" x14ac:dyDescent="0.3">
      <c r="A10" s="2" t="s">
        <v>15</v>
      </c>
      <c r="C10">
        <v>2</v>
      </c>
      <c r="F10">
        <v>5</v>
      </c>
      <c r="G10">
        <v>1</v>
      </c>
      <c r="I10">
        <f t="shared" si="0"/>
        <v>8</v>
      </c>
      <c r="J10">
        <v>8</v>
      </c>
      <c r="K10" s="19">
        <f t="shared" si="1"/>
        <v>43353</v>
      </c>
      <c r="L10" s="19">
        <f t="shared" si="2"/>
        <v>43359</v>
      </c>
      <c r="M10">
        <v>9</v>
      </c>
    </row>
    <row r="11" spans="1:13" x14ac:dyDescent="0.3">
      <c r="A11" s="2" t="s">
        <v>16</v>
      </c>
      <c r="C11">
        <v>2</v>
      </c>
      <c r="F11">
        <v>6</v>
      </c>
      <c r="G11">
        <v>1</v>
      </c>
      <c r="I11">
        <f t="shared" si="0"/>
        <v>9</v>
      </c>
      <c r="K11" s="19">
        <f t="shared" si="1"/>
        <v>43360</v>
      </c>
      <c r="L11" s="19">
        <f t="shared" si="2"/>
        <v>43366</v>
      </c>
      <c r="M11">
        <v>10</v>
      </c>
    </row>
    <row r="12" spans="1:13" x14ac:dyDescent="0.3">
      <c r="A12" s="2" t="s">
        <v>17</v>
      </c>
      <c r="F12">
        <v>7.5</v>
      </c>
      <c r="H12">
        <v>1</v>
      </c>
      <c r="I12">
        <f t="shared" si="0"/>
        <v>8.5</v>
      </c>
      <c r="K12" s="19">
        <f t="shared" si="1"/>
        <v>43367</v>
      </c>
      <c r="L12" s="19">
        <f t="shared" si="2"/>
        <v>43373</v>
      </c>
      <c r="M12">
        <v>11</v>
      </c>
    </row>
    <row r="13" spans="1:13" x14ac:dyDescent="0.3">
      <c r="A13" s="2" t="s">
        <v>18</v>
      </c>
      <c r="F13">
        <v>8</v>
      </c>
      <c r="I13">
        <f>SUM(B14:H14)</f>
        <v>5</v>
      </c>
      <c r="K13" s="19">
        <f t="shared" si="1"/>
        <v>43374</v>
      </c>
      <c r="L13" s="19">
        <f t="shared" si="2"/>
        <v>43380</v>
      </c>
      <c r="M13">
        <v>12</v>
      </c>
    </row>
    <row r="14" spans="1:13" x14ac:dyDescent="0.3">
      <c r="A14" s="2" t="s">
        <v>19</v>
      </c>
      <c r="H14">
        <v>5</v>
      </c>
      <c r="K14" s="19">
        <f t="shared" si="1"/>
        <v>43381</v>
      </c>
      <c r="L14" s="19">
        <f t="shared" si="2"/>
        <v>43387</v>
      </c>
      <c r="M14">
        <v>13</v>
      </c>
    </row>
    <row r="15" spans="1:13" ht="15" thickBot="1" x14ac:dyDescent="0.35">
      <c r="A15" s="2" t="s">
        <v>41</v>
      </c>
      <c r="H15">
        <v>3</v>
      </c>
      <c r="K15" s="19">
        <f t="shared" si="1"/>
        <v>43388</v>
      </c>
      <c r="L15" s="19">
        <f t="shared" si="2"/>
        <v>43394</v>
      </c>
    </row>
    <row r="16" spans="1:13" ht="15" customHeight="1" thickTop="1" thickBot="1" x14ac:dyDescent="0.35">
      <c r="A16" s="1" t="s">
        <v>21</v>
      </c>
      <c r="B16" s="1">
        <f>SUM(B2:B15)</f>
        <v>10.5</v>
      </c>
      <c r="C16" s="1">
        <f>SUM(C3:C15)</f>
        <v>13</v>
      </c>
      <c r="D16" s="1">
        <f>SUM(D3:D15)</f>
        <v>10</v>
      </c>
      <c r="E16" s="1">
        <f>SUM(E3:E15)</f>
        <v>2</v>
      </c>
      <c r="F16" s="1">
        <f>SUM(F3:F14)</f>
        <v>65</v>
      </c>
      <c r="G16" s="1">
        <f>SUM(G3:G14)</f>
        <v>3</v>
      </c>
      <c r="H16" s="1">
        <f>SUM(H3:H14)</f>
        <v>6</v>
      </c>
      <c r="I16" s="1">
        <f>SUM(I3:I14)</f>
        <v>99</v>
      </c>
    </row>
    <row r="17" ht="15" thickTop="1" x14ac:dyDescent="0.3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G23" sqref="G23"/>
    </sheetView>
  </sheetViews>
  <sheetFormatPr defaultRowHeight="14.4" x14ac:dyDescent="0.3"/>
  <cols>
    <col min="1" max="1" width="11.44140625" customWidth="1"/>
    <col min="2" max="2" width="11.33203125" customWidth="1"/>
    <col min="3" max="3" width="45.88671875" customWidth="1"/>
    <col min="4" max="4" width="22.6640625" customWidth="1"/>
    <col min="5" max="6" width="19.6640625" customWidth="1"/>
    <col min="7" max="7" width="25.6640625" customWidth="1"/>
    <col min="9" max="9" width="13.6640625" customWidth="1"/>
  </cols>
  <sheetData>
    <row r="1" spans="1:9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20</v>
      </c>
    </row>
    <row r="2" spans="1:9" x14ac:dyDescent="0.3">
      <c r="A2" s="2" t="s">
        <v>6</v>
      </c>
      <c r="B2">
        <v>3</v>
      </c>
      <c r="C2">
        <v>0.5</v>
      </c>
      <c r="I2">
        <f>SUM(B2:H2)</f>
        <v>3.5</v>
      </c>
    </row>
    <row r="3" spans="1:9" x14ac:dyDescent="0.3">
      <c r="A3" s="2" t="s">
        <v>8</v>
      </c>
      <c r="B3">
        <v>1</v>
      </c>
      <c r="C3">
        <v>2</v>
      </c>
      <c r="I3">
        <f t="shared" ref="I3:I15" si="0">SUM(B3:H3)</f>
        <v>3</v>
      </c>
    </row>
    <row r="4" spans="1:9" x14ac:dyDescent="0.3">
      <c r="A4" s="2" t="s">
        <v>9</v>
      </c>
      <c r="D4">
        <v>1.5</v>
      </c>
      <c r="I4">
        <f t="shared" si="0"/>
        <v>1.5</v>
      </c>
    </row>
    <row r="5" spans="1:9" x14ac:dyDescent="0.3">
      <c r="A5" s="2" t="s">
        <v>10</v>
      </c>
      <c r="D5">
        <v>4</v>
      </c>
      <c r="I5">
        <f t="shared" si="0"/>
        <v>4</v>
      </c>
    </row>
    <row r="6" spans="1:9" x14ac:dyDescent="0.3">
      <c r="A6" s="2" t="s">
        <v>11</v>
      </c>
      <c r="D6">
        <v>3</v>
      </c>
      <c r="I6">
        <f t="shared" si="0"/>
        <v>3</v>
      </c>
    </row>
    <row r="7" spans="1:9" x14ac:dyDescent="0.3">
      <c r="A7" s="2" t="s">
        <v>12</v>
      </c>
      <c r="B7">
        <v>0.5</v>
      </c>
      <c r="E7">
        <v>1</v>
      </c>
      <c r="I7">
        <f t="shared" si="0"/>
        <v>1.5</v>
      </c>
    </row>
    <row r="8" spans="1:9" x14ac:dyDescent="0.3">
      <c r="A8" s="2" t="s">
        <v>13</v>
      </c>
      <c r="E8">
        <v>11</v>
      </c>
      <c r="I8">
        <f t="shared" si="0"/>
        <v>11</v>
      </c>
    </row>
    <row r="9" spans="1:9" x14ac:dyDescent="0.3">
      <c r="A9" s="2" t="s">
        <v>14</v>
      </c>
      <c r="E9">
        <v>5</v>
      </c>
      <c r="F9">
        <v>2</v>
      </c>
      <c r="I9">
        <f t="shared" si="0"/>
        <v>7</v>
      </c>
    </row>
    <row r="10" spans="1:9" x14ac:dyDescent="0.3">
      <c r="A10" s="2" t="s">
        <v>15</v>
      </c>
      <c r="E10">
        <v>3</v>
      </c>
      <c r="F10">
        <v>2.5</v>
      </c>
      <c r="I10">
        <f t="shared" si="0"/>
        <v>5.5</v>
      </c>
    </row>
    <row r="11" spans="1:9" x14ac:dyDescent="0.3">
      <c r="A11" s="2" t="s">
        <v>16</v>
      </c>
      <c r="F11">
        <v>8</v>
      </c>
      <c r="I11">
        <f t="shared" si="0"/>
        <v>8</v>
      </c>
    </row>
    <row r="12" spans="1:9" x14ac:dyDescent="0.3">
      <c r="A12" s="2" t="s">
        <v>17</v>
      </c>
      <c r="F12">
        <v>4.5</v>
      </c>
      <c r="G12">
        <v>0.5</v>
      </c>
      <c r="I12">
        <f t="shared" si="0"/>
        <v>5</v>
      </c>
    </row>
    <row r="13" spans="1:9" x14ac:dyDescent="0.3">
      <c r="A13" s="2" t="s">
        <v>18</v>
      </c>
      <c r="E13">
        <v>2.5</v>
      </c>
      <c r="F13">
        <v>3</v>
      </c>
      <c r="G13">
        <v>2.5</v>
      </c>
      <c r="I13">
        <f t="shared" si="0"/>
        <v>8</v>
      </c>
    </row>
    <row r="14" spans="1:9" x14ac:dyDescent="0.3">
      <c r="A14" s="2" t="s">
        <v>19</v>
      </c>
      <c r="G14">
        <v>2.5</v>
      </c>
      <c r="H14">
        <v>3</v>
      </c>
      <c r="I14">
        <f>SUM(B14:H14)</f>
        <v>5.5</v>
      </c>
    </row>
    <row r="15" spans="1:9" ht="15" thickBot="1" x14ac:dyDescent="0.35">
      <c r="A15" s="2" t="s">
        <v>41</v>
      </c>
      <c r="G15">
        <v>2.5</v>
      </c>
      <c r="H15">
        <v>4.5</v>
      </c>
      <c r="I15">
        <f>SUM(B15:H15)</f>
        <v>7</v>
      </c>
    </row>
    <row r="16" spans="1:9" ht="15.6" thickTop="1" thickBot="1" x14ac:dyDescent="0.35">
      <c r="A16" s="1" t="s">
        <v>21</v>
      </c>
      <c r="B16" s="1">
        <f>SUM(B2:B15)</f>
        <v>4.5</v>
      </c>
      <c r="C16" s="1">
        <f t="shared" ref="C16:H16" si="1">SUM(C2:C15)</f>
        <v>2.5</v>
      </c>
      <c r="D16" s="1">
        <f t="shared" si="1"/>
        <v>8.5</v>
      </c>
      <c r="E16" s="1">
        <f t="shared" si="1"/>
        <v>22.5</v>
      </c>
      <c r="F16" s="1">
        <f t="shared" si="1"/>
        <v>20</v>
      </c>
      <c r="G16" s="1">
        <f t="shared" si="1"/>
        <v>8</v>
      </c>
      <c r="H16" s="1">
        <f>SUM(H2:H15)</f>
        <v>7.5</v>
      </c>
      <c r="I16" s="1">
        <f>SUM(I2:I15)</f>
        <v>73.5</v>
      </c>
    </row>
    <row r="17" ht="15" thickTop="1" x14ac:dyDescent="0.3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2" sqref="B2:I16"/>
    </sheetView>
  </sheetViews>
  <sheetFormatPr defaultRowHeight="14.4" x14ac:dyDescent="0.3"/>
  <cols>
    <col min="1" max="1" width="11.44140625" customWidth="1"/>
    <col min="2" max="2" width="11.33203125" customWidth="1"/>
    <col min="3" max="3" width="45.88671875" customWidth="1"/>
    <col min="4" max="4" width="22.6640625" customWidth="1"/>
    <col min="5" max="6" width="19.6640625" customWidth="1"/>
    <col min="7" max="7" width="25.6640625" customWidth="1"/>
    <col min="9" max="9" width="13.6640625" customWidth="1"/>
  </cols>
  <sheetData>
    <row r="1" spans="1:9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20</v>
      </c>
    </row>
    <row r="2" spans="1:9" x14ac:dyDescent="0.3">
      <c r="A2" s="2" t="s">
        <v>6</v>
      </c>
      <c r="B2">
        <v>3</v>
      </c>
      <c r="C2">
        <v>2.5</v>
      </c>
      <c r="I2">
        <f>SUM(B2:H2)</f>
        <v>5.5</v>
      </c>
    </row>
    <row r="3" spans="1:9" x14ac:dyDescent="0.3">
      <c r="A3" s="2" t="s">
        <v>8</v>
      </c>
      <c r="C3">
        <v>1</v>
      </c>
      <c r="E3">
        <v>5</v>
      </c>
      <c r="F3">
        <v>2</v>
      </c>
      <c r="I3">
        <f t="shared" ref="I3:I14" si="0">SUM(B3:H3)</f>
        <v>8</v>
      </c>
    </row>
    <row r="4" spans="1:9" x14ac:dyDescent="0.3">
      <c r="A4" s="2" t="s">
        <v>9</v>
      </c>
      <c r="D4">
        <v>9.5</v>
      </c>
      <c r="I4">
        <f t="shared" si="0"/>
        <v>9.5</v>
      </c>
    </row>
    <row r="5" spans="1:9" x14ac:dyDescent="0.3">
      <c r="A5" s="2" t="s">
        <v>10</v>
      </c>
      <c r="B5">
        <v>0.5</v>
      </c>
      <c r="D5">
        <v>6</v>
      </c>
      <c r="I5">
        <f t="shared" si="0"/>
        <v>6.5</v>
      </c>
    </row>
    <row r="6" spans="1:9" x14ac:dyDescent="0.3">
      <c r="A6" s="2" t="s">
        <v>11</v>
      </c>
      <c r="B6">
        <v>4</v>
      </c>
      <c r="I6">
        <f t="shared" si="0"/>
        <v>4</v>
      </c>
    </row>
    <row r="7" spans="1:9" x14ac:dyDescent="0.3">
      <c r="A7" s="2" t="s">
        <v>12</v>
      </c>
      <c r="B7">
        <v>0.5</v>
      </c>
      <c r="C7">
        <v>2</v>
      </c>
      <c r="I7">
        <f t="shared" si="0"/>
        <v>2.5</v>
      </c>
    </row>
    <row r="8" spans="1:9" x14ac:dyDescent="0.3">
      <c r="A8" s="2" t="s">
        <v>13</v>
      </c>
      <c r="C8">
        <v>1.5</v>
      </c>
      <c r="E8">
        <v>7</v>
      </c>
      <c r="F8">
        <v>3</v>
      </c>
      <c r="G8">
        <v>1</v>
      </c>
      <c r="I8">
        <f t="shared" si="0"/>
        <v>12.5</v>
      </c>
    </row>
    <row r="9" spans="1:9" x14ac:dyDescent="0.3">
      <c r="A9" s="2" t="s">
        <v>14</v>
      </c>
      <c r="C9">
        <v>2</v>
      </c>
      <c r="E9">
        <v>4</v>
      </c>
      <c r="F9">
        <v>1</v>
      </c>
      <c r="I9">
        <f t="shared" si="0"/>
        <v>7</v>
      </c>
    </row>
    <row r="10" spans="1:9" x14ac:dyDescent="0.3">
      <c r="A10" s="2" t="s">
        <v>15</v>
      </c>
      <c r="E10">
        <v>4</v>
      </c>
      <c r="F10">
        <v>2</v>
      </c>
      <c r="I10">
        <f t="shared" si="0"/>
        <v>6</v>
      </c>
    </row>
    <row r="11" spans="1:9" x14ac:dyDescent="0.3">
      <c r="A11" s="2" t="s">
        <v>16</v>
      </c>
      <c r="E11">
        <v>5</v>
      </c>
      <c r="F11">
        <v>1</v>
      </c>
      <c r="I11">
        <f t="shared" si="0"/>
        <v>6</v>
      </c>
    </row>
    <row r="12" spans="1:9" x14ac:dyDescent="0.3">
      <c r="A12" s="2" t="s">
        <v>17</v>
      </c>
      <c r="E12">
        <v>3.5</v>
      </c>
      <c r="F12">
        <v>0.5</v>
      </c>
      <c r="I12">
        <f t="shared" si="0"/>
        <v>4</v>
      </c>
    </row>
    <row r="13" spans="1:9" x14ac:dyDescent="0.3">
      <c r="A13" s="2" t="s">
        <v>18</v>
      </c>
      <c r="F13">
        <v>4</v>
      </c>
      <c r="I13">
        <f t="shared" si="0"/>
        <v>4</v>
      </c>
    </row>
    <row r="14" spans="1:9" x14ac:dyDescent="0.3">
      <c r="A14" s="2" t="s">
        <v>19</v>
      </c>
      <c r="H14">
        <v>2.5</v>
      </c>
      <c r="I14">
        <f t="shared" si="0"/>
        <v>2.5</v>
      </c>
    </row>
    <row r="15" spans="1:9" ht="15" thickBot="1" x14ac:dyDescent="0.35">
      <c r="A15" s="2" t="s">
        <v>41</v>
      </c>
      <c r="H15">
        <v>1.5</v>
      </c>
      <c r="I15">
        <f>SUM(B15:H15)</f>
        <v>1.5</v>
      </c>
    </row>
    <row r="16" spans="1:9" ht="15.6" thickTop="1" thickBot="1" x14ac:dyDescent="0.35">
      <c r="A16" s="1" t="s">
        <v>21</v>
      </c>
      <c r="B16" s="1">
        <f>SUM(B2:B15)</f>
        <v>8</v>
      </c>
      <c r="C16" s="1">
        <f t="shared" ref="C16:I16" si="1">SUM(C2:C15)</f>
        <v>9</v>
      </c>
      <c r="D16" s="1">
        <f t="shared" si="1"/>
        <v>15.5</v>
      </c>
      <c r="E16" s="1">
        <f t="shared" si="1"/>
        <v>28.5</v>
      </c>
      <c r="F16" s="1">
        <f t="shared" si="1"/>
        <v>13.5</v>
      </c>
      <c r="G16" s="1">
        <f t="shared" si="1"/>
        <v>1</v>
      </c>
      <c r="H16" s="1">
        <f>SUM(H2:H15)</f>
        <v>4</v>
      </c>
      <c r="I16" s="1">
        <f t="shared" si="1"/>
        <v>79.5</v>
      </c>
    </row>
    <row r="17" ht="15" thickTop="1" x14ac:dyDescent="0.3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I1"/>
    </sheetView>
  </sheetViews>
  <sheetFormatPr defaultRowHeight="14.4" x14ac:dyDescent="0.3"/>
  <cols>
    <col min="1" max="1" width="11.44140625" customWidth="1"/>
    <col min="2" max="2" width="12.5546875" bestFit="1" customWidth="1"/>
    <col min="3" max="3" width="50" bestFit="1" customWidth="1"/>
    <col min="4" max="4" width="24.5546875" bestFit="1" customWidth="1"/>
    <col min="5" max="6" width="21.33203125" bestFit="1" customWidth="1"/>
    <col min="7" max="7" width="27.88671875" bestFit="1" customWidth="1"/>
    <col min="8" max="8" width="9.5546875" bestFit="1" customWidth="1"/>
    <col min="9" max="9" width="15" bestFit="1" customWidth="1"/>
  </cols>
  <sheetData>
    <row r="1" spans="1:9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20</v>
      </c>
    </row>
    <row r="2" spans="1:9" x14ac:dyDescent="0.3">
      <c r="A2" s="2" t="s">
        <v>6</v>
      </c>
      <c r="B2">
        <v>1.25</v>
      </c>
      <c r="C2">
        <v>1</v>
      </c>
      <c r="I2">
        <f>SUM(B2:H2)</f>
        <v>2.25</v>
      </c>
    </row>
    <row r="3" spans="1:9" x14ac:dyDescent="0.3">
      <c r="A3" s="2" t="s">
        <v>8</v>
      </c>
      <c r="C3">
        <v>1.5</v>
      </c>
      <c r="G3">
        <v>0.25</v>
      </c>
      <c r="I3">
        <f>SUM(B3:H3)</f>
        <v>1.75</v>
      </c>
    </row>
    <row r="4" spans="1:9" x14ac:dyDescent="0.3">
      <c r="A4" s="2" t="s">
        <v>9</v>
      </c>
      <c r="C4">
        <v>1.5</v>
      </c>
      <c r="D4">
        <v>1.5</v>
      </c>
      <c r="G4">
        <v>0.25</v>
      </c>
      <c r="I4">
        <f t="shared" ref="I4:I15" si="0">SUM(B4:H4)</f>
        <v>3.25</v>
      </c>
    </row>
    <row r="5" spans="1:9" x14ac:dyDescent="0.3">
      <c r="A5" s="2" t="s">
        <v>10</v>
      </c>
      <c r="C5">
        <v>0.25</v>
      </c>
      <c r="D5">
        <v>3</v>
      </c>
      <c r="G5">
        <v>4.25</v>
      </c>
      <c r="I5">
        <f t="shared" si="0"/>
        <v>7.5</v>
      </c>
    </row>
    <row r="6" spans="1:9" x14ac:dyDescent="0.3">
      <c r="A6" s="2" t="s">
        <v>11</v>
      </c>
      <c r="C6">
        <v>0.25</v>
      </c>
      <c r="D6">
        <v>3</v>
      </c>
      <c r="G6">
        <v>0.25</v>
      </c>
      <c r="I6">
        <f t="shared" si="0"/>
        <v>3.5</v>
      </c>
    </row>
    <row r="7" spans="1:9" x14ac:dyDescent="0.3">
      <c r="A7" s="2" t="s">
        <v>12</v>
      </c>
      <c r="B7">
        <v>3</v>
      </c>
      <c r="C7">
        <v>0.25</v>
      </c>
      <c r="G7">
        <v>0.25</v>
      </c>
      <c r="I7">
        <f t="shared" si="0"/>
        <v>3.5</v>
      </c>
    </row>
    <row r="8" spans="1:9" x14ac:dyDescent="0.3">
      <c r="A8" s="2" t="s">
        <v>13</v>
      </c>
      <c r="B8">
        <v>2</v>
      </c>
      <c r="C8">
        <v>0.25</v>
      </c>
      <c r="G8">
        <v>0.75</v>
      </c>
      <c r="I8">
        <f t="shared" si="0"/>
        <v>3</v>
      </c>
    </row>
    <row r="9" spans="1:9" x14ac:dyDescent="0.3">
      <c r="A9" s="2" t="s">
        <v>14</v>
      </c>
      <c r="C9">
        <v>0.25</v>
      </c>
      <c r="E9">
        <v>3</v>
      </c>
      <c r="F9">
        <v>0.5</v>
      </c>
      <c r="G9">
        <v>0.75</v>
      </c>
      <c r="I9">
        <f t="shared" si="0"/>
        <v>4.5</v>
      </c>
    </row>
    <row r="10" spans="1:9" x14ac:dyDescent="0.3">
      <c r="A10" s="2" t="s">
        <v>15</v>
      </c>
      <c r="C10">
        <v>0.25</v>
      </c>
      <c r="E10">
        <v>6</v>
      </c>
      <c r="F10">
        <v>2</v>
      </c>
      <c r="G10">
        <v>0.75</v>
      </c>
      <c r="I10">
        <f t="shared" si="0"/>
        <v>9</v>
      </c>
    </row>
    <row r="11" spans="1:9" x14ac:dyDescent="0.3">
      <c r="A11" s="2" t="s">
        <v>16</v>
      </c>
      <c r="C11">
        <v>0.25</v>
      </c>
      <c r="E11">
        <v>3</v>
      </c>
      <c r="F11">
        <v>2</v>
      </c>
      <c r="G11">
        <v>0.25</v>
      </c>
      <c r="I11">
        <f t="shared" si="0"/>
        <v>5.5</v>
      </c>
    </row>
    <row r="12" spans="1:9" x14ac:dyDescent="0.3">
      <c r="A12" s="2" t="s">
        <v>17</v>
      </c>
      <c r="C12">
        <v>0.25</v>
      </c>
      <c r="E12">
        <v>4</v>
      </c>
      <c r="F12">
        <v>2</v>
      </c>
      <c r="G12">
        <v>0.25</v>
      </c>
      <c r="I12">
        <f t="shared" si="0"/>
        <v>6.5</v>
      </c>
    </row>
    <row r="13" spans="1:9" x14ac:dyDescent="0.3">
      <c r="A13" s="2" t="s">
        <v>18</v>
      </c>
      <c r="C13">
        <v>1</v>
      </c>
      <c r="E13">
        <v>1</v>
      </c>
      <c r="F13">
        <v>2</v>
      </c>
      <c r="G13">
        <v>3</v>
      </c>
      <c r="I13">
        <f t="shared" si="0"/>
        <v>7</v>
      </c>
    </row>
    <row r="14" spans="1:9" x14ac:dyDescent="0.3">
      <c r="A14" s="2" t="s">
        <v>19</v>
      </c>
      <c r="G14">
        <v>0.5</v>
      </c>
      <c r="H14">
        <v>5</v>
      </c>
      <c r="I14">
        <f t="shared" si="0"/>
        <v>5.5</v>
      </c>
    </row>
    <row r="15" spans="1:9" ht="15" thickBot="1" x14ac:dyDescent="0.35">
      <c r="A15" s="2" t="s">
        <v>41</v>
      </c>
      <c r="G15">
        <v>1.5</v>
      </c>
      <c r="H15">
        <v>6.25</v>
      </c>
      <c r="I15">
        <f t="shared" si="0"/>
        <v>7.75</v>
      </c>
    </row>
    <row r="16" spans="1:9" ht="15.6" thickTop="1" thickBot="1" x14ac:dyDescent="0.35">
      <c r="A16" s="1" t="s">
        <v>21</v>
      </c>
      <c r="B16" s="1">
        <f>SUM(B2:B15)</f>
        <v>6.25</v>
      </c>
      <c r="C16" s="1">
        <f t="shared" ref="C16:I16" si="1">SUM(C2:C15)</f>
        <v>7</v>
      </c>
      <c r="D16" s="1">
        <f t="shared" si="1"/>
        <v>7.5</v>
      </c>
      <c r="E16" s="1">
        <f t="shared" si="1"/>
        <v>17</v>
      </c>
      <c r="F16" s="1">
        <f t="shared" si="1"/>
        <v>8.5</v>
      </c>
      <c r="G16" s="1">
        <f t="shared" si="1"/>
        <v>13</v>
      </c>
      <c r="H16" s="1">
        <f t="shared" si="1"/>
        <v>11.25</v>
      </c>
      <c r="I16" s="1">
        <f t="shared" si="1"/>
        <v>70.5</v>
      </c>
    </row>
    <row r="17" spans="2:8" ht="15" thickTop="1" x14ac:dyDescent="0.3"/>
    <row r="23" spans="2:8" x14ac:dyDescent="0.3">
      <c r="B23">
        <v>6.25</v>
      </c>
      <c r="C23">
        <v>7</v>
      </c>
      <c r="D23">
        <v>7.5</v>
      </c>
      <c r="E23">
        <v>17</v>
      </c>
      <c r="F23">
        <v>8.5</v>
      </c>
      <c r="G23">
        <v>11</v>
      </c>
      <c r="H23">
        <v>0</v>
      </c>
    </row>
    <row r="25" spans="2:8" x14ac:dyDescent="0.3">
      <c r="B25">
        <v>6.25</v>
      </c>
      <c r="C25">
        <v>7</v>
      </c>
      <c r="D25">
        <v>7.5</v>
      </c>
      <c r="E25">
        <v>17</v>
      </c>
      <c r="F25">
        <v>8.5</v>
      </c>
      <c r="G25">
        <v>11</v>
      </c>
      <c r="H25">
        <v>0</v>
      </c>
    </row>
    <row r="27" spans="2:8" x14ac:dyDescent="0.3">
      <c r="B27">
        <v>6.25</v>
      </c>
    </row>
    <row r="28" spans="2:8" x14ac:dyDescent="0.3">
      <c r="B28">
        <v>7</v>
      </c>
    </row>
    <row r="29" spans="2:8" x14ac:dyDescent="0.3">
      <c r="B29">
        <v>7.5</v>
      </c>
    </row>
    <row r="30" spans="2:8" x14ac:dyDescent="0.3">
      <c r="B30">
        <v>17</v>
      </c>
    </row>
    <row r="31" spans="2:8" x14ac:dyDescent="0.3">
      <c r="B31">
        <v>8.5</v>
      </c>
    </row>
    <row r="32" spans="2:8" x14ac:dyDescent="0.3">
      <c r="B32">
        <v>11</v>
      </c>
    </row>
    <row r="33" spans="2:2" x14ac:dyDescent="0.3">
      <c r="B3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N12" sqref="N12:Q12"/>
    </sheetView>
  </sheetViews>
  <sheetFormatPr defaultRowHeight="14.4" x14ac:dyDescent="0.3"/>
  <cols>
    <col min="8" max="8" width="13.44140625" customWidth="1"/>
    <col min="9" max="9" width="17.6640625" customWidth="1"/>
  </cols>
  <sheetData>
    <row r="1" spans="1:17" x14ac:dyDescent="0.3">
      <c r="A1" s="33" t="s">
        <v>42</v>
      </c>
      <c r="B1" s="34" t="s">
        <v>0</v>
      </c>
      <c r="C1" s="34" t="s">
        <v>1</v>
      </c>
      <c r="D1" s="34" t="s">
        <v>2</v>
      </c>
      <c r="E1" s="34" t="s">
        <v>3</v>
      </c>
      <c r="F1" s="34" t="s">
        <v>7</v>
      </c>
      <c r="G1" s="34" t="s">
        <v>4</v>
      </c>
      <c r="H1" s="34" t="s">
        <v>5</v>
      </c>
      <c r="I1" s="35" t="s">
        <v>20</v>
      </c>
    </row>
    <row r="2" spans="1:17" x14ac:dyDescent="0.3">
      <c r="A2" t="s">
        <v>43</v>
      </c>
      <c r="B2">
        <f>Greg!B16</f>
        <v>10.5</v>
      </c>
      <c r="C2">
        <f>Greg!C16</f>
        <v>13</v>
      </c>
      <c r="D2">
        <f>Greg!D16</f>
        <v>10</v>
      </c>
      <c r="E2">
        <f>Greg!E16</f>
        <v>2</v>
      </c>
      <c r="F2">
        <f>Greg!F16</f>
        <v>65</v>
      </c>
      <c r="G2">
        <f>Greg!G16</f>
        <v>3</v>
      </c>
      <c r="H2">
        <f>Greg!H16</f>
        <v>6</v>
      </c>
      <c r="I2">
        <f>Greg!I16</f>
        <v>99</v>
      </c>
    </row>
    <row r="3" spans="1:17" x14ac:dyDescent="0.3">
      <c r="A3" t="s">
        <v>44</v>
      </c>
      <c r="B3">
        <f>Ryan!B16</f>
        <v>4.5</v>
      </c>
      <c r="C3">
        <f>Ryan!C16</f>
        <v>2.5</v>
      </c>
      <c r="D3">
        <f>Ryan!D16</f>
        <v>8.5</v>
      </c>
      <c r="E3">
        <f>Ryan!E16</f>
        <v>22.5</v>
      </c>
      <c r="F3">
        <f>Ryan!F16</f>
        <v>20</v>
      </c>
      <c r="G3">
        <f>Ryan!G16</f>
        <v>8</v>
      </c>
      <c r="H3">
        <f>Ryan!H16</f>
        <v>7.5</v>
      </c>
      <c r="I3">
        <f>Ryan!I16</f>
        <v>73.5</v>
      </c>
    </row>
    <row r="4" spans="1:17" x14ac:dyDescent="0.3">
      <c r="A4" t="s">
        <v>45</v>
      </c>
      <c r="B4">
        <f>Andrew!B16</f>
        <v>8</v>
      </c>
      <c r="C4">
        <f>Andrew!C16</f>
        <v>9</v>
      </c>
      <c r="D4">
        <f>Andrew!D16</f>
        <v>15.5</v>
      </c>
      <c r="E4">
        <f>Andrew!E16</f>
        <v>28.5</v>
      </c>
      <c r="F4">
        <f>Andrew!F16</f>
        <v>13.5</v>
      </c>
      <c r="G4">
        <f>Andrew!G16</f>
        <v>1</v>
      </c>
      <c r="H4">
        <f>Andrew!H16</f>
        <v>4</v>
      </c>
      <c r="I4">
        <f>Andrew!I16</f>
        <v>79.5</v>
      </c>
    </row>
    <row r="5" spans="1:17" x14ac:dyDescent="0.3">
      <c r="A5" t="s">
        <v>46</v>
      </c>
      <c r="B5">
        <f>Isaac!B16</f>
        <v>6.25</v>
      </c>
      <c r="C5">
        <f>Isaac!C16</f>
        <v>7</v>
      </c>
      <c r="D5">
        <f>Isaac!D16</f>
        <v>7.5</v>
      </c>
      <c r="E5">
        <f>Isaac!E16</f>
        <v>17</v>
      </c>
      <c r="F5">
        <f>Isaac!F16</f>
        <v>8.5</v>
      </c>
      <c r="G5">
        <f>Isaac!G16</f>
        <v>13</v>
      </c>
      <c r="H5">
        <f>Isaac!H16</f>
        <v>11.25</v>
      </c>
      <c r="I5">
        <f>Isaac!I16</f>
        <v>70.5</v>
      </c>
    </row>
    <row r="6" spans="1:17" ht="15" thickBot="1" x14ac:dyDescent="0.35">
      <c r="A6" t="s">
        <v>21</v>
      </c>
      <c r="B6">
        <f>SUM(B2:B5)</f>
        <v>29.25</v>
      </c>
      <c r="C6">
        <f t="shared" ref="C6:I6" si="0">SUM(C2:C5)</f>
        <v>31.5</v>
      </c>
      <c r="D6">
        <f t="shared" si="0"/>
        <v>41.5</v>
      </c>
      <c r="E6">
        <f t="shared" si="0"/>
        <v>70</v>
      </c>
      <c r="F6">
        <f t="shared" si="0"/>
        <v>107</v>
      </c>
      <c r="G6">
        <f t="shared" si="0"/>
        <v>25</v>
      </c>
      <c r="H6">
        <f t="shared" si="0"/>
        <v>28.75</v>
      </c>
      <c r="I6">
        <f t="shared" si="0"/>
        <v>322.5</v>
      </c>
    </row>
    <row r="7" spans="1:17" ht="28.8" x14ac:dyDescent="0.3">
      <c r="M7" s="37" t="s">
        <v>47</v>
      </c>
      <c r="N7" s="39" t="s">
        <v>49</v>
      </c>
      <c r="O7" s="39" t="s">
        <v>51</v>
      </c>
      <c r="P7" s="48" t="s">
        <v>53</v>
      </c>
      <c r="Q7" s="41" t="s">
        <v>54</v>
      </c>
    </row>
    <row r="8" spans="1:17" ht="29.4" thickBot="1" x14ac:dyDescent="0.35">
      <c r="A8" s="33" t="s">
        <v>42</v>
      </c>
      <c r="B8" s="34" t="s">
        <v>0</v>
      </c>
      <c r="C8" s="34" t="s">
        <v>1</v>
      </c>
      <c r="D8" s="34" t="s">
        <v>2</v>
      </c>
      <c r="E8" s="34" t="s">
        <v>3</v>
      </c>
      <c r="F8" s="34" t="s">
        <v>7</v>
      </c>
      <c r="G8" s="34" t="s">
        <v>4</v>
      </c>
      <c r="H8" s="34" t="s">
        <v>5</v>
      </c>
      <c r="I8" s="35" t="s">
        <v>20</v>
      </c>
      <c r="M8" s="38" t="s">
        <v>48</v>
      </c>
      <c r="N8" s="40" t="s">
        <v>50</v>
      </c>
      <c r="O8" s="40" t="s">
        <v>52</v>
      </c>
      <c r="P8" s="49"/>
      <c r="Q8" s="42" t="s">
        <v>55</v>
      </c>
    </row>
    <row r="9" spans="1:17" ht="15" thickBot="1" x14ac:dyDescent="0.35">
      <c r="A9" t="s">
        <v>43</v>
      </c>
      <c r="B9" s="36">
        <f>B2/B$6</f>
        <v>0.35897435897435898</v>
      </c>
      <c r="C9" s="36">
        <f t="shared" ref="C9:I9" si="1">C2/C$6</f>
        <v>0.41269841269841268</v>
      </c>
      <c r="D9" s="36">
        <f t="shared" si="1"/>
        <v>0.24096385542168675</v>
      </c>
      <c r="E9" s="36">
        <f t="shared" si="1"/>
        <v>2.8571428571428571E-2</v>
      </c>
      <c r="F9" s="36">
        <f t="shared" si="1"/>
        <v>0.60747663551401865</v>
      </c>
      <c r="G9" s="36">
        <f t="shared" si="1"/>
        <v>0.12</v>
      </c>
      <c r="H9" s="36">
        <f t="shared" si="1"/>
        <v>0.20869565217391303</v>
      </c>
      <c r="I9" s="36">
        <f t="shared" si="1"/>
        <v>0.30697674418604654</v>
      </c>
      <c r="M9" s="43"/>
      <c r="N9" s="50">
        <v>0.154</v>
      </c>
      <c r="O9" s="51">
        <v>0.214</v>
      </c>
      <c r="P9" s="51">
        <v>0.27400000000000002</v>
      </c>
      <c r="Q9" s="52">
        <v>0.35899999999999999</v>
      </c>
    </row>
    <row r="10" spans="1:17" ht="15" thickBot="1" x14ac:dyDescent="0.35">
      <c r="A10" t="s">
        <v>44</v>
      </c>
      <c r="B10" s="36">
        <f t="shared" ref="B10:I10" si="2">B3/B$6</f>
        <v>0.15384615384615385</v>
      </c>
      <c r="C10" s="36">
        <f t="shared" si="2"/>
        <v>7.9365079365079361E-2</v>
      </c>
      <c r="D10" s="36">
        <f t="shared" si="2"/>
        <v>0.20481927710843373</v>
      </c>
      <c r="E10" s="36">
        <f t="shared" si="2"/>
        <v>0.32142857142857145</v>
      </c>
      <c r="F10" s="36">
        <f t="shared" si="2"/>
        <v>0.18691588785046728</v>
      </c>
      <c r="G10" s="36">
        <f t="shared" si="2"/>
        <v>0.32</v>
      </c>
      <c r="H10" s="36">
        <f t="shared" si="2"/>
        <v>0.2608695652173913</v>
      </c>
      <c r="I10" s="36">
        <f t="shared" si="2"/>
        <v>0.22790697674418606</v>
      </c>
      <c r="M10" s="43" t="s">
        <v>56</v>
      </c>
      <c r="N10" s="44">
        <v>7.9000000000000001E-2</v>
      </c>
      <c r="O10" s="44">
        <v>0.222</v>
      </c>
      <c r="P10" s="44">
        <v>0.28599999999999998</v>
      </c>
      <c r="Q10" s="44">
        <v>0.41299999999999998</v>
      </c>
    </row>
    <row r="11" spans="1:17" ht="29.4" thickBot="1" x14ac:dyDescent="0.35">
      <c r="A11" t="s">
        <v>45</v>
      </c>
      <c r="B11" s="36">
        <f t="shared" ref="B11:I11" si="3">B4/B$6</f>
        <v>0.27350427350427353</v>
      </c>
      <c r="C11" s="36">
        <f t="shared" si="3"/>
        <v>0.2857142857142857</v>
      </c>
      <c r="D11" s="36">
        <f t="shared" si="3"/>
        <v>0.37349397590361444</v>
      </c>
      <c r="E11" s="36">
        <f t="shared" si="3"/>
        <v>0.40714285714285714</v>
      </c>
      <c r="F11" s="36">
        <f t="shared" si="3"/>
        <v>0.12616822429906541</v>
      </c>
      <c r="G11" s="36">
        <f t="shared" si="3"/>
        <v>0.04</v>
      </c>
      <c r="H11" s="36">
        <f t="shared" si="3"/>
        <v>0.1391304347826087</v>
      </c>
      <c r="I11" s="36">
        <f t="shared" si="3"/>
        <v>0.24651162790697675</v>
      </c>
      <c r="M11" s="43" t="s">
        <v>57</v>
      </c>
      <c r="N11" s="45">
        <v>0.25</v>
      </c>
      <c r="O11" s="45">
        <v>0.25</v>
      </c>
      <c r="P11" s="45">
        <v>0.25</v>
      </c>
      <c r="Q11" s="45">
        <v>0.25</v>
      </c>
    </row>
    <row r="12" spans="1:17" ht="15" thickBot="1" x14ac:dyDescent="0.35">
      <c r="A12" t="s">
        <v>46</v>
      </c>
      <c r="B12" s="36">
        <f t="shared" ref="B12:I12" si="4">B5/B$6</f>
        <v>0.21367521367521367</v>
      </c>
      <c r="C12" s="36">
        <f t="shared" si="4"/>
        <v>0.22222222222222221</v>
      </c>
      <c r="D12" s="36">
        <f t="shared" si="4"/>
        <v>0.18072289156626506</v>
      </c>
      <c r="E12" s="36">
        <f t="shared" si="4"/>
        <v>0.24285714285714285</v>
      </c>
      <c r="F12" s="36">
        <f t="shared" si="4"/>
        <v>7.9439252336448593E-2</v>
      </c>
      <c r="G12" s="36">
        <f t="shared" si="4"/>
        <v>0.52</v>
      </c>
      <c r="H12" s="36">
        <f t="shared" si="4"/>
        <v>0.39130434782608697</v>
      </c>
      <c r="I12" s="36">
        <f t="shared" si="4"/>
        <v>0.21860465116279071</v>
      </c>
      <c r="M12" s="43" t="s">
        <v>58</v>
      </c>
      <c r="N12" s="45">
        <v>0.25</v>
      </c>
      <c r="O12" s="45">
        <v>0.25</v>
      </c>
      <c r="P12" s="45">
        <v>0.25</v>
      </c>
      <c r="Q12" s="45">
        <v>0.25</v>
      </c>
    </row>
    <row r="13" spans="1:17" ht="15" thickBot="1" x14ac:dyDescent="0.35">
      <c r="M13" s="43" t="s">
        <v>59</v>
      </c>
      <c r="N13" s="47">
        <v>0.32100000000000001</v>
      </c>
      <c r="O13" s="47">
        <v>0.24299999999999999</v>
      </c>
      <c r="P13" s="47">
        <v>0.40699999999999997</v>
      </c>
      <c r="Q13" s="47">
        <v>2.9000000000000001E-2</v>
      </c>
    </row>
    <row r="14" spans="1:17" ht="29.4" thickBot="1" x14ac:dyDescent="0.35">
      <c r="M14" s="43" t="s">
        <v>60</v>
      </c>
      <c r="N14" s="46"/>
      <c r="O14" s="46"/>
      <c r="P14" s="46"/>
      <c r="Q14" s="46"/>
    </row>
    <row r="15" spans="1:17" ht="29.4" thickBot="1" x14ac:dyDescent="0.35">
      <c r="M15" s="43" t="s">
        <v>61</v>
      </c>
      <c r="N15" s="47">
        <v>0.187</v>
      </c>
      <c r="O15" s="47">
        <v>7.9000000000000001E-2</v>
      </c>
      <c r="P15" s="47">
        <v>0.126</v>
      </c>
      <c r="Q15" s="47">
        <v>0.60699999999999998</v>
      </c>
    </row>
    <row r="16" spans="1:17" ht="15" thickBot="1" x14ac:dyDescent="0.35">
      <c r="M16" s="43" t="s">
        <v>5</v>
      </c>
      <c r="N16" s="44">
        <v>0.26100000000000001</v>
      </c>
      <c r="O16" s="44">
        <v>0.39100000000000001</v>
      </c>
      <c r="P16" s="44">
        <v>0.13900000000000001</v>
      </c>
      <c r="Q16" s="44">
        <v>0.20899999999999999</v>
      </c>
    </row>
    <row r="17" spans="13:17" ht="43.8" thickBot="1" x14ac:dyDescent="0.35">
      <c r="M17" s="43" t="s">
        <v>62</v>
      </c>
      <c r="N17" s="47">
        <v>0.32</v>
      </c>
      <c r="O17" s="47">
        <v>0.52</v>
      </c>
      <c r="P17" s="47">
        <v>0.04</v>
      </c>
      <c r="Q17" s="47">
        <v>0.12</v>
      </c>
    </row>
    <row r="18" spans="13:17" ht="15" thickBot="1" x14ac:dyDescent="0.35">
      <c r="M18" s="43" t="s">
        <v>63</v>
      </c>
      <c r="N18" s="44">
        <f t="shared" ref="N18:P18" si="5">SUM(N9:N17)</f>
        <v>1.8220000000000003</v>
      </c>
      <c r="O18" s="44">
        <f t="shared" si="5"/>
        <v>2.1689999999999996</v>
      </c>
      <c r="P18" s="44">
        <f t="shared" si="5"/>
        <v>1.772</v>
      </c>
      <c r="Q18" s="44">
        <f>SUM(Q9:Q17)</f>
        <v>2.2370000000000001</v>
      </c>
    </row>
  </sheetData>
  <mergeCells count="1">
    <mergeCell ref="P7:P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J15" sqref="J15"/>
    </sheetView>
  </sheetViews>
  <sheetFormatPr defaultRowHeight="14.4" x14ac:dyDescent="0.3"/>
  <cols>
    <col min="1" max="1" width="11.44140625" customWidth="1"/>
    <col min="2" max="2" width="11.33203125" customWidth="1"/>
    <col min="3" max="3" width="16.109375" customWidth="1"/>
    <col min="4" max="4" width="22.6640625" customWidth="1"/>
    <col min="5" max="6" width="19.6640625" customWidth="1"/>
    <col min="7" max="7" width="25.6640625" customWidth="1"/>
    <col min="9" max="9" width="13.6640625" customWidth="1"/>
  </cols>
  <sheetData>
    <row r="1" spans="1:9" ht="22.8" customHeight="1" x14ac:dyDescent="0.3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20</v>
      </c>
    </row>
    <row r="2" spans="1:9" x14ac:dyDescent="0.3">
      <c r="A2" s="2" t="s">
        <v>6</v>
      </c>
      <c r="B2">
        <f>Table1[[#This Row],[Initialising]]+Table13[[#This Row],[Initialising]]+Table134[[#This Row],[Initialising]]+Table1345[[#This Row],[Initialising]]</f>
        <v>9.75</v>
      </c>
      <c r="C2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4</v>
      </c>
      <c r="D2">
        <f>Table1[[#This Row],[Create the project plan.]]+Table13[[#This Row],[Create the project plan.]]+Table134[[#This Row],[Create the project plan.]]+Table1345[[#This Row],[Create the project plan.]]</f>
        <v>0</v>
      </c>
      <c r="E2">
        <f>Table1[[#This Row],[Design Components]]+Table13[[#This Row],[Design Components]]+Table134[[#This Row],[Design Components]]+Table1345[[#This Row],[Design Components]]</f>
        <v>0</v>
      </c>
      <c r="F2">
        <f>Table1[[#This Row],[Implement and Test]]+Table13[[#This Row],[Implement and Test]]+Table134[[#This Row],[Implement and Test]]+Table1345[[#This Row],[Implement and Test]]</f>
        <v>0</v>
      </c>
      <c r="G2">
        <f>Table1[[#This Row],[Monitoring and Controlling]]+Table13[[#This Row],[Monitoring and Controlling]]+Table134[[#This Row],[Monitoring and Controlling]]+Table1345[[#This Row],[Monitoring and Controlling]]</f>
        <v>0</v>
      </c>
      <c r="H2">
        <f>Table1[[#This Row],[Deploy]]+Table13[[#This Row],[Deploy]]+Table134[[#This Row],[Deploy]]+Table1345[[#This Row],[Deploy]]</f>
        <v>0</v>
      </c>
      <c r="I2">
        <f>SUM(B2:H2)</f>
        <v>13.75</v>
      </c>
    </row>
    <row r="3" spans="1:9" x14ac:dyDescent="0.3">
      <c r="A3" s="2" t="s">
        <v>8</v>
      </c>
      <c r="B3">
        <f>Table1[[#This Row],[Initialising]]+Table13[[#This Row],[Initialising]]+Table134[[#This Row],[Initialising]]+Table1345[[#This Row],[Initialising]]</f>
        <v>6</v>
      </c>
      <c r="C3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5.5</v>
      </c>
      <c r="D3">
        <f>Table1[[#This Row],[Create the project plan.]]+Table13[[#This Row],[Create the project plan.]]+Table134[[#This Row],[Create the project plan.]]+Table1345[[#This Row],[Create the project plan.]]</f>
        <v>3</v>
      </c>
      <c r="E3">
        <f>Table1[[#This Row],[Design Components]]+Table13[[#This Row],[Design Components]]+Table134[[#This Row],[Design Components]]+Table1345[[#This Row],[Design Components]]</f>
        <v>5</v>
      </c>
      <c r="F3">
        <f>Table1[[#This Row],[Implement and Test]]+Table13[[#This Row],[Implement and Test]]+Table134[[#This Row],[Implement and Test]]+Table1345[[#This Row],[Implement and Test]]</f>
        <v>2</v>
      </c>
      <c r="G3">
        <f>Table1[[#This Row],[Monitoring and Controlling]]+Table13[[#This Row],[Monitoring and Controlling]]+Table134[[#This Row],[Monitoring and Controlling]]+Table1345[[#This Row],[Monitoring and Controlling]]</f>
        <v>0.25</v>
      </c>
      <c r="H3">
        <f>Table1[[#This Row],[Deploy]]+Table13[[#This Row],[Deploy]]+Table134[[#This Row],[Deploy]]+Table1345[[#This Row],[Deploy]]</f>
        <v>0</v>
      </c>
      <c r="I3">
        <f t="shared" ref="I3:I14" si="0">SUM(B3:H3)</f>
        <v>21.75</v>
      </c>
    </row>
    <row r="4" spans="1:9" x14ac:dyDescent="0.3">
      <c r="A4" s="2" t="s">
        <v>9</v>
      </c>
      <c r="B4">
        <f>Table1[[#This Row],[Initialising]]+Table13[[#This Row],[Initialising]]+Table134[[#This Row],[Initialising]]+Table1345[[#This Row],[Initialising]]</f>
        <v>3</v>
      </c>
      <c r="C4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4.5</v>
      </c>
      <c r="D4">
        <f>Table1[[#This Row],[Create the project plan.]]+Table13[[#This Row],[Create the project plan.]]+Table134[[#This Row],[Create the project plan.]]+Table1345[[#This Row],[Create the project plan.]]</f>
        <v>16.5</v>
      </c>
      <c r="E4">
        <f>Table1[[#This Row],[Design Components]]+Table13[[#This Row],[Design Components]]+Table134[[#This Row],[Design Components]]+Table1345[[#This Row],[Design Components]]</f>
        <v>0</v>
      </c>
      <c r="F4">
        <f>Table1[[#This Row],[Implement and Test]]+Table13[[#This Row],[Implement and Test]]+Table134[[#This Row],[Implement and Test]]+Table1345[[#This Row],[Implement and Test]]</f>
        <v>0</v>
      </c>
      <c r="G4">
        <f>Table1[[#This Row],[Monitoring and Controlling]]+Table13[[#This Row],[Monitoring and Controlling]]+Table134[[#This Row],[Monitoring and Controlling]]+Table1345[[#This Row],[Monitoring and Controlling]]</f>
        <v>0.25</v>
      </c>
      <c r="H4">
        <f>Table1[[#This Row],[Deploy]]+Table13[[#This Row],[Deploy]]+Table134[[#This Row],[Deploy]]+Table1345[[#This Row],[Deploy]]</f>
        <v>0</v>
      </c>
      <c r="I4">
        <f t="shared" si="0"/>
        <v>24.25</v>
      </c>
    </row>
    <row r="5" spans="1:9" x14ac:dyDescent="0.3">
      <c r="A5" s="2" t="s">
        <v>10</v>
      </c>
      <c r="B5">
        <f>Table1[[#This Row],[Initialising]]+Table13[[#This Row],[Initialising]]+Table134[[#This Row],[Initialising]]+Table1345[[#This Row],[Initialising]]</f>
        <v>0.5</v>
      </c>
      <c r="C5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0.25</v>
      </c>
      <c r="D5">
        <f>Table1[[#This Row],[Create the project plan.]]+Table13[[#This Row],[Create the project plan.]]+Table134[[#This Row],[Create the project plan.]]+Table1345[[#This Row],[Create the project plan.]]</f>
        <v>16</v>
      </c>
      <c r="E5">
        <f>Table1[[#This Row],[Design Components]]+Table13[[#This Row],[Design Components]]+Table134[[#This Row],[Design Components]]+Table1345[[#This Row],[Design Components]]</f>
        <v>1</v>
      </c>
      <c r="F5">
        <f>Table1[[#This Row],[Implement and Test]]+Table13[[#This Row],[Implement and Test]]+Table134[[#This Row],[Implement and Test]]+Table1345[[#This Row],[Implement and Test]]</f>
        <v>3</v>
      </c>
      <c r="G5">
        <f>Table1[[#This Row],[Monitoring and Controlling]]+Table13[[#This Row],[Monitoring and Controlling]]+Table134[[#This Row],[Monitoring and Controlling]]+Table1345[[#This Row],[Monitoring and Controlling]]</f>
        <v>4.25</v>
      </c>
      <c r="H5">
        <f>Table1[[#This Row],[Deploy]]+Table13[[#This Row],[Deploy]]+Table134[[#This Row],[Deploy]]+Table1345[[#This Row],[Deploy]]</f>
        <v>0</v>
      </c>
      <c r="I5">
        <f t="shared" si="0"/>
        <v>25</v>
      </c>
    </row>
    <row r="6" spans="1:9" x14ac:dyDescent="0.3">
      <c r="A6" s="2" t="s">
        <v>11</v>
      </c>
      <c r="B6">
        <f>Table1[[#This Row],[Initialising]]+Table13[[#This Row],[Initialising]]+Table134[[#This Row],[Initialising]]+Table1345[[#This Row],[Initialising]]</f>
        <v>4</v>
      </c>
      <c r="C6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0.25</v>
      </c>
      <c r="D6">
        <f>Table1[[#This Row],[Create the project plan.]]+Table13[[#This Row],[Create the project plan.]]+Table134[[#This Row],[Create the project plan.]]+Table1345[[#This Row],[Create the project plan.]]</f>
        <v>6</v>
      </c>
      <c r="E6">
        <f>Table1[[#This Row],[Design Components]]+Table13[[#This Row],[Design Components]]+Table134[[#This Row],[Design Components]]+Table1345[[#This Row],[Design Components]]</f>
        <v>0</v>
      </c>
      <c r="F6">
        <f>Table1[[#This Row],[Implement and Test]]+Table13[[#This Row],[Implement and Test]]+Table134[[#This Row],[Implement and Test]]+Table1345[[#This Row],[Implement and Test]]</f>
        <v>12</v>
      </c>
      <c r="G6">
        <f>Table1[[#This Row],[Monitoring and Controlling]]+Table13[[#This Row],[Monitoring and Controlling]]+Table134[[#This Row],[Monitoring and Controlling]]+Table1345[[#This Row],[Monitoring and Controlling]]</f>
        <v>0.25</v>
      </c>
      <c r="H6">
        <f>Table1[[#This Row],[Deploy]]+Table13[[#This Row],[Deploy]]+Table134[[#This Row],[Deploy]]+Table1345[[#This Row],[Deploy]]</f>
        <v>0</v>
      </c>
      <c r="I6">
        <f t="shared" si="0"/>
        <v>22.5</v>
      </c>
    </row>
    <row r="7" spans="1:9" x14ac:dyDescent="0.3">
      <c r="A7" s="2" t="s">
        <v>12</v>
      </c>
      <c r="B7">
        <f>Table1[[#This Row],[Initialising]]+Table13[[#This Row],[Initialising]]+Table134[[#This Row],[Initialising]]+Table1345[[#This Row],[Initialising]]</f>
        <v>4</v>
      </c>
      <c r="C7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2.25</v>
      </c>
      <c r="D7">
        <f>Table1[[#This Row],[Create the project plan.]]+Table13[[#This Row],[Create the project plan.]]+Table134[[#This Row],[Create the project plan.]]+Table1345[[#This Row],[Create the project plan.]]</f>
        <v>0</v>
      </c>
      <c r="E7">
        <f>Table1[[#This Row],[Design Components]]+Table13[[#This Row],[Design Components]]+Table134[[#This Row],[Design Components]]+Table1345[[#This Row],[Design Components]]</f>
        <v>1</v>
      </c>
      <c r="F7">
        <f>Table1[[#This Row],[Implement and Test]]+Table13[[#This Row],[Implement and Test]]+Table134[[#This Row],[Implement and Test]]+Table1345[[#This Row],[Implement and Test]]</f>
        <v>10</v>
      </c>
      <c r="G7">
        <f>Table1[[#This Row],[Monitoring and Controlling]]+Table13[[#This Row],[Monitoring and Controlling]]+Table134[[#This Row],[Monitoring and Controlling]]+Table1345[[#This Row],[Monitoring and Controlling]]</f>
        <v>0.25</v>
      </c>
      <c r="H7">
        <f>Table1[[#This Row],[Deploy]]+Table13[[#This Row],[Deploy]]+Table134[[#This Row],[Deploy]]+Table1345[[#This Row],[Deploy]]</f>
        <v>0</v>
      </c>
      <c r="I7">
        <f t="shared" si="0"/>
        <v>17.5</v>
      </c>
    </row>
    <row r="8" spans="1:9" x14ac:dyDescent="0.3">
      <c r="A8" s="2" t="s">
        <v>13</v>
      </c>
      <c r="B8">
        <f>Table1[[#This Row],[Initialising]]+Table13[[#This Row],[Initialising]]+Table134[[#This Row],[Initialising]]+Table1345[[#This Row],[Initialising]]</f>
        <v>2</v>
      </c>
      <c r="C8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4.75</v>
      </c>
      <c r="D8">
        <f>Table1[[#This Row],[Create the project plan.]]+Table13[[#This Row],[Create the project plan.]]+Table134[[#This Row],[Create the project plan.]]+Table1345[[#This Row],[Create the project plan.]]</f>
        <v>0</v>
      </c>
      <c r="E8">
        <f>Table1[[#This Row],[Design Components]]+Table13[[#This Row],[Design Components]]+Table134[[#This Row],[Design Components]]+Table1345[[#This Row],[Design Components]]</f>
        <v>19</v>
      </c>
      <c r="F8">
        <f>Table1[[#This Row],[Implement and Test]]+Table13[[#This Row],[Implement and Test]]+Table134[[#This Row],[Implement and Test]]+Table1345[[#This Row],[Implement and Test]]</f>
        <v>9</v>
      </c>
      <c r="G8">
        <f>Table1[[#This Row],[Monitoring and Controlling]]+Table13[[#This Row],[Monitoring and Controlling]]+Table134[[#This Row],[Monitoring and Controlling]]+Table1345[[#This Row],[Monitoring and Controlling]]</f>
        <v>1.75</v>
      </c>
      <c r="H8">
        <f>Table1[[#This Row],[Deploy]]+Table13[[#This Row],[Deploy]]+Table134[[#This Row],[Deploy]]+Table1345[[#This Row],[Deploy]]</f>
        <v>0</v>
      </c>
      <c r="I8">
        <f t="shared" si="0"/>
        <v>36.5</v>
      </c>
    </row>
    <row r="9" spans="1:9" x14ac:dyDescent="0.3">
      <c r="A9" s="2" t="s">
        <v>14</v>
      </c>
      <c r="B9">
        <f>Table1[[#This Row],[Initialising]]+Table13[[#This Row],[Initialising]]+Table134[[#This Row],[Initialising]]+Table1345[[#This Row],[Initialising]]</f>
        <v>0</v>
      </c>
      <c r="C9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4.25</v>
      </c>
      <c r="D9">
        <f>Table1[[#This Row],[Create the project plan.]]+Table13[[#This Row],[Create the project plan.]]+Table134[[#This Row],[Create the project plan.]]+Table1345[[#This Row],[Create the project plan.]]</f>
        <v>0</v>
      </c>
      <c r="E9">
        <f>Table1[[#This Row],[Design Components]]+Table13[[#This Row],[Design Components]]+Table134[[#This Row],[Design Components]]+Table1345[[#This Row],[Design Components]]</f>
        <v>12</v>
      </c>
      <c r="F9">
        <f>Table1[[#This Row],[Implement and Test]]+Table13[[#This Row],[Implement and Test]]+Table134[[#This Row],[Implement and Test]]+Table1345[[#This Row],[Implement and Test]]</f>
        <v>11</v>
      </c>
      <c r="G9">
        <f>Table1[[#This Row],[Monitoring and Controlling]]+Table13[[#This Row],[Monitoring and Controlling]]+Table134[[#This Row],[Monitoring and Controlling]]+Table1345[[#This Row],[Monitoring and Controlling]]</f>
        <v>1.75</v>
      </c>
      <c r="H9">
        <f>Table1[[#This Row],[Deploy]]+Table13[[#This Row],[Deploy]]+Table134[[#This Row],[Deploy]]+Table1345[[#This Row],[Deploy]]</f>
        <v>0</v>
      </c>
      <c r="I9">
        <f t="shared" si="0"/>
        <v>29</v>
      </c>
    </row>
    <row r="10" spans="1:9" x14ac:dyDescent="0.3">
      <c r="A10" s="2" t="s">
        <v>15</v>
      </c>
      <c r="B10">
        <f>Table1[[#This Row],[Initialising]]+Table13[[#This Row],[Initialising]]+Table134[[#This Row],[Initialising]]+Table1345[[#This Row],[Initialising]]</f>
        <v>0</v>
      </c>
      <c r="C10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2.25</v>
      </c>
      <c r="D10">
        <f>Table1[[#This Row],[Create the project plan.]]+Table13[[#This Row],[Create the project plan.]]+Table134[[#This Row],[Create the project plan.]]+Table1345[[#This Row],[Create the project plan.]]</f>
        <v>0</v>
      </c>
      <c r="E10">
        <f>Table1[[#This Row],[Design Components]]+Table13[[#This Row],[Design Components]]+Table134[[#This Row],[Design Components]]+Table1345[[#This Row],[Design Components]]</f>
        <v>13</v>
      </c>
      <c r="F10">
        <f>Table1[[#This Row],[Implement and Test]]+Table13[[#This Row],[Implement and Test]]+Table134[[#This Row],[Implement and Test]]+Table1345[[#This Row],[Implement and Test]]</f>
        <v>11.5</v>
      </c>
      <c r="G10">
        <f>Table1[[#This Row],[Monitoring and Controlling]]+Table13[[#This Row],[Monitoring and Controlling]]+Table134[[#This Row],[Monitoring and Controlling]]+Table1345[[#This Row],[Monitoring and Controlling]]</f>
        <v>1.75</v>
      </c>
      <c r="H10">
        <f>Table1[[#This Row],[Deploy]]+Table13[[#This Row],[Deploy]]+Table134[[#This Row],[Deploy]]+Table1345[[#This Row],[Deploy]]</f>
        <v>0</v>
      </c>
      <c r="I10">
        <f t="shared" si="0"/>
        <v>28.5</v>
      </c>
    </row>
    <row r="11" spans="1:9" x14ac:dyDescent="0.3">
      <c r="A11" s="2" t="s">
        <v>16</v>
      </c>
      <c r="B11">
        <f>Table1[[#This Row],[Initialising]]+Table13[[#This Row],[Initialising]]+Table134[[#This Row],[Initialising]]+Table1345[[#This Row],[Initialising]]</f>
        <v>0</v>
      </c>
      <c r="C11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2.25</v>
      </c>
      <c r="D11">
        <f>Table1[[#This Row],[Create the project plan.]]+Table13[[#This Row],[Create the project plan.]]+Table134[[#This Row],[Create the project plan.]]+Table1345[[#This Row],[Create the project plan.]]</f>
        <v>0</v>
      </c>
      <c r="E11">
        <f>Table1[[#This Row],[Design Components]]+Table13[[#This Row],[Design Components]]+Table134[[#This Row],[Design Components]]+Table1345[[#This Row],[Design Components]]</f>
        <v>8</v>
      </c>
      <c r="F11">
        <f>Table1[[#This Row],[Implement and Test]]+Table13[[#This Row],[Implement and Test]]+Table134[[#This Row],[Implement and Test]]+Table1345[[#This Row],[Implement and Test]]</f>
        <v>17</v>
      </c>
      <c r="G11">
        <f>Table1[[#This Row],[Monitoring and Controlling]]+Table13[[#This Row],[Monitoring and Controlling]]+Table134[[#This Row],[Monitoring and Controlling]]+Table1345[[#This Row],[Monitoring and Controlling]]</f>
        <v>1.25</v>
      </c>
      <c r="H11">
        <f>Table1[[#This Row],[Deploy]]+Table13[[#This Row],[Deploy]]+Table134[[#This Row],[Deploy]]+Table1345[[#This Row],[Deploy]]</f>
        <v>0</v>
      </c>
      <c r="I11">
        <f t="shared" si="0"/>
        <v>28.5</v>
      </c>
    </row>
    <row r="12" spans="1:9" x14ac:dyDescent="0.3">
      <c r="A12" s="2" t="s">
        <v>17</v>
      </c>
      <c r="B12">
        <f>Table1[[#This Row],[Initialising]]+Table13[[#This Row],[Initialising]]+Table134[[#This Row],[Initialising]]+Table1345[[#This Row],[Initialising]]</f>
        <v>0</v>
      </c>
      <c r="C12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0.25</v>
      </c>
      <c r="D12">
        <f>Table1[[#This Row],[Create the project plan.]]+Table13[[#This Row],[Create the project plan.]]+Table134[[#This Row],[Create the project plan.]]+Table1345[[#This Row],[Create the project plan.]]</f>
        <v>0</v>
      </c>
      <c r="E12">
        <f>Table1[[#This Row],[Design Components]]+Table13[[#This Row],[Design Components]]+Table134[[#This Row],[Design Components]]+Table1345[[#This Row],[Design Components]]</f>
        <v>7.5</v>
      </c>
      <c r="F12">
        <f>Table1[[#This Row],[Implement and Test]]+Table13[[#This Row],[Implement and Test]]+Table134[[#This Row],[Implement and Test]]+Table1345[[#This Row],[Implement and Test]]</f>
        <v>14.5</v>
      </c>
      <c r="G12">
        <f>Table1[[#This Row],[Monitoring and Controlling]]+Table13[[#This Row],[Monitoring and Controlling]]+Table134[[#This Row],[Monitoring and Controlling]]+Table1345[[#This Row],[Monitoring and Controlling]]</f>
        <v>0.75</v>
      </c>
      <c r="H12">
        <f>Table1[[#This Row],[Deploy]]+Table13[[#This Row],[Deploy]]+Table134[[#This Row],[Deploy]]+Table1345[[#This Row],[Deploy]]</f>
        <v>1</v>
      </c>
      <c r="I12">
        <f t="shared" si="0"/>
        <v>24</v>
      </c>
    </row>
    <row r="13" spans="1:9" x14ac:dyDescent="0.3">
      <c r="A13" s="2" t="s">
        <v>18</v>
      </c>
      <c r="B13">
        <f>Table1[[#This Row],[Initialising]]+Table13[[#This Row],[Initialising]]+Table134[[#This Row],[Initialising]]+Table1345[[#This Row],[Initialising]]</f>
        <v>0</v>
      </c>
      <c r="C13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1</v>
      </c>
      <c r="D13">
        <f>Table1[[#This Row],[Create the project plan.]]+Table13[[#This Row],[Create the project plan.]]+Table134[[#This Row],[Create the project plan.]]+Table1345[[#This Row],[Create the project plan.]]</f>
        <v>0</v>
      </c>
      <c r="E13">
        <f>Table1[[#This Row],[Design Components]]+Table13[[#This Row],[Design Components]]+Table134[[#This Row],[Design Components]]+Table1345[[#This Row],[Design Components]]</f>
        <v>3.5</v>
      </c>
      <c r="F13">
        <f>Table1[[#This Row],[Implement and Test]]+Table13[[#This Row],[Implement and Test]]+Table134[[#This Row],[Implement and Test]]+Table1345[[#This Row],[Implement and Test]]</f>
        <v>17</v>
      </c>
      <c r="G13">
        <f>Table1[[#This Row],[Monitoring and Controlling]]+Table13[[#This Row],[Monitoring and Controlling]]+Table134[[#This Row],[Monitoring and Controlling]]+Table1345[[#This Row],[Monitoring and Controlling]]</f>
        <v>5.5</v>
      </c>
      <c r="H13">
        <f>Table1[[#This Row],[Deploy]]+Table13[[#This Row],[Deploy]]+Table134[[#This Row],[Deploy]]+Table1345[[#This Row],[Deploy]]</f>
        <v>0</v>
      </c>
      <c r="I13">
        <f t="shared" si="0"/>
        <v>27</v>
      </c>
    </row>
    <row r="14" spans="1:9" x14ac:dyDescent="0.3">
      <c r="A14" s="2" t="s">
        <v>19</v>
      </c>
      <c r="B14">
        <f>Table1[[#This Row],[Initialising]]+Table13[[#This Row],[Initialising]]+Table134[[#This Row],[Initialising]]+Table1345[[#This Row],[Initialising]]</f>
        <v>0</v>
      </c>
      <c r="C14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0</v>
      </c>
      <c r="D14">
        <f>Table1[[#This Row],[Create the project plan.]]+Table13[[#This Row],[Create the project plan.]]+Table134[[#This Row],[Create the project plan.]]+Table1345[[#This Row],[Create the project plan.]]</f>
        <v>0</v>
      </c>
      <c r="E14">
        <f>Table1[[#This Row],[Design Components]]+Table13[[#This Row],[Design Components]]+Table134[[#This Row],[Design Components]]+Table1345[[#This Row],[Design Components]]</f>
        <v>0</v>
      </c>
      <c r="F14">
        <f>Table1[[#This Row],[Implement and Test]]+Table13[[#This Row],[Implement and Test]]+Table134[[#This Row],[Implement and Test]]+Table1345[[#This Row],[Implement and Test]]</f>
        <v>0</v>
      </c>
      <c r="G14">
        <f>Table1[[#This Row],[Monitoring and Controlling]]+Table13[[#This Row],[Monitoring and Controlling]]+Table134[[#This Row],[Monitoring and Controlling]]+Table1345[[#This Row],[Monitoring and Controlling]]</f>
        <v>3</v>
      </c>
      <c r="H14">
        <f>Table1[[#This Row],[Deploy]]+Table13[[#This Row],[Deploy]]+Table134[[#This Row],[Deploy]]+Table1345[[#This Row],[Deploy]]</f>
        <v>15.5</v>
      </c>
      <c r="I14">
        <f t="shared" si="0"/>
        <v>18.5</v>
      </c>
    </row>
    <row r="15" spans="1:9" ht="15" thickBot="1" x14ac:dyDescent="0.35">
      <c r="A15" s="2" t="s">
        <v>41</v>
      </c>
      <c r="B15">
        <f>Table1[[#This Row],[Initialising]]+Table13[[#This Row],[Initialising]]+Table134[[#This Row],[Initialising]]+Table1345[[#This Row],[Initialising]]</f>
        <v>0</v>
      </c>
      <c r="C15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0</v>
      </c>
      <c r="D15">
        <f>Table1[[#This Row],[Create the project plan.]]+Table13[[#This Row],[Create the project plan.]]+Table134[[#This Row],[Create the project plan.]]+Table1345[[#This Row],[Create the project plan.]]</f>
        <v>0</v>
      </c>
      <c r="E15">
        <f>Table1[[#This Row],[Design Components]]+Table13[[#This Row],[Design Components]]+Table134[[#This Row],[Design Components]]+Table1345[[#This Row],[Design Components]]</f>
        <v>0</v>
      </c>
      <c r="F15">
        <f>Table1[[#This Row],[Implement and Test]]+Table13[[#This Row],[Implement and Test]]+Table134[[#This Row],[Implement and Test]]+Table1345[[#This Row],[Implement and Test]]</f>
        <v>0</v>
      </c>
      <c r="G15">
        <f>Table1[[#This Row],[Monitoring and Controlling]]+Table13[[#This Row],[Monitoring and Controlling]]+Table134[[#This Row],[Monitoring and Controlling]]+Table1345[[#This Row],[Monitoring and Controlling]]</f>
        <v>4</v>
      </c>
      <c r="H15">
        <f>Table1[[#This Row],[Deploy]]+Table13[[#This Row],[Deploy]]+Table134[[#This Row],[Deploy]]+Table1345[[#This Row],[Deploy]]</f>
        <v>15.25</v>
      </c>
      <c r="I15">
        <f t="shared" ref="I15" si="1">SUM(B15:H15)</f>
        <v>19.25</v>
      </c>
    </row>
    <row r="16" spans="1:9" ht="15.6" thickTop="1" thickBot="1" x14ac:dyDescent="0.35">
      <c r="A16" s="1" t="s">
        <v>21</v>
      </c>
      <c r="B16" s="1">
        <f>SUM(B2:B15)</f>
        <v>29.25</v>
      </c>
      <c r="C16" s="1">
        <f t="shared" ref="C16:H16" si="2">SUM(C2:C15)</f>
        <v>31.5</v>
      </c>
      <c r="D16" s="1">
        <f t="shared" si="2"/>
        <v>41.5</v>
      </c>
      <c r="E16" s="1">
        <f t="shared" si="2"/>
        <v>70</v>
      </c>
      <c r="F16" s="1">
        <f t="shared" si="2"/>
        <v>107</v>
      </c>
      <c r="G16" s="1">
        <f t="shared" si="2"/>
        <v>25</v>
      </c>
      <c r="H16" s="1">
        <f t="shared" si="2"/>
        <v>31.75</v>
      </c>
      <c r="I16" s="1">
        <f>SUM(I2:I15)</f>
        <v>336</v>
      </c>
    </row>
    <row r="17" spans="1:9" ht="15" thickTop="1" x14ac:dyDescent="0.3"/>
    <row r="18" spans="1:9" x14ac:dyDescent="0.3">
      <c r="B18">
        <v>15</v>
      </c>
      <c r="C18">
        <v>20</v>
      </c>
      <c r="D18">
        <v>32</v>
      </c>
      <c r="E18">
        <v>12</v>
      </c>
      <c r="F18" s="15">
        <v>201</v>
      </c>
      <c r="G18">
        <v>60</v>
      </c>
      <c r="H18">
        <v>37</v>
      </c>
      <c r="I18">
        <v>377</v>
      </c>
    </row>
    <row r="22" spans="1:9" x14ac:dyDescent="0.3">
      <c r="A22" s="15"/>
      <c r="B2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D27" sqref="D27"/>
    </sheetView>
  </sheetViews>
  <sheetFormatPr defaultRowHeight="14.4" x14ac:dyDescent="0.3"/>
  <cols>
    <col min="1" max="1" width="3.6640625" customWidth="1"/>
    <col min="2" max="2" width="22.44140625" customWidth="1"/>
    <col min="4" max="4" width="18.6640625" customWidth="1"/>
    <col min="5" max="5" width="13.5546875" customWidth="1"/>
    <col min="6" max="6" width="14.6640625" customWidth="1"/>
    <col min="7" max="7" width="17.5546875" customWidth="1"/>
    <col min="9" max="9" width="13.6640625" customWidth="1"/>
    <col min="12" max="12" width="32.6640625" customWidth="1"/>
    <col min="14" max="14" width="12.88671875" bestFit="1" customWidth="1"/>
    <col min="15" max="15" width="10.5546875" bestFit="1" customWidth="1"/>
    <col min="16" max="16" width="11.6640625" bestFit="1" customWidth="1"/>
    <col min="17" max="17" width="10.5546875" bestFit="1" customWidth="1"/>
  </cols>
  <sheetData>
    <row r="1" spans="1:17" ht="45.6" customHeight="1" thickBot="1" x14ac:dyDescent="0.35">
      <c r="A1" s="3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5" t="s">
        <v>29</v>
      </c>
      <c r="H1" s="17" t="s">
        <v>38</v>
      </c>
      <c r="I1" s="17" t="s">
        <v>39</v>
      </c>
      <c r="K1" s="3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5" t="s">
        <v>29</v>
      </c>
    </row>
    <row r="2" spans="1:17" ht="15" thickBot="1" x14ac:dyDescent="0.35">
      <c r="A2" s="6">
        <v>1</v>
      </c>
      <c r="B2" s="8" t="s">
        <v>0</v>
      </c>
      <c r="C2" s="7">
        <f>'Total Hrs'!B16</f>
        <v>29.25</v>
      </c>
      <c r="D2" s="10">
        <f>I2*D16</f>
        <v>1118.95</v>
      </c>
      <c r="E2" s="10">
        <v>0</v>
      </c>
      <c r="F2" s="10">
        <f>H2*F$16</f>
        <v>505.81250000000006</v>
      </c>
      <c r="G2" s="10">
        <v>3403.2</v>
      </c>
      <c r="H2">
        <f>Isaac!B16</f>
        <v>6.25</v>
      </c>
      <c r="I2">
        <f>C2-H2</f>
        <v>23</v>
      </c>
      <c r="K2" s="6">
        <v>1</v>
      </c>
      <c r="L2" s="8" t="s">
        <v>0</v>
      </c>
      <c r="M2" s="7">
        <v>15</v>
      </c>
      <c r="N2" s="10">
        <v>2189.25</v>
      </c>
      <c r="O2" s="10">
        <v>0</v>
      </c>
      <c r="P2" s="10">
        <v>1213.95</v>
      </c>
      <c r="Q2" s="10">
        <v>3403.2</v>
      </c>
    </row>
    <row r="3" spans="1:17" ht="43.8" thickBot="1" x14ac:dyDescent="0.35">
      <c r="A3" s="11">
        <v>2</v>
      </c>
      <c r="B3" s="13" t="s">
        <v>1</v>
      </c>
      <c r="C3" s="12">
        <f>'Total Hrs'!C16</f>
        <v>31.5</v>
      </c>
      <c r="D3" s="14">
        <f>I3*D16</f>
        <v>1191.925</v>
      </c>
      <c r="E3" s="14">
        <v>0</v>
      </c>
      <c r="F3" s="14">
        <f t="shared" ref="F3:F8" si="0">H3*F$16</f>
        <v>566.51</v>
      </c>
      <c r="G3" s="14">
        <v>4537.6000000000004</v>
      </c>
      <c r="H3">
        <f>Isaac!C16</f>
        <v>7</v>
      </c>
      <c r="I3">
        <f t="shared" ref="I3:I8" si="1">C3-H3</f>
        <v>24.5</v>
      </c>
      <c r="K3" s="11">
        <v>2</v>
      </c>
      <c r="L3" s="13" t="s">
        <v>1</v>
      </c>
      <c r="M3" s="12">
        <v>20</v>
      </c>
      <c r="N3" s="14">
        <v>2919</v>
      </c>
      <c r="O3" s="14">
        <v>0</v>
      </c>
      <c r="P3" s="14">
        <v>1618.6</v>
      </c>
      <c r="Q3" s="14">
        <v>4537.6000000000004</v>
      </c>
    </row>
    <row r="4" spans="1:17" ht="15" thickBot="1" x14ac:dyDescent="0.35">
      <c r="A4" s="6">
        <v>3</v>
      </c>
      <c r="B4" s="8" t="s">
        <v>2</v>
      </c>
      <c r="C4" s="7">
        <f>'Total Hrs'!D16</f>
        <v>41.5</v>
      </c>
      <c r="D4" s="10">
        <f>I4*D16</f>
        <v>1654.1</v>
      </c>
      <c r="E4" s="10">
        <v>0</v>
      </c>
      <c r="F4" s="10">
        <f t="shared" si="0"/>
        <v>606.97500000000002</v>
      </c>
      <c r="G4" s="10">
        <v>7260.16</v>
      </c>
      <c r="H4">
        <f>Isaac!D16</f>
        <v>7.5</v>
      </c>
      <c r="I4">
        <f t="shared" si="1"/>
        <v>34</v>
      </c>
      <c r="K4" s="6">
        <v>3</v>
      </c>
      <c r="L4" s="8" t="s">
        <v>2</v>
      </c>
      <c r="M4" s="7">
        <v>32</v>
      </c>
      <c r="N4" s="10">
        <v>4670.3999999999996</v>
      </c>
      <c r="O4" s="10">
        <v>0</v>
      </c>
      <c r="P4" s="10">
        <v>2589.7600000000002</v>
      </c>
      <c r="Q4" s="10">
        <v>7260.16</v>
      </c>
    </row>
    <row r="5" spans="1:17" ht="15" thickBot="1" x14ac:dyDescent="0.35">
      <c r="A5" s="11">
        <v>4</v>
      </c>
      <c r="B5" s="13" t="s">
        <v>3</v>
      </c>
      <c r="C5" s="12">
        <v>70</v>
      </c>
      <c r="D5" s="14">
        <v>0</v>
      </c>
      <c r="E5" s="14">
        <f>I5*E16</f>
        <v>1855</v>
      </c>
      <c r="F5" s="14">
        <f t="shared" si="0"/>
        <v>1375.8100000000002</v>
      </c>
      <c r="G5" s="14">
        <v>1680</v>
      </c>
      <c r="H5">
        <f>Isaac!E16</f>
        <v>17</v>
      </c>
      <c r="I5">
        <f t="shared" si="1"/>
        <v>53</v>
      </c>
      <c r="K5" s="11">
        <v>4</v>
      </c>
      <c r="L5" s="13" t="s">
        <v>3</v>
      </c>
      <c r="M5" s="12">
        <v>12</v>
      </c>
      <c r="N5" s="14">
        <v>0</v>
      </c>
      <c r="O5" s="14">
        <v>1680</v>
      </c>
      <c r="P5" s="14">
        <v>0</v>
      </c>
      <c r="Q5" s="14">
        <v>1680</v>
      </c>
    </row>
    <row r="6" spans="1:17" ht="43.8" thickBot="1" x14ac:dyDescent="0.35">
      <c r="A6" s="6">
        <v>5</v>
      </c>
      <c r="B6" s="8" t="s">
        <v>37</v>
      </c>
      <c r="C6" s="7">
        <f>'Total Hrs'!F16</f>
        <v>107</v>
      </c>
      <c r="D6" s="10">
        <v>0</v>
      </c>
      <c r="E6" s="10">
        <f>I6*E16</f>
        <v>3447.5</v>
      </c>
      <c r="F6" s="10">
        <f t="shared" si="0"/>
        <v>687.90500000000009</v>
      </c>
      <c r="G6" s="10">
        <v>25200</v>
      </c>
      <c r="H6">
        <f>Isaac!F16</f>
        <v>8.5</v>
      </c>
      <c r="I6">
        <f t="shared" si="1"/>
        <v>98.5</v>
      </c>
      <c r="K6" s="6">
        <v>5</v>
      </c>
      <c r="L6" s="8" t="s">
        <v>37</v>
      </c>
      <c r="M6" s="7">
        <v>240</v>
      </c>
      <c r="N6" s="10">
        <v>0</v>
      </c>
      <c r="O6" s="10">
        <v>25200</v>
      </c>
      <c r="P6" s="10">
        <v>0</v>
      </c>
      <c r="Q6" s="10">
        <v>25200</v>
      </c>
    </row>
    <row r="7" spans="1:17" ht="29.4" thickBot="1" x14ac:dyDescent="0.35">
      <c r="A7" s="11">
        <v>6</v>
      </c>
      <c r="B7" s="13" t="s">
        <v>4</v>
      </c>
      <c r="C7" s="12">
        <f>'Total Hrs'!G16</f>
        <v>25</v>
      </c>
      <c r="D7" s="14">
        <f>I7*D16</f>
        <v>583.79999999999995</v>
      </c>
      <c r="E7" s="14">
        <v>0</v>
      </c>
      <c r="F7" s="14">
        <f t="shared" si="0"/>
        <v>1052.0900000000001</v>
      </c>
      <c r="G7" s="14">
        <v>4764.4799999999996</v>
      </c>
      <c r="H7">
        <f>Isaac!G16</f>
        <v>13</v>
      </c>
      <c r="I7">
        <f t="shared" si="1"/>
        <v>12</v>
      </c>
      <c r="K7" s="11">
        <v>6</v>
      </c>
      <c r="L7" s="13" t="s">
        <v>4</v>
      </c>
      <c r="M7" s="12">
        <v>21</v>
      </c>
      <c r="N7" s="14">
        <v>3064.95</v>
      </c>
      <c r="O7" s="14">
        <v>0</v>
      </c>
      <c r="P7" s="14">
        <v>1699.53</v>
      </c>
      <c r="Q7" s="14">
        <v>4764.4799999999996</v>
      </c>
    </row>
    <row r="8" spans="1:17" ht="15" thickBot="1" x14ac:dyDescent="0.35">
      <c r="A8" s="6">
        <v>7</v>
      </c>
      <c r="B8" s="8" t="s">
        <v>5</v>
      </c>
      <c r="C8" s="7">
        <f>'Total Hrs'!H16</f>
        <v>31.75</v>
      </c>
      <c r="D8" s="10">
        <f>I8*D16</f>
        <v>997.32499999999993</v>
      </c>
      <c r="E8" s="10">
        <v>0</v>
      </c>
      <c r="F8" s="10">
        <f t="shared" si="0"/>
        <v>910.46250000000009</v>
      </c>
      <c r="G8" s="10">
        <v>8394.56</v>
      </c>
      <c r="H8">
        <f>Isaac!H16</f>
        <v>11.25</v>
      </c>
      <c r="I8">
        <f t="shared" si="1"/>
        <v>20.5</v>
      </c>
      <c r="K8" s="6">
        <v>7</v>
      </c>
      <c r="L8" s="8" t="s">
        <v>5</v>
      </c>
      <c r="M8" s="7">
        <v>37</v>
      </c>
      <c r="N8" s="10">
        <v>5400.15</v>
      </c>
      <c r="O8" s="10">
        <v>0</v>
      </c>
      <c r="P8" s="10">
        <v>2994.41</v>
      </c>
      <c r="Q8" s="10">
        <v>8394.56</v>
      </c>
    </row>
    <row r="9" spans="1:17" ht="15" thickBot="1" x14ac:dyDescent="0.35">
      <c r="A9" s="25" t="s">
        <v>30</v>
      </c>
      <c r="B9" s="26"/>
      <c r="C9" s="13">
        <f>SUM(C2:C8)</f>
        <v>336</v>
      </c>
      <c r="D9" s="16">
        <f>SUM(D2:D8)</f>
        <v>5546.0999999999995</v>
      </c>
      <c r="E9" s="16">
        <f>SUM(E2:E8)</f>
        <v>5302.5</v>
      </c>
      <c r="F9" s="16">
        <f>SUM(F2:F8)</f>
        <v>5705.5650000000005</v>
      </c>
      <c r="G9" s="16">
        <f>SUM(D9:F9)</f>
        <v>16554.165000000001</v>
      </c>
      <c r="K9" s="25" t="s">
        <v>30</v>
      </c>
      <c r="L9" s="26"/>
      <c r="M9" s="13">
        <v>377</v>
      </c>
      <c r="N9" s="16">
        <v>18243.75</v>
      </c>
      <c r="O9" s="16">
        <v>38556</v>
      </c>
      <c r="P9" s="16">
        <v>10116.25</v>
      </c>
      <c r="Q9" s="16">
        <v>66916</v>
      </c>
    </row>
    <row r="10" spans="1:17" ht="14.4" customHeight="1" x14ac:dyDescent="0.3">
      <c r="A10" s="27" t="s">
        <v>31</v>
      </c>
      <c r="B10" s="28"/>
      <c r="C10" s="28"/>
      <c r="D10" s="28"/>
      <c r="E10" s="28"/>
      <c r="F10" s="28"/>
      <c r="G10" s="29"/>
      <c r="H10">
        <v>3400</v>
      </c>
      <c r="I10" s="9">
        <f>G9+H10</f>
        <v>19954.165000000001</v>
      </c>
      <c r="K10" s="27" t="s">
        <v>31</v>
      </c>
      <c r="L10" s="28"/>
      <c r="M10" s="28"/>
      <c r="N10" s="28"/>
      <c r="O10" s="28"/>
      <c r="P10" s="28"/>
      <c r="Q10" s="29"/>
    </row>
    <row r="11" spans="1:17" ht="14.4" customHeight="1" x14ac:dyDescent="0.3">
      <c r="A11" s="30" t="s">
        <v>32</v>
      </c>
      <c r="B11" s="31"/>
      <c r="C11" s="31"/>
      <c r="D11" s="31"/>
      <c r="E11" s="31"/>
      <c r="F11" s="31"/>
      <c r="G11" s="32"/>
      <c r="I11" s="9">
        <f>O22-I10</f>
        <v>174.83499999999913</v>
      </c>
      <c r="K11" s="30" t="s">
        <v>32</v>
      </c>
      <c r="L11" s="31"/>
      <c r="M11" s="31"/>
      <c r="N11" s="31"/>
      <c r="O11" s="31"/>
      <c r="P11" s="31"/>
      <c r="Q11" s="32"/>
    </row>
    <row r="12" spans="1:17" ht="14.4" customHeight="1" x14ac:dyDescent="0.3">
      <c r="A12" s="30" t="s">
        <v>33</v>
      </c>
      <c r="B12" s="31"/>
      <c r="C12" s="31"/>
      <c r="D12" s="31"/>
      <c r="E12" s="31"/>
      <c r="F12" s="31"/>
      <c r="G12" s="32"/>
      <c r="K12" s="30" t="s">
        <v>33</v>
      </c>
      <c r="L12" s="31"/>
      <c r="M12" s="31"/>
      <c r="N12" s="31"/>
      <c r="O12" s="31"/>
      <c r="P12" s="31"/>
      <c r="Q12" s="32"/>
    </row>
    <row r="13" spans="1:17" ht="14.4" customHeight="1" x14ac:dyDescent="0.3">
      <c r="A13" s="30" t="s">
        <v>34</v>
      </c>
      <c r="B13" s="31"/>
      <c r="C13" s="31"/>
      <c r="D13" s="31"/>
      <c r="E13" s="31"/>
      <c r="F13" s="31"/>
      <c r="G13" s="32"/>
      <c r="K13" s="30" t="s">
        <v>34</v>
      </c>
      <c r="L13" s="31"/>
      <c r="M13" s="31"/>
      <c r="N13" s="31"/>
      <c r="O13" s="31"/>
      <c r="P13" s="31"/>
      <c r="Q13" s="32"/>
    </row>
    <row r="14" spans="1:17" ht="15" customHeight="1" thickBot="1" x14ac:dyDescent="0.35">
      <c r="A14" s="22" t="s">
        <v>40</v>
      </c>
      <c r="B14" s="23"/>
      <c r="C14" s="23"/>
      <c r="D14" s="23"/>
      <c r="E14" s="23"/>
      <c r="F14" s="23"/>
      <c r="G14" s="24"/>
      <c r="K14" s="22" t="s">
        <v>35</v>
      </c>
      <c r="L14" s="23"/>
      <c r="M14" s="23"/>
      <c r="N14" s="23"/>
      <c r="O14" s="23"/>
      <c r="P14" s="23"/>
      <c r="Q14" s="24"/>
    </row>
    <row r="15" spans="1:17" x14ac:dyDescent="0.3">
      <c r="D15" s="9"/>
      <c r="E15" s="9"/>
      <c r="F15" s="9"/>
      <c r="G15" s="9"/>
    </row>
    <row r="16" spans="1:17" x14ac:dyDescent="0.3">
      <c r="D16">
        <v>48.65</v>
      </c>
      <c r="E16">
        <v>35</v>
      </c>
      <c r="F16">
        <v>80.930000000000007</v>
      </c>
      <c r="M16">
        <f>SUM(M2:M8)</f>
        <v>377</v>
      </c>
    </row>
    <row r="17" spans="4:15" x14ac:dyDescent="0.3">
      <c r="M17">
        <f>M9-M16</f>
        <v>0</v>
      </c>
    </row>
    <row r="19" spans="4:15" x14ac:dyDescent="0.3">
      <c r="N19" s="9">
        <f>3400+G9</f>
        <v>19954.165000000001</v>
      </c>
    </row>
    <row r="20" spans="4:15" x14ac:dyDescent="0.3">
      <c r="G20" s="9"/>
      <c r="O20" s="9">
        <f>Q9/4</f>
        <v>16729</v>
      </c>
    </row>
    <row r="21" spans="4:15" x14ac:dyDescent="0.3">
      <c r="D21" s="20">
        <v>16451.79</v>
      </c>
      <c r="O21" s="18">
        <v>3400</v>
      </c>
    </row>
    <row r="22" spans="4:15" x14ac:dyDescent="0.3">
      <c r="D22" s="9">
        <v>3400</v>
      </c>
      <c r="O22" s="9">
        <f>SUM(O20:O21)</f>
        <v>20129</v>
      </c>
    </row>
    <row r="23" spans="4:15" x14ac:dyDescent="0.3">
      <c r="D23" s="9">
        <f>D21+D22</f>
        <v>19851.79</v>
      </c>
    </row>
    <row r="25" spans="4:15" ht="15" thickBot="1" x14ac:dyDescent="0.35"/>
    <row r="26" spans="4:15" ht="15" thickBot="1" x14ac:dyDescent="0.35">
      <c r="D26" s="21">
        <v>20129</v>
      </c>
    </row>
    <row r="27" spans="4:15" x14ac:dyDescent="0.3">
      <c r="D27" s="9">
        <f>D26-D23</f>
        <v>277.20999999999913</v>
      </c>
    </row>
  </sheetData>
  <mergeCells count="12">
    <mergeCell ref="K14:Q14"/>
    <mergeCell ref="A9:B9"/>
    <mergeCell ref="A10:G10"/>
    <mergeCell ref="A11:G11"/>
    <mergeCell ref="A12:G12"/>
    <mergeCell ref="A13:G13"/>
    <mergeCell ref="A14:G14"/>
    <mergeCell ref="K9:L9"/>
    <mergeCell ref="K10:Q10"/>
    <mergeCell ref="K11:Q11"/>
    <mergeCell ref="K12:Q12"/>
    <mergeCell ref="K13:Q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M2"/>
  <sheetViews>
    <sheetView workbookViewId="0">
      <selection activeCell="M3" sqref="M3"/>
    </sheetView>
  </sheetViews>
  <sheetFormatPr defaultRowHeight="14.4" x14ac:dyDescent="0.3"/>
  <sheetData>
    <row r="2" spans="11:13" x14ac:dyDescent="0.3">
      <c r="K2">
        <f>103/240</f>
        <v>0.42916666666666664</v>
      </c>
      <c r="L2">
        <f>70/12*100</f>
        <v>583.33333333333326</v>
      </c>
      <c r="M2">
        <f>6*12</f>
        <v>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Greg</vt:lpstr>
      <vt:lpstr>Ryan</vt:lpstr>
      <vt:lpstr>Andrew</vt:lpstr>
      <vt:lpstr>Isaac</vt:lpstr>
      <vt:lpstr>Contributions</vt:lpstr>
      <vt:lpstr>Total Hrs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2018-10-07T00:04:57Z</dcterms:created>
  <dcterms:modified xsi:type="dcterms:W3CDTF">2018-10-16T22:52:03Z</dcterms:modified>
</cp:coreProperties>
</file>