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.marder/Documents/Учёба/ТВиМС/"/>
    </mc:Choice>
  </mc:AlternateContent>
  <xr:revisionPtr revIDLastSave="0" documentId="13_ncr:1_{1CD5DEA1-DC55-FA44-B175-9A072C956149}" xr6:coauthVersionLast="45" xr6:coauthVersionMax="45" xr10:uidLastSave="{00000000-0000-0000-0000-000000000000}"/>
  <bookViews>
    <workbookView xWindow="4720" yWindow="760" windowWidth="33360" windowHeight="19180" activeTab="3" xr2:uid="{1819B9F7-5016-7C4A-8ADF-5B6E6339B6F2}"/>
  </bookViews>
  <sheets>
    <sheet name="Лист2" sheetId="2" r:id="rId1"/>
    <sheet name="19.161" sheetId="1" r:id="rId2"/>
    <sheet name="19.214" sheetId="3" r:id="rId3"/>
    <sheet name="19.21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E4" i="4"/>
  <c r="G3" i="4"/>
  <c r="E3" i="4"/>
  <c r="E2" i="4"/>
  <c r="D3" i="3"/>
  <c r="D2" i="3"/>
  <c r="H17" i="1"/>
  <c r="G17" i="1"/>
  <c r="L5" i="1"/>
  <c r="L6" i="1"/>
  <c r="L7" i="1"/>
  <c r="L8" i="1"/>
  <c r="L4" i="1"/>
  <c r="K5" i="1"/>
  <c r="K6" i="1"/>
  <c r="K7" i="1"/>
  <c r="K8" i="1"/>
  <c r="J5" i="1"/>
  <c r="J6" i="1"/>
  <c r="J7" i="1"/>
  <c r="J8" i="1"/>
  <c r="K4" i="1"/>
  <c r="J4" i="1"/>
  <c r="G14" i="1"/>
  <c r="G13" i="1"/>
  <c r="G12" i="1"/>
  <c r="G11" i="1"/>
  <c r="G10" i="1"/>
  <c r="G6" i="1"/>
</calcChain>
</file>

<file path=xl/sharedStrings.xml><?xml version="1.0" encoding="utf-8"?>
<sst xmlns="http://schemas.openxmlformats.org/spreadsheetml/2006/main" count="42" uniqueCount="37">
  <si>
    <t>Выборка 1</t>
  </si>
  <si>
    <t>Выборка 2</t>
  </si>
  <si>
    <t>Выборка 3</t>
  </si>
  <si>
    <t>Выборка 4</t>
  </si>
  <si>
    <t>Выборка 5</t>
  </si>
  <si>
    <t>n</t>
  </si>
  <si>
    <t>m</t>
  </si>
  <si>
    <t>sigma</t>
  </si>
  <si>
    <t>1-a</t>
  </si>
  <si>
    <t>0.9</t>
  </si>
  <si>
    <t>Квантиль для 1-a/2</t>
  </si>
  <si>
    <t>Справа</t>
  </si>
  <si>
    <t>Слева</t>
  </si>
  <si>
    <t>Среднее x_ср</t>
  </si>
  <si>
    <t>Выборка</t>
  </si>
  <si>
    <t>Попадание в интервал</t>
  </si>
  <si>
    <t>Доверительные интервалы при известной дисперсии</t>
  </si>
  <si>
    <t>р</t>
  </si>
  <si>
    <t>mu = 10</t>
  </si>
  <si>
    <t>alpha = 0.05</t>
  </si>
  <si>
    <t>n = 16</t>
  </si>
  <si>
    <t>x_ср = 10.3</t>
  </si>
  <si>
    <t>a) sigma - известная</t>
  </si>
  <si>
    <t xml:space="preserve">10,3
</t>
  </si>
  <si>
    <t>Основная гипотеза принимается</t>
  </si>
  <si>
    <t>mu</t>
  </si>
  <si>
    <t>x_av</t>
  </si>
  <si>
    <t>U</t>
  </si>
  <si>
    <t>Ualpha</t>
  </si>
  <si>
    <t>alpha1</t>
  </si>
  <si>
    <t>alpha2</t>
  </si>
  <si>
    <t>Ualpha1</t>
  </si>
  <si>
    <t>Ualpha2</t>
  </si>
  <si>
    <t>U1-alpha1</t>
  </si>
  <si>
    <t>U1-alpha2</t>
  </si>
  <si>
    <t>Основная гипотеза отвергается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</si>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</sst>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1" applyNumberFormat="1" applyFont="1" applyAlignment="1">
      <alignment horizontal="right"/>
    </xf>
    <xf numFmtId="2" fontId="0" fillId="0" borderId="0" xfId="1" applyNumberFormat="1" applyFont="1" applyAlignment="1">
      <alignment horizontal="right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84B5-E755-8544-A266-76B9C8A4DE02}">
  <dimension ref="A1"/>
  <sheetViews>
    <sheetView workbookViewId="0"/>
  </sheetViews>
  <sheetFormatPr baseColWidth="10" defaultRowHeight="16" x14ac:dyDescent="0.2"/>
  <sheetData>
    <row r="1" spans="1:1" x14ac:dyDescent="0.2">
      <c r="A1">
        <v>5.377523292627302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EC1F-1637-394B-A96E-894D95D3A14E}">
  <dimension ref="A1:L26"/>
  <sheetViews>
    <sheetView workbookViewId="0">
      <selection activeCell="H24" sqref="H24"/>
    </sheetView>
  </sheetViews>
  <sheetFormatPr baseColWidth="10" defaultRowHeight="16" x14ac:dyDescent="0.2"/>
  <cols>
    <col min="6" max="6" width="20.1640625" customWidth="1"/>
    <col min="7" max="7" width="19.83203125" customWidth="1"/>
    <col min="12" max="12" width="22.83203125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x14ac:dyDescent="0.2">
      <c r="A2" s="8">
        <v>5.7659923539904412</v>
      </c>
      <c r="B2" s="8">
        <v>7.3949542082846165</v>
      </c>
      <c r="C2" s="8">
        <v>3.9147181622684002</v>
      </c>
      <c r="D2" s="8">
        <v>4.9958379248710116</v>
      </c>
      <c r="E2" s="4">
        <v>5.9001018952403683</v>
      </c>
      <c r="F2" s="3" t="s">
        <v>5</v>
      </c>
      <c r="G2" s="1">
        <v>25</v>
      </c>
      <c r="I2" s="5"/>
      <c r="J2" s="5" t="s">
        <v>16</v>
      </c>
      <c r="K2" s="5"/>
    </row>
    <row r="3" spans="1:12" x14ac:dyDescent="0.2">
      <c r="A3" s="9">
        <v>5.0775798980612308</v>
      </c>
      <c r="B3" s="9">
        <v>4.522017333219992</v>
      </c>
      <c r="C3" s="9">
        <v>4.9064550593175227</v>
      </c>
      <c r="D3" s="9">
        <v>5.2418551048322115</v>
      </c>
      <c r="E3" s="6">
        <v>6.6906051314435899</v>
      </c>
      <c r="F3" s="3" t="s">
        <v>6</v>
      </c>
      <c r="G3" s="1">
        <v>5</v>
      </c>
      <c r="I3" s="2" t="s">
        <v>14</v>
      </c>
      <c r="J3" s="2" t="s">
        <v>12</v>
      </c>
      <c r="K3" s="2" t="s">
        <v>11</v>
      </c>
      <c r="L3" s="12" t="s">
        <v>15</v>
      </c>
    </row>
    <row r="4" spans="1:12" x14ac:dyDescent="0.2">
      <c r="A4" s="9">
        <v>4.0014043760311324</v>
      </c>
      <c r="B4" s="9">
        <v>5.1925229753396707</v>
      </c>
      <c r="C4" s="9">
        <v>4.13354940872523</v>
      </c>
      <c r="D4" s="9">
        <v>4.9358158220275072</v>
      </c>
      <c r="E4" s="6">
        <v>2.8737196215661243</v>
      </c>
      <c r="F4" s="3" t="s">
        <v>7</v>
      </c>
      <c r="G4" s="1">
        <v>1</v>
      </c>
      <c r="I4" s="2">
        <v>1</v>
      </c>
      <c r="J4" s="2">
        <f>G10 - $G$4/SQRT(COUNT($A$2:$A$26)) * $G$6</f>
        <v>4.3176146253211893</v>
      </c>
      <c r="K4" s="2">
        <f>G10 + $G$4/SQRT(COUNT($A$2:$A$26)) * $G$6</f>
        <v>5.3479463467407502</v>
      </c>
      <c r="L4" s="2">
        <f>IF(AND(J4 &lt; $G$3,$G$3 &lt; K4), 1,0)</f>
        <v>1</v>
      </c>
    </row>
    <row r="5" spans="1:12" x14ac:dyDescent="0.2">
      <c r="A5" s="9">
        <v>4.2771495271881577</v>
      </c>
      <c r="B5" s="9">
        <v>4.8500311448879074</v>
      </c>
      <c r="C5" s="9">
        <v>5.8029132914089132</v>
      </c>
      <c r="D5" s="9">
        <v>4.8435407633223804</v>
      </c>
      <c r="E5" s="6">
        <v>4.6103019839210901</v>
      </c>
      <c r="F5" s="3" t="s">
        <v>8</v>
      </c>
      <c r="G5" s="1" t="s">
        <v>9</v>
      </c>
      <c r="I5" s="2">
        <v>2</v>
      </c>
      <c r="J5" s="2">
        <f t="shared" ref="J5:J8" si="0">G11 - $G$4/SQRT(COUNT($A$2:$A$26)) * $G$6</f>
        <v>4.5579193145352885</v>
      </c>
      <c r="K5" s="2">
        <f t="shared" ref="K5:K8" si="1">G11 + $G$4/SQRT(COUNT($A$2:$A$26)) * $G$6</f>
        <v>5.5882510359548494</v>
      </c>
      <c r="L5" s="2">
        <f t="shared" ref="L5:L8" si="2">IF(AND(J5 &lt; $G$3,$G$3 &lt; K5), 1,0)</f>
        <v>1</v>
      </c>
    </row>
    <row r="6" spans="1:12" x14ac:dyDescent="0.2">
      <c r="A6" s="9">
        <v>5.6099173788243206</v>
      </c>
      <c r="B6" s="9">
        <v>5.5510582923307084</v>
      </c>
      <c r="C6" s="9">
        <v>5.0351019480149262</v>
      </c>
      <c r="D6" s="9">
        <v>5.5329320629243739</v>
      </c>
      <c r="E6" s="6">
        <v>4.2224547895602882</v>
      </c>
      <c r="F6" s="11" t="s">
        <v>10</v>
      </c>
      <c r="G6" s="2">
        <f>_xlfn.NORM.S.INV(0.995)</f>
        <v>2.5758293035488999</v>
      </c>
      <c r="I6" s="2">
        <v>3</v>
      </c>
      <c r="J6" s="2">
        <f t="shared" si="0"/>
        <v>4.6613690617926888</v>
      </c>
      <c r="K6" s="2">
        <f t="shared" si="1"/>
        <v>5.6917007832122497</v>
      </c>
      <c r="L6" s="2">
        <f t="shared" si="2"/>
        <v>1</v>
      </c>
    </row>
    <row r="7" spans="1:12" x14ac:dyDescent="0.2">
      <c r="A7" s="9">
        <v>2.5017999531701207</v>
      </c>
      <c r="B7" s="9">
        <v>5.2042838787019718</v>
      </c>
      <c r="C7" s="9">
        <v>5.886673205968691</v>
      </c>
      <c r="D7" s="9">
        <v>5.3783770807785913</v>
      </c>
      <c r="E7" s="6">
        <v>6.7598858903511427</v>
      </c>
      <c r="I7" s="2">
        <v>4</v>
      </c>
      <c r="J7" s="2">
        <f t="shared" si="0"/>
        <v>4.5756026200218596</v>
      </c>
      <c r="K7" s="2">
        <f t="shared" si="1"/>
        <v>5.6059343414414204</v>
      </c>
      <c r="L7" s="2">
        <f t="shared" si="2"/>
        <v>1</v>
      </c>
    </row>
    <row r="8" spans="1:12" x14ac:dyDescent="0.2">
      <c r="A8" s="9">
        <v>6.2441728358680848</v>
      </c>
      <c r="B8" s="9">
        <v>5.7071844265738036</v>
      </c>
      <c r="C8" s="9">
        <v>5.1193950538436184</v>
      </c>
      <c r="D8" s="9">
        <v>4.3816675214475254</v>
      </c>
      <c r="E8" s="6">
        <v>6.5348223314504139</v>
      </c>
      <c r="I8" s="2">
        <v>5</v>
      </c>
      <c r="J8" s="2">
        <f t="shared" si="0"/>
        <v>4.5963882119361781</v>
      </c>
      <c r="K8" s="2">
        <f t="shared" si="1"/>
        <v>5.6267199333557389</v>
      </c>
      <c r="L8" s="2">
        <f t="shared" si="2"/>
        <v>1</v>
      </c>
    </row>
    <row r="9" spans="1:12" x14ac:dyDescent="0.2">
      <c r="A9" s="9">
        <v>4.7151121533534024</v>
      </c>
      <c r="B9" s="9">
        <v>6.4228589861886576</v>
      </c>
      <c r="C9" s="9">
        <v>3.9521302268258296</v>
      </c>
      <c r="D9" s="9">
        <v>4.3783512763911858</v>
      </c>
      <c r="E9" s="6">
        <v>2.75345713715069</v>
      </c>
      <c r="F9" s="11" t="s">
        <v>14</v>
      </c>
      <c r="G9" s="2" t="s">
        <v>13</v>
      </c>
    </row>
    <row r="10" spans="1:12" x14ac:dyDescent="0.2">
      <c r="A10" s="9">
        <v>6.0117400961462408</v>
      </c>
      <c r="B10" s="9">
        <v>4.5729172042047139</v>
      </c>
      <c r="C10" s="9">
        <v>4.9908891368249897</v>
      </c>
      <c r="D10" s="9">
        <v>6.4277748050517403</v>
      </c>
      <c r="E10" s="6">
        <v>4.4885911291930825</v>
      </c>
      <c r="F10" s="11">
        <v>1</v>
      </c>
      <c r="G10" s="2">
        <f>AVERAGE(A2:A26)</f>
        <v>4.8327804860309698</v>
      </c>
    </row>
    <row r="11" spans="1:12" x14ac:dyDescent="0.2">
      <c r="A11" s="9">
        <v>6.6415651771239936</v>
      </c>
      <c r="B11" s="9">
        <v>5.3199556886102073</v>
      </c>
      <c r="C11" s="9">
        <v>4.7881991475878749</v>
      </c>
      <c r="D11" s="9">
        <v>4.3641040418879129</v>
      </c>
      <c r="E11" s="6">
        <v>4.4058657648565713</v>
      </c>
      <c r="F11" s="11">
        <v>2</v>
      </c>
      <c r="G11" s="2">
        <f>AVERAGE(B2:B26)</f>
        <v>5.073085175245069</v>
      </c>
    </row>
    <row r="12" spans="1:12" x14ac:dyDescent="0.2">
      <c r="A12" s="9">
        <v>6.5503974282182753</v>
      </c>
      <c r="B12" s="9">
        <v>5.7208677743619774</v>
      </c>
      <c r="C12" s="9">
        <v>6.364824129268527</v>
      </c>
      <c r="D12" s="9">
        <v>5.0713566805643495</v>
      </c>
      <c r="E12" s="6">
        <v>4.4268546288367361</v>
      </c>
      <c r="F12" s="11">
        <v>3</v>
      </c>
      <c r="G12" s="2">
        <f>AVERAGE(C2:C26)</f>
        <v>5.1765349225024693</v>
      </c>
    </row>
    <row r="13" spans="1:12" x14ac:dyDescent="0.2">
      <c r="A13" s="9">
        <v>5.7920834832475521</v>
      </c>
      <c r="B13" s="9">
        <v>3.172661435091868</v>
      </c>
      <c r="C13" s="9">
        <v>2.6994695316534489</v>
      </c>
      <c r="D13" s="9">
        <v>5.111992903839564</v>
      </c>
      <c r="E13" s="6">
        <v>6.9178150978405029</v>
      </c>
      <c r="F13" s="11">
        <v>4</v>
      </c>
      <c r="G13" s="2">
        <f>AVERAGE(D2:D26)</f>
        <v>5.09076848073164</v>
      </c>
      <c r="L13" t="s">
        <v>17</v>
      </c>
    </row>
    <row r="14" spans="1:12" x14ac:dyDescent="0.2">
      <c r="A14" s="9">
        <v>5.4674518550018547</v>
      </c>
      <c r="B14" s="9">
        <v>4.9729152477812022</v>
      </c>
      <c r="C14" s="9">
        <v>7.2469430405180901</v>
      </c>
      <c r="D14" s="9">
        <v>6.0367853064963128</v>
      </c>
      <c r="E14" s="6">
        <v>5.4553805865725735</v>
      </c>
      <c r="F14" s="11">
        <v>5</v>
      </c>
      <c r="G14" s="2">
        <f>AVERAGE(E2:E26)</f>
        <v>5.1115540726459585</v>
      </c>
    </row>
    <row r="15" spans="1:12" x14ac:dyDescent="0.2">
      <c r="A15" s="9">
        <v>4.4006486758735264</v>
      </c>
      <c r="B15" s="9">
        <v>6.4153829397400841</v>
      </c>
      <c r="C15" s="9">
        <v>6.3435328583000228</v>
      </c>
      <c r="D15" s="9">
        <v>4.5651614881353453</v>
      </c>
      <c r="E15" s="6">
        <v>5.0306192760035628</v>
      </c>
    </row>
    <row r="16" spans="1:12" x14ac:dyDescent="0.2">
      <c r="A16" s="9">
        <v>2.4969250615686178</v>
      </c>
      <c r="B16" s="9">
        <v>2.9748372425092384</v>
      </c>
      <c r="C16" s="9">
        <v>6.5164005162660033</v>
      </c>
      <c r="D16" s="9">
        <v>4.2661730630061356</v>
      </c>
      <c r="E16" s="6">
        <v>5.7433686732838396</v>
      </c>
    </row>
    <row r="17" spans="1:8" x14ac:dyDescent="0.2">
      <c r="A17" s="9">
        <v>4.9207398104772437</v>
      </c>
      <c r="B17" s="9">
        <v>3.6805619300866965</v>
      </c>
      <c r="C17" s="9">
        <v>4.8473117557296064</v>
      </c>
      <c r="D17" s="9">
        <v>4.4012739534809953</v>
      </c>
      <c r="E17" s="6">
        <v>4.8216526364558376</v>
      </c>
      <c r="G17">
        <f>_xlfn.NORM.S.INV(90%)</f>
        <v>1.2815515655446006</v>
      </c>
      <c r="H17">
        <f>_xlfn.NORM.S.DIST(1, TRUE)</f>
        <v>0.84134474606854304</v>
      </c>
    </row>
    <row r="18" spans="1:8" x14ac:dyDescent="0.2">
      <c r="A18" s="9">
        <v>5.3006402948813047</v>
      </c>
      <c r="B18" s="9">
        <v>5.3769321210711496</v>
      </c>
      <c r="C18" s="9">
        <v>5.4903063199890312</v>
      </c>
      <c r="D18" s="9">
        <v>5.0188640569831477</v>
      </c>
      <c r="E18" s="6">
        <v>7.2588756110053509</v>
      </c>
    </row>
    <row r="19" spans="1:8" x14ac:dyDescent="0.2">
      <c r="A19" s="9">
        <v>4.5853806922241347</v>
      </c>
      <c r="B19" s="9">
        <v>4.3069263837242033</v>
      </c>
      <c r="C19" s="9">
        <v>6.3264957487990614</v>
      </c>
      <c r="D19" s="9">
        <v>6.9705112208612263</v>
      </c>
      <c r="E19" s="6">
        <v>4.2804009707469959</v>
      </c>
    </row>
    <row r="20" spans="1:8" x14ac:dyDescent="0.2">
      <c r="A20" s="9">
        <v>3.7554156177793629</v>
      </c>
      <c r="B20" s="9">
        <v>3.8234412739984691</v>
      </c>
      <c r="C20" s="9">
        <v>3.5791191647876985</v>
      </c>
      <c r="D20" s="9">
        <v>3.6135480867233127</v>
      </c>
      <c r="E20" s="6">
        <v>5.0953014023252763</v>
      </c>
    </row>
    <row r="21" spans="1:8" x14ac:dyDescent="0.2">
      <c r="A21" s="9">
        <v>4.5772350303013809</v>
      </c>
      <c r="B21" s="9">
        <v>5.1587454789842013</v>
      </c>
      <c r="C21" s="9">
        <v>4.9929616478766548</v>
      </c>
      <c r="D21" s="9">
        <v>5.5068795871920884</v>
      </c>
      <c r="E21" s="6">
        <v>5.0713293957232963</v>
      </c>
    </row>
    <row r="22" spans="1:8" x14ac:dyDescent="0.2">
      <c r="A22" s="9">
        <v>3.5701560945017263</v>
      </c>
      <c r="B22" s="9">
        <v>4.8545058588206302</v>
      </c>
      <c r="C22" s="9">
        <v>4.4918744050664827</v>
      </c>
      <c r="D22" s="9">
        <v>3.315915945568122</v>
      </c>
      <c r="E22" s="6">
        <v>4.6316728356759995</v>
      </c>
    </row>
    <row r="23" spans="1:8" x14ac:dyDescent="0.2">
      <c r="A23" s="9">
        <v>5.6343793756968807</v>
      </c>
      <c r="B23" s="9">
        <v>4.7152622199791949</v>
      </c>
      <c r="C23" s="9">
        <v>5.2660954123712145</v>
      </c>
      <c r="D23" s="9">
        <v>5.0400473254558165</v>
      </c>
      <c r="E23" s="6">
        <v>5.1943544702953659</v>
      </c>
    </row>
    <row r="24" spans="1:8" x14ac:dyDescent="0.2">
      <c r="A24" s="9">
        <v>4.0223204804351553</v>
      </c>
      <c r="B24" s="9">
        <v>5.8965275810624007</v>
      </c>
      <c r="C24" s="9">
        <v>6.0079997991851997</v>
      </c>
      <c r="D24" s="9">
        <v>6.5877412806730717</v>
      </c>
      <c r="E24" s="6">
        <v>4.9754550117359031</v>
      </c>
    </row>
    <row r="25" spans="1:8" x14ac:dyDescent="0.2">
      <c r="A25" s="9">
        <v>4.4828044691530522</v>
      </c>
      <c r="B25" s="9">
        <v>6.6371814126614481</v>
      </c>
      <c r="C25" s="9">
        <v>6.1780139175243676</v>
      </c>
      <c r="D25" s="9">
        <v>6.3593421499535907</v>
      </c>
      <c r="E25" s="6">
        <v>6.5888554116827436</v>
      </c>
    </row>
    <row r="26" spans="1:8" x14ac:dyDescent="0.2">
      <c r="A26" s="10">
        <v>4.4165000316570513</v>
      </c>
      <c r="B26" s="10">
        <v>4.382596342911711</v>
      </c>
      <c r="C26" s="10">
        <v>4.5320001744403271</v>
      </c>
      <c r="D26" s="10">
        <v>4.9233625658234814</v>
      </c>
      <c r="E26" s="7">
        <v>3.0571101332316175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7941-621D-BB42-BD6D-4FCCBF168523}">
  <dimension ref="A1:F5"/>
  <sheetViews>
    <sheetView zoomScale="130" zoomScaleNormal="130" workbookViewId="0">
      <selection activeCell="C9" sqref="C9"/>
    </sheetView>
  </sheetViews>
  <sheetFormatPr baseColWidth="10" defaultRowHeight="16" x14ac:dyDescent="0.2"/>
  <cols>
    <col min="1" max="1" width="19.33203125" customWidth="1"/>
    <col min="2" max="2" width="18" customWidth="1"/>
    <col min="4" max="4" width="32.6640625" customWidth="1"/>
  </cols>
  <sheetData>
    <row r="1" spans="1:6" x14ac:dyDescent="0.2">
      <c r="A1" t="s">
        <v>18</v>
      </c>
      <c r="B1" s="15">
        <v>10</v>
      </c>
    </row>
    <row r="2" spans="1:6" x14ac:dyDescent="0.2">
      <c r="A2" t="s">
        <v>19</v>
      </c>
      <c r="B2" s="15">
        <v>0.05</v>
      </c>
      <c r="C2" t="s">
        <v>27</v>
      </c>
      <c r="D2">
        <f xml:space="preserve"> 0.3 * 4</f>
        <v>1.2</v>
      </c>
      <c r="F2" s="14"/>
    </row>
    <row r="3" spans="1:6" x14ac:dyDescent="0.2">
      <c r="A3" t="s">
        <v>20</v>
      </c>
      <c r="B3" s="15">
        <v>16</v>
      </c>
      <c r="C3" t="s">
        <v>28</v>
      </c>
      <c r="D3">
        <f>_xlfn.NORM.S.INV(95%)</f>
        <v>1.6448536269514715</v>
      </c>
    </row>
    <row r="4" spans="1:6" ht="34" x14ac:dyDescent="0.2">
      <c r="A4" t="s">
        <v>21</v>
      </c>
      <c r="B4" s="16" t="s">
        <v>23</v>
      </c>
      <c r="D4" t="s">
        <v>24</v>
      </c>
    </row>
    <row r="5" spans="1:6" x14ac:dyDescent="0.2">
      <c r="A5" t="s">
        <v>22</v>
      </c>
      <c r="B5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708F-846B-FF4D-A586-C71520C32AFE}">
  <dimension ref="A1:G6"/>
  <sheetViews>
    <sheetView tabSelected="1" zoomScale="146" zoomScaleNormal="146" workbookViewId="0">
      <selection activeCell="D7" sqref="D7"/>
    </sheetView>
  </sheetViews>
  <sheetFormatPr baseColWidth="10" defaultRowHeight="16" x14ac:dyDescent="0.2"/>
  <sheetData>
    <row r="1" spans="1:7" x14ac:dyDescent="0.2">
      <c r="A1" t="s">
        <v>7</v>
      </c>
      <c r="B1">
        <v>100</v>
      </c>
    </row>
    <row r="2" spans="1:7" x14ac:dyDescent="0.2">
      <c r="A2" t="s">
        <v>25</v>
      </c>
      <c r="B2">
        <v>1000</v>
      </c>
      <c r="D2" t="s">
        <v>27</v>
      </c>
      <c r="E2">
        <f>SQRT(B3)*(B4-B2)/B1</f>
        <v>-1.5</v>
      </c>
    </row>
    <row r="3" spans="1:7" x14ac:dyDescent="0.2">
      <c r="A3" t="s">
        <v>5</v>
      </c>
      <c r="B3">
        <v>25</v>
      </c>
      <c r="D3" t="s">
        <v>31</v>
      </c>
      <c r="E3">
        <f>_xlfn.NORM.S.INV(10%)</f>
        <v>-1.2815515655446006</v>
      </c>
      <c r="F3" t="s">
        <v>32</v>
      </c>
      <c r="G3">
        <f>_xlfn.NORM.S.INV(1%)</f>
        <v>-2.3263478740408408</v>
      </c>
    </row>
    <row r="4" spans="1:7" x14ac:dyDescent="0.2">
      <c r="A4" t="s">
        <v>26</v>
      </c>
      <c r="B4">
        <v>970</v>
      </c>
      <c r="D4" t="s">
        <v>33</v>
      </c>
      <c r="E4">
        <f>_xlfn.NORM.S.INV(90%)</f>
        <v>1.2815515655446006</v>
      </c>
      <c r="F4" t="s">
        <v>34</v>
      </c>
      <c r="G4">
        <f>_xlfn.NORM.S.INV(99%)</f>
        <v>2.3263478740408408</v>
      </c>
    </row>
    <row r="5" spans="1:7" x14ac:dyDescent="0.2">
      <c r="A5" t="s">
        <v>29</v>
      </c>
      <c r="B5">
        <v>0.1</v>
      </c>
      <c r="C5" t="s">
        <v>36</v>
      </c>
      <c r="D5" t="s">
        <v>35</v>
      </c>
    </row>
    <row r="6" spans="1:7" x14ac:dyDescent="0.2">
      <c r="A6" t="s">
        <v>30</v>
      </c>
      <c r="B6">
        <v>0.01</v>
      </c>
      <c r="D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19.161</vt:lpstr>
      <vt:lpstr>19.214</vt:lpstr>
      <vt:lpstr>19.212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2020-10-01T21:55:52Z</dcterms:created>
  <dcterms:modified xsi:type="dcterms:W3CDTF">2020-10-03T09:52:30Z</dcterms:modified>
</cp:coreProperties>
</file>