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.marder/Documents/Учёба/ТВиМС/"/>
    </mc:Choice>
  </mc:AlternateContent>
  <xr:revisionPtr revIDLastSave="0" documentId="13_ncr:1_{64683C5C-D529-554E-9DC4-2ACB3D0F9477}" xr6:coauthVersionLast="45" xr6:coauthVersionMax="45" xr10:uidLastSave="{00000000-0000-0000-0000-000000000000}"/>
  <bookViews>
    <workbookView xWindow="0" yWindow="460" windowWidth="38400" windowHeight="20380" activeTab="2" xr2:uid="{AF172E90-6E01-A34D-A55C-4C818E12394C}"/>
  </bookViews>
  <sheets>
    <sheet name="19.10" sheetId="2" r:id="rId1"/>
    <sheet name="19.13" sheetId="1" r:id="rId2"/>
    <sheet name="19.18" sheetId="3" r:id="rId3"/>
    <sheet name="19.25" sheetId="4" r:id="rId4"/>
    <sheet name="19.31" sheetId="5" r:id="rId5"/>
  </sheets>
  <definedNames>
    <definedName name="_xlchart.v1.0" hidden="1">'19.10'!$E$2:$E$9</definedName>
    <definedName name="_xlchart.v1.1" hidden="1">'19.10'!$D$2:$D$9</definedName>
    <definedName name="_xlchart.v1.10" hidden="1">'19.10'!$G$2:$G$9</definedName>
    <definedName name="_xlchart.v1.11" hidden="1">'19.10'!$D$2:$D$9</definedName>
    <definedName name="_xlchart.v1.12" hidden="1">'19.10'!$E$2:$E$9</definedName>
    <definedName name="_xlchart.v1.2" hidden="1">'19.10'!$E$2:$E$9</definedName>
    <definedName name="_xlchart.v1.3" hidden="1">'19.10'!$E$2:$E$9</definedName>
    <definedName name="_xlchart.v1.4" hidden="1">'19.10'!$E$2:$E$9</definedName>
    <definedName name="_xlchart.v1.5" hidden="1">'19.10'!$D$2:$D$9</definedName>
    <definedName name="_xlchart.v1.6" hidden="1">'19.10'!$E$2:$E$9</definedName>
    <definedName name="_xlchart.v1.7" hidden="1">'19.10'!$D$2:$D$9</definedName>
    <definedName name="_xlchart.v1.8" hidden="1">'19.10'!$E$2:$E$9</definedName>
    <definedName name="_xlchart.v2.9" hidden="1">'19.10'!$G$2:$G$9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E2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H2" i="4" l="1"/>
  <c r="I2" i="5"/>
  <c r="K2" i="5"/>
  <c r="J3" i="5"/>
  <c r="J4" i="5"/>
  <c r="J5" i="5"/>
  <c r="J6" i="5"/>
  <c r="J7" i="5"/>
  <c r="J2" i="5"/>
  <c r="F2" i="5"/>
  <c r="F3" i="5" s="1"/>
  <c r="F4" i="5" s="1"/>
  <c r="F5" i="5" s="1"/>
  <c r="F6" i="5" s="1"/>
  <c r="F7" i="5" s="1"/>
  <c r="C2" i="5"/>
  <c r="D2" i="5" s="1"/>
  <c r="D2" i="4"/>
  <c r="C2" i="4"/>
  <c r="F2" i="4"/>
  <c r="G2" i="4"/>
  <c r="E2" i="4"/>
  <c r="D9" i="2"/>
  <c r="D3" i="2"/>
  <c r="D4" i="2"/>
  <c r="D5" i="2"/>
  <c r="D6" i="2"/>
  <c r="D7" i="2"/>
  <c r="D8" i="2"/>
  <c r="D2" i="2"/>
  <c r="F2" i="2"/>
  <c r="F3" i="2" s="1"/>
  <c r="C3" i="2"/>
  <c r="C2" i="2"/>
  <c r="B3" i="2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2" i="1"/>
  <c r="B3" i="1"/>
  <c r="B4" i="1"/>
  <c r="B5" i="1"/>
  <c r="B6" i="1"/>
  <c r="B7" i="1"/>
  <c r="B8" i="1"/>
  <c r="B9" i="1"/>
  <c r="B10" i="1"/>
  <c r="B11" i="1"/>
  <c r="B3" i="5" l="1"/>
  <c r="F4" i="2"/>
  <c r="B4" i="2"/>
  <c r="C4" i="2" s="1"/>
  <c r="B5" i="2"/>
  <c r="C3" i="5" l="1"/>
  <c r="B4" i="5" s="1"/>
  <c r="F5" i="2"/>
  <c r="C5" i="2"/>
  <c r="B6" i="2" s="1"/>
  <c r="C4" i="5" l="1"/>
  <c r="B5" i="5" s="1"/>
  <c r="H2" i="5"/>
  <c r="D3" i="5"/>
  <c r="F6" i="2"/>
  <c r="C6" i="2"/>
  <c r="B7" i="2" s="1"/>
  <c r="C5" i="5" l="1"/>
  <c r="B6" i="5" s="1"/>
  <c r="D4" i="5"/>
  <c r="F7" i="2"/>
  <c r="C7" i="2"/>
  <c r="B8" i="2" s="1"/>
  <c r="D6" i="5" l="1"/>
  <c r="C6" i="5"/>
  <c r="B7" i="5" s="1"/>
  <c r="D5" i="5"/>
  <c r="F8" i="2"/>
  <c r="C8" i="2"/>
  <c r="B9" i="2" s="1"/>
  <c r="C7" i="5" l="1"/>
  <c r="D7" i="5"/>
  <c r="G2" i="5" s="1"/>
  <c r="F9" i="2"/>
  <c r="G8" i="2"/>
  <c r="C9" i="2"/>
  <c r="G2" i="2" l="1"/>
  <c r="G9" i="2"/>
  <c r="G3" i="2"/>
  <c r="G4" i="2"/>
  <c r="G5" i="2"/>
  <c r="G6" i="2"/>
  <c r="G7" i="2"/>
</calcChain>
</file>

<file path=xl/sharedStrings.xml><?xml version="1.0" encoding="utf-8"?>
<sst xmlns="http://schemas.openxmlformats.org/spreadsheetml/2006/main" count="36" uniqueCount="27">
  <si>
    <t>Выборка</t>
  </si>
  <si>
    <t>lambda1 = 1</t>
  </si>
  <si>
    <t>lambda2 = 2</t>
  </si>
  <si>
    <t>lambda3 = 3</t>
  </si>
  <si>
    <t>Частоты</t>
  </si>
  <si>
    <t>Левая граница</t>
  </si>
  <si>
    <t>Правая граница</t>
  </si>
  <si>
    <t>Шаг интервала</t>
  </si>
  <si>
    <t>Накопл. Частоты</t>
  </si>
  <si>
    <t>Отн. Накопл. Частота</t>
  </si>
  <si>
    <t>Средн. Значение</t>
  </si>
  <si>
    <t>Мода</t>
  </si>
  <si>
    <t>Медиана</t>
  </si>
  <si>
    <t>Среднее</t>
  </si>
  <si>
    <t>Мат. Ожид.</t>
  </si>
  <si>
    <t>Дисперсия</t>
  </si>
  <si>
    <t>Вариац. Ряд</t>
  </si>
  <si>
    <t>Среднее (x_i)</t>
  </si>
  <si>
    <t>Частоты (n_i)</t>
  </si>
  <si>
    <t>(x_i - x_ср)^2 * n_i</t>
  </si>
  <si>
    <t>Среднее вз. (x_ср)</t>
  </si>
  <si>
    <t>Дисперсия (не испр.)</t>
  </si>
  <si>
    <t>Критерий &lt;10</t>
  </si>
  <si>
    <t>Y = Norm(10,2)</t>
  </si>
  <si>
    <t>X = Norm(9,1)</t>
  </si>
  <si>
    <t>Min(X, Y)</t>
  </si>
  <si>
    <t>Вероятность P(min(X,Y) &lt;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</si>
</sst>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numRef>
              <c:f>'19.10'!$D$2:$D$9</c:f>
              <c:numCache>
                <c:formatCode>General</c:formatCode>
                <c:ptCount val="8"/>
                <c:pt idx="0">
                  <c:v>19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33</c:v>
                </c:pt>
              </c:numCache>
            </c:numRef>
          </c:cat>
          <c:val>
            <c:numRef>
              <c:f>'19.10'!$E$2:$E$9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9-E241-B9B1-ED265862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0497759"/>
        <c:axId val="210499439"/>
      </c:barChart>
      <c:catAx>
        <c:axId val="2104977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99439"/>
        <c:crosses val="autoZero"/>
        <c:auto val="1"/>
        <c:lblAlgn val="ctr"/>
        <c:lblOffset val="100"/>
        <c:noMultiLvlLbl val="0"/>
      </c:catAx>
      <c:valAx>
        <c:axId val="21049943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9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'19.10'!$D$2:$D$9</c:f>
              <c:numCache>
                <c:formatCode>General</c:formatCode>
                <c:ptCount val="8"/>
                <c:pt idx="0">
                  <c:v>19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33</c:v>
                </c:pt>
              </c:numCache>
            </c:numRef>
          </c:cat>
          <c:val>
            <c:numRef>
              <c:f>'19.10'!$E$2:$E$9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1-F444-9529-222DDD16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706191"/>
        <c:axId val="252776255"/>
      </c:lineChart>
      <c:catAx>
        <c:axId val="2507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776255"/>
        <c:crosses val="autoZero"/>
        <c:auto val="1"/>
        <c:lblAlgn val="ctr"/>
        <c:lblOffset val="100"/>
        <c:noMultiLvlLbl val="0"/>
      </c:catAx>
      <c:valAx>
        <c:axId val="2527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7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Составной</a:t>
            </a:r>
            <a:r>
              <a:rPr lang="ru-RU" baseline="0"/>
              <a:t> 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Гистограмма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'19.10'!$D$2:$D$9</c:f>
              <c:numCache>
                <c:formatCode>General</c:formatCode>
                <c:ptCount val="8"/>
                <c:pt idx="0">
                  <c:v>19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33</c:v>
                </c:pt>
              </c:numCache>
            </c:numRef>
          </c:cat>
          <c:val>
            <c:numRef>
              <c:f>'19.10'!$E$2:$E$9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7-C943-8622-D1095575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805695"/>
        <c:axId val="281421999"/>
      </c:barChart>
      <c:lineChart>
        <c:grouping val="standard"/>
        <c:varyColors val="0"/>
        <c:ser>
          <c:idx val="1"/>
          <c:order val="1"/>
          <c:tx>
            <c:v>Полигон частот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'19.10'!$E$2:$E$9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7-C943-8622-D1095575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05695"/>
        <c:axId val="281421999"/>
      </c:lineChart>
      <c:catAx>
        <c:axId val="2818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421999"/>
        <c:auto val="1"/>
        <c:lblAlgn val="ctr"/>
        <c:lblOffset val="100"/>
        <c:noMultiLvlLbl val="0"/>
      </c:catAx>
      <c:valAx>
        <c:axId val="2814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80569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'19.10'!$D$2:$D$9</c:f>
              <c:numCache>
                <c:formatCode>General</c:formatCode>
                <c:ptCount val="8"/>
                <c:pt idx="0">
                  <c:v>19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33</c:v>
                </c:pt>
              </c:numCache>
            </c:numRef>
          </c:cat>
          <c:val>
            <c:numRef>
              <c:f>'19.10'!$G$2:$G$9</c:f>
              <c:numCache>
                <c:formatCode>General</c:formatCode>
                <c:ptCount val="8"/>
                <c:pt idx="0">
                  <c:v>0.1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0.57499999999999996</c:v>
                </c:pt>
                <c:pt idx="6">
                  <c:v>0.875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B-5F42-B01C-D2DD9EB61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68457359"/>
        <c:axId val="268614671"/>
      </c:barChart>
      <c:catAx>
        <c:axId val="26845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аргумента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614671"/>
        <c:crosses val="autoZero"/>
        <c:auto val="1"/>
        <c:lblAlgn val="ctr"/>
        <c:lblOffset val="100"/>
        <c:noMultiLvlLbl val="0"/>
      </c:catAx>
      <c:valAx>
        <c:axId val="268614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  <a:r>
                  <a:rPr lang="ru-RU" baseline="0"/>
                  <a:t> функции распр.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457359"/>
        <c:crosses val="autoZero"/>
        <c:crossBetween val="between"/>
      </c:valAx>
      <c:spPr>
        <a:noFill/>
        <a:ln>
          <a:solidFill>
            <a:schemeClr val="tx1"/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9</xdr:row>
      <xdr:rowOff>107950</xdr:rowOff>
    </xdr:from>
    <xdr:to>
      <xdr:col>4</xdr:col>
      <xdr:colOff>165100</xdr:colOff>
      <xdr:row>23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03E8E6-1D6B-3F4D-9156-1A9C7082F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260350</xdr:colOff>
      <xdr:row>9</xdr:row>
      <xdr:rowOff>120650</xdr:rowOff>
    </xdr:from>
    <xdr:to>
      <xdr:col>6</xdr:col>
      <xdr:colOff>1708150</xdr:colOff>
      <xdr:row>23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809A893-B75D-A64E-B884-2353F168B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736600</xdr:colOff>
      <xdr:row>23</xdr:row>
      <xdr:rowOff>171450</xdr:rowOff>
    </xdr:from>
    <xdr:to>
      <xdr:col>3</xdr:col>
      <xdr:colOff>1016000</xdr:colOff>
      <xdr:row>37</xdr:row>
      <xdr:rowOff>69850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195D1E3-C317-6242-B5DE-F1235DF72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</xdr:colOff>
      <xdr:row>23</xdr:row>
      <xdr:rowOff>190500</xdr:rowOff>
    </xdr:from>
    <xdr:to>
      <xdr:col>6</xdr:col>
      <xdr:colOff>1504950</xdr:colOff>
      <xdr:row>37</xdr:row>
      <xdr:rowOff>88900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7C0D032-1547-054B-B35E-FA1D20102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14A38-1A6A-EF4E-94F8-FC255787C4EB}">
  <dimension ref="A1:G9"/>
  <sheetViews>
    <sheetView workbookViewId="0">
      <selection activeCell="K24" sqref="K24"/>
    </sheetView>
  </sheetViews>
  <sheetFormatPr baseColWidth="10" defaultRowHeight="16"/>
  <cols>
    <col min="1" max="1" width="16.6640625" customWidth="1"/>
    <col min="2" max="2" width="18.83203125" customWidth="1"/>
    <col min="3" max="4" width="20.83203125" customWidth="1"/>
    <col min="5" max="5" width="21.33203125" customWidth="1"/>
    <col min="6" max="6" width="19.6640625" customWidth="1"/>
    <col min="7" max="7" width="24.33203125" customWidth="1"/>
  </cols>
  <sheetData>
    <row r="1" spans="1:7">
      <c r="A1" s="2" t="s">
        <v>7</v>
      </c>
      <c r="B1" s="2" t="s">
        <v>5</v>
      </c>
      <c r="C1" s="2" t="s">
        <v>6</v>
      </c>
      <c r="D1" s="2" t="s">
        <v>10</v>
      </c>
      <c r="E1" s="2" t="s">
        <v>4</v>
      </c>
      <c r="F1" s="2" t="s">
        <v>8</v>
      </c>
      <c r="G1" s="2" t="s">
        <v>9</v>
      </c>
    </row>
    <row r="2" spans="1:7">
      <c r="A2" s="2">
        <v>2</v>
      </c>
      <c r="B2" s="2">
        <v>18</v>
      </c>
      <c r="C2" s="2">
        <f>B2+$A$2</f>
        <v>20</v>
      </c>
      <c r="D2" s="2">
        <f>AVERAGE(B2,C2)</f>
        <v>19</v>
      </c>
      <c r="E2" s="2">
        <v>4</v>
      </c>
      <c r="F2" s="2">
        <f>E2</f>
        <v>4</v>
      </c>
      <c r="G2" s="2">
        <f>F2/$F$9</f>
        <v>0.1</v>
      </c>
    </row>
    <row r="3" spans="1:7">
      <c r="A3" s="1"/>
      <c r="B3" s="2">
        <f>C2</f>
        <v>20</v>
      </c>
      <c r="C3" s="2">
        <f>B3+$A$2</f>
        <v>22</v>
      </c>
      <c r="D3" s="2">
        <f t="shared" ref="D3:D8" si="0">AVERAGE(B3,C3)</f>
        <v>21</v>
      </c>
      <c r="E3" s="2">
        <v>3</v>
      </c>
      <c r="F3" s="2">
        <f>F2+E3</f>
        <v>7</v>
      </c>
      <c r="G3" s="2">
        <f t="shared" ref="G3:G9" si="1">F3/$F$9</f>
        <v>0.17499999999999999</v>
      </c>
    </row>
    <row r="4" spans="1:7">
      <c r="A4" s="1"/>
      <c r="B4" s="2">
        <f>C3</f>
        <v>22</v>
      </c>
      <c r="C4" s="2">
        <f>B4+$A$2</f>
        <v>24</v>
      </c>
      <c r="D4" s="2">
        <f t="shared" si="0"/>
        <v>23</v>
      </c>
      <c r="E4" s="2">
        <v>3</v>
      </c>
      <c r="F4" s="2">
        <f t="shared" ref="F4:F9" si="2">F3+E4</f>
        <v>10</v>
      </c>
      <c r="G4" s="2">
        <f t="shared" si="1"/>
        <v>0.25</v>
      </c>
    </row>
    <row r="5" spans="1:7">
      <c r="A5" s="1"/>
      <c r="B5" s="2">
        <f>C4</f>
        <v>24</v>
      </c>
      <c r="C5" s="2">
        <f>B5+$A$2</f>
        <v>26</v>
      </c>
      <c r="D5" s="2">
        <f t="shared" si="0"/>
        <v>25</v>
      </c>
      <c r="E5" s="2">
        <v>2</v>
      </c>
      <c r="F5" s="2">
        <f t="shared" si="2"/>
        <v>12</v>
      </c>
      <c r="G5" s="2">
        <f t="shared" si="1"/>
        <v>0.3</v>
      </c>
    </row>
    <row r="6" spans="1:7">
      <c r="A6" s="1"/>
      <c r="B6" s="2">
        <f>C5</f>
        <v>26</v>
      </c>
      <c r="C6" s="2">
        <f>B6+$A$2</f>
        <v>28</v>
      </c>
      <c r="D6" s="2">
        <f t="shared" si="0"/>
        <v>27</v>
      </c>
      <c r="E6" s="2">
        <v>4</v>
      </c>
      <c r="F6" s="2">
        <f t="shared" si="2"/>
        <v>16</v>
      </c>
      <c r="G6" s="2">
        <f t="shared" si="1"/>
        <v>0.4</v>
      </c>
    </row>
    <row r="7" spans="1:7">
      <c r="A7" s="1"/>
      <c r="B7" s="2">
        <f>C6</f>
        <v>28</v>
      </c>
      <c r="C7" s="2">
        <f>B7+$A$2</f>
        <v>30</v>
      </c>
      <c r="D7" s="2">
        <f t="shared" si="0"/>
        <v>29</v>
      </c>
      <c r="E7" s="2">
        <v>7</v>
      </c>
      <c r="F7" s="2">
        <f t="shared" si="2"/>
        <v>23</v>
      </c>
      <c r="G7" s="2">
        <f t="shared" si="1"/>
        <v>0.57499999999999996</v>
      </c>
    </row>
    <row r="8" spans="1:7">
      <c r="A8" s="1"/>
      <c r="B8" s="2">
        <f>C7</f>
        <v>30</v>
      </c>
      <c r="C8" s="2">
        <f>B8+$A$2</f>
        <v>32</v>
      </c>
      <c r="D8" s="2">
        <f t="shared" si="0"/>
        <v>31</v>
      </c>
      <c r="E8" s="2">
        <v>12</v>
      </c>
      <c r="F8" s="2">
        <f t="shared" si="2"/>
        <v>35</v>
      </c>
      <c r="G8" s="2">
        <f t="shared" si="1"/>
        <v>0.875</v>
      </c>
    </row>
    <row r="9" spans="1:7">
      <c r="A9" s="1"/>
      <c r="B9" s="2">
        <f>C8</f>
        <v>32</v>
      </c>
      <c r="C9" s="2">
        <f>B9+$A$2</f>
        <v>34</v>
      </c>
      <c r="D9" s="2">
        <f>AVERAGE(B9,C9)</f>
        <v>33</v>
      </c>
      <c r="E9" s="2">
        <v>5</v>
      </c>
      <c r="F9" s="2">
        <f t="shared" si="2"/>
        <v>40</v>
      </c>
      <c r="G9" s="2">
        <f t="shared" si="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9026-7B31-864A-BD16-A13AE9AB8030}">
  <dimension ref="A1:D11"/>
  <sheetViews>
    <sheetView workbookViewId="0">
      <selection activeCell="D15" sqref="D15"/>
    </sheetView>
  </sheetViews>
  <sheetFormatPr baseColWidth="10" defaultRowHeight="16"/>
  <cols>
    <col min="1" max="1" width="20.83203125" customWidth="1"/>
    <col min="2" max="2" width="23.5" customWidth="1"/>
    <col min="3" max="3" width="19.6640625" customWidth="1"/>
    <col min="4" max="4" width="20.8320312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0.1</v>
      </c>
      <c r="B2" s="2">
        <f>-LN(A2)</f>
        <v>2.3025850929940455</v>
      </c>
      <c r="C2" s="2">
        <f>-1/2*LN(A2)</f>
        <v>1.1512925464970227</v>
      </c>
      <c r="D2" s="2">
        <f>-1/3*LN(A2)</f>
        <v>0.76752836433134841</v>
      </c>
    </row>
    <row r="3" spans="1:4">
      <c r="A3" s="2">
        <v>0.09</v>
      </c>
      <c r="B3" s="2">
        <f t="shared" ref="B3:B11" si="0">-LN(A3)</f>
        <v>2.4079456086518722</v>
      </c>
      <c r="C3" s="2">
        <f t="shared" ref="C3:C11" si="1">-1/2*LN(A3)</f>
        <v>1.2039728043259361</v>
      </c>
      <c r="D3" s="2">
        <f t="shared" ref="D3:D11" si="2">-1/3*LN(A3)</f>
        <v>0.80264853621729071</v>
      </c>
    </row>
    <row r="4" spans="1:4">
      <c r="A4" s="2">
        <v>0.73</v>
      </c>
      <c r="B4" s="2">
        <f t="shared" si="0"/>
        <v>0.31471074483970024</v>
      </c>
      <c r="C4" s="2">
        <f t="shared" si="1"/>
        <v>0.15735537241985012</v>
      </c>
      <c r="D4" s="2">
        <f t="shared" si="2"/>
        <v>0.1049035816132334</v>
      </c>
    </row>
    <row r="5" spans="1:4">
      <c r="A5" s="2">
        <v>0.25</v>
      </c>
      <c r="B5" s="2">
        <f t="shared" si="0"/>
        <v>1.3862943611198906</v>
      </c>
      <c r="C5" s="2">
        <f t="shared" si="1"/>
        <v>0.69314718055994529</v>
      </c>
      <c r="D5" s="2">
        <f t="shared" si="2"/>
        <v>0.46209812037329684</v>
      </c>
    </row>
    <row r="6" spans="1:4">
      <c r="A6" s="2">
        <v>0.33</v>
      </c>
      <c r="B6" s="2">
        <f t="shared" si="0"/>
        <v>1.1086626245216111</v>
      </c>
      <c r="C6" s="2">
        <f t="shared" si="1"/>
        <v>0.55433131226080556</v>
      </c>
      <c r="D6" s="2">
        <f t="shared" si="2"/>
        <v>0.36955420817387036</v>
      </c>
    </row>
    <row r="7" spans="1:4">
      <c r="A7" s="2">
        <v>0.37</v>
      </c>
      <c r="B7" s="2">
        <f t="shared" si="0"/>
        <v>0.9942522733438669</v>
      </c>
      <c r="C7" s="2">
        <f t="shared" si="1"/>
        <v>0.49712613667193345</v>
      </c>
      <c r="D7" s="2">
        <f t="shared" si="2"/>
        <v>0.33141742444795563</v>
      </c>
    </row>
    <row r="8" spans="1:4">
      <c r="A8" s="2">
        <v>0.54</v>
      </c>
      <c r="B8" s="2">
        <f t="shared" si="0"/>
        <v>0.61618613942381695</v>
      </c>
      <c r="C8" s="2">
        <f t="shared" si="1"/>
        <v>0.30809306971190847</v>
      </c>
      <c r="D8" s="2">
        <f t="shared" si="2"/>
        <v>0.20539537980793898</v>
      </c>
    </row>
    <row r="9" spans="1:4">
      <c r="A9" s="2">
        <v>0.2</v>
      </c>
      <c r="B9" s="2">
        <f t="shared" si="0"/>
        <v>1.6094379124341003</v>
      </c>
      <c r="C9" s="2">
        <f t="shared" si="1"/>
        <v>0.80471895621705014</v>
      </c>
      <c r="D9" s="2">
        <f t="shared" si="2"/>
        <v>0.53647930414470002</v>
      </c>
    </row>
    <row r="10" spans="1:4">
      <c r="A10" s="2">
        <v>0.48</v>
      </c>
      <c r="B10" s="2">
        <f t="shared" si="0"/>
        <v>0.73396917508020043</v>
      </c>
      <c r="C10" s="2">
        <f t="shared" si="1"/>
        <v>0.36698458754010022</v>
      </c>
      <c r="D10" s="2">
        <f t="shared" si="2"/>
        <v>0.24465639169340014</v>
      </c>
    </row>
    <row r="11" spans="1:4">
      <c r="A11" s="2">
        <v>0.05</v>
      </c>
      <c r="B11" s="2">
        <f t="shared" si="0"/>
        <v>2.9957322735539909</v>
      </c>
      <c r="C11" s="2">
        <f t="shared" si="1"/>
        <v>1.4978661367769954</v>
      </c>
      <c r="D11" s="2">
        <f t="shared" si="2"/>
        <v>0.99857742451799691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F393-B2EC-C648-8A71-6A78BC6D88EA}">
  <dimension ref="A1:F22"/>
  <sheetViews>
    <sheetView tabSelected="1" workbookViewId="0">
      <selection activeCell="A24" sqref="A24"/>
    </sheetView>
  </sheetViews>
  <sheetFormatPr baseColWidth="10" defaultRowHeight="16"/>
  <cols>
    <col min="1" max="1" width="21.83203125" customWidth="1"/>
    <col min="2" max="2" width="26" customWidth="1"/>
    <col min="3" max="3" width="26.33203125" customWidth="1"/>
    <col min="4" max="4" width="29.1640625" customWidth="1"/>
    <col min="5" max="5" width="24.5" customWidth="1"/>
    <col min="6" max="6" width="27.33203125" customWidth="1"/>
  </cols>
  <sheetData>
    <row r="1" spans="1:6">
      <c r="A1" t="s">
        <v>0</v>
      </c>
      <c r="B1" t="s">
        <v>23</v>
      </c>
      <c r="C1" t="s">
        <v>24</v>
      </c>
      <c r="D1" t="s">
        <v>25</v>
      </c>
      <c r="E1" t="s">
        <v>22</v>
      </c>
      <c r="F1" t="s">
        <v>26</v>
      </c>
    </row>
    <row r="2" spans="1:6">
      <c r="A2">
        <v>0.1</v>
      </c>
      <c r="B2">
        <v>9.15251464699395</v>
      </c>
      <c r="C2">
        <v>8.0160767993074842</v>
      </c>
      <c r="D2">
        <f>MIN(B2,C2)</f>
        <v>8.0160767993074842</v>
      </c>
      <c r="E2">
        <f>IF(D2&lt;10,1,0)</f>
        <v>1</v>
      </c>
      <c r="F2">
        <f>E22/COUNT(D2:D21)</f>
        <v>0.95</v>
      </c>
    </row>
    <row r="3" spans="1:6">
      <c r="A3">
        <v>0.09</v>
      </c>
      <c r="B3">
        <v>7.254258232715074</v>
      </c>
      <c r="C3">
        <v>8.8025748482177733</v>
      </c>
      <c r="D3">
        <f t="shared" ref="D3:D21" si="0">MIN(B3,C3)</f>
        <v>7.254258232715074</v>
      </c>
      <c r="E3">
        <f t="shared" ref="E3:E21" si="1">IF(D3&lt;10,1,0)</f>
        <v>1</v>
      </c>
    </row>
    <row r="4" spans="1:6">
      <c r="A4">
        <v>0.73</v>
      </c>
      <c r="B4">
        <v>12.08865458262153</v>
      </c>
      <c r="C4">
        <v>8.5010705333697842</v>
      </c>
      <c r="D4">
        <f t="shared" si="0"/>
        <v>8.5010705333697842</v>
      </c>
      <c r="E4">
        <f t="shared" si="1"/>
        <v>1</v>
      </c>
    </row>
    <row r="5" spans="1:6">
      <c r="A5">
        <v>0.25</v>
      </c>
      <c r="B5">
        <v>11.374924067931715</v>
      </c>
      <c r="C5">
        <v>10.439084371668287</v>
      </c>
      <c r="D5">
        <f t="shared" si="0"/>
        <v>10.439084371668287</v>
      </c>
      <c r="E5">
        <f t="shared" si="1"/>
        <v>0</v>
      </c>
    </row>
    <row r="6" spans="1:6">
      <c r="A6">
        <v>0.33</v>
      </c>
      <c r="B6">
        <v>8.5574186212033965</v>
      </c>
      <c r="C6">
        <v>8.7691304542968282</v>
      </c>
      <c r="D6">
        <f t="shared" si="0"/>
        <v>8.5574186212033965</v>
      </c>
      <c r="E6">
        <f t="shared" si="1"/>
        <v>1</v>
      </c>
    </row>
    <row r="7" spans="1:6">
      <c r="A7">
        <v>0.37</v>
      </c>
      <c r="B7">
        <v>11.601833901077043</v>
      </c>
      <c r="C7">
        <v>8.0041010278218891</v>
      </c>
      <c r="D7">
        <f t="shared" si="0"/>
        <v>8.0041010278218891</v>
      </c>
      <c r="E7">
        <f t="shared" si="1"/>
        <v>1</v>
      </c>
    </row>
    <row r="8" spans="1:6">
      <c r="A8">
        <v>0.54</v>
      </c>
      <c r="B8">
        <v>11.725588845147286</v>
      </c>
      <c r="C8">
        <v>8.2617313182563521</v>
      </c>
      <c r="D8">
        <f t="shared" si="0"/>
        <v>8.2617313182563521</v>
      </c>
      <c r="E8">
        <f t="shared" si="1"/>
        <v>1</v>
      </c>
    </row>
    <row r="9" spans="1:6">
      <c r="A9">
        <v>0.2</v>
      </c>
      <c r="B9">
        <v>9.1833851709088776</v>
      </c>
      <c r="C9">
        <v>9.1565945240145084</v>
      </c>
      <c r="D9">
        <f t="shared" si="0"/>
        <v>9.1565945240145084</v>
      </c>
      <c r="E9">
        <f t="shared" si="1"/>
        <v>1</v>
      </c>
    </row>
    <row r="10" spans="1:6">
      <c r="A10">
        <v>0.48</v>
      </c>
      <c r="B10">
        <v>14.90086677018553</v>
      </c>
      <c r="C10">
        <v>8.1228730777947931</v>
      </c>
      <c r="D10">
        <f t="shared" si="0"/>
        <v>8.1228730777947931</v>
      </c>
      <c r="E10">
        <f t="shared" si="1"/>
        <v>1</v>
      </c>
    </row>
    <row r="11" spans="1:6">
      <c r="A11">
        <v>0.05</v>
      </c>
      <c r="B11">
        <v>7.3789181240135804</v>
      </c>
      <c r="C11">
        <v>9.9926975508278701</v>
      </c>
      <c r="D11">
        <f t="shared" si="0"/>
        <v>7.3789181240135804</v>
      </c>
      <c r="E11">
        <f t="shared" si="1"/>
        <v>1</v>
      </c>
    </row>
    <row r="12" spans="1:6">
      <c r="A12">
        <v>0.08</v>
      </c>
      <c r="B12">
        <v>11.477196747146081</v>
      </c>
      <c r="C12">
        <v>9.4621324478648603</v>
      </c>
      <c r="D12">
        <f t="shared" si="0"/>
        <v>9.4621324478648603</v>
      </c>
      <c r="E12">
        <f t="shared" si="1"/>
        <v>1</v>
      </c>
    </row>
    <row r="13" spans="1:6">
      <c r="A13">
        <v>0.42</v>
      </c>
      <c r="B13">
        <v>7.6596018314012326</v>
      </c>
      <c r="C13">
        <v>8.3625601746316534</v>
      </c>
      <c r="D13">
        <f t="shared" si="0"/>
        <v>7.6596018314012326</v>
      </c>
      <c r="E13">
        <f t="shared" si="1"/>
        <v>1</v>
      </c>
    </row>
    <row r="14" spans="1:6">
      <c r="A14">
        <v>0.26</v>
      </c>
      <c r="B14">
        <v>14.298781277611852</v>
      </c>
      <c r="C14">
        <v>7.5397744239890017</v>
      </c>
      <c r="D14">
        <f t="shared" si="0"/>
        <v>7.5397744239890017</v>
      </c>
      <c r="E14">
        <f t="shared" si="1"/>
        <v>1</v>
      </c>
    </row>
    <row r="15" spans="1:6">
      <c r="A15">
        <v>0.89</v>
      </c>
      <c r="B15">
        <v>9.5913321981788613</v>
      </c>
      <c r="C15">
        <v>6.8751475282479078</v>
      </c>
      <c r="D15">
        <f t="shared" si="0"/>
        <v>6.8751475282479078</v>
      </c>
      <c r="E15">
        <f t="shared" si="1"/>
        <v>1</v>
      </c>
    </row>
    <row r="16" spans="1:6">
      <c r="A16">
        <v>0.53</v>
      </c>
      <c r="B16">
        <v>12.714077709242702</v>
      </c>
      <c r="C16">
        <v>8.5992254753218731</v>
      </c>
      <c r="D16">
        <f t="shared" si="0"/>
        <v>8.5992254753218731</v>
      </c>
      <c r="E16">
        <f t="shared" si="1"/>
        <v>1</v>
      </c>
    </row>
    <row r="17" spans="1:5">
      <c r="A17">
        <v>0.99</v>
      </c>
      <c r="B17">
        <v>9.0868877830507699</v>
      </c>
      <c r="C17">
        <v>9.0840645952848718</v>
      </c>
      <c r="D17">
        <f t="shared" si="0"/>
        <v>9.0840645952848718</v>
      </c>
      <c r="E17">
        <f t="shared" si="1"/>
        <v>1</v>
      </c>
    </row>
    <row r="18" spans="1:5">
      <c r="A18">
        <v>0.01</v>
      </c>
      <c r="B18">
        <v>9.4167865224881098</v>
      </c>
      <c r="C18">
        <v>8.9840599684830522</v>
      </c>
      <c r="D18">
        <f t="shared" si="0"/>
        <v>8.9840599684830522</v>
      </c>
      <c r="E18">
        <f t="shared" si="1"/>
        <v>1</v>
      </c>
    </row>
    <row r="19" spans="1:5">
      <c r="A19">
        <v>0.9</v>
      </c>
      <c r="B19">
        <v>10.682737208990147</v>
      </c>
      <c r="C19">
        <v>9.3200204901077086</v>
      </c>
      <c r="D19">
        <f t="shared" si="0"/>
        <v>9.3200204901077086</v>
      </c>
      <c r="E19">
        <f t="shared" si="1"/>
        <v>1</v>
      </c>
    </row>
    <row r="20" spans="1:5">
      <c r="A20">
        <v>0.25</v>
      </c>
      <c r="B20">
        <v>11.026091922540218</v>
      </c>
      <c r="C20">
        <v>8.0695232554571703</v>
      </c>
      <c r="D20">
        <f t="shared" si="0"/>
        <v>8.0695232554571703</v>
      </c>
      <c r="E20">
        <f t="shared" si="1"/>
        <v>1</v>
      </c>
    </row>
    <row r="21" spans="1:5">
      <c r="A21">
        <v>0.28999999999999998</v>
      </c>
      <c r="B21">
        <v>9.2186758390744217</v>
      </c>
      <c r="C21">
        <v>7.5946033120853826</v>
      </c>
      <c r="D21">
        <f t="shared" si="0"/>
        <v>7.5946033120853826</v>
      </c>
      <c r="E21">
        <f t="shared" si="1"/>
        <v>1</v>
      </c>
    </row>
    <row r="22" spans="1:5">
      <c r="E22">
        <f>SUM(E2:E21)</f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15CB-F8E4-1A46-A1C0-CE92E1F4DB82}">
  <dimension ref="A1:H10"/>
  <sheetViews>
    <sheetView workbookViewId="0">
      <selection activeCell="H3" sqref="H3"/>
    </sheetView>
  </sheetViews>
  <sheetFormatPr baseColWidth="10" defaultRowHeight="16"/>
  <cols>
    <col min="1" max="2" width="19.6640625" customWidth="1"/>
    <col min="8" max="8" width="23" customWidth="1"/>
  </cols>
  <sheetData>
    <row r="1" spans="1:8">
      <c r="A1" s="2" t="s">
        <v>0</v>
      </c>
      <c r="B1" s="2" t="s">
        <v>16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5" t="s">
        <v>21</v>
      </c>
    </row>
    <row r="2" spans="1:8">
      <c r="A2" s="2">
        <v>3.1</v>
      </c>
      <c r="B2" s="2">
        <v>1.3</v>
      </c>
      <c r="C2" s="2">
        <f>MODE(B2:B10)</f>
        <v>3.1</v>
      </c>
      <c r="D2" s="2">
        <f>MEDIAN(B2:B10)</f>
        <v>2.5</v>
      </c>
      <c r="E2" s="2">
        <f>AVERAGE(B2:B10)</f>
        <v>2.3888888888888893</v>
      </c>
      <c r="F2" s="2">
        <f>1/10*SUM(B2:B10)</f>
        <v>2.1500000000000004</v>
      </c>
      <c r="G2" s="2">
        <f>VAR(B2:B10)</f>
        <v>0.48611111111110894</v>
      </c>
      <c r="H2">
        <f>VARP(B2:B10)</f>
        <v>0.43209876543209669</v>
      </c>
    </row>
    <row r="3" spans="1:8">
      <c r="A3" s="2">
        <v>3</v>
      </c>
      <c r="B3" s="2">
        <v>1.5</v>
      </c>
      <c r="C3" s="1"/>
      <c r="D3" s="1"/>
      <c r="E3" s="1"/>
      <c r="F3" s="1"/>
      <c r="G3" s="1"/>
    </row>
    <row r="4" spans="1:8">
      <c r="A4" s="2">
        <v>1.5</v>
      </c>
      <c r="B4" s="2">
        <v>1.8</v>
      </c>
      <c r="C4" s="1"/>
      <c r="D4" s="1"/>
      <c r="E4" s="1"/>
      <c r="F4" s="1"/>
      <c r="G4" s="1"/>
    </row>
    <row r="5" spans="1:8">
      <c r="A5" s="2">
        <v>1.8</v>
      </c>
      <c r="B5" s="2">
        <v>2.4</v>
      </c>
      <c r="C5" s="1"/>
      <c r="D5" s="1"/>
      <c r="E5" s="1"/>
      <c r="F5" s="1"/>
      <c r="G5" s="1"/>
    </row>
    <row r="6" spans="1:8">
      <c r="A6" s="2">
        <v>2.5</v>
      </c>
      <c r="B6" s="2">
        <v>2.5</v>
      </c>
      <c r="C6" s="1"/>
      <c r="D6" s="1"/>
      <c r="E6" s="1"/>
      <c r="F6" s="1"/>
      <c r="G6" s="1"/>
    </row>
    <row r="7" spans="1:8">
      <c r="A7" s="2">
        <v>3.1</v>
      </c>
      <c r="B7" s="2">
        <v>2.8</v>
      </c>
      <c r="C7" s="1"/>
      <c r="D7" s="1"/>
      <c r="E7" s="1"/>
      <c r="F7" s="1"/>
      <c r="G7" s="1"/>
    </row>
    <row r="8" spans="1:8">
      <c r="A8" s="2">
        <v>2.4</v>
      </c>
      <c r="B8" s="2">
        <v>3</v>
      </c>
      <c r="C8" s="1"/>
      <c r="D8" s="1"/>
      <c r="E8" s="1"/>
      <c r="F8" s="1"/>
      <c r="G8" s="1"/>
    </row>
    <row r="9" spans="1:8">
      <c r="A9" s="2">
        <v>2.8</v>
      </c>
      <c r="B9" s="2">
        <v>3.1</v>
      </c>
      <c r="C9" s="1"/>
      <c r="D9" s="1"/>
      <c r="E9" s="1"/>
      <c r="F9" s="1"/>
      <c r="G9" s="1"/>
    </row>
    <row r="10" spans="1:8">
      <c r="A10" s="2">
        <v>1.3</v>
      </c>
      <c r="B10" s="2">
        <v>3.1</v>
      </c>
      <c r="C10" s="1"/>
      <c r="D10" s="1"/>
      <c r="E10" s="1"/>
      <c r="F10" s="1"/>
      <c r="G10" s="1"/>
    </row>
  </sheetData>
  <sortState xmlns:xlrd2="http://schemas.microsoft.com/office/spreadsheetml/2017/richdata2" ref="B2:B10">
    <sortCondition ref="B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46BC-4129-5842-88BA-4AB47A7CEAB5}">
  <dimension ref="A1:K7"/>
  <sheetViews>
    <sheetView workbookViewId="0">
      <selection activeCell="H9" sqref="H9"/>
    </sheetView>
  </sheetViews>
  <sheetFormatPr baseColWidth="10" defaultRowHeight="16"/>
  <cols>
    <col min="1" max="1" width="21.33203125" customWidth="1"/>
    <col min="2" max="2" width="19.5" customWidth="1"/>
    <col min="3" max="4" width="16.1640625" customWidth="1"/>
    <col min="5" max="5" width="21.33203125" customWidth="1"/>
    <col min="6" max="6" width="20.1640625" customWidth="1"/>
    <col min="7" max="7" width="24.33203125" customWidth="1"/>
    <col min="8" max="8" width="24.83203125" customWidth="1"/>
    <col min="9" max="11" width="23" customWidth="1"/>
  </cols>
  <sheetData>
    <row r="1" spans="1:11">
      <c r="A1" s="2" t="s">
        <v>7</v>
      </c>
      <c r="B1" s="2" t="s">
        <v>5</v>
      </c>
      <c r="C1" s="2" t="s">
        <v>6</v>
      </c>
      <c r="D1" s="2" t="s">
        <v>17</v>
      </c>
      <c r="E1" s="2" t="s">
        <v>18</v>
      </c>
      <c r="F1" s="2" t="s">
        <v>8</v>
      </c>
      <c r="G1" s="2" t="s">
        <v>20</v>
      </c>
      <c r="H1" s="2" t="s">
        <v>11</v>
      </c>
      <c r="I1" s="4" t="s">
        <v>12</v>
      </c>
      <c r="J1" s="2" t="s">
        <v>19</v>
      </c>
      <c r="K1" s="3" t="s">
        <v>15</v>
      </c>
    </row>
    <row r="2" spans="1:11">
      <c r="A2" s="2">
        <v>2</v>
      </c>
      <c r="B2" s="2">
        <v>1</v>
      </c>
      <c r="C2" s="2">
        <f>B2+$A$2</f>
        <v>3</v>
      </c>
      <c r="D2" s="2">
        <f>AVERAGE(B2,C2)</f>
        <v>2</v>
      </c>
      <c r="E2" s="2">
        <v>1</v>
      </c>
      <c r="F2" s="2">
        <f>E2</f>
        <v>1</v>
      </c>
      <c r="G2" s="2">
        <f>SUMPRODUCT(D2:D7,E2:E7)/F7</f>
        <v>6.5454545454545459</v>
      </c>
      <c r="H2" s="2">
        <f>B4+(E4-E3)/(2*E4-E3-E5) * A2</f>
        <v>6</v>
      </c>
      <c r="I2" s="4">
        <f>B4+(F7/2 - F3)/E4 * A2</f>
        <v>6.25</v>
      </c>
      <c r="J2" s="2">
        <f>(D2-$G$2)^2 * E2</f>
        <v>20.661157024793393</v>
      </c>
      <c r="K2" s="3">
        <f>1/F7 * SUM(J2:J7)</f>
        <v>7.3388429752066111</v>
      </c>
    </row>
    <row r="3" spans="1:11">
      <c r="B3" s="2">
        <f>C2</f>
        <v>3</v>
      </c>
      <c r="C3" s="2">
        <f t="shared" ref="C3:C7" si="0">B3+$A$2</f>
        <v>5</v>
      </c>
      <c r="D3" s="2">
        <f t="shared" ref="D3:D7" si="1">AVERAGE(B3,C3)</f>
        <v>4</v>
      </c>
      <c r="E3" s="2">
        <v>2</v>
      </c>
      <c r="F3" s="2">
        <f>F2+E3</f>
        <v>3</v>
      </c>
      <c r="J3" s="2">
        <f t="shared" ref="J3:J7" si="2">(D3-$G$2)^2 * E3</f>
        <v>12.958677685950418</v>
      </c>
    </row>
    <row r="4" spans="1:11">
      <c r="B4" s="2">
        <f>C3</f>
        <v>5</v>
      </c>
      <c r="C4" s="2">
        <f t="shared" si="0"/>
        <v>7</v>
      </c>
      <c r="D4" s="2">
        <f t="shared" si="1"/>
        <v>6</v>
      </c>
      <c r="E4" s="2">
        <v>4</v>
      </c>
      <c r="F4" s="2">
        <f t="shared" ref="F4:F7" si="3">F3+E4</f>
        <v>7</v>
      </c>
      <c r="J4" s="2">
        <f t="shared" si="2"/>
        <v>1.190082644628101</v>
      </c>
    </row>
    <row r="5" spans="1:11">
      <c r="B5" s="2">
        <f>C4</f>
        <v>7</v>
      </c>
      <c r="C5" s="2">
        <f t="shared" si="0"/>
        <v>9</v>
      </c>
      <c r="D5" s="2">
        <f t="shared" si="1"/>
        <v>8</v>
      </c>
      <c r="E5" s="2">
        <v>2</v>
      </c>
      <c r="F5" s="2">
        <f t="shared" si="3"/>
        <v>9</v>
      </c>
      <c r="J5" s="2">
        <f t="shared" si="2"/>
        <v>4.2314049586776834</v>
      </c>
    </row>
    <row r="6" spans="1:11">
      <c r="B6" s="2">
        <f>C5</f>
        <v>9</v>
      </c>
      <c r="C6" s="2">
        <f t="shared" si="0"/>
        <v>11</v>
      </c>
      <c r="D6" s="2">
        <f t="shared" si="1"/>
        <v>10</v>
      </c>
      <c r="E6" s="2">
        <v>1</v>
      </c>
      <c r="F6" s="2">
        <f t="shared" si="3"/>
        <v>10</v>
      </c>
      <c r="J6" s="2">
        <f t="shared" si="2"/>
        <v>11.933884297520658</v>
      </c>
    </row>
    <row r="7" spans="1:11">
      <c r="B7" s="2">
        <f>C6</f>
        <v>11</v>
      </c>
      <c r="C7" s="2">
        <f t="shared" si="0"/>
        <v>13</v>
      </c>
      <c r="D7" s="2">
        <f t="shared" si="1"/>
        <v>12</v>
      </c>
      <c r="E7" s="2">
        <v>1</v>
      </c>
      <c r="F7" s="2">
        <f t="shared" si="3"/>
        <v>11</v>
      </c>
      <c r="J7" s="2">
        <f t="shared" si="2"/>
        <v>29.752066115702476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19.10</vt:lpstr>
      <vt:lpstr>19.13</vt:lpstr>
      <vt:lpstr>19.18</vt:lpstr>
      <vt:lpstr>19.25</vt:lpstr>
      <vt:lpstr>19.31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2020-09-18T17:21:47Z</dcterms:created>
  <dcterms:modified xsi:type="dcterms:W3CDTF">2020-09-19T09:52:29Z</dcterms:modified>
</cp:coreProperties>
</file>