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gtnash\repos\AmPowerGuide\CSV_Method\"/>
    </mc:Choice>
  </mc:AlternateContent>
  <xr:revisionPtr revIDLastSave="0" documentId="13_ncr:1_{BD104CC0-9645-412F-9C92-2588BA75FB29}" xr6:coauthVersionLast="47" xr6:coauthVersionMax="47" xr10:uidLastSave="{00000000-0000-0000-0000-000000000000}"/>
  <bookViews>
    <workbookView xWindow="-105" yWindow="0" windowWidth="26010" windowHeight="21705" activeTab="1" xr2:uid="{5477C7E2-8D94-434C-9C36-5F567177BAE4}"/>
  </bookViews>
  <sheets>
    <sheet name="Formatted" sheetId="1" r:id="rId1"/>
    <sheet name="In Numbers" sheetId="2" r:id="rId2"/>
    <sheet name="toCS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K42" i="3"/>
  <c r="L2" i="2"/>
  <c r="B3" i="2"/>
  <c r="C3" i="2"/>
  <c r="E11" i="3" s="1"/>
  <c r="D3" i="2"/>
  <c r="E3" i="2"/>
  <c r="K11" i="3" s="1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N14" i="3" s="1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E18" i="3" s="1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E21" i="3" s="1"/>
  <c r="D13" i="2"/>
  <c r="E13" i="2"/>
  <c r="K21" i="3" s="1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K24" i="3" s="1"/>
  <c r="F16" i="2"/>
  <c r="G16" i="2"/>
  <c r="H16" i="2"/>
  <c r="B17" i="2"/>
  <c r="C17" i="2"/>
  <c r="E25" i="3" s="1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E28" i="3" s="1"/>
  <c r="D20" i="2"/>
  <c r="E20" i="2"/>
  <c r="N28" i="3" s="1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K31" i="3" s="1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E35" i="3" s="1"/>
  <c r="D27" i="2"/>
  <c r="E27" i="2"/>
  <c r="K35" i="3" s="1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N38" i="3" s="1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E42" i="3" s="1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E45" i="3" s="1"/>
  <c r="D37" i="2"/>
  <c r="E37" i="2"/>
  <c r="N45" i="3" s="1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K48" i="3" s="1"/>
  <c r="F40" i="2"/>
  <c r="G40" i="2"/>
  <c r="H40" i="2"/>
  <c r="B41" i="2"/>
  <c r="C41" i="2"/>
  <c r="E49" i="3" s="1"/>
  <c r="D41" i="2"/>
  <c r="E41" i="2"/>
  <c r="F41" i="2"/>
  <c r="G41" i="2"/>
  <c r="H41" i="2"/>
  <c r="B42" i="2"/>
  <c r="C42" i="2"/>
  <c r="E50" i="3" s="1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E52" i="3" s="1"/>
  <c r="D44" i="2"/>
  <c r="E44" i="2"/>
  <c r="N52" i="3" s="1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I47" i="2" s="1"/>
  <c r="F47" i="2"/>
  <c r="G47" i="2"/>
  <c r="H47" i="2"/>
  <c r="B48" i="2"/>
  <c r="C48" i="2"/>
  <c r="D48" i="2"/>
  <c r="E48" i="2"/>
  <c r="F48" i="2"/>
  <c r="G48" i="2"/>
  <c r="H48" i="2"/>
  <c r="B49" i="2"/>
  <c r="C49" i="2"/>
  <c r="E57" i="3" s="1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E59" i="3" s="1"/>
  <c r="D51" i="2"/>
  <c r="E51" i="2"/>
  <c r="K59" i="3" s="1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K62" i="3" s="1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E66" i="3" s="1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E69" i="3" s="1"/>
  <c r="D61" i="2"/>
  <c r="E61" i="2"/>
  <c r="K69" i="3" s="1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K72" i="3" s="1"/>
  <c r="F64" i="2"/>
  <c r="G64" i="2"/>
  <c r="H64" i="2"/>
  <c r="B65" i="2"/>
  <c r="C65" i="2"/>
  <c r="E73" i="3" s="1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H2" i="2"/>
  <c r="G2" i="2"/>
  <c r="F2" i="2"/>
  <c r="E2" i="2"/>
  <c r="D2" i="2"/>
  <c r="C2" i="2"/>
  <c r="B2" i="2"/>
  <c r="E38" i="3" l="1"/>
  <c r="K65" i="3"/>
  <c r="E55" i="3"/>
  <c r="K41" i="3"/>
  <c r="E31" i="3"/>
  <c r="K17" i="3"/>
  <c r="K71" i="3"/>
  <c r="E61" i="3"/>
  <c r="N47" i="3"/>
  <c r="E37" i="3"/>
  <c r="N23" i="3"/>
  <c r="E13" i="3"/>
  <c r="K64" i="3"/>
  <c r="E54" i="3"/>
  <c r="N40" i="3"/>
  <c r="E30" i="3"/>
  <c r="K16" i="3"/>
  <c r="E63" i="3"/>
  <c r="I30" i="2"/>
  <c r="E62" i="3"/>
  <c r="E14" i="3"/>
  <c r="E72" i="3"/>
  <c r="N58" i="3"/>
  <c r="E48" i="3"/>
  <c r="N34" i="3"/>
  <c r="E24" i="3"/>
  <c r="K75" i="3"/>
  <c r="E65" i="3"/>
  <c r="K51" i="3"/>
  <c r="E41" i="3"/>
  <c r="K27" i="3"/>
  <c r="E17" i="3"/>
  <c r="N68" i="3"/>
  <c r="E58" i="3"/>
  <c r="N44" i="3"/>
  <c r="E34" i="3"/>
  <c r="K20" i="3"/>
  <c r="E75" i="3"/>
  <c r="K61" i="3"/>
  <c r="E51" i="3"/>
  <c r="K37" i="3"/>
  <c r="E27" i="3"/>
  <c r="K13" i="3"/>
  <c r="E68" i="3"/>
  <c r="N54" i="3"/>
  <c r="E44" i="3"/>
  <c r="N30" i="3"/>
  <c r="E20" i="3"/>
  <c r="E71" i="3"/>
  <c r="K57" i="3"/>
  <c r="E47" i="3"/>
  <c r="K33" i="3"/>
  <c r="E23" i="3"/>
  <c r="N62" i="3"/>
  <c r="N74" i="3"/>
  <c r="E64" i="3"/>
  <c r="N50" i="3"/>
  <c r="E40" i="3"/>
  <c r="K67" i="3"/>
  <c r="K43" i="3"/>
  <c r="E33" i="3"/>
  <c r="K19" i="3"/>
  <c r="E74" i="3"/>
  <c r="N60" i="3"/>
  <c r="K36" i="3"/>
  <c r="E26" i="3"/>
  <c r="N12" i="3"/>
  <c r="K50" i="3"/>
  <c r="E67" i="3"/>
  <c r="K53" i="3"/>
  <c r="E43" i="3"/>
  <c r="N29" i="3"/>
  <c r="E19" i="3"/>
  <c r="E12" i="3"/>
  <c r="E53" i="3"/>
  <c r="N39" i="3"/>
  <c r="K45" i="3"/>
  <c r="E70" i="3"/>
  <c r="K73" i="3"/>
  <c r="K49" i="3"/>
  <c r="E39" i="3"/>
  <c r="K25" i="3"/>
  <c r="E15" i="3"/>
  <c r="N26" i="3"/>
  <c r="E16" i="3"/>
  <c r="N70" i="3"/>
  <c r="E60" i="3"/>
  <c r="N46" i="3"/>
  <c r="E36" i="3"/>
  <c r="N22" i="3"/>
  <c r="K63" i="3"/>
  <c r="E29" i="3"/>
  <c r="K15" i="3"/>
  <c r="E10" i="3"/>
  <c r="K56" i="3"/>
  <c r="E46" i="3"/>
  <c r="N32" i="3"/>
  <c r="E22" i="3"/>
  <c r="K10" i="3"/>
  <c r="N66" i="3"/>
  <c r="E56" i="3"/>
  <c r="N42" i="3"/>
  <c r="E32" i="3"/>
  <c r="N18" i="3"/>
  <c r="I23" i="2"/>
  <c r="I67" i="2"/>
  <c r="N41" i="3"/>
  <c r="N75" i="3"/>
  <c r="N33" i="3"/>
  <c r="K74" i="3"/>
  <c r="I45" i="2"/>
  <c r="N63" i="3"/>
  <c r="K26" i="3"/>
  <c r="N25" i="3"/>
  <c r="I41" i="2"/>
  <c r="N24" i="3"/>
  <c r="K58" i="3"/>
  <c r="I44" i="2"/>
  <c r="N57" i="3"/>
  <c r="I2" i="2"/>
  <c r="I37" i="2"/>
  <c r="I62" i="2"/>
  <c r="I24" i="2"/>
  <c r="I61" i="2"/>
  <c r="I54" i="2"/>
  <c r="K39" i="3"/>
  <c r="N73" i="3"/>
  <c r="N56" i="3"/>
  <c r="K18" i="3"/>
  <c r="K38" i="3"/>
  <c r="K34" i="3"/>
  <c r="N49" i="3"/>
  <c r="K32" i="3"/>
  <c r="N10" i="3"/>
  <c r="K14" i="3"/>
  <c r="I65" i="2"/>
  <c r="N21" i="3"/>
  <c r="N72" i="3"/>
  <c r="N55" i="3"/>
  <c r="N17" i="3"/>
  <c r="I43" i="2"/>
  <c r="I19" i="2"/>
  <c r="K55" i="3"/>
  <c r="N69" i="3"/>
  <c r="N15" i="3"/>
  <c r="K66" i="3"/>
  <c r="N65" i="3"/>
  <c r="N48" i="3"/>
  <c r="N31" i="3"/>
  <c r="I48" i="2"/>
  <c r="I46" i="2"/>
  <c r="N16" i="3"/>
  <c r="K40" i="3"/>
  <c r="N71" i="3"/>
  <c r="K47" i="3"/>
  <c r="K70" i="3"/>
  <c r="K54" i="3"/>
  <c r="K46" i="3"/>
  <c r="K30" i="3"/>
  <c r="K22" i="3"/>
  <c r="I22" i="2"/>
  <c r="I42" i="2"/>
  <c r="K23" i="3"/>
  <c r="I21" i="2"/>
  <c r="I17" i="2"/>
  <c r="N37" i="3"/>
  <c r="N20" i="3"/>
  <c r="I13" i="2"/>
  <c r="K68" i="3"/>
  <c r="K60" i="3"/>
  <c r="K52" i="3"/>
  <c r="K44" i="3"/>
  <c r="K28" i="3"/>
  <c r="K12" i="3"/>
  <c r="I6" i="2"/>
  <c r="I66" i="2"/>
  <c r="I38" i="2"/>
  <c r="N61" i="3"/>
  <c r="N13" i="3"/>
  <c r="K29" i="3"/>
  <c r="N36" i="3"/>
  <c r="N67" i="3"/>
  <c r="N59" i="3"/>
  <c r="N51" i="3"/>
  <c r="N43" i="3"/>
  <c r="N35" i="3"/>
  <c r="N27" i="3"/>
  <c r="N19" i="3"/>
  <c r="N11" i="3"/>
  <c r="N64" i="3"/>
  <c r="I18" i="2"/>
  <c r="I14" i="2"/>
  <c r="N53" i="3"/>
  <c r="I20" i="2"/>
  <c r="I60" i="2"/>
  <c r="I36" i="2"/>
  <c r="I12" i="2"/>
  <c r="I53" i="2"/>
  <c r="I29" i="2"/>
  <c r="I63" i="2"/>
  <c r="I56" i="2"/>
  <c r="I32" i="2"/>
  <c r="I25" i="2"/>
  <c r="I59" i="2"/>
  <c r="I35" i="2"/>
  <c r="I11" i="2"/>
  <c r="I52" i="2"/>
  <c r="I28" i="2"/>
  <c r="I7" i="2"/>
  <c r="I58" i="2"/>
  <c r="I10" i="2"/>
  <c r="I51" i="2"/>
  <c r="I27" i="2"/>
  <c r="C68" i="2"/>
  <c r="I64" i="2"/>
  <c r="I40" i="2"/>
  <c r="I16" i="2"/>
  <c r="I5" i="2"/>
  <c r="I39" i="2"/>
  <c r="I15" i="2"/>
  <c r="I8" i="2"/>
  <c r="I49" i="2"/>
  <c r="I4" i="2"/>
  <c r="I55" i="2"/>
  <c r="I31" i="2"/>
  <c r="I34" i="2"/>
  <c r="I3" i="2"/>
  <c r="E68" i="2"/>
  <c r="H68" i="2"/>
  <c r="I57" i="2"/>
  <c r="I33" i="2"/>
  <c r="D68" i="2"/>
  <c r="I50" i="2"/>
  <c r="I26" i="2"/>
  <c r="I9" i="2"/>
  <c r="I68" i="2" l="1"/>
</calcChain>
</file>

<file path=xl/sharedStrings.xml><?xml version="1.0" encoding="utf-8"?>
<sst xmlns="http://schemas.openxmlformats.org/spreadsheetml/2006/main" count="1024" uniqueCount="287">
  <si>
    <t>Split</t>
  </si>
  <si>
    <t>Split Distance</t>
  </si>
  <si>
    <t>Split Time Estimate</t>
  </si>
  <si>
    <t>Target Power</t>
  </si>
  <si>
    <t>Avg Grade</t>
  </si>
  <si>
    <t>% FTP</t>
  </si>
  <si>
    <t>Elevation Change</t>
  </si>
  <si>
    <t>2.89 mi</t>
  </si>
  <si>
    <t>+16 ft</t>
  </si>
  <si>
    <t>1.14 mi</t>
  </si>
  <si>
    <t>-77 ft</t>
  </si>
  <si>
    <t>2.05 mi</t>
  </si>
  <si>
    <t>194 W</t>
  </si>
  <si>
    <t>-4 ft</t>
  </si>
  <si>
    <t>0.75 mi</t>
  </si>
  <si>
    <t>-51 ft</t>
  </si>
  <si>
    <t>2.78 mi</t>
  </si>
  <si>
    <t>+43 ft</t>
  </si>
  <si>
    <t>2.09 mi</t>
  </si>
  <si>
    <t>212 W</t>
  </si>
  <si>
    <t>+108 ft</t>
  </si>
  <si>
    <t>2.72 mi</t>
  </si>
  <si>
    <t>199 W</t>
  </si>
  <si>
    <t>+33 ft</t>
  </si>
  <si>
    <t>1.11 mi</t>
  </si>
  <si>
    <t>-78 ft</t>
  </si>
  <si>
    <t>188 W</t>
  </si>
  <si>
    <t>-19 ft</t>
  </si>
  <si>
    <t>5.34 mi</t>
  </si>
  <si>
    <t>195 W</t>
  </si>
  <si>
    <t>+6 ft</t>
  </si>
  <si>
    <t>0.67 mi</t>
  </si>
  <si>
    <t>171 W</t>
  </si>
  <si>
    <t>-42 ft</t>
  </si>
  <si>
    <t>0.87 mi</t>
  </si>
  <si>
    <t>210 W</t>
  </si>
  <si>
    <t>+39 ft</t>
  </si>
  <si>
    <t>0.70 mi</t>
  </si>
  <si>
    <t>-47 ft</t>
  </si>
  <si>
    <t>2.18 mi</t>
  </si>
  <si>
    <t>185 W</t>
  </si>
  <si>
    <t>1.13 mi</t>
  </si>
  <si>
    <t>201 W</t>
  </si>
  <si>
    <t>+44 ft</t>
  </si>
  <si>
    <t>1.31 mi</t>
  </si>
  <si>
    <t>174 W</t>
  </si>
  <si>
    <t>-52 ft</t>
  </si>
  <si>
    <t>0.99 mi</t>
  </si>
  <si>
    <t>207 W</t>
  </si>
  <si>
    <t>+55 ft</t>
  </si>
  <si>
    <t>1.53 mi</t>
  </si>
  <si>
    <t>179 W</t>
  </si>
  <si>
    <t>-39 ft</t>
  </si>
  <si>
    <t>1.54 mi</t>
  </si>
  <si>
    <t>213 W</t>
  </si>
  <si>
    <t>+115 ft</t>
  </si>
  <si>
    <t>1.38 mi</t>
  </si>
  <si>
    <t>184 W</t>
  </si>
  <si>
    <t>-14 ft</t>
  </si>
  <si>
    <t>1.76 mi</t>
  </si>
  <si>
    <t>198 W</t>
  </si>
  <si>
    <t>+53 ft</t>
  </si>
  <si>
    <t>1.29 mi</t>
  </si>
  <si>
    <t>143 W</t>
  </si>
  <si>
    <t>-141 ft</t>
  </si>
  <si>
    <t>2.14 mi</t>
  </si>
  <si>
    <t>206 W</t>
  </si>
  <si>
    <t>+112 ft</t>
  </si>
  <si>
    <t>2.08 mi</t>
  </si>
  <si>
    <t>-73 ft</t>
  </si>
  <si>
    <t>1.33 mi</t>
  </si>
  <si>
    <t>+77 ft</t>
  </si>
  <si>
    <t>1.84 mi</t>
  </si>
  <si>
    <t>173 W</t>
  </si>
  <si>
    <t>-79 ft</t>
  </si>
  <si>
    <t>2.07 mi</t>
  </si>
  <si>
    <t>+113 ft</t>
  </si>
  <si>
    <t>1.50 mi</t>
  </si>
  <si>
    <t>-72 ft</t>
  </si>
  <si>
    <t>1.72 mi</t>
  </si>
  <si>
    <t>196 W</t>
  </si>
  <si>
    <t>+42 ft</t>
  </si>
  <si>
    <t>2.20 mi</t>
  </si>
  <si>
    <t>-24 ft</t>
  </si>
  <si>
    <t>0.86 mi</t>
  </si>
  <si>
    <t>0.95 mi</t>
  </si>
  <si>
    <t>-38 ft</t>
  </si>
  <si>
    <t>2.02 mi</t>
  </si>
  <si>
    <t>+87 ft</t>
  </si>
  <si>
    <t>0.37 mi</t>
  </si>
  <si>
    <t>-5 ft</t>
  </si>
  <si>
    <t>0.24 mi</t>
  </si>
  <si>
    <t>1 W</t>
  </si>
  <si>
    <t>-74 ft</t>
  </si>
  <si>
    <t>0.46 mi</t>
  </si>
  <si>
    <t>-3 ft</t>
  </si>
  <si>
    <t>0.22 mi</t>
  </si>
  <si>
    <t>+59 ft</t>
  </si>
  <si>
    <t>0.72 mi</t>
  </si>
  <si>
    <t>+38 ft</t>
  </si>
  <si>
    <t>0.41 mi</t>
  </si>
  <si>
    <t>1.36 mi</t>
  </si>
  <si>
    <t>+89 ft</t>
  </si>
  <si>
    <t>0.77 mi</t>
  </si>
  <si>
    <t>162 W</t>
  </si>
  <si>
    <t>-46 ft</t>
  </si>
  <si>
    <t>0.30 mi</t>
  </si>
  <si>
    <t>+40 ft</t>
  </si>
  <si>
    <t>0.78 mi</t>
  </si>
  <si>
    <t>-30 ft</t>
  </si>
  <si>
    <t>1.59 mi</t>
  </si>
  <si>
    <t>190 W</t>
  </si>
  <si>
    <t>+31 ft</t>
  </si>
  <si>
    <t>1.08 mi</t>
  </si>
  <si>
    <t>-83 ft</t>
  </si>
  <si>
    <t>1.83 mi</t>
  </si>
  <si>
    <t>+29 ft</t>
  </si>
  <si>
    <t>-67 ft</t>
  </si>
  <si>
    <t>+80 ft</t>
  </si>
  <si>
    <t>167 W</t>
  </si>
  <si>
    <t>0.85 mi</t>
  </si>
  <si>
    <t>+75 ft</t>
  </si>
  <si>
    <t>0.52 mi</t>
  </si>
  <si>
    <t>160 W</t>
  </si>
  <si>
    <t>203 W</t>
  </si>
  <si>
    <t>+10 ft</t>
  </si>
  <si>
    <t>176 W</t>
  </si>
  <si>
    <t>2.98 mi</t>
  </si>
  <si>
    <t>164 W</t>
  </si>
  <si>
    <t>-57 ft</t>
  </si>
  <si>
    <t>-33 ft</t>
  </si>
  <si>
    <t>-64 ft</t>
  </si>
  <si>
    <t>Split Distance (mi)</t>
  </si>
  <si>
    <t>Target Power (W)</t>
  </si>
  <si>
    <t>Total</t>
  </si>
  <si>
    <t>Type</t>
  </si>
  <si>
    <t>Local Number</t>
  </si>
  <si>
    <t>Message</t>
  </si>
  <si>
    <t>Field 1</t>
  </si>
  <si>
    <t>Value 1</t>
  </si>
  <si>
    <t>Units 1</t>
  </si>
  <si>
    <t>Field 2</t>
  </si>
  <si>
    <t>Value 2</t>
  </si>
  <si>
    <t>Units 2</t>
  </si>
  <si>
    <t>Field 3</t>
  </si>
  <si>
    <t>Value 3</t>
  </si>
  <si>
    <t>Units 3</t>
  </si>
  <si>
    <t>Field 4</t>
  </si>
  <si>
    <t>Value 4</t>
  </si>
  <si>
    <t>Units 4</t>
  </si>
  <si>
    <t>Field 5</t>
  </si>
  <si>
    <t>Value 5</t>
  </si>
  <si>
    <t>Units 5</t>
  </si>
  <si>
    <t>Field 6</t>
  </si>
  <si>
    <t>Value 6</t>
  </si>
  <si>
    <t>Units 6</t>
  </si>
  <si>
    <t>Field 7</t>
  </si>
  <si>
    <t>Value 7</t>
  </si>
  <si>
    <t>Units 7</t>
  </si>
  <si>
    <t>Field 8</t>
  </si>
  <si>
    <t>Value 8</t>
  </si>
  <si>
    <t>Units 8</t>
  </si>
  <si>
    <t>Field 9</t>
  </si>
  <si>
    <t>Value 9</t>
  </si>
  <si>
    <t>Units 9</t>
  </si>
  <si>
    <t>Field 10</t>
  </si>
  <si>
    <t>Value 10</t>
  </si>
  <si>
    <t>Units 10</t>
  </si>
  <si>
    <t>Field 11</t>
  </si>
  <si>
    <t>Value 11</t>
  </si>
  <si>
    <t>Units 11</t>
  </si>
  <si>
    <t>Field 12</t>
  </si>
  <si>
    <t>Value 12</t>
  </si>
  <si>
    <t>Units 12</t>
  </si>
  <si>
    <t>Field 13</t>
  </si>
  <si>
    <t>Value 13</t>
  </si>
  <si>
    <t>Units 13</t>
  </si>
  <si>
    <t>Field 14</t>
  </si>
  <si>
    <t>Value 14</t>
  </si>
  <si>
    <t>Units 14</t>
  </si>
  <si>
    <t>Field 15</t>
  </si>
  <si>
    <t>Value 15</t>
  </si>
  <si>
    <t>Units 15</t>
  </si>
  <si>
    <t>Field 16</t>
  </si>
  <si>
    <t>Value 16</t>
  </si>
  <si>
    <t>Units 16</t>
  </si>
  <si>
    <t>Field 17</t>
  </si>
  <si>
    <t>Value 17</t>
  </si>
  <si>
    <t>Units 17</t>
  </si>
  <si>
    <t>Field 18</t>
  </si>
  <si>
    <t>Value 18</t>
  </si>
  <si>
    <t>Units 18</t>
  </si>
  <si>
    <t>Field 19</t>
  </si>
  <si>
    <t>Value 19</t>
  </si>
  <si>
    <t>Units 19</t>
  </si>
  <si>
    <t>Field 20</t>
  </si>
  <si>
    <t>Value 20</t>
  </si>
  <si>
    <t>Units 20</t>
  </si>
  <si>
    <t>Definition</t>
  </si>
  <si>
    <t>file_id</t>
  </si>
  <si>
    <t>serial_number</t>
  </si>
  <si>
    <t>time_created</t>
  </si>
  <si>
    <t>unknown</t>
  </si>
  <si>
    <t>manufacturer</t>
  </si>
  <si>
    <t>product</t>
  </si>
  <si>
    <t>number</t>
  </si>
  <si>
    <t>type</t>
  </si>
  <si>
    <t>Data</t>
  </si>
  <si>
    <t>garmin_product</t>
  </si>
  <si>
    <t>file_creator</t>
  </si>
  <si>
    <t>software_version</t>
  </si>
  <si>
    <t>hardware_version</t>
  </si>
  <si>
    <t>workout</t>
  </si>
  <si>
    <t>capabilities</t>
  </si>
  <si>
    <t>num_valid_steps</t>
  </si>
  <si>
    <t>pool_length</t>
  </si>
  <si>
    <t>sport</t>
  </si>
  <si>
    <t>wkt_name</t>
  </si>
  <si>
    <t>sub_sport</t>
  </si>
  <si>
    <t>pool_length_unit</t>
  </si>
  <si>
    <t>workout_step</t>
  </si>
  <si>
    <t>wkt_step_name</t>
  </si>
  <si>
    <t>duration_value</t>
  </si>
  <si>
    <t>target_value</t>
  </si>
  <si>
    <t>custom_target_value_low</t>
  </si>
  <si>
    <t>custom_target_value_high</t>
  </si>
  <si>
    <t>notes</t>
  </si>
  <si>
    <t>message_index</t>
  </si>
  <si>
    <t>exercise_category</t>
  </si>
  <si>
    <t>exercise_name</t>
  </si>
  <si>
    <t>exercise_weight</t>
  </si>
  <si>
    <t>weight_display_unit</t>
  </si>
  <si>
    <t>duration_type</t>
  </si>
  <si>
    <t>target_type</t>
  </si>
  <si>
    <t>intensity</t>
  </si>
  <si>
    <t>equipment</t>
  </si>
  <si>
    <t>duration_distance</t>
  </si>
  <si>
    <t>TSS</t>
  </si>
  <si>
    <t>FTP</t>
  </si>
  <si>
    <t>FIToverMiles</t>
  </si>
  <si>
    <t>FitoverWatt</t>
  </si>
  <si>
    <t>163 W</t>
  </si>
  <si>
    <t>187 W</t>
  </si>
  <si>
    <t>193 W</t>
  </si>
  <si>
    <t>205 W</t>
  </si>
  <si>
    <t>192 W</t>
  </si>
  <si>
    <t>182 W</t>
  </si>
  <si>
    <t>165 W</t>
  </si>
  <si>
    <t>208 W</t>
  </si>
  <si>
    <t>183 W</t>
  </si>
  <si>
    <t>264 W</t>
  </si>
  <si>
    <t>117 W</t>
  </si>
  <si>
    <t>166 W</t>
  </si>
  <si>
    <t>230 W</t>
  </si>
  <si>
    <t>3.64 mi</t>
  </si>
  <si>
    <t>2.21 mi</t>
  </si>
  <si>
    <t>+81 ft</t>
  </si>
  <si>
    <t>0.74 mi</t>
  </si>
  <si>
    <t>2.56 mi</t>
  </si>
  <si>
    <t>189 W</t>
  </si>
  <si>
    <t>2.51 mi</t>
  </si>
  <si>
    <t>-18 ft</t>
  </si>
  <si>
    <t>0.69 mi</t>
  </si>
  <si>
    <t>37 W</t>
  </si>
  <si>
    <t>-128 ft</t>
  </si>
  <si>
    <t>0.66 mi</t>
  </si>
  <si>
    <t>-7 ft</t>
  </si>
  <si>
    <t>0.50 mi</t>
  </si>
  <si>
    <t>235 W</t>
  </si>
  <si>
    <t>+76 ft</t>
  </si>
  <si>
    <t>0.96 mi</t>
  </si>
  <si>
    <t>-12 ft</t>
  </si>
  <si>
    <t>148 W</t>
  </si>
  <si>
    <t>-89 ft</t>
  </si>
  <si>
    <t>3.92 mi</t>
  </si>
  <si>
    <t>+149 ft</t>
  </si>
  <si>
    <t>181 W</t>
  </si>
  <si>
    <t>-142 ft</t>
  </si>
  <si>
    <t>-1 ft</t>
  </si>
  <si>
    <t>234 W</t>
  </si>
  <si>
    <t>2.12 mi</t>
  </si>
  <si>
    <t>+69 ft</t>
  </si>
  <si>
    <t>2.01 mi</t>
  </si>
  <si>
    <t>0.45 mi</t>
  </si>
  <si>
    <t>94 W</t>
  </si>
  <si>
    <t>Sub5 Century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</si>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</sst>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b/>
      <sz val="11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21" fontId="1" fillId="2" borderId="1" xfId="0" applyNumberFormat="1" applyFont="1" applyFill="1" applyBorder="1" applyAlignment="1">
      <alignment vertical="center" wrapText="1"/>
    </xf>
    <xf numFmtId="10" fontId="1" fillId="2" borderId="1" xfId="0" applyNumberFormat="1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21" fontId="1" fillId="2" borderId="2" xfId="0" applyNumberFormat="1" applyFont="1" applyFill="1" applyBorder="1" applyAlignment="1">
      <alignment vertical="center" wrapText="1"/>
    </xf>
    <xf numFmtId="10" fontId="1" fillId="2" borderId="2" xfId="0" applyNumberFormat="1" applyFont="1" applyFill="1" applyBorder="1" applyAlignment="1">
      <alignment vertical="center" wrapText="1"/>
    </xf>
    <xf numFmtId="9" fontId="1" fillId="2" borderId="2" xfId="0" applyNumberFormat="1" applyFont="1" applyFill="1" applyBorder="1" applyAlignment="1">
      <alignment vertical="center" wrapText="1"/>
    </xf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1C04-13E9-4040-AABB-723C1D46FEB6}">
  <dimension ref="A1:G70"/>
  <sheetViews>
    <sheetView topLeftCell="A37" workbookViewId="0">
      <selection activeCell="A68" sqref="A68:G70"/>
    </sheetView>
  </sheetViews>
  <sheetFormatPr defaultRowHeight="15" x14ac:dyDescent="0.25"/>
  <cols>
    <col min="1" max="1" width="6.140625" bestFit="1" customWidth="1"/>
    <col min="2" max="2" width="16.28515625" bestFit="1" customWidth="1"/>
    <col min="3" max="3" width="22.7109375" bestFit="1" customWidth="1"/>
    <col min="4" max="4" width="15.7109375" bestFit="1" customWidth="1"/>
    <col min="5" max="5" width="12.140625" bestFit="1" customWidth="1"/>
    <col min="6" max="6" width="7.5703125" bestFit="1" customWidth="1"/>
    <col min="7" max="7" width="20.28515625" bestFit="1" customWidth="1"/>
  </cols>
  <sheetData>
    <row r="1" spans="1:7" ht="17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 x14ac:dyDescent="0.3">
      <c r="A2" s="2">
        <v>1</v>
      </c>
      <c r="B2" s="2" t="s">
        <v>7</v>
      </c>
      <c r="C2" s="3">
        <v>6.0069444444444441E-3</v>
      </c>
      <c r="D2" s="2" t="s">
        <v>111</v>
      </c>
      <c r="E2" s="4">
        <v>1.1000000000000001E-3</v>
      </c>
      <c r="F2" s="5">
        <v>0.62</v>
      </c>
      <c r="G2" s="2" t="s">
        <v>8</v>
      </c>
    </row>
    <row r="3" spans="1:7" ht="15.75" thickBot="1" x14ac:dyDescent="0.3">
      <c r="A3" s="6">
        <v>2</v>
      </c>
      <c r="B3" s="6" t="s">
        <v>9</v>
      </c>
      <c r="C3" s="7">
        <v>2.0717592592592593E-3</v>
      </c>
      <c r="D3" s="6" t="s">
        <v>241</v>
      </c>
      <c r="E3" s="8">
        <v>-1.2699999999999999E-2</v>
      </c>
      <c r="F3" s="9">
        <v>0.53</v>
      </c>
      <c r="G3" s="6" t="s">
        <v>10</v>
      </c>
    </row>
    <row r="4" spans="1:7" ht="15.75" thickBot="1" x14ac:dyDescent="0.3">
      <c r="A4" s="6">
        <v>3</v>
      </c>
      <c r="B4" s="6" t="s">
        <v>11</v>
      </c>
      <c r="C4" s="7">
        <v>4.1898148148148146E-3</v>
      </c>
      <c r="D4" s="6" t="s">
        <v>242</v>
      </c>
      <c r="E4" s="8">
        <v>-4.0000000000000002E-4</v>
      </c>
      <c r="F4" s="9">
        <v>0.61</v>
      </c>
      <c r="G4" s="6" t="s">
        <v>13</v>
      </c>
    </row>
    <row r="5" spans="1:7" ht="15.75" thickBot="1" x14ac:dyDescent="0.3">
      <c r="A5" s="6">
        <v>4</v>
      </c>
      <c r="B5" s="6" t="s">
        <v>14</v>
      </c>
      <c r="C5" s="7">
        <v>1.3657407407407409E-3</v>
      </c>
      <c r="D5" s="6" t="s">
        <v>241</v>
      </c>
      <c r="E5" s="8">
        <v>-1.29E-2</v>
      </c>
      <c r="F5" s="9">
        <v>0.53</v>
      </c>
      <c r="G5" s="6" t="s">
        <v>15</v>
      </c>
    </row>
    <row r="6" spans="1:7" ht="15.75" thickBot="1" x14ac:dyDescent="0.3">
      <c r="A6" s="6">
        <v>5</v>
      </c>
      <c r="B6" s="6" t="s">
        <v>16</v>
      </c>
      <c r="C6" s="7">
        <v>5.8796296296296296E-3</v>
      </c>
      <c r="D6" s="6" t="s">
        <v>243</v>
      </c>
      <c r="E6" s="8">
        <v>2.8999999999999998E-3</v>
      </c>
      <c r="F6" s="9">
        <v>0.63</v>
      </c>
      <c r="G6" s="6" t="s">
        <v>17</v>
      </c>
    </row>
    <row r="7" spans="1:7" ht="15.75" thickBot="1" x14ac:dyDescent="0.3">
      <c r="A7" s="6">
        <v>6</v>
      </c>
      <c r="B7" s="6" t="s">
        <v>18</v>
      </c>
      <c r="C7" s="7">
        <v>4.7453703703703703E-3</v>
      </c>
      <c r="D7" s="6" t="s">
        <v>244</v>
      </c>
      <c r="E7" s="8">
        <v>9.7999999999999997E-3</v>
      </c>
      <c r="F7" s="9">
        <v>0.67</v>
      </c>
      <c r="G7" s="6" t="s">
        <v>20</v>
      </c>
    </row>
    <row r="8" spans="1:7" ht="15.75" thickBot="1" x14ac:dyDescent="0.3">
      <c r="A8" s="6">
        <v>7</v>
      </c>
      <c r="B8" s="6" t="s">
        <v>21</v>
      </c>
      <c r="C8" s="7">
        <v>5.7175925925925927E-3</v>
      </c>
      <c r="D8" s="6" t="s">
        <v>245</v>
      </c>
      <c r="E8" s="8">
        <v>2.3E-3</v>
      </c>
      <c r="F8" s="9">
        <v>0.62</v>
      </c>
      <c r="G8" s="6" t="s">
        <v>23</v>
      </c>
    </row>
    <row r="9" spans="1:7" ht="15.75" thickBot="1" x14ac:dyDescent="0.3">
      <c r="A9" s="6">
        <v>8</v>
      </c>
      <c r="B9" s="6" t="s">
        <v>24</v>
      </c>
      <c r="C9" s="7">
        <v>2.0138888888888888E-3</v>
      </c>
      <c r="D9" s="6" t="s">
        <v>104</v>
      </c>
      <c r="E9" s="8">
        <v>-1.3299999999999999E-2</v>
      </c>
      <c r="F9" s="9">
        <v>0.53</v>
      </c>
      <c r="G9" s="6" t="s">
        <v>25</v>
      </c>
    </row>
    <row r="10" spans="1:7" ht="15.75" thickBot="1" x14ac:dyDescent="0.3">
      <c r="A10" s="6">
        <v>9</v>
      </c>
      <c r="B10" s="6" t="s">
        <v>9</v>
      </c>
      <c r="C10" s="7">
        <v>2.2685185185185182E-3</v>
      </c>
      <c r="D10" s="6" t="s">
        <v>246</v>
      </c>
      <c r="E10" s="8">
        <v>-3.2000000000000002E-3</v>
      </c>
      <c r="F10" s="9">
        <v>0.59</v>
      </c>
      <c r="G10" s="6" t="s">
        <v>27</v>
      </c>
    </row>
    <row r="11" spans="1:7" ht="15.75" thickBot="1" x14ac:dyDescent="0.3">
      <c r="A11" s="6">
        <v>10</v>
      </c>
      <c r="B11" s="6" t="s">
        <v>28</v>
      </c>
      <c r="C11" s="7">
        <v>1.1018518518518518E-2</v>
      </c>
      <c r="D11" s="6" t="s">
        <v>26</v>
      </c>
      <c r="E11" s="8">
        <v>2.0000000000000001E-4</v>
      </c>
      <c r="F11" s="9">
        <v>0.61</v>
      </c>
      <c r="G11" s="6" t="s">
        <v>30</v>
      </c>
    </row>
    <row r="12" spans="1:7" ht="15.75" thickBot="1" x14ac:dyDescent="0.3">
      <c r="A12" s="6">
        <v>11</v>
      </c>
      <c r="B12" s="6" t="s">
        <v>31</v>
      </c>
      <c r="C12" s="7">
        <v>1.2384259259259258E-3</v>
      </c>
      <c r="D12" s="6" t="s">
        <v>247</v>
      </c>
      <c r="E12" s="8">
        <v>-1.1900000000000001E-2</v>
      </c>
      <c r="F12" s="9">
        <v>0.54</v>
      </c>
      <c r="G12" s="6" t="s">
        <v>33</v>
      </c>
    </row>
    <row r="13" spans="1:7" ht="15.75" thickBot="1" x14ac:dyDescent="0.3">
      <c r="A13" s="6">
        <v>12</v>
      </c>
      <c r="B13" s="6" t="s">
        <v>34</v>
      </c>
      <c r="C13" s="7">
        <v>1.9444444444444442E-3</v>
      </c>
      <c r="D13" s="6" t="s">
        <v>124</v>
      </c>
      <c r="E13" s="8">
        <v>8.3999999999999995E-3</v>
      </c>
      <c r="F13" s="9">
        <v>0.66</v>
      </c>
      <c r="G13" s="6" t="s">
        <v>36</v>
      </c>
    </row>
    <row r="14" spans="1:7" ht="15.75" thickBot="1" x14ac:dyDescent="0.3">
      <c r="A14" s="6">
        <v>13</v>
      </c>
      <c r="B14" s="6" t="s">
        <v>37</v>
      </c>
      <c r="C14" s="7">
        <v>1.2847222222222223E-3</v>
      </c>
      <c r="D14" s="6" t="s">
        <v>128</v>
      </c>
      <c r="E14" s="8">
        <v>-1.26E-2</v>
      </c>
      <c r="F14" s="9">
        <v>0.53</v>
      </c>
      <c r="G14" s="6" t="s">
        <v>38</v>
      </c>
    </row>
    <row r="15" spans="1:7" ht="15.75" thickBot="1" x14ac:dyDescent="0.3">
      <c r="A15" s="6">
        <v>14</v>
      </c>
      <c r="B15" s="6" t="s">
        <v>39</v>
      </c>
      <c r="C15" s="7">
        <v>4.409722222222222E-3</v>
      </c>
      <c r="D15" s="6" t="s">
        <v>40</v>
      </c>
      <c r="E15" s="8">
        <v>-1.6999999999999999E-3</v>
      </c>
      <c r="F15" s="9">
        <v>0.6</v>
      </c>
      <c r="G15" s="6" t="s">
        <v>27</v>
      </c>
    </row>
    <row r="16" spans="1:7" ht="15.75" thickBot="1" x14ac:dyDescent="0.3">
      <c r="A16" s="6">
        <v>15</v>
      </c>
      <c r="B16" s="6" t="s">
        <v>41</v>
      </c>
      <c r="C16" s="7">
        <v>2.5115740740740741E-3</v>
      </c>
      <c r="D16" s="6" t="s">
        <v>42</v>
      </c>
      <c r="E16" s="8">
        <v>7.3000000000000001E-3</v>
      </c>
      <c r="F16" s="9">
        <v>0.65</v>
      </c>
      <c r="G16" s="6" t="s">
        <v>43</v>
      </c>
    </row>
    <row r="17" spans="1:7" ht="15.75" thickBot="1" x14ac:dyDescent="0.3">
      <c r="A17" s="6">
        <v>16</v>
      </c>
      <c r="B17" s="6" t="s">
        <v>44</v>
      </c>
      <c r="C17" s="7">
        <v>2.5115740740740741E-3</v>
      </c>
      <c r="D17" s="6" t="s">
        <v>45</v>
      </c>
      <c r="E17" s="8">
        <v>-7.4999999999999997E-3</v>
      </c>
      <c r="F17" s="9">
        <v>0.56000000000000005</v>
      </c>
      <c r="G17" s="6" t="s">
        <v>46</v>
      </c>
    </row>
    <row r="18" spans="1:7" ht="15.75" thickBot="1" x14ac:dyDescent="0.3">
      <c r="A18" s="6">
        <v>17</v>
      </c>
      <c r="B18" s="6" t="s">
        <v>47</v>
      </c>
      <c r="C18" s="7">
        <v>2.2569444444444447E-3</v>
      </c>
      <c r="D18" s="6" t="s">
        <v>48</v>
      </c>
      <c r="E18" s="8">
        <v>1.06E-2</v>
      </c>
      <c r="F18" s="9">
        <v>0.67</v>
      </c>
      <c r="G18" s="6" t="s">
        <v>49</v>
      </c>
    </row>
    <row r="19" spans="1:7" ht="15.75" thickBot="1" x14ac:dyDescent="0.3">
      <c r="A19" s="6">
        <v>18</v>
      </c>
      <c r="B19" s="6" t="s">
        <v>50</v>
      </c>
      <c r="C19" s="7">
        <v>2.9976851851851848E-3</v>
      </c>
      <c r="D19" s="6" t="s">
        <v>51</v>
      </c>
      <c r="E19" s="8">
        <v>-4.7999999999999996E-3</v>
      </c>
      <c r="F19" s="9">
        <v>0.57999999999999996</v>
      </c>
      <c r="G19" s="6" t="s">
        <v>52</v>
      </c>
    </row>
    <row r="20" spans="1:7" ht="15.75" thickBot="1" x14ac:dyDescent="0.3">
      <c r="A20" s="6">
        <v>19</v>
      </c>
      <c r="B20" s="6" t="s">
        <v>53</v>
      </c>
      <c r="C20" s="7">
        <v>3.6574074074074074E-3</v>
      </c>
      <c r="D20" s="6" t="s">
        <v>54</v>
      </c>
      <c r="E20" s="8">
        <v>1.41E-2</v>
      </c>
      <c r="F20" s="9">
        <v>0.69</v>
      </c>
      <c r="G20" s="6" t="s">
        <v>55</v>
      </c>
    </row>
    <row r="21" spans="1:7" ht="15.75" thickBot="1" x14ac:dyDescent="0.3">
      <c r="A21" s="6">
        <v>20</v>
      </c>
      <c r="B21" s="6" t="s">
        <v>56</v>
      </c>
      <c r="C21" s="7">
        <v>2.7777777777777779E-3</v>
      </c>
      <c r="D21" s="6" t="s">
        <v>40</v>
      </c>
      <c r="E21" s="8">
        <v>-2E-3</v>
      </c>
      <c r="F21" s="9">
        <v>0.6</v>
      </c>
      <c r="G21" s="6" t="s">
        <v>58</v>
      </c>
    </row>
    <row r="22" spans="1:7" ht="15.75" thickBot="1" x14ac:dyDescent="0.3">
      <c r="A22" s="6">
        <v>21</v>
      </c>
      <c r="B22" s="6" t="s">
        <v>59</v>
      </c>
      <c r="C22" s="7">
        <v>3.8425925925925923E-3</v>
      </c>
      <c r="D22" s="6" t="s">
        <v>60</v>
      </c>
      <c r="E22" s="8">
        <v>5.7000000000000002E-3</v>
      </c>
      <c r="F22" s="9">
        <v>0.64</v>
      </c>
      <c r="G22" s="6" t="s">
        <v>61</v>
      </c>
    </row>
    <row r="23" spans="1:7" ht="15.75" thickBot="1" x14ac:dyDescent="0.3">
      <c r="A23" s="6">
        <v>22</v>
      </c>
      <c r="B23" s="6" t="s">
        <v>62</v>
      </c>
      <c r="C23" s="7">
        <v>2.2106481481481478E-3</v>
      </c>
      <c r="D23" s="6" t="s">
        <v>63</v>
      </c>
      <c r="E23" s="8">
        <v>-2.07E-2</v>
      </c>
      <c r="F23" s="9">
        <v>0.46</v>
      </c>
      <c r="G23" s="6" t="s">
        <v>64</v>
      </c>
    </row>
    <row r="24" spans="1:7" ht="15.75" thickBot="1" x14ac:dyDescent="0.3">
      <c r="A24" s="6">
        <v>23</v>
      </c>
      <c r="B24" s="6" t="s">
        <v>65</v>
      </c>
      <c r="C24" s="7">
        <v>4.8611111111111112E-3</v>
      </c>
      <c r="D24" s="6" t="s">
        <v>66</v>
      </c>
      <c r="E24" s="8">
        <v>9.9000000000000008E-3</v>
      </c>
      <c r="F24" s="9">
        <v>0.67</v>
      </c>
      <c r="G24" s="6" t="s">
        <v>67</v>
      </c>
    </row>
    <row r="25" spans="1:7" ht="15.75" thickBot="1" x14ac:dyDescent="0.3">
      <c r="A25" s="6">
        <v>24</v>
      </c>
      <c r="B25" s="6" t="s">
        <v>68</v>
      </c>
      <c r="C25" s="7">
        <v>4.0046296296296297E-3</v>
      </c>
      <c r="D25" s="6" t="s">
        <v>126</v>
      </c>
      <c r="E25" s="8">
        <v>-6.7000000000000002E-3</v>
      </c>
      <c r="F25" s="9">
        <v>0.56999999999999995</v>
      </c>
      <c r="G25" s="6" t="s">
        <v>69</v>
      </c>
    </row>
    <row r="26" spans="1:7" ht="15.75" thickBot="1" x14ac:dyDescent="0.3">
      <c r="A26" s="6">
        <v>25</v>
      </c>
      <c r="B26" s="6" t="s">
        <v>70</v>
      </c>
      <c r="C26" s="7">
        <v>3.0671296296296297E-3</v>
      </c>
      <c r="D26" s="6" t="s">
        <v>248</v>
      </c>
      <c r="E26" s="8">
        <v>1.09E-2</v>
      </c>
      <c r="F26" s="9">
        <v>0.68</v>
      </c>
      <c r="G26" s="6" t="s">
        <v>71</v>
      </c>
    </row>
    <row r="27" spans="1:7" ht="15.75" thickBot="1" x14ac:dyDescent="0.3">
      <c r="A27" s="6">
        <v>26</v>
      </c>
      <c r="B27" s="6" t="s">
        <v>72</v>
      </c>
      <c r="C27" s="7">
        <v>3.4953703703703705E-3</v>
      </c>
      <c r="D27" s="6" t="s">
        <v>73</v>
      </c>
      <c r="E27" s="8">
        <v>-8.0999999999999996E-3</v>
      </c>
      <c r="F27" s="9">
        <v>0.56000000000000005</v>
      </c>
      <c r="G27" s="6" t="s">
        <v>74</v>
      </c>
    </row>
    <row r="28" spans="1:7" ht="15.75" thickBot="1" x14ac:dyDescent="0.3">
      <c r="A28" s="6">
        <v>27</v>
      </c>
      <c r="B28" s="6" t="s">
        <v>75</v>
      </c>
      <c r="C28" s="7">
        <v>4.7222222222222223E-3</v>
      </c>
      <c r="D28" s="6" t="s">
        <v>48</v>
      </c>
      <c r="E28" s="8">
        <v>1.04E-2</v>
      </c>
      <c r="F28" s="9">
        <v>0.67</v>
      </c>
      <c r="G28" s="6" t="s">
        <v>76</v>
      </c>
    </row>
    <row r="29" spans="1:7" ht="15.75" thickBot="1" x14ac:dyDescent="0.3">
      <c r="A29" s="6">
        <v>28</v>
      </c>
      <c r="B29" s="6" t="s">
        <v>77</v>
      </c>
      <c r="C29" s="7">
        <v>2.8240740740740739E-3</v>
      </c>
      <c r="D29" s="6" t="s">
        <v>32</v>
      </c>
      <c r="E29" s="8">
        <v>-9.1000000000000004E-3</v>
      </c>
      <c r="F29" s="9">
        <v>0.56000000000000005</v>
      </c>
      <c r="G29" s="6" t="s">
        <v>78</v>
      </c>
    </row>
    <row r="30" spans="1:7" ht="15.75" thickBot="1" x14ac:dyDescent="0.3">
      <c r="A30" s="6">
        <v>29</v>
      </c>
      <c r="B30" s="6" t="s">
        <v>79</v>
      </c>
      <c r="C30" s="7">
        <v>3.7152777777777774E-3</v>
      </c>
      <c r="D30" s="6" t="s">
        <v>80</v>
      </c>
      <c r="E30" s="8">
        <v>4.5999999999999999E-3</v>
      </c>
      <c r="F30" s="9">
        <v>0.64</v>
      </c>
      <c r="G30" s="6" t="s">
        <v>81</v>
      </c>
    </row>
    <row r="31" spans="1:7" ht="15.75" thickBot="1" x14ac:dyDescent="0.3">
      <c r="A31" s="6">
        <v>30</v>
      </c>
      <c r="B31" s="6" t="s">
        <v>82</v>
      </c>
      <c r="C31" s="7">
        <v>4.4328703703703709E-3</v>
      </c>
      <c r="D31" s="6" t="s">
        <v>57</v>
      </c>
      <c r="E31" s="8">
        <v>-2.0999999999999999E-3</v>
      </c>
      <c r="F31" s="9">
        <v>0.6</v>
      </c>
      <c r="G31" s="6" t="s">
        <v>83</v>
      </c>
    </row>
    <row r="32" spans="1:7" ht="15.75" thickBot="1" x14ac:dyDescent="0.3">
      <c r="A32" s="6">
        <v>31</v>
      </c>
      <c r="B32" s="6" t="s">
        <v>84</v>
      </c>
      <c r="C32" s="7">
        <v>1.9560185185185184E-3</v>
      </c>
      <c r="D32" s="6" t="s">
        <v>244</v>
      </c>
      <c r="E32" s="8">
        <v>9.7000000000000003E-3</v>
      </c>
      <c r="F32" s="9">
        <v>0.67</v>
      </c>
      <c r="G32" s="6" t="s">
        <v>43</v>
      </c>
    </row>
    <row r="33" spans="1:7" ht="15.75" thickBot="1" x14ac:dyDescent="0.3">
      <c r="A33" s="6">
        <v>32</v>
      </c>
      <c r="B33" s="6" t="s">
        <v>85</v>
      </c>
      <c r="C33" s="7">
        <v>1.8287037037037037E-3</v>
      </c>
      <c r="D33" s="6" t="s">
        <v>45</v>
      </c>
      <c r="E33" s="8">
        <v>-7.6E-3</v>
      </c>
      <c r="F33" s="9">
        <v>0.56000000000000005</v>
      </c>
      <c r="G33" s="6" t="s">
        <v>86</v>
      </c>
    </row>
    <row r="34" spans="1:7" ht="15.75" thickBot="1" x14ac:dyDescent="0.3">
      <c r="A34" s="6">
        <v>33</v>
      </c>
      <c r="B34" s="6" t="s">
        <v>87</v>
      </c>
      <c r="C34" s="7">
        <v>4.5138888888888893E-3</v>
      </c>
      <c r="D34" s="6" t="s">
        <v>124</v>
      </c>
      <c r="E34" s="8">
        <v>8.2000000000000007E-3</v>
      </c>
      <c r="F34" s="9">
        <v>0.66</v>
      </c>
      <c r="G34" s="6" t="s">
        <v>88</v>
      </c>
    </row>
    <row r="35" spans="1:7" ht="15.75" thickBot="1" x14ac:dyDescent="0.3">
      <c r="A35" s="6">
        <v>34</v>
      </c>
      <c r="B35" s="6" t="s">
        <v>89</v>
      </c>
      <c r="C35" s="7">
        <v>7.407407407407407E-4</v>
      </c>
      <c r="D35" s="6" t="s">
        <v>249</v>
      </c>
      <c r="E35" s="8">
        <v>-2.3999999999999998E-3</v>
      </c>
      <c r="F35" s="9">
        <v>0.59</v>
      </c>
      <c r="G35" s="6" t="s">
        <v>90</v>
      </c>
    </row>
    <row r="36" spans="1:7" ht="15.75" thickBot="1" x14ac:dyDescent="0.3">
      <c r="A36" s="6">
        <v>35</v>
      </c>
      <c r="B36" s="6" t="s">
        <v>91</v>
      </c>
      <c r="C36" s="7">
        <v>3.2407407407407406E-4</v>
      </c>
      <c r="D36" s="6" t="s">
        <v>92</v>
      </c>
      <c r="E36" s="8">
        <v>-5.8599999999999999E-2</v>
      </c>
      <c r="F36" s="9">
        <v>0</v>
      </c>
      <c r="G36" s="6" t="s">
        <v>93</v>
      </c>
    </row>
    <row r="37" spans="1:7" ht="15.75" thickBot="1" x14ac:dyDescent="0.3">
      <c r="A37" s="6">
        <v>36</v>
      </c>
      <c r="B37" s="6" t="s">
        <v>94</v>
      </c>
      <c r="C37" s="7">
        <v>9.2592592592592585E-4</v>
      </c>
      <c r="D37" s="6" t="s">
        <v>40</v>
      </c>
      <c r="E37" s="8">
        <v>-1.4E-3</v>
      </c>
      <c r="F37" s="9">
        <v>0.6</v>
      </c>
      <c r="G37" s="6" t="s">
        <v>95</v>
      </c>
    </row>
    <row r="38" spans="1:7" ht="15.75" thickBot="1" x14ac:dyDescent="0.3">
      <c r="A38" s="6">
        <v>37</v>
      </c>
      <c r="B38" s="6" t="s">
        <v>96</v>
      </c>
      <c r="C38" s="7">
        <v>7.5231481481481471E-4</v>
      </c>
      <c r="D38" s="6" t="s">
        <v>250</v>
      </c>
      <c r="E38" s="8">
        <v>5.0299999999999997E-2</v>
      </c>
      <c r="F38" s="9">
        <v>0.86</v>
      </c>
      <c r="G38" s="6" t="s">
        <v>97</v>
      </c>
    </row>
    <row r="39" spans="1:7" ht="15.75" thickBot="1" x14ac:dyDescent="0.3">
      <c r="A39" s="6">
        <v>38</v>
      </c>
      <c r="B39" s="6" t="s">
        <v>98</v>
      </c>
      <c r="C39" s="7">
        <v>1.6319444444444445E-3</v>
      </c>
      <c r="D39" s="6" t="s">
        <v>66</v>
      </c>
      <c r="E39" s="8">
        <v>0.01</v>
      </c>
      <c r="F39" s="9">
        <v>0.67</v>
      </c>
      <c r="G39" s="6" t="s">
        <v>99</v>
      </c>
    </row>
    <row r="40" spans="1:7" ht="15.75" thickBot="1" x14ac:dyDescent="0.3">
      <c r="A40" s="6">
        <v>39</v>
      </c>
      <c r="B40" s="6" t="s">
        <v>100</v>
      </c>
      <c r="C40" s="7">
        <v>6.9444444444444447E-4</v>
      </c>
      <c r="D40" s="6" t="s">
        <v>251</v>
      </c>
      <c r="E40" s="8">
        <v>-2.4299999999999999E-2</v>
      </c>
      <c r="F40" s="9">
        <v>0.38</v>
      </c>
      <c r="G40" s="6" t="s">
        <v>46</v>
      </c>
    </row>
    <row r="41" spans="1:7" ht="15.75" thickBot="1" x14ac:dyDescent="0.3">
      <c r="A41" s="6">
        <v>40</v>
      </c>
      <c r="B41" s="6" t="s">
        <v>101</v>
      </c>
      <c r="C41" s="7">
        <v>3.1597222222222222E-3</v>
      </c>
      <c r="D41" s="6" t="s">
        <v>35</v>
      </c>
      <c r="E41" s="8">
        <v>1.24E-2</v>
      </c>
      <c r="F41" s="9">
        <v>0.68</v>
      </c>
      <c r="G41" s="6" t="s">
        <v>102</v>
      </c>
    </row>
    <row r="42" spans="1:7" ht="15.75" thickBot="1" x14ac:dyDescent="0.3">
      <c r="A42" s="6">
        <v>41</v>
      </c>
      <c r="B42" s="6" t="s">
        <v>103</v>
      </c>
      <c r="C42" s="7">
        <v>1.4120370370370369E-3</v>
      </c>
      <c r="D42" s="6" t="s">
        <v>252</v>
      </c>
      <c r="E42" s="8">
        <v>-1.1299999999999999E-2</v>
      </c>
      <c r="F42" s="9">
        <v>0.54</v>
      </c>
      <c r="G42" s="6" t="s">
        <v>105</v>
      </c>
    </row>
    <row r="43" spans="1:7" ht="15.75" thickBot="1" x14ac:dyDescent="0.3">
      <c r="A43" s="6">
        <v>42</v>
      </c>
      <c r="B43" s="6" t="s">
        <v>106</v>
      </c>
      <c r="C43" s="7">
        <v>7.9861111111111105E-4</v>
      </c>
      <c r="D43" s="6" t="s">
        <v>253</v>
      </c>
      <c r="E43" s="8">
        <v>2.47E-2</v>
      </c>
      <c r="F43" s="9">
        <v>0.75</v>
      </c>
      <c r="G43" s="6" t="s">
        <v>107</v>
      </c>
    </row>
    <row r="44" spans="1:7" ht="15.75" thickBot="1" x14ac:dyDescent="0.3">
      <c r="A44" s="6">
        <v>43</v>
      </c>
      <c r="B44" s="6" t="s">
        <v>108</v>
      </c>
      <c r="C44" s="7">
        <v>1.4930555555555556E-3</v>
      </c>
      <c r="D44" s="6" t="s">
        <v>45</v>
      </c>
      <c r="E44" s="8">
        <v>-7.3000000000000001E-3</v>
      </c>
      <c r="F44" s="9">
        <v>0.56000000000000005</v>
      </c>
      <c r="G44" s="6" t="s">
        <v>109</v>
      </c>
    </row>
    <row r="45" spans="1:7" ht="15.75" thickBot="1" x14ac:dyDescent="0.3">
      <c r="A45" s="6">
        <v>44</v>
      </c>
      <c r="B45" s="6" t="s">
        <v>110</v>
      </c>
      <c r="C45" s="7">
        <v>3.3912037037037036E-3</v>
      </c>
      <c r="D45" s="6" t="s">
        <v>29</v>
      </c>
      <c r="E45" s="8">
        <v>3.7000000000000002E-3</v>
      </c>
      <c r="F45" s="9">
        <v>0.63</v>
      </c>
      <c r="G45" s="6" t="s">
        <v>112</v>
      </c>
    </row>
    <row r="46" spans="1:7" ht="15.75" thickBot="1" x14ac:dyDescent="0.3">
      <c r="A46" s="6">
        <v>45</v>
      </c>
      <c r="B46" s="6" t="s">
        <v>113</v>
      </c>
      <c r="C46" s="7">
        <v>1.9212962962962962E-3</v>
      </c>
      <c r="D46" s="6" t="s">
        <v>123</v>
      </c>
      <c r="E46" s="8">
        <v>-1.47E-2</v>
      </c>
      <c r="F46" s="9">
        <v>0.52</v>
      </c>
      <c r="G46" s="6" t="s">
        <v>114</v>
      </c>
    </row>
    <row r="47" spans="1:7" ht="15.75" thickBot="1" x14ac:dyDescent="0.3">
      <c r="A47" s="6">
        <v>46</v>
      </c>
      <c r="B47" s="6" t="s">
        <v>115</v>
      </c>
      <c r="C47" s="7">
        <v>3.8888888888888883E-3</v>
      </c>
      <c r="D47" s="6" t="s">
        <v>12</v>
      </c>
      <c r="E47" s="8">
        <v>3.0000000000000001E-3</v>
      </c>
      <c r="F47" s="9">
        <v>0.63</v>
      </c>
      <c r="G47" s="6" t="s">
        <v>116</v>
      </c>
    </row>
    <row r="48" spans="1:7" ht="15.75" thickBot="1" x14ac:dyDescent="0.3">
      <c r="A48" s="6">
        <v>47</v>
      </c>
      <c r="B48" s="6" t="s">
        <v>79</v>
      </c>
      <c r="C48" s="7">
        <v>3.2870370370370367E-3</v>
      </c>
      <c r="D48" s="6" t="s">
        <v>45</v>
      </c>
      <c r="E48" s="8">
        <v>-7.4000000000000003E-3</v>
      </c>
      <c r="F48" s="9">
        <v>0.56000000000000005</v>
      </c>
      <c r="G48" s="6" t="s">
        <v>117</v>
      </c>
    </row>
    <row r="49" spans="1:7" ht="15.75" thickBot="1" x14ac:dyDescent="0.3">
      <c r="A49" s="6">
        <v>48</v>
      </c>
      <c r="B49" s="6" t="s">
        <v>254</v>
      </c>
      <c r="C49" s="7">
        <v>7.3611111111111108E-3</v>
      </c>
      <c r="D49" s="6" t="s">
        <v>40</v>
      </c>
      <c r="E49" s="8">
        <v>-1.6999999999999999E-3</v>
      </c>
      <c r="F49" s="9">
        <v>0.6</v>
      </c>
      <c r="G49" s="6" t="s">
        <v>130</v>
      </c>
    </row>
    <row r="50" spans="1:7" ht="15.75" thickBot="1" x14ac:dyDescent="0.3">
      <c r="A50" s="6">
        <v>49</v>
      </c>
      <c r="B50" s="6" t="s">
        <v>255</v>
      </c>
      <c r="C50" s="7">
        <v>4.8842592592592592E-3</v>
      </c>
      <c r="D50" s="6" t="s">
        <v>42</v>
      </c>
      <c r="E50" s="8">
        <v>7.0000000000000001E-3</v>
      </c>
      <c r="F50" s="9">
        <v>0.65</v>
      </c>
      <c r="G50" s="6" t="s">
        <v>256</v>
      </c>
    </row>
    <row r="51" spans="1:7" ht="15.75" thickBot="1" x14ac:dyDescent="0.3">
      <c r="A51" s="6">
        <v>50</v>
      </c>
      <c r="B51" s="6" t="s">
        <v>257</v>
      </c>
      <c r="C51" s="7">
        <v>1.3773148148148147E-3</v>
      </c>
      <c r="D51" s="6" t="s">
        <v>119</v>
      </c>
      <c r="E51" s="8">
        <v>-1.0699999999999999E-2</v>
      </c>
      <c r="F51" s="9">
        <v>0.54</v>
      </c>
      <c r="G51" s="6" t="s">
        <v>33</v>
      </c>
    </row>
    <row r="52" spans="1:7" ht="15.75" thickBot="1" x14ac:dyDescent="0.3">
      <c r="A52" s="6">
        <v>51</v>
      </c>
      <c r="B52" s="6" t="s">
        <v>258</v>
      </c>
      <c r="C52" s="7">
        <v>5.3009259259259251E-3</v>
      </c>
      <c r="D52" s="6" t="s">
        <v>259</v>
      </c>
      <c r="E52" s="8">
        <v>6.9999999999999999E-4</v>
      </c>
      <c r="F52" s="9">
        <v>0.61</v>
      </c>
      <c r="G52" s="6" t="s">
        <v>125</v>
      </c>
    </row>
    <row r="53" spans="1:7" ht="15.75" thickBot="1" x14ac:dyDescent="0.3">
      <c r="A53" s="6">
        <v>52</v>
      </c>
      <c r="B53" s="6" t="s">
        <v>24</v>
      </c>
      <c r="C53" s="7">
        <v>2.627314814814815E-3</v>
      </c>
      <c r="D53" s="6" t="s">
        <v>19</v>
      </c>
      <c r="E53" s="8">
        <v>1.37E-2</v>
      </c>
      <c r="F53" s="9">
        <v>0.69</v>
      </c>
      <c r="G53" s="6" t="s">
        <v>118</v>
      </c>
    </row>
    <row r="54" spans="1:7" ht="15.75" thickBot="1" x14ac:dyDescent="0.3">
      <c r="A54" s="6">
        <v>53</v>
      </c>
      <c r="B54" s="6" t="s">
        <v>260</v>
      </c>
      <c r="C54" s="7">
        <v>5.0925925925925921E-3</v>
      </c>
      <c r="D54" s="6" t="s">
        <v>40</v>
      </c>
      <c r="E54" s="8">
        <v>-1.4E-3</v>
      </c>
      <c r="F54" s="9">
        <v>0.6</v>
      </c>
      <c r="G54" s="6" t="s">
        <v>261</v>
      </c>
    </row>
    <row r="55" spans="1:7" ht="15.75" thickBot="1" x14ac:dyDescent="0.3">
      <c r="A55" s="6">
        <v>54</v>
      </c>
      <c r="B55" s="6" t="s">
        <v>262</v>
      </c>
      <c r="C55" s="7">
        <v>1.1574074074074073E-3</v>
      </c>
      <c r="D55" s="6" t="s">
        <v>263</v>
      </c>
      <c r="E55" s="8">
        <v>-3.5000000000000003E-2</v>
      </c>
      <c r="F55" s="9">
        <v>0.12</v>
      </c>
      <c r="G55" s="6" t="s">
        <v>264</v>
      </c>
    </row>
    <row r="56" spans="1:7" ht="15.75" thickBot="1" x14ac:dyDescent="0.3">
      <c r="A56" s="6">
        <v>55</v>
      </c>
      <c r="B56" s="6" t="s">
        <v>265</v>
      </c>
      <c r="C56" s="7">
        <v>1.3310185185185185E-3</v>
      </c>
      <c r="D56" s="6" t="s">
        <v>57</v>
      </c>
      <c r="E56" s="8">
        <v>-2E-3</v>
      </c>
      <c r="F56" s="9">
        <v>0.6</v>
      </c>
      <c r="G56" s="6" t="s">
        <v>266</v>
      </c>
    </row>
    <row r="57" spans="1:7" ht="15.75" thickBot="1" x14ac:dyDescent="0.3">
      <c r="A57" s="6">
        <v>56</v>
      </c>
      <c r="B57" s="6" t="s">
        <v>267</v>
      </c>
      <c r="C57" s="7">
        <v>1.3888888888888889E-3</v>
      </c>
      <c r="D57" s="6" t="s">
        <v>268</v>
      </c>
      <c r="E57" s="8">
        <v>2.8500000000000001E-2</v>
      </c>
      <c r="F57" s="9">
        <v>0.76</v>
      </c>
      <c r="G57" s="6" t="s">
        <v>269</v>
      </c>
    </row>
    <row r="58" spans="1:7" ht="15.75" thickBot="1" x14ac:dyDescent="0.3">
      <c r="A58" s="6">
        <v>57</v>
      </c>
      <c r="B58" s="6" t="s">
        <v>270</v>
      </c>
      <c r="C58" s="7">
        <v>1.9328703703703704E-3</v>
      </c>
      <c r="D58" s="6" t="s">
        <v>249</v>
      </c>
      <c r="E58" s="8">
        <v>-2.5000000000000001E-3</v>
      </c>
      <c r="F58" s="9">
        <v>0.59</v>
      </c>
      <c r="G58" s="6" t="s">
        <v>271</v>
      </c>
    </row>
    <row r="59" spans="1:7" ht="15.75" thickBot="1" x14ac:dyDescent="0.3">
      <c r="A59" s="6">
        <v>58</v>
      </c>
      <c r="B59" s="6" t="s">
        <v>120</v>
      </c>
      <c r="C59" s="7">
        <v>1.4467592592592594E-3</v>
      </c>
      <c r="D59" s="6" t="s">
        <v>272</v>
      </c>
      <c r="E59" s="8">
        <v>-0.02</v>
      </c>
      <c r="F59" s="9">
        <v>0.48</v>
      </c>
      <c r="G59" s="6" t="s">
        <v>273</v>
      </c>
    </row>
    <row r="60" spans="1:7" ht="15.75" thickBot="1" x14ac:dyDescent="0.3">
      <c r="A60" s="6">
        <v>59</v>
      </c>
      <c r="B60" s="6" t="s">
        <v>274</v>
      </c>
      <c r="C60" s="7">
        <v>8.6805555555555559E-3</v>
      </c>
      <c r="D60" s="6" t="s">
        <v>42</v>
      </c>
      <c r="E60" s="8">
        <v>7.1999999999999998E-3</v>
      </c>
      <c r="F60" s="9">
        <v>0.65</v>
      </c>
      <c r="G60" s="6" t="s">
        <v>275</v>
      </c>
    </row>
    <row r="61" spans="1:7" ht="15.75" thickBot="1" x14ac:dyDescent="0.3">
      <c r="A61" s="6">
        <v>60</v>
      </c>
      <c r="B61" s="6" t="s">
        <v>127</v>
      </c>
      <c r="C61" s="7">
        <v>5.9259259259259256E-3</v>
      </c>
      <c r="D61" s="6" t="s">
        <v>276</v>
      </c>
      <c r="E61" s="8">
        <v>-3.5999999999999999E-3</v>
      </c>
      <c r="F61" s="9">
        <v>0.59</v>
      </c>
      <c r="G61" s="6" t="s">
        <v>129</v>
      </c>
    </row>
    <row r="62" spans="1:7" ht="15.75" thickBot="1" x14ac:dyDescent="0.3">
      <c r="A62" s="6">
        <v>61</v>
      </c>
      <c r="B62" s="6" t="s">
        <v>127</v>
      </c>
      <c r="C62" s="7">
        <v>5.6134259259259271E-3</v>
      </c>
      <c r="D62" s="6" t="s">
        <v>32</v>
      </c>
      <c r="E62" s="8">
        <v>-8.9999999999999993E-3</v>
      </c>
      <c r="F62" s="9">
        <v>0.56000000000000005</v>
      </c>
      <c r="G62" s="6" t="s">
        <v>277</v>
      </c>
    </row>
    <row r="63" spans="1:7" ht="15.75" thickBot="1" x14ac:dyDescent="0.3">
      <c r="A63" s="6">
        <v>62</v>
      </c>
      <c r="B63" s="6" t="s">
        <v>37</v>
      </c>
      <c r="C63" s="7">
        <v>1.4351851851851854E-3</v>
      </c>
      <c r="D63" s="6" t="s">
        <v>242</v>
      </c>
      <c r="E63" s="8">
        <v>-4.0000000000000002E-4</v>
      </c>
      <c r="F63" s="9">
        <v>0.61</v>
      </c>
      <c r="G63" s="6" t="s">
        <v>278</v>
      </c>
    </row>
    <row r="64" spans="1:7" ht="15.75" thickBot="1" x14ac:dyDescent="0.3">
      <c r="A64" s="6">
        <v>63</v>
      </c>
      <c r="B64" s="6" t="s">
        <v>122</v>
      </c>
      <c r="C64" s="7">
        <v>1.4120370370370369E-3</v>
      </c>
      <c r="D64" s="6" t="s">
        <v>279</v>
      </c>
      <c r="E64" s="8">
        <v>2.75E-2</v>
      </c>
      <c r="F64" s="9">
        <v>0.76</v>
      </c>
      <c r="G64" s="6" t="s">
        <v>121</v>
      </c>
    </row>
    <row r="65" spans="1:7" ht="15.75" thickBot="1" x14ac:dyDescent="0.3">
      <c r="A65" s="6">
        <v>64</v>
      </c>
      <c r="B65" s="6" t="s">
        <v>280</v>
      </c>
      <c r="C65" s="7">
        <v>4.6527777777777774E-3</v>
      </c>
      <c r="D65" s="6" t="s">
        <v>22</v>
      </c>
      <c r="E65" s="8">
        <v>6.1000000000000004E-3</v>
      </c>
      <c r="F65" s="9">
        <v>0.65</v>
      </c>
      <c r="G65" s="6" t="s">
        <v>281</v>
      </c>
    </row>
    <row r="66" spans="1:7" ht="15.75" thickBot="1" x14ac:dyDescent="0.3">
      <c r="A66" s="6">
        <v>65</v>
      </c>
      <c r="B66" s="6" t="s">
        <v>282</v>
      </c>
      <c r="C66" s="7">
        <v>3.9814814814814817E-3</v>
      </c>
      <c r="D66" s="6" t="s">
        <v>276</v>
      </c>
      <c r="E66" s="8">
        <v>-3.5999999999999999E-3</v>
      </c>
      <c r="F66" s="9">
        <v>0.59</v>
      </c>
      <c r="G66" s="6" t="s">
        <v>86</v>
      </c>
    </row>
    <row r="67" spans="1:7" ht="15.75" thickBot="1" x14ac:dyDescent="0.3">
      <c r="A67" s="6">
        <v>66</v>
      </c>
      <c r="B67" s="6" t="s">
        <v>283</v>
      </c>
      <c r="C67" s="7">
        <v>7.5231481481481471E-4</v>
      </c>
      <c r="D67" s="6" t="s">
        <v>284</v>
      </c>
      <c r="E67" s="8">
        <v>-2.7400000000000001E-2</v>
      </c>
      <c r="F67" s="9">
        <v>0.31</v>
      </c>
      <c r="G67" s="6" t="s">
        <v>131</v>
      </c>
    </row>
    <row r="68" spans="1:7" ht="17.25" thickBot="1" x14ac:dyDescent="0.3">
      <c r="A68" s="6"/>
      <c r="B68" s="6"/>
      <c r="C68" s="7"/>
      <c r="D68" s="6"/>
      <c r="E68" s="8"/>
      <c r="F68" s="9"/>
      <c r="G68" s="6"/>
    </row>
    <row r="69" spans="1:7" ht="17.25" thickBot="1" x14ac:dyDescent="0.3">
      <c r="A69" s="6"/>
      <c r="B69" s="6"/>
      <c r="C69" s="7"/>
      <c r="D69" s="6"/>
      <c r="E69" s="8"/>
      <c r="F69" s="9"/>
      <c r="G69" s="6"/>
    </row>
    <row r="70" spans="1:7" ht="15.75" thickBot="1" x14ac:dyDescent="0.3">
      <c r="A70" s="6"/>
      <c r="B70" s="6"/>
      <c r="C70" s="7"/>
      <c r="D70" s="6"/>
      <c r="E70" s="8"/>
      <c r="F70" s="9"/>
      <c r="G7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3E52-A239-45A4-BF15-156E79F86F5E}">
  <dimension ref="A1:L133"/>
  <sheetViews>
    <sheetView tabSelected="1" workbookViewId="0">
      <selection activeCell="L4" sqref="L4"/>
    </sheetView>
  </sheetViews>
  <sheetFormatPr defaultRowHeight="15" x14ac:dyDescent="0.25"/>
  <cols>
    <col min="2" max="2" width="6.140625" bestFit="1" customWidth="1"/>
    <col min="3" max="3" width="21.28515625" bestFit="1" customWidth="1"/>
    <col min="4" max="4" width="22.7109375" bestFit="1" customWidth="1"/>
    <col min="5" max="5" width="15.7109375" bestFit="1" customWidth="1"/>
    <col min="6" max="6" width="12.140625" bestFit="1" customWidth="1"/>
    <col min="7" max="7" width="7.5703125" bestFit="1" customWidth="1"/>
    <col min="8" max="8" width="20.28515625" bestFit="1" customWidth="1"/>
    <col min="11" max="11" width="12.42578125" bestFit="1" customWidth="1"/>
  </cols>
  <sheetData>
    <row r="1" spans="2:12" ht="16.5" x14ac:dyDescent="0.25">
      <c r="B1" s="1" t="s">
        <v>0</v>
      </c>
      <c r="C1" s="1" t="s">
        <v>132</v>
      </c>
      <c r="D1" s="1" t="s">
        <v>2</v>
      </c>
      <c r="E1" s="1" t="s">
        <v>133</v>
      </c>
      <c r="F1" s="1" t="s">
        <v>4</v>
      </c>
      <c r="G1" s="1" t="s">
        <v>5</v>
      </c>
      <c r="H1" s="1" t="s">
        <v>6</v>
      </c>
      <c r="I1" s="1" t="s">
        <v>237</v>
      </c>
      <c r="K1" s="1" t="s">
        <v>238</v>
      </c>
      <c r="L1">
        <v>308</v>
      </c>
    </row>
    <row r="2" spans="2:12" x14ac:dyDescent="0.25">
      <c r="B2">
        <f>Formatted!A2</f>
        <v>1</v>
      </c>
      <c r="C2">
        <f>VALUE(_xlfn.TEXTBEFORE(Formatted!B2," mi"))</f>
        <v>2.89</v>
      </c>
      <c r="D2" s="10">
        <f>Formatted!C2</f>
        <v>6.0069444444444441E-3</v>
      </c>
      <c r="E2">
        <f>VALUE(_xlfn.TEXTBEFORE(Formatted!D2," W"))</f>
        <v>190</v>
      </c>
      <c r="F2">
        <f>VALUE(Formatted!E2)</f>
        <v>1.1000000000000001E-3</v>
      </c>
      <c r="G2">
        <f>VALUE(Formatted!F2)</f>
        <v>0.62</v>
      </c>
      <c r="H2">
        <f>VALUE(_xlfn.TEXTBEFORE(Formatted!G2," ft"))</f>
        <v>16</v>
      </c>
      <c r="I2" s="11">
        <f>(60*MINUTE(D2)+SECOND(D2))*E2*(E2/$L$1)/$L$1/3600*100</f>
        <v>5.4861872434924388</v>
      </c>
      <c r="K2" t="s">
        <v>239</v>
      </c>
      <c r="L2">
        <f>2414.02/1.5</f>
        <v>1609.3466666666666</v>
      </c>
    </row>
    <row r="3" spans="2:12" x14ac:dyDescent="0.25">
      <c r="B3">
        <f>Formatted!A3</f>
        <v>2</v>
      </c>
      <c r="C3">
        <f>VALUE(_xlfn.TEXTBEFORE(Formatted!B3," mi"))</f>
        <v>1.1399999999999999</v>
      </c>
      <c r="D3" s="10">
        <f>Formatted!C3</f>
        <v>2.0717592592592593E-3</v>
      </c>
      <c r="E3">
        <f>VALUE(_xlfn.TEXTBEFORE(Formatted!D3," W"))</f>
        <v>163</v>
      </c>
      <c r="F3">
        <f>VALUE(Formatted!E3)</f>
        <v>-1.2699999999999999E-2</v>
      </c>
      <c r="G3">
        <f>VALUE(Formatted!F3)</f>
        <v>0.53</v>
      </c>
      <c r="H3">
        <f>VALUE(_xlfn.TEXTBEFORE(Formatted!G3," ft"))</f>
        <v>-77</v>
      </c>
      <c r="I3" s="11">
        <f t="shared" ref="I3:I66" si="0">(60*MINUTE(D3)+SECOND(D3))*E3*(E3/$L$1)/$L$1/3600*100</f>
        <v>1.3925933148741592</v>
      </c>
      <c r="K3" t="s">
        <v>240</v>
      </c>
      <c r="L3">
        <f>100/L1</f>
        <v>0.32467532467532467</v>
      </c>
    </row>
    <row r="4" spans="2:12" x14ac:dyDescent="0.25">
      <c r="B4">
        <f>Formatted!A4</f>
        <v>3</v>
      </c>
      <c r="C4">
        <f>VALUE(_xlfn.TEXTBEFORE(Formatted!B4," mi"))</f>
        <v>2.0499999999999998</v>
      </c>
      <c r="D4" s="10">
        <f>Formatted!C4</f>
        <v>4.1898148148148146E-3</v>
      </c>
      <c r="E4">
        <f>VALUE(_xlfn.TEXTBEFORE(Formatted!D4," W"))</f>
        <v>187</v>
      </c>
      <c r="F4">
        <f>VALUE(Formatted!E4)</f>
        <v>-4.0000000000000002E-4</v>
      </c>
      <c r="G4">
        <f>VALUE(Formatted!F4)</f>
        <v>0.61</v>
      </c>
      <c r="H4">
        <f>VALUE(_xlfn.TEXTBEFORE(Formatted!G4," ft"))</f>
        <v>-4</v>
      </c>
      <c r="I4" s="11">
        <f t="shared" si="0"/>
        <v>3.7067035147392282</v>
      </c>
    </row>
    <row r="5" spans="2:12" x14ac:dyDescent="0.25">
      <c r="B5">
        <f>Formatted!A5</f>
        <v>4</v>
      </c>
      <c r="C5">
        <f>VALUE(_xlfn.TEXTBEFORE(Formatted!B5," mi"))</f>
        <v>0.75</v>
      </c>
      <c r="D5" s="10">
        <f>Formatted!C5</f>
        <v>1.3657407407407409E-3</v>
      </c>
      <c r="E5">
        <f>VALUE(_xlfn.TEXTBEFORE(Formatted!D5," W"))</f>
        <v>163</v>
      </c>
      <c r="F5">
        <f>VALUE(Formatted!E5)</f>
        <v>-1.29E-2</v>
      </c>
      <c r="G5">
        <f>VALUE(Formatted!F5)</f>
        <v>0.53</v>
      </c>
      <c r="H5">
        <f>VALUE(_xlfn.TEXTBEFORE(Formatted!G5," ft"))</f>
        <v>-51</v>
      </c>
      <c r="I5" s="11">
        <f t="shared" si="0"/>
        <v>0.91802240868799323</v>
      </c>
    </row>
    <row r="6" spans="2:12" x14ac:dyDescent="0.25">
      <c r="B6">
        <f>Formatted!A6</f>
        <v>5</v>
      </c>
      <c r="C6">
        <f>VALUE(_xlfn.TEXTBEFORE(Formatted!B6," mi"))</f>
        <v>2.78</v>
      </c>
      <c r="D6" s="10">
        <f>Formatted!C6</f>
        <v>5.8796296296296296E-3</v>
      </c>
      <c r="E6">
        <f>VALUE(_xlfn.TEXTBEFORE(Formatted!D6," W"))</f>
        <v>193</v>
      </c>
      <c r="F6">
        <f>VALUE(Formatted!E6)</f>
        <v>2.8999999999999998E-3</v>
      </c>
      <c r="G6">
        <f>VALUE(Formatted!F6)</f>
        <v>0.63</v>
      </c>
      <c r="H6">
        <f>VALUE(_xlfn.TEXTBEFORE(Formatted!G6," ft"))</f>
        <v>43</v>
      </c>
      <c r="I6" s="11">
        <f t="shared" si="0"/>
        <v>5.5408245254024475</v>
      </c>
    </row>
    <row r="7" spans="2:12" x14ac:dyDescent="0.25">
      <c r="B7">
        <f>Formatted!A7</f>
        <v>6</v>
      </c>
      <c r="C7">
        <f>VALUE(_xlfn.TEXTBEFORE(Formatted!B7," mi"))</f>
        <v>2.09</v>
      </c>
      <c r="D7" s="10">
        <f>Formatted!C7</f>
        <v>4.7453703703703703E-3</v>
      </c>
      <c r="E7">
        <f>VALUE(_xlfn.TEXTBEFORE(Formatted!D7," W"))</f>
        <v>205</v>
      </c>
      <c r="F7">
        <f>VALUE(Formatted!E7)</f>
        <v>9.7999999999999997E-3</v>
      </c>
      <c r="G7">
        <f>VALUE(Formatted!F7)</f>
        <v>0.67</v>
      </c>
      <c r="H7">
        <f>VALUE(_xlfn.TEXTBEFORE(Formatted!G7," ft"))</f>
        <v>108</v>
      </c>
      <c r="I7" s="11">
        <f t="shared" si="0"/>
        <v>5.0453075513952141</v>
      </c>
    </row>
    <row r="8" spans="2:12" x14ac:dyDescent="0.25">
      <c r="B8">
        <f>Formatted!A8</f>
        <v>7</v>
      </c>
      <c r="C8">
        <f>VALUE(_xlfn.TEXTBEFORE(Formatted!B8," mi"))</f>
        <v>2.72</v>
      </c>
      <c r="D8" s="10">
        <f>Formatted!C8</f>
        <v>5.7175925925925927E-3</v>
      </c>
      <c r="E8">
        <f>VALUE(_xlfn.TEXTBEFORE(Formatted!D8," W"))</f>
        <v>192</v>
      </c>
      <c r="F8">
        <f>VALUE(Formatted!E8)</f>
        <v>2.3E-3</v>
      </c>
      <c r="G8">
        <f>VALUE(Formatted!F8)</f>
        <v>0.62</v>
      </c>
      <c r="H8">
        <f>VALUE(_xlfn.TEXTBEFORE(Formatted!G8," ft"))</f>
        <v>33</v>
      </c>
      <c r="I8" s="11">
        <f t="shared" si="0"/>
        <v>5.3324337999662674</v>
      </c>
    </row>
    <row r="9" spans="2:12" x14ac:dyDescent="0.25">
      <c r="B9">
        <f>Formatted!A9</f>
        <v>8</v>
      </c>
      <c r="C9">
        <f>VALUE(_xlfn.TEXTBEFORE(Formatted!B9," mi"))</f>
        <v>1.1100000000000001</v>
      </c>
      <c r="D9" s="10">
        <f>Formatted!C9</f>
        <v>2.0138888888888888E-3</v>
      </c>
      <c r="E9">
        <f>VALUE(_xlfn.TEXTBEFORE(Formatted!D9," W"))</f>
        <v>162</v>
      </c>
      <c r="F9">
        <f>VALUE(Formatted!E9)</f>
        <v>-1.3299999999999999E-2</v>
      </c>
      <c r="G9">
        <f>VALUE(Formatted!F9)</f>
        <v>0.53</v>
      </c>
      <c r="H9">
        <f>VALUE(_xlfn.TEXTBEFORE(Formatted!G9," ft"))</f>
        <v>-78</v>
      </c>
      <c r="I9" s="11">
        <f t="shared" si="0"/>
        <v>1.3371352673300725</v>
      </c>
    </row>
    <row r="10" spans="2:12" x14ac:dyDescent="0.25">
      <c r="B10">
        <f>Formatted!A10</f>
        <v>9</v>
      </c>
      <c r="C10">
        <f>VALUE(_xlfn.TEXTBEFORE(Formatted!B10," mi"))</f>
        <v>1.1399999999999999</v>
      </c>
      <c r="D10" s="10">
        <f>Formatted!C10</f>
        <v>2.2685185185185182E-3</v>
      </c>
      <c r="E10">
        <f>VALUE(_xlfn.TEXTBEFORE(Formatted!D10," W"))</f>
        <v>182</v>
      </c>
      <c r="F10">
        <f>VALUE(Formatted!E10)</f>
        <v>-3.2000000000000002E-3</v>
      </c>
      <c r="G10">
        <f>VALUE(Formatted!F10)</f>
        <v>0.59</v>
      </c>
      <c r="H10">
        <f>VALUE(_xlfn.TEXTBEFORE(Formatted!G10," ft"))</f>
        <v>-19</v>
      </c>
      <c r="I10" s="11">
        <f t="shared" si="0"/>
        <v>1.9010560146923785</v>
      </c>
    </row>
    <row r="11" spans="2:12" x14ac:dyDescent="0.25">
      <c r="B11">
        <f>Formatted!A11</f>
        <v>10</v>
      </c>
      <c r="C11">
        <f>VALUE(_xlfn.TEXTBEFORE(Formatted!B11," mi"))</f>
        <v>5.34</v>
      </c>
      <c r="D11" s="10">
        <f>Formatted!C11</f>
        <v>1.1018518518518518E-2</v>
      </c>
      <c r="E11">
        <f>VALUE(_xlfn.TEXTBEFORE(Formatted!D11," W"))</f>
        <v>188</v>
      </c>
      <c r="F11">
        <f>VALUE(Formatted!E11)</f>
        <v>2.0000000000000001E-4</v>
      </c>
      <c r="G11">
        <f>VALUE(Formatted!F11)</f>
        <v>0.61</v>
      </c>
      <c r="H11">
        <f>VALUE(_xlfn.TEXTBEFORE(Formatted!G11," ft"))</f>
        <v>6</v>
      </c>
      <c r="I11" s="11">
        <f t="shared" si="0"/>
        <v>9.8525514889151253</v>
      </c>
    </row>
    <row r="12" spans="2:12" x14ac:dyDescent="0.25">
      <c r="B12">
        <f>Formatted!A12</f>
        <v>11</v>
      </c>
      <c r="C12">
        <f>VALUE(_xlfn.TEXTBEFORE(Formatted!B12," mi"))</f>
        <v>0.67</v>
      </c>
      <c r="D12" s="10">
        <f>Formatted!C12</f>
        <v>1.2384259259259258E-3</v>
      </c>
      <c r="E12">
        <f>VALUE(_xlfn.TEXTBEFORE(Formatted!D12," W"))</f>
        <v>165</v>
      </c>
      <c r="F12">
        <f>VALUE(Formatted!E12)</f>
        <v>-1.1900000000000001E-2</v>
      </c>
      <c r="G12">
        <f>VALUE(Formatted!F12)</f>
        <v>0.54</v>
      </c>
      <c r="H12">
        <f>VALUE(_xlfn.TEXTBEFORE(Formatted!G12," ft"))</f>
        <v>-42</v>
      </c>
      <c r="I12" s="11">
        <f t="shared" si="0"/>
        <v>0.85299744897959184</v>
      </c>
    </row>
    <row r="13" spans="2:12" x14ac:dyDescent="0.25">
      <c r="B13">
        <f>Formatted!A13</f>
        <v>12</v>
      </c>
      <c r="C13">
        <f>VALUE(_xlfn.TEXTBEFORE(Formatted!B13," mi"))</f>
        <v>0.87</v>
      </c>
      <c r="D13" s="10">
        <f>Formatted!C13</f>
        <v>1.9444444444444442E-3</v>
      </c>
      <c r="E13">
        <f>VALUE(_xlfn.TEXTBEFORE(Formatted!D13," W"))</f>
        <v>203</v>
      </c>
      <c r="F13">
        <f>VALUE(Formatted!E13)</f>
        <v>8.3999999999999995E-3</v>
      </c>
      <c r="G13">
        <f>VALUE(Formatted!F13)</f>
        <v>0.66</v>
      </c>
      <c r="H13">
        <f>VALUE(_xlfn.TEXTBEFORE(Formatted!G13," ft"))</f>
        <v>39</v>
      </c>
      <c r="I13" s="11">
        <f t="shared" si="0"/>
        <v>2.0272038567493116</v>
      </c>
    </row>
    <row r="14" spans="2:12" x14ac:dyDescent="0.25">
      <c r="B14">
        <f>Formatted!A14</f>
        <v>13</v>
      </c>
      <c r="C14">
        <f>VALUE(_xlfn.TEXTBEFORE(Formatted!B14," mi"))</f>
        <v>0.7</v>
      </c>
      <c r="D14" s="10">
        <f>Formatted!C14</f>
        <v>1.2847222222222223E-3</v>
      </c>
      <c r="E14">
        <f>VALUE(_xlfn.TEXTBEFORE(Formatted!D14," W"))</f>
        <v>164</v>
      </c>
      <c r="F14">
        <f>VALUE(Formatted!E14)</f>
        <v>-1.26E-2</v>
      </c>
      <c r="G14">
        <f>VALUE(Formatted!F14)</f>
        <v>0.53</v>
      </c>
      <c r="H14">
        <f>VALUE(_xlfn.TEXTBEFORE(Formatted!G14," ft"))</f>
        <v>-47</v>
      </c>
      <c r="I14" s="11">
        <f t="shared" si="0"/>
        <v>0.87419182549052687</v>
      </c>
    </row>
    <row r="15" spans="2:12" x14ac:dyDescent="0.25">
      <c r="B15">
        <f>Formatted!A15</f>
        <v>14</v>
      </c>
      <c r="C15">
        <f>VALUE(_xlfn.TEXTBEFORE(Formatted!B15," mi"))</f>
        <v>2.1800000000000002</v>
      </c>
      <c r="D15" s="10">
        <f>Formatted!C15</f>
        <v>4.409722222222222E-3</v>
      </c>
      <c r="E15">
        <f>VALUE(_xlfn.TEXTBEFORE(Formatted!D15," W"))</f>
        <v>185</v>
      </c>
      <c r="F15">
        <f>VALUE(Formatted!E15)</f>
        <v>-1.6999999999999999E-3</v>
      </c>
      <c r="G15">
        <f>VALUE(Formatted!F15)</f>
        <v>0.6</v>
      </c>
      <c r="H15">
        <f>VALUE(_xlfn.TEXTBEFORE(Formatted!G15," ft"))</f>
        <v>-19</v>
      </c>
      <c r="I15" s="11">
        <f t="shared" si="0"/>
        <v>3.8182512157755664</v>
      </c>
    </row>
    <row r="16" spans="2:12" x14ac:dyDescent="0.25">
      <c r="B16">
        <f>Formatted!A16</f>
        <v>15</v>
      </c>
      <c r="C16">
        <f>VALUE(_xlfn.TEXTBEFORE(Formatted!B16," mi"))</f>
        <v>1.1299999999999999</v>
      </c>
      <c r="D16" s="10">
        <f>Formatted!C16</f>
        <v>2.5115740740740741E-3</v>
      </c>
      <c r="E16">
        <f>VALUE(_xlfn.TEXTBEFORE(Formatted!D16," W"))</f>
        <v>201</v>
      </c>
      <c r="F16">
        <f>VALUE(Formatted!E16)</f>
        <v>7.3000000000000001E-3</v>
      </c>
      <c r="G16">
        <f>VALUE(Formatted!F16)</f>
        <v>0.65</v>
      </c>
      <c r="H16">
        <f>VALUE(_xlfn.TEXTBEFORE(Formatted!G16," ft"))</f>
        <v>44</v>
      </c>
      <c r="I16" s="11">
        <f t="shared" si="0"/>
        <v>2.5671303128689491</v>
      </c>
    </row>
    <row r="17" spans="2:9" x14ac:dyDescent="0.25">
      <c r="B17">
        <f>Formatted!A17</f>
        <v>16</v>
      </c>
      <c r="C17">
        <f>VALUE(_xlfn.TEXTBEFORE(Formatted!B17," mi"))</f>
        <v>1.31</v>
      </c>
      <c r="D17" s="10">
        <f>Formatted!C17</f>
        <v>2.5115740740740741E-3</v>
      </c>
      <c r="E17">
        <f>VALUE(_xlfn.TEXTBEFORE(Formatted!D17," W"))</f>
        <v>174</v>
      </c>
      <c r="F17">
        <f>VALUE(Formatted!E17)</f>
        <v>-7.4999999999999997E-3</v>
      </c>
      <c r="G17">
        <f>VALUE(Formatted!F17)</f>
        <v>0.56000000000000005</v>
      </c>
      <c r="H17">
        <f>VALUE(_xlfn.TEXTBEFORE(Formatted!G17," ft"))</f>
        <v>-52</v>
      </c>
      <c r="I17" s="11">
        <f t="shared" si="0"/>
        <v>1.9237750885478158</v>
      </c>
    </row>
    <row r="18" spans="2:9" x14ac:dyDescent="0.25">
      <c r="B18">
        <f>Formatted!A18</f>
        <v>17</v>
      </c>
      <c r="C18">
        <f>VALUE(_xlfn.TEXTBEFORE(Formatted!B18," mi"))</f>
        <v>0.99</v>
      </c>
      <c r="D18" s="10">
        <f>Formatted!C18</f>
        <v>2.2569444444444447E-3</v>
      </c>
      <c r="E18">
        <f>VALUE(_xlfn.TEXTBEFORE(Formatted!D18," W"))</f>
        <v>207</v>
      </c>
      <c r="F18">
        <f>VALUE(Formatted!E18)</f>
        <v>1.06E-2</v>
      </c>
      <c r="G18">
        <f>VALUE(Formatted!F18)</f>
        <v>0.67</v>
      </c>
      <c r="H18">
        <f>VALUE(_xlfn.TEXTBEFORE(Formatted!G18," ft"))</f>
        <v>55</v>
      </c>
      <c r="I18" s="11">
        <f t="shared" si="0"/>
        <v>2.4466473056164615</v>
      </c>
    </row>
    <row r="19" spans="2:9" x14ac:dyDescent="0.25">
      <c r="B19">
        <f>Formatted!A19</f>
        <v>18</v>
      </c>
      <c r="C19">
        <f>VALUE(_xlfn.TEXTBEFORE(Formatted!B19," mi"))</f>
        <v>1.53</v>
      </c>
      <c r="D19" s="10">
        <f>Formatted!C19</f>
        <v>2.9976851851851848E-3</v>
      </c>
      <c r="E19">
        <f>VALUE(_xlfn.TEXTBEFORE(Formatted!D19," W"))</f>
        <v>179</v>
      </c>
      <c r="F19">
        <f>VALUE(Formatted!E19)</f>
        <v>-4.7999999999999996E-3</v>
      </c>
      <c r="G19">
        <f>VALUE(Formatted!F19)</f>
        <v>0.57999999999999996</v>
      </c>
      <c r="H19">
        <f>VALUE(_xlfn.TEXTBEFORE(Formatted!G19," ft"))</f>
        <v>-39</v>
      </c>
      <c r="I19" s="11">
        <f t="shared" si="0"/>
        <v>2.429975485373213</v>
      </c>
    </row>
    <row r="20" spans="2:9" x14ac:dyDescent="0.25">
      <c r="B20">
        <f>Formatted!A20</f>
        <v>19</v>
      </c>
      <c r="C20">
        <f>VALUE(_xlfn.TEXTBEFORE(Formatted!B20," mi"))</f>
        <v>1.54</v>
      </c>
      <c r="D20" s="10">
        <f>Formatted!C20</f>
        <v>3.6574074074074074E-3</v>
      </c>
      <c r="E20">
        <f>VALUE(_xlfn.TEXTBEFORE(Formatted!D20," W"))</f>
        <v>213</v>
      </c>
      <c r="F20">
        <f>VALUE(Formatted!E20)</f>
        <v>1.41E-2</v>
      </c>
      <c r="G20">
        <f>VALUE(Formatted!F20)</f>
        <v>0.69</v>
      </c>
      <c r="H20">
        <f>VALUE(_xlfn.TEXTBEFORE(Formatted!G20," ft"))</f>
        <v>115</v>
      </c>
      <c r="I20" s="11">
        <f t="shared" si="0"/>
        <v>4.1979992410187226</v>
      </c>
    </row>
    <row r="21" spans="2:9" x14ac:dyDescent="0.25">
      <c r="B21">
        <f>Formatted!A21</f>
        <v>20</v>
      </c>
      <c r="C21">
        <f>VALUE(_xlfn.TEXTBEFORE(Formatted!B21," mi"))</f>
        <v>1.38</v>
      </c>
      <c r="D21" s="10">
        <f>Formatted!C21</f>
        <v>2.7777777777777779E-3</v>
      </c>
      <c r="E21">
        <f>VALUE(_xlfn.TEXTBEFORE(Formatted!D21," W"))</f>
        <v>185</v>
      </c>
      <c r="F21">
        <f>VALUE(Formatted!E21)</f>
        <v>-2E-3</v>
      </c>
      <c r="G21">
        <f>VALUE(Formatted!F21)</f>
        <v>0.6</v>
      </c>
      <c r="H21">
        <f>VALUE(_xlfn.TEXTBEFORE(Formatted!G21," ft"))</f>
        <v>-14</v>
      </c>
      <c r="I21" s="11">
        <f t="shared" si="0"/>
        <v>2.4051976162365771</v>
      </c>
    </row>
    <row r="22" spans="2:9" x14ac:dyDescent="0.25">
      <c r="B22">
        <f>Formatted!A22</f>
        <v>21</v>
      </c>
      <c r="C22">
        <f>VALUE(_xlfn.TEXTBEFORE(Formatted!B22," mi"))</f>
        <v>1.76</v>
      </c>
      <c r="D22" s="10">
        <f>Formatted!C22</f>
        <v>3.8425925925925923E-3</v>
      </c>
      <c r="E22">
        <f>VALUE(_xlfn.TEXTBEFORE(Formatted!D22," W"))</f>
        <v>198</v>
      </c>
      <c r="F22">
        <f>VALUE(Formatted!E22)</f>
        <v>5.7000000000000002E-3</v>
      </c>
      <c r="G22">
        <f>VALUE(Formatted!F22)</f>
        <v>0.64</v>
      </c>
      <c r="H22">
        <f>VALUE(_xlfn.TEXTBEFORE(Formatted!G22," ft"))</f>
        <v>53</v>
      </c>
      <c r="I22" s="11">
        <f t="shared" si="0"/>
        <v>3.8112244897959191</v>
      </c>
    </row>
    <row r="23" spans="2:9" x14ac:dyDescent="0.25">
      <c r="B23">
        <f>Formatted!A23</f>
        <v>22</v>
      </c>
      <c r="C23">
        <f>VALUE(_xlfn.TEXTBEFORE(Formatted!B23," mi"))</f>
        <v>1.29</v>
      </c>
      <c r="D23" s="10">
        <f>Formatted!C23</f>
        <v>2.2106481481481478E-3</v>
      </c>
      <c r="E23">
        <f>VALUE(_xlfn.TEXTBEFORE(Formatted!D23," W"))</f>
        <v>143</v>
      </c>
      <c r="F23">
        <f>VALUE(Formatted!E23)</f>
        <v>-2.07E-2</v>
      </c>
      <c r="G23">
        <f>VALUE(Formatted!F23)</f>
        <v>0.46</v>
      </c>
      <c r="H23">
        <f>VALUE(_xlfn.TEXTBEFORE(Formatted!G23," ft"))</f>
        <v>-141</v>
      </c>
      <c r="I23" s="11">
        <f t="shared" si="0"/>
        <v>1.1436720521541952</v>
      </c>
    </row>
    <row r="24" spans="2:9" x14ac:dyDescent="0.25">
      <c r="B24">
        <f>Formatted!A24</f>
        <v>23</v>
      </c>
      <c r="C24">
        <f>VALUE(_xlfn.TEXTBEFORE(Formatted!B24," mi"))</f>
        <v>2.14</v>
      </c>
      <c r="D24" s="10">
        <f>Formatted!C24</f>
        <v>4.8611111111111112E-3</v>
      </c>
      <c r="E24">
        <f>VALUE(_xlfn.TEXTBEFORE(Formatted!D24," W"))</f>
        <v>206</v>
      </c>
      <c r="F24">
        <f>VALUE(Formatted!E24)</f>
        <v>9.9000000000000008E-3</v>
      </c>
      <c r="G24">
        <f>VALUE(Formatted!F24)</f>
        <v>0.67</v>
      </c>
      <c r="H24">
        <f>VALUE(_xlfn.TEXTBEFORE(Formatted!G24," ft"))</f>
        <v>112</v>
      </c>
      <c r="I24" s="11">
        <f t="shared" si="0"/>
        <v>5.2189098780007868</v>
      </c>
    </row>
    <row r="25" spans="2:9" x14ac:dyDescent="0.25">
      <c r="B25">
        <f>Formatted!A25</f>
        <v>24</v>
      </c>
      <c r="C25">
        <f>VALUE(_xlfn.TEXTBEFORE(Formatted!B25," mi"))</f>
        <v>2.08</v>
      </c>
      <c r="D25" s="10">
        <f>Formatted!C25</f>
        <v>4.0046296296296297E-3</v>
      </c>
      <c r="E25">
        <f>VALUE(_xlfn.TEXTBEFORE(Formatted!D25," W"))</f>
        <v>176</v>
      </c>
      <c r="F25">
        <f>VALUE(Formatted!E25)</f>
        <v>-6.7000000000000002E-3</v>
      </c>
      <c r="G25">
        <f>VALUE(Formatted!F25)</f>
        <v>0.56999999999999995</v>
      </c>
      <c r="H25">
        <f>VALUE(_xlfn.TEXTBEFORE(Formatted!G25," ft"))</f>
        <v>-73</v>
      </c>
      <c r="I25" s="11">
        <f t="shared" si="0"/>
        <v>3.1383219954648522</v>
      </c>
    </row>
    <row r="26" spans="2:9" x14ac:dyDescent="0.25">
      <c r="B26">
        <f>Formatted!A26</f>
        <v>25</v>
      </c>
      <c r="C26">
        <f>VALUE(_xlfn.TEXTBEFORE(Formatted!B26," mi"))</f>
        <v>1.33</v>
      </c>
      <c r="D26" s="10">
        <f>Formatted!C26</f>
        <v>3.0671296296296297E-3</v>
      </c>
      <c r="E26">
        <f>VALUE(_xlfn.TEXTBEFORE(Formatted!D26," W"))</f>
        <v>208</v>
      </c>
      <c r="F26">
        <f>VALUE(Formatted!E26)</f>
        <v>1.09E-2</v>
      </c>
      <c r="G26">
        <f>VALUE(Formatted!F26)</f>
        <v>0.68</v>
      </c>
      <c r="H26">
        <f>VALUE(_xlfn.TEXTBEFORE(Formatted!G26," ft"))</f>
        <v>77</v>
      </c>
      <c r="I26" s="11">
        <f t="shared" si="0"/>
        <v>3.3571334870036171</v>
      </c>
    </row>
    <row r="27" spans="2:9" x14ac:dyDescent="0.25">
      <c r="B27">
        <f>Formatted!A27</f>
        <v>26</v>
      </c>
      <c r="C27">
        <f>VALUE(_xlfn.TEXTBEFORE(Formatted!B27," mi"))</f>
        <v>1.84</v>
      </c>
      <c r="D27" s="10">
        <f>Formatted!C27</f>
        <v>3.4953703703703705E-3</v>
      </c>
      <c r="E27">
        <f>VALUE(_xlfn.TEXTBEFORE(Formatted!D27," W"))</f>
        <v>173</v>
      </c>
      <c r="F27">
        <f>VALUE(Formatted!E27)</f>
        <v>-8.0999999999999996E-3</v>
      </c>
      <c r="G27">
        <f>VALUE(Formatted!F27)</f>
        <v>0.56000000000000005</v>
      </c>
      <c r="H27">
        <f>VALUE(_xlfn.TEXTBEFORE(Formatted!G27," ft"))</f>
        <v>-79</v>
      </c>
      <c r="I27" s="11">
        <f t="shared" si="0"/>
        <v>2.6466420934765091</v>
      </c>
    </row>
    <row r="28" spans="2:9" x14ac:dyDescent="0.25">
      <c r="B28">
        <f>Formatted!A28</f>
        <v>27</v>
      </c>
      <c r="C28">
        <f>VALUE(_xlfn.TEXTBEFORE(Formatted!B28," mi"))</f>
        <v>2.0699999999999998</v>
      </c>
      <c r="D28" s="10">
        <f>Formatted!C28</f>
        <v>4.7222222222222223E-3</v>
      </c>
      <c r="E28">
        <f>VALUE(_xlfn.TEXTBEFORE(Formatted!D28," W"))</f>
        <v>207</v>
      </c>
      <c r="F28">
        <f>VALUE(Formatted!E28)</f>
        <v>1.04E-2</v>
      </c>
      <c r="G28">
        <f>VALUE(Formatted!F28)</f>
        <v>0.67</v>
      </c>
      <c r="H28">
        <f>VALUE(_xlfn.TEXTBEFORE(Formatted!G28," ft"))</f>
        <v>113</v>
      </c>
      <c r="I28" s="11">
        <f t="shared" si="0"/>
        <v>5.1191389779052114</v>
      </c>
    </row>
    <row r="29" spans="2:9" x14ac:dyDescent="0.25">
      <c r="B29">
        <f>Formatted!A29</f>
        <v>28</v>
      </c>
      <c r="C29">
        <f>VALUE(_xlfn.TEXTBEFORE(Formatted!B29," mi"))</f>
        <v>1.5</v>
      </c>
      <c r="D29" s="10">
        <f>Formatted!C29</f>
        <v>2.8240740740740739E-3</v>
      </c>
      <c r="E29">
        <f>VALUE(_xlfn.TEXTBEFORE(Formatted!D29," W"))</f>
        <v>171</v>
      </c>
      <c r="F29">
        <f>VALUE(Formatted!E29)</f>
        <v>-9.1000000000000004E-3</v>
      </c>
      <c r="G29">
        <f>VALUE(Formatted!F29)</f>
        <v>0.56000000000000005</v>
      </c>
      <c r="H29">
        <f>VALUE(_xlfn.TEXTBEFORE(Formatted!G29," ft"))</f>
        <v>-72</v>
      </c>
      <c r="I29" s="11">
        <f t="shared" si="0"/>
        <v>2.0891908416259066</v>
      </c>
    </row>
    <row r="30" spans="2:9" x14ac:dyDescent="0.25">
      <c r="B30">
        <f>Formatted!A30</f>
        <v>29</v>
      </c>
      <c r="C30">
        <f>VALUE(_xlfn.TEXTBEFORE(Formatted!B30," mi"))</f>
        <v>1.72</v>
      </c>
      <c r="D30" s="10">
        <f>Formatted!C30</f>
        <v>3.7152777777777774E-3</v>
      </c>
      <c r="E30">
        <f>VALUE(_xlfn.TEXTBEFORE(Formatted!D30," W"))</f>
        <v>196</v>
      </c>
      <c r="F30">
        <f>VALUE(Formatted!E30)</f>
        <v>4.5999999999999999E-3</v>
      </c>
      <c r="G30">
        <f>VALUE(Formatted!F30)</f>
        <v>0.64</v>
      </c>
      <c r="H30">
        <f>VALUE(_xlfn.TEXTBEFORE(Formatted!G30," ft"))</f>
        <v>42</v>
      </c>
      <c r="I30" s="11">
        <f t="shared" si="0"/>
        <v>3.6108815426997238</v>
      </c>
    </row>
    <row r="31" spans="2:9" x14ac:dyDescent="0.25">
      <c r="B31">
        <f>Formatted!A31</f>
        <v>30</v>
      </c>
      <c r="C31">
        <f>VALUE(_xlfn.TEXTBEFORE(Formatted!B31," mi"))</f>
        <v>2.2000000000000002</v>
      </c>
      <c r="D31" s="10">
        <f>Formatted!C31</f>
        <v>4.4328703703703709E-3</v>
      </c>
      <c r="E31">
        <f>VALUE(_xlfn.TEXTBEFORE(Formatted!D31," W"))</f>
        <v>184</v>
      </c>
      <c r="F31">
        <f>VALUE(Formatted!E31)</f>
        <v>-2.0999999999999999E-3</v>
      </c>
      <c r="G31">
        <f>VALUE(Formatted!F31)</f>
        <v>0.6</v>
      </c>
      <c r="H31">
        <f>VALUE(_xlfn.TEXTBEFORE(Formatted!G31," ft"))</f>
        <v>-24</v>
      </c>
      <c r="I31" s="11">
        <f t="shared" si="0"/>
        <v>3.796911602106408</v>
      </c>
    </row>
    <row r="32" spans="2:9" x14ac:dyDescent="0.25">
      <c r="B32">
        <f>Formatted!A32</f>
        <v>31</v>
      </c>
      <c r="C32">
        <f>VALUE(_xlfn.TEXTBEFORE(Formatted!B32," mi"))</f>
        <v>0.86</v>
      </c>
      <c r="D32" s="10">
        <f>Formatted!C32</f>
        <v>1.9560185185185184E-3</v>
      </c>
      <c r="E32">
        <f>VALUE(_xlfn.TEXTBEFORE(Formatted!D32," W"))</f>
        <v>205</v>
      </c>
      <c r="F32">
        <f>VALUE(Formatted!E32)</f>
        <v>9.7000000000000003E-3</v>
      </c>
      <c r="G32">
        <f>VALUE(Formatted!F32)</f>
        <v>0.67</v>
      </c>
      <c r="H32">
        <f>VALUE(_xlfn.TEXTBEFORE(Formatted!G32," ft"))</f>
        <v>44</v>
      </c>
      <c r="I32" s="11">
        <f t="shared" si="0"/>
        <v>2.0796511614287585</v>
      </c>
    </row>
    <row r="33" spans="2:9" x14ac:dyDescent="0.25">
      <c r="B33">
        <f>Formatted!A33</f>
        <v>32</v>
      </c>
      <c r="C33">
        <f>VALUE(_xlfn.TEXTBEFORE(Formatted!B33," mi"))</f>
        <v>0.95</v>
      </c>
      <c r="D33" s="10">
        <f>Formatted!C33</f>
        <v>1.8287037037037037E-3</v>
      </c>
      <c r="E33">
        <f>VALUE(_xlfn.TEXTBEFORE(Formatted!D33," W"))</f>
        <v>174</v>
      </c>
      <c r="F33">
        <f>VALUE(Formatted!E33)</f>
        <v>-7.6E-3</v>
      </c>
      <c r="G33">
        <f>VALUE(Formatted!F33)</f>
        <v>0.56000000000000005</v>
      </c>
      <c r="H33">
        <f>VALUE(_xlfn.TEXTBEFORE(Formatted!G33," ft"))</f>
        <v>-38</v>
      </c>
      <c r="I33" s="11">
        <f t="shared" si="0"/>
        <v>1.4007210322145387</v>
      </c>
    </row>
    <row r="34" spans="2:9" x14ac:dyDescent="0.25">
      <c r="B34">
        <f>Formatted!A34</f>
        <v>33</v>
      </c>
      <c r="C34">
        <f>VALUE(_xlfn.TEXTBEFORE(Formatted!B34," mi"))</f>
        <v>2.02</v>
      </c>
      <c r="D34" s="10">
        <f>Formatted!C34</f>
        <v>4.5138888888888893E-3</v>
      </c>
      <c r="E34">
        <f>VALUE(_xlfn.TEXTBEFORE(Formatted!D34," W"))</f>
        <v>203</v>
      </c>
      <c r="F34">
        <f>VALUE(Formatted!E34)</f>
        <v>8.2000000000000007E-3</v>
      </c>
      <c r="G34">
        <f>VALUE(Formatted!F34)</f>
        <v>0.66</v>
      </c>
      <c r="H34">
        <f>VALUE(_xlfn.TEXTBEFORE(Formatted!G34," ft"))</f>
        <v>87</v>
      </c>
      <c r="I34" s="11">
        <f t="shared" si="0"/>
        <v>4.7060089531680438</v>
      </c>
    </row>
    <row r="35" spans="2:9" x14ac:dyDescent="0.25">
      <c r="B35">
        <f>Formatted!A35</f>
        <v>34</v>
      </c>
      <c r="C35">
        <f>VALUE(_xlfn.TEXTBEFORE(Formatted!B35," mi"))</f>
        <v>0.37</v>
      </c>
      <c r="D35" s="10">
        <f>Formatted!C35</f>
        <v>7.407407407407407E-4</v>
      </c>
      <c r="E35">
        <f>VALUE(_xlfn.TEXTBEFORE(Formatted!D35," W"))</f>
        <v>183</v>
      </c>
      <c r="F35">
        <f>VALUE(Formatted!E35)</f>
        <v>-2.3999999999999998E-3</v>
      </c>
      <c r="G35">
        <f>VALUE(Formatted!F35)</f>
        <v>0.59</v>
      </c>
      <c r="H35">
        <f>VALUE(_xlfn.TEXTBEFORE(Formatted!G35," ft"))</f>
        <v>-5</v>
      </c>
      <c r="I35" s="11">
        <f t="shared" si="0"/>
        <v>0.62759318603474445</v>
      </c>
    </row>
    <row r="36" spans="2:9" x14ac:dyDescent="0.25">
      <c r="B36">
        <f>Formatted!A36</f>
        <v>35</v>
      </c>
      <c r="C36">
        <f>VALUE(_xlfn.TEXTBEFORE(Formatted!B36," mi"))</f>
        <v>0.24</v>
      </c>
      <c r="D36" s="10">
        <f>Formatted!C36</f>
        <v>3.2407407407407406E-4</v>
      </c>
      <c r="E36">
        <f>VALUE(_xlfn.TEXTBEFORE(Formatted!D36," W"))</f>
        <v>1</v>
      </c>
      <c r="F36">
        <f>VALUE(Formatted!E36)</f>
        <v>-5.8599999999999999E-2</v>
      </c>
      <c r="G36">
        <f>VALUE(Formatted!F36)</f>
        <v>0</v>
      </c>
      <c r="H36">
        <f>VALUE(_xlfn.TEXTBEFORE(Formatted!G36," ft"))</f>
        <v>-74</v>
      </c>
      <c r="I36" s="11">
        <f t="shared" si="0"/>
        <v>8.1988718352354717E-6</v>
      </c>
    </row>
    <row r="37" spans="2:9" x14ac:dyDescent="0.25">
      <c r="B37">
        <f>Formatted!A37</f>
        <v>36</v>
      </c>
      <c r="C37">
        <f>VALUE(_xlfn.TEXTBEFORE(Formatted!B37," mi"))</f>
        <v>0.46</v>
      </c>
      <c r="D37" s="10">
        <f>Formatted!C37</f>
        <v>9.2592592592592585E-4</v>
      </c>
      <c r="E37">
        <f>VALUE(_xlfn.TEXTBEFORE(Formatted!D37," W"))</f>
        <v>185</v>
      </c>
      <c r="F37">
        <f>VALUE(Formatted!E37)</f>
        <v>-1.4E-3</v>
      </c>
      <c r="G37">
        <f>VALUE(Formatted!F37)</f>
        <v>0.6</v>
      </c>
      <c r="H37">
        <f>VALUE(_xlfn.TEXTBEFORE(Formatted!G37," ft"))</f>
        <v>-3</v>
      </c>
      <c r="I37" s="11">
        <f t="shared" si="0"/>
        <v>0.80173253874552597</v>
      </c>
    </row>
    <row r="38" spans="2:9" x14ac:dyDescent="0.25">
      <c r="B38">
        <f>Formatted!A38</f>
        <v>37</v>
      </c>
      <c r="C38">
        <f>VALUE(_xlfn.TEXTBEFORE(Formatted!B38," mi"))</f>
        <v>0.22</v>
      </c>
      <c r="D38" s="10">
        <f>Formatted!C38</f>
        <v>7.5231481481481471E-4</v>
      </c>
      <c r="E38">
        <f>VALUE(_xlfn.TEXTBEFORE(Formatted!D38," W"))</f>
        <v>264</v>
      </c>
      <c r="F38">
        <f>VALUE(Formatted!E38)</f>
        <v>5.0299999999999997E-2</v>
      </c>
      <c r="G38">
        <f>VALUE(Formatted!F38)</f>
        <v>0.86</v>
      </c>
      <c r="H38">
        <f>VALUE(_xlfn.TEXTBEFORE(Formatted!G38," ft"))</f>
        <v>59</v>
      </c>
      <c r="I38" s="11">
        <f t="shared" si="0"/>
        <v>1.3265306122448979</v>
      </c>
    </row>
    <row r="39" spans="2:9" x14ac:dyDescent="0.25">
      <c r="B39">
        <f>Formatted!A39</f>
        <v>38</v>
      </c>
      <c r="C39">
        <f>VALUE(_xlfn.TEXTBEFORE(Formatted!B39," mi"))</f>
        <v>0.72</v>
      </c>
      <c r="D39" s="10">
        <f>Formatted!C39</f>
        <v>1.6319444444444445E-3</v>
      </c>
      <c r="E39">
        <f>VALUE(_xlfn.TEXTBEFORE(Formatted!D39," W"))</f>
        <v>206</v>
      </c>
      <c r="F39">
        <f>VALUE(Formatted!E39)</f>
        <v>0.01</v>
      </c>
      <c r="G39">
        <f>VALUE(Formatted!F39)</f>
        <v>0.67</v>
      </c>
      <c r="H39">
        <f>VALUE(_xlfn.TEXTBEFORE(Formatted!G39," ft"))</f>
        <v>38</v>
      </c>
      <c r="I39" s="11">
        <f t="shared" si="0"/>
        <v>1.7520626019002641</v>
      </c>
    </row>
    <row r="40" spans="2:9" x14ac:dyDescent="0.25">
      <c r="B40">
        <f>Formatted!A40</f>
        <v>39</v>
      </c>
      <c r="C40">
        <f>VALUE(_xlfn.TEXTBEFORE(Formatted!B40," mi"))</f>
        <v>0.41</v>
      </c>
      <c r="D40" s="10">
        <f>Formatted!C40</f>
        <v>6.9444444444444447E-4</v>
      </c>
      <c r="E40">
        <f>VALUE(_xlfn.TEXTBEFORE(Formatted!D40," W"))</f>
        <v>117</v>
      </c>
      <c r="F40">
        <f>VALUE(Formatted!E40)</f>
        <v>-2.4299999999999999E-2</v>
      </c>
      <c r="G40">
        <f>VALUE(Formatted!F40)</f>
        <v>0.38</v>
      </c>
      <c r="H40">
        <f>VALUE(_xlfn.TEXTBEFORE(Formatted!G40," ft"))</f>
        <v>-52</v>
      </c>
      <c r="I40" s="11">
        <f t="shared" si="0"/>
        <v>0.24050219261258221</v>
      </c>
    </row>
    <row r="41" spans="2:9" x14ac:dyDescent="0.25">
      <c r="B41">
        <f>Formatted!A41</f>
        <v>40</v>
      </c>
      <c r="C41">
        <f>VALUE(_xlfn.TEXTBEFORE(Formatted!B41," mi"))</f>
        <v>1.36</v>
      </c>
      <c r="D41" s="10">
        <f>Formatted!C41</f>
        <v>3.1597222222222222E-3</v>
      </c>
      <c r="E41">
        <f>VALUE(_xlfn.TEXTBEFORE(Formatted!D41," W"))</f>
        <v>210</v>
      </c>
      <c r="F41">
        <f>VALUE(Formatted!E41)</f>
        <v>1.24E-2</v>
      </c>
      <c r="G41">
        <f>VALUE(Formatted!F41)</f>
        <v>0.68</v>
      </c>
      <c r="H41">
        <f>VALUE(_xlfn.TEXTBEFORE(Formatted!G41," ft"))</f>
        <v>89</v>
      </c>
      <c r="I41" s="11">
        <f t="shared" si="0"/>
        <v>3.5253099173553717</v>
      </c>
    </row>
    <row r="42" spans="2:9" x14ac:dyDescent="0.25">
      <c r="B42">
        <f>Formatted!A42</f>
        <v>41</v>
      </c>
      <c r="C42">
        <f>VALUE(_xlfn.TEXTBEFORE(Formatted!B42," mi"))</f>
        <v>0.77</v>
      </c>
      <c r="D42" s="10">
        <f>Formatted!C42</f>
        <v>1.4120370370370369E-3</v>
      </c>
      <c r="E42">
        <f>VALUE(_xlfn.TEXTBEFORE(Formatted!D42," W"))</f>
        <v>166</v>
      </c>
      <c r="F42">
        <f>VALUE(Formatted!E42)</f>
        <v>-1.1299999999999999E-2</v>
      </c>
      <c r="G42">
        <f>VALUE(Formatted!F42)</f>
        <v>0.54</v>
      </c>
      <c r="H42">
        <f>VALUE(_xlfn.TEXTBEFORE(Formatted!G42," ft"))</f>
        <v>-46</v>
      </c>
      <c r="I42" s="11">
        <f t="shared" si="0"/>
        <v>0.98440106069976197</v>
      </c>
    </row>
    <row r="43" spans="2:9" x14ac:dyDescent="0.25">
      <c r="B43">
        <f>Formatted!A43</f>
        <v>42</v>
      </c>
      <c r="C43">
        <f>VALUE(_xlfn.TEXTBEFORE(Formatted!B43," mi"))</f>
        <v>0.3</v>
      </c>
      <c r="D43" s="10">
        <f>Formatted!C43</f>
        <v>7.9861111111111105E-4</v>
      </c>
      <c r="E43">
        <f>VALUE(_xlfn.TEXTBEFORE(Formatted!D43," W"))</f>
        <v>230</v>
      </c>
      <c r="F43">
        <f>VALUE(Formatted!E43)</f>
        <v>2.47E-2</v>
      </c>
      <c r="G43">
        <f>VALUE(Formatted!F43)</f>
        <v>0.75</v>
      </c>
      <c r="H43">
        <f>VALUE(_xlfn.TEXTBEFORE(Formatted!G43," ft"))</f>
        <v>40</v>
      </c>
      <c r="I43" s="11">
        <f t="shared" si="0"/>
        <v>1.0688107887783211</v>
      </c>
    </row>
    <row r="44" spans="2:9" x14ac:dyDescent="0.25">
      <c r="B44">
        <f>Formatted!A44</f>
        <v>43</v>
      </c>
      <c r="C44">
        <f>VALUE(_xlfn.TEXTBEFORE(Formatted!B44," mi"))</f>
        <v>0.78</v>
      </c>
      <c r="D44" s="10">
        <f>Formatted!C44</f>
        <v>1.4930555555555556E-3</v>
      </c>
      <c r="E44">
        <f>VALUE(_xlfn.TEXTBEFORE(Formatted!D44," W"))</f>
        <v>174</v>
      </c>
      <c r="F44">
        <f>VALUE(Formatted!E44)</f>
        <v>-7.3000000000000001E-3</v>
      </c>
      <c r="G44">
        <f>VALUE(Formatted!F44)</f>
        <v>0.56000000000000005</v>
      </c>
      <c r="H44">
        <f>VALUE(_xlfn.TEXTBEFORE(Formatted!G44," ft"))</f>
        <v>-30</v>
      </c>
      <c r="I44" s="11">
        <f t="shared" si="0"/>
        <v>1.14362666554225</v>
      </c>
    </row>
    <row r="45" spans="2:9" x14ac:dyDescent="0.25">
      <c r="B45">
        <f>Formatted!A45</f>
        <v>44</v>
      </c>
      <c r="C45">
        <f>VALUE(_xlfn.TEXTBEFORE(Formatted!B45," mi"))</f>
        <v>1.59</v>
      </c>
      <c r="D45" s="10">
        <f>Formatted!C45</f>
        <v>3.3912037037037036E-3</v>
      </c>
      <c r="E45">
        <f>VALUE(_xlfn.TEXTBEFORE(Formatted!D45," W"))</f>
        <v>195</v>
      </c>
      <c r="F45">
        <f>VALUE(Formatted!E45)</f>
        <v>3.7000000000000002E-3</v>
      </c>
      <c r="G45">
        <f>VALUE(Formatted!F45)</f>
        <v>0.63</v>
      </c>
      <c r="H45">
        <f>VALUE(_xlfn.TEXTBEFORE(Formatted!G45," ft"))</f>
        <v>31</v>
      </c>
      <c r="I45" s="11">
        <f t="shared" si="0"/>
        <v>3.2623677053466014</v>
      </c>
    </row>
    <row r="46" spans="2:9" x14ac:dyDescent="0.25">
      <c r="B46">
        <f>Formatted!A46</f>
        <v>45</v>
      </c>
      <c r="C46">
        <f>VALUE(_xlfn.TEXTBEFORE(Formatted!B46," mi"))</f>
        <v>1.08</v>
      </c>
      <c r="D46" s="10">
        <f>Formatted!C46</f>
        <v>1.9212962962962962E-3</v>
      </c>
      <c r="E46">
        <f>VALUE(_xlfn.TEXTBEFORE(Formatted!D46," W"))</f>
        <v>160</v>
      </c>
      <c r="F46">
        <f>VALUE(Formatted!E46)</f>
        <v>-1.47E-2</v>
      </c>
      <c r="G46">
        <f>VALUE(Formatted!F46)</f>
        <v>0.52</v>
      </c>
      <c r="H46">
        <f>VALUE(_xlfn.TEXTBEFORE(Formatted!G46," ft"))</f>
        <v>-83</v>
      </c>
      <c r="I46" s="11">
        <f t="shared" si="0"/>
        <v>1.2443544911077378</v>
      </c>
    </row>
    <row r="47" spans="2:9" x14ac:dyDescent="0.25">
      <c r="B47">
        <f>Formatted!A47</f>
        <v>46</v>
      </c>
      <c r="C47">
        <f>VALUE(_xlfn.TEXTBEFORE(Formatted!B47," mi"))</f>
        <v>1.83</v>
      </c>
      <c r="D47" s="10">
        <f>Formatted!C47</f>
        <v>3.8888888888888883E-3</v>
      </c>
      <c r="E47">
        <f>VALUE(_xlfn.TEXTBEFORE(Formatted!D47," W"))</f>
        <v>194</v>
      </c>
      <c r="F47">
        <f>VALUE(Formatted!E47)</f>
        <v>3.0000000000000001E-3</v>
      </c>
      <c r="G47">
        <f>VALUE(Formatted!F47)</f>
        <v>0.63</v>
      </c>
      <c r="H47">
        <f>VALUE(_xlfn.TEXTBEFORE(Formatted!G47," ft"))</f>
        <v>29</v>
      </c>
      <c r="I47" s="11">
        <f t="shared" si="0"/>
        <v>3.7028728846910672</v>
      </c>
    </row>
    <row r="48" spans="2:9" x14ac:dyDescent="0.25">
      <c r="B48">
        <f>Formatted!A48</f>
        <v>47</v>
      </c>
      <c r="C48">
        <f>VALUE(_xlfn.TEXTBEFORE(Formatted!B48," mi"))</f>
        <v>1.72</v>
      </c>
      <c r="D48" s="10">
        <f>Formatted!C48</f>
        <v>3.2870370370370367E-3</v>
      </c>
      <c r="E48">
        <f>VALUE(_xlfn.TEXTBEFORE(Formatted!D48," W"))</f>
        <v>174</v>
      </c>
      <c r="F48">
        <f>VALUE(Formatted!E48)</f>
        <v>-7.4000000000000003E-3</v>
      </c>
      <c r="G48">
        <f>VALUE(Formatted!F48)</f>
        <v>0.56000000000000005</v>
      </c>
      <c r="H48">
        <f>VALUE(_xlfn.TEXTBEFORE(Formatted!G48," ft"))</f>
        <v>-67</v>
      </c>
      <c r="I48" s="11">
        <f t="shared" si="0"/>
        <v>2.5177517287906901</v>
      </c>
    </row>
    <row r="49" spans="2:9" x14ac:dyDescent="0.25">
      <c r="B49">
        <f>Formatted!A49</f>
        <v>48</v>
      </c>
      <c r="C49">
        <f>VALUE(_xlfn.TEXTBEFORE(Formatted!B49," mi"))</f>
        <v>3.64</v>
      </c>
      <c r="D49" s="10">
        <f>Formatted!C49</f>
        <v>7.3611111111111108E-3</v>
      </c>
      <c r="E49">
        <f>VALUE(_xlfn.TEXTBEFORE(Formatted!D49," W"))</f>
        <v>185</v>
      </c>
      <c r="F49">
        <f>VALUE(Formatted!E49)</f>
        <v>-1.6999999999999999E-3</v>
      </c>
      <c r="G49">
        <f>VALUE(Formatted!F49)</f>
        <v>0.6</v>
      </c>
      <c r="H49">
        <f>VALUE(_xlfn.TEXTBEFORE(Formatted!G49," ft"))</f>
        <v>-33</v>
      </c>
      <c r="I49" s="11">
        <f t="shared" si="0"/>
        <v>6.37377368302693</v>
      </c>
    </row>
    <row r="50" spans="2:9" x14ac:dyDescent="0.25">
      <c r="B50">
        <f>Formatted!A50</f>
        <v>49</v>
      </c>
      <c r="C50">
        <f>VALUE(_xlfn.TEXTBEFORE(Formatted!B50," mi"))</f>
        <v>2.21</v>
      </c>
      <c r="D50" s="10">
        <f>Formatted!C50</f>
        <v>4.8842592592592592E-3</v>
      </c>
      <c r="E50">
        <f>VALUE(_xlfn.TEXTBEFORE(Formatted!D50," W"))</f>
        <v>201</v>
      </c>
      <c r="F50">
        <f>VALUE(Formatted!E50)</f>
        <v>7.0000000000000001E-3</v>
      </c>
      <c r="G50">
        <f>VALUE(Formatted!F50)</f>
        <v>0.65</v>
      </c>
      <c r="H50">
        <f>VALUE(_xlfn.TEXTBEFORE(Formatted!G50," ft"))</f>
        <v>81</v>
      </c>
      <c r="I50" s="11">
        <f t="shared" si="0"/>
        <v>4.9922995024456069</v>
      </c>
    </row>
    <row r="51" spans="2:9" x14ac:dyDescent="0.25">
      <c r="B51">
        <f>Formatted!A51</f>
        <v>50</v>
      </c>
      <c r="C51">
        <f>VALUE(_xlfn.TEXTBEFORE(Formatted!B51," mi"))</f>
        <v>0.74</v>
      </c>
      <c r="D51" s="10">
        <f>Formatted!C51</f>
        <v>1.3773148148148147E-3</v>
      </c>
      <c r="E51">
        <f>VALUE(_xlfn.TEXTBEFORE(Formatted!D51," W"))</f>
        <v>167</v>
      </c>
      <c r="F51">
        <f>VALUE(Formatted!E51)</f>
        <v>-1.0699999999999999E-2</v>
      </c>
      <c r="G51">
        <f>VALUE(Formatted!F51)</f>
        <v>0.54</v>
      </c>
      <c r="H51">
        <f>VALUE(_xlfn.TEXTBEFORE(Formatted!G51," ft"))</f>
        <v>-42</v>
      </c>
      <c r="I51" s="11">
        <f t="shared" si="0"/>
        <v>0.97179793060474895</v>
      </c>
    </row>
    <row r="52" spans="2:9" x14ac:dyDescent="0.25">
      <c r="B52">
        <f>Formatted!A52</f>
        <v>51</v>
      </c>
      <c r="C52">
        <f>VALUE(_xlfn.TEXTBEFORE(Formatted!B52," mi"))</f>
        <v>2.56</v>
      </c>
      <c r="D52" s="10">
        <f>Formatted!C52</f>
        <v>5.3009259259259251E-3</v>
      </c>
      <c r="E52">
        <f>VALUE(_xlfn.TEXTBEFORE(Formatted!D52," W"))</f>
        <v>189</v>
      </c>
      <c r="F52">
        <f>VALUE(Formatted!E52)</f>
        <v>6.9999999999999999E-4</v>
      </c>
      <c r="G52">
        <f>VALUE(Formatted!F52)</f>
        <v>0.61</v>
      </c>
      <c r="H52">
        <f>VALUE(_xlfn.TEXTBEFORE(Formatted!G52," ft"))</f>
        <v>10</v>
      </c>
      <c r="I52" s="11">
        <f t="shared" si="0"/>
        <v>4.790547520661157</v>
      </c>
    </row>
    <row r="53" spans="2:9" x14ac:dyDescent="0.25">
      <c r="B53">
        <f>Formatted!A53</f>
        <v>52</v>
      </c>
      <c r="C53">
        <f>VALUE(_xlfn.TEXTBEFORE(Formatted!B53," mi"))</f>
        <v>1.1100000000000001</v>
      </c>
      <c r="D53" s="10">
        <f>Formatted!C53</f>
        <v>2.627314814814815E-3</v>
      </c>
      <c r="E53">
        <f>VALUE(_xlfn.TEXTBEFORE(Formatted!D53," W"))</f>
        <v>212</v>
      </c>
      <c r="F53">
        <f>VALUE(Formatted!E53)</f>
        <v>1.37E-2</v>
      </c>
      <c r="G53">
        <f>VALUE(Formatted!F53)</f>
        <v>0.69</v>
      </c>
      <c r="H53">
        <f>VALUE(_xlfn.TEXTBEFORE(Formatted!G53," ft"))</f>
        <v>80</v>
      </c>
      <c r="I53" s="11">
        <f t="shared" si="0"/>
        <v>2.9874018477914586</v>
      </c>
    </row>
    <row r="54" spans="2:9" x14ac:dyDescent="0.25">
      <c r="B54">
        <f>Formatted!A54</f>
        <v>53</v>
      </c>
      <c r="C54">
        <f>VALUE(_xlfn.TEXTBEFORE(Formatted!B54," mi"))</f>
        <v>2.5099999999999998</v>
      </c>
      <c r="D54" s="10">
        <f>Formatted!C54</f>
        <v>5.0925925925925921E-3</v>
      </c>
      <c r="E54">
        <f>VALUE(_xlfn.TEXTBEFORE(Formatted!D54," W"))</f>
        <v>185</v>
      </c>
      <c r="F54">
        <f>VALUE(Formatted!E54)</f>
        <v>-1.4E-3</v>
      </c>
      <c r="G54">
        <f>VALUE(Formatted!F54)</f>
        <v>0.6</v>
      </c>
      <c r="H54">
        <f>VALUE(_xlfn.TEXTBEFORE(Formatted!G54," ft"))</f>
        <v>-18</v>
      </c>
      <c r="I54" s="11">
        <f t="shared" si="0"/>
        <v>4.4095289631003922</v>
      </c>
    </row>
    <row r="55" spans="2:9" x14ac:dyDescent="0.25">
      <c r="B55">
        <f>Formatted!A55</f>
        <v>54</v>
      </c>
      <c r="C55">
        <f>VALUE(_xlfn.TEXTBEFORE(Formatted!B55," mi"))</f>
        <v>0.69</v>
      </c>
      <c r="D55" s="10">
        <f>Formatted!C55</f>
        <v>1.1574074074074073E-3</v>
      </c>
      <c r="E55">
        <f>VALUE(_xlfn.TEXTBEFORE(Formatted!D55," W"))</f>
        <v>37</v>
      </c>
      <c r="F55">
        <f>VALUE(Formatted!E55)</f>
        <v>-3.5000000000000003E-2</v>
      </c>
      <c r="G55">
        <f>VALUE(Formatted!F55)</f>
        <v>0.12</v>
      </c>
      <c r="H55">
        <f>VALUE(_xlfn.TEXTBEFORE(Formatted!G55," ft"))</f>
        <v>-128</v>
      </c>
      <c r="I55" s="11">
        <f t="shared" si="0"/>
        <v>4.0086626937276292E-2</v>
      </c>
    </row>
    <row r="56" spans="2:9" x14ac:dyDescent="0.25">
      <c r="B56">
        <f>Formatted!A56</f>
        <v>55</v>
      </c>
      <c r="C56">
        <f>VALUE(_xlfn.TEXTBEFORE(Formatted!B56," mi"))</f>
        <v>0.66</v>
      </c>
      <c r="D56" s="10">
        <f>Formatted!C56</f>
        <v>1.3310185185185185E-3</v>
      </c>
      <c r="E56">
        <f>VALUE(_xlfn.TEXTBEFORE(Formatted!D56," W"))</f>
        <v>184</v>
      </c>
      <c r="F56">
        <f>VALUE(Formatted!E56)</f>
        <v>-2E-3</v>
      </c>
      <c r="G56">
        <f>VALUE(Formatted!F56)</f>
        <v>0.6</v>
      </c>
      <c r="H56">
        <f>VALUE(_xlfn.TEXTBEFORE(Formatted!G56," ft"))</f>
        <v>-7</v>
      </c>
      <c r="I56" s="11">
        <f t="shared" si="0"/>
        <v>1.1400648413635426</v>
      </c>
    </row>
    <row r="57" spans="2:9" x14ac:dyDescent="0.25">
      <c r="B57">
        <f>Formatted!A57</f>
        <v>56</v>
      </c>
      <c r="C57">
        <f>VALUE(_xlfn.TEXTBEFORE(Formatted!B57," mi"))</f>
        <v>0.5</v>
      </c>
      <c r="D57" s="10">
        <f>Formatted!C57</f>
        <v>1.3888888888888889E-3</v>
      </c>
      <c r="E57">
        <f>VALUE(_xlfn.TEXTBEFORE(Formatted!D57," W"))</f>
        <v>235</v>
      </c>
      <c r="F57">
        <f>VALUE(Formatted!E57)</f>
        <v>2.8500000000000001E-2</v>
      </c>
      <c r="G57">
        <f>VALUE(Formatted!F57)</f>
        <v>0.76</v>
      </c>
      <c r="H57">
        <f>VALUE(_xlfn.TEXTBEFORE(Formatted!G57," ft"))</f>
        <v>76</v>
      </c>
      <c r="I57" s="11">
        <f t="shared" si="0"/>
        <v>1.9404972732894814</v>
      </c>
    </row>
    <row r="58" spans="2:9" x14ac:dyDescent="0.25">
      <c r="B58">
        <f>Formatted!A58</f>
        <v>57</v>
      </c>
      <c r="C58">
        <f>VALUE(_xlfn.TEXTBEFORE(Formatted!B58," mi"))</f>
        <v>0.96</v>
      </c>
      <c r="D58" s="10">
        <f>Formatted!C58</f>
        <v>1.9328703703703704E-3</v>
      </c>
      <c r="E58">
        <f>VALUE(_xlfn.TEXTBEFORE(Formatted!D58," W"))</f>
        <v>183</v>
      </c>
      <c r="F58">
        <f>VALUE(Formatted!E58)</f>
        <v>-2.5000000000000001E-3</v>
      </c>
      <c r="G58">
        <f>VALUE(Formatted!F58)</f>
        <v>0.59</v>
      </c>
      <c r="H58">
        <f>VALUE(_xlfn.TEXTBEFORE(Formatted!G58," ft"))</f>
        <v>-12</v>
      </c>
      <c r="I58" s="11">
        <f t="shared" si="0"/>
        <v>1.6376259698094113</v>
      </c>
    </row>
    <row r="59" spans="2:9" x14ac:dyDescent="0.25">
      <c r="B59">
        <f>Formatted!A59</f>
        <v>58</v>
      </c>
      <c r="C59">
        <f>VALUE(_xlfn.TEXTBEFORE(Formatted!B59," mi"))</f>
        <v>0.85</v>
      </c>
      <c r="D59" s="10">
        <f>Formatted!C59</f>
        <v>1.4467592592592594E-3</v>
      </c>
      <c r="E59">
        <f>VALUE(_xlfn.TEXTBEFORE(Formatted!D59," W"))</f>
        <v>148</v>
      </c>
      <c r="F59">
        <f>VALUE(Formatted!E59)</f>
        <v>-0.02</v>
      </c>
      <c r="G59">
        <f>VALUE(Formatted!F59)</f>
        <v>0.48</v>
      </c>
      <c r="H59">
        <f>VALUE(_xlfn.TEXTBEFORE(Formatted!G59," ft"))</f>
        <v>-89</v>
      </c>
      <c r="I59" s="11">
        <f t="shared" si="0"/>
        <v>0.80173253874552564</v>
      </c>
    </row>
    <row r="60" spans="2:9" x14ac:dyDescent="0.25">
      <c r="B60">
        <f>Formatted!A60</f>
        <v>59</v>
      </c>
      <c r="C60">
        <f>VALUE(_xlfn.TEXTBEFORE(Formatted!B60," mi"))</f>
        <v>3.92</v>
      </c>
      <c r="D60" s="10">
        <f>Formatted!C60</f>
        <v>8.6805555555555559E-3</v>
      </c>
      <c r="E60">
        <f>VALUE(_xlfn.TEXTBEFORE(Formatted!D60," W"))</f>
        <v>201</v>
      </c>
      <c r="F60">
        <f>VALUE(Formatted!E60)</f>
        <v>7.1999999999999998E-3</v>
      </c>
      <c r="G60">
        <f>VALUE(Formatted!F60)</f>
        <v>0.65</v>
      </c>
      <c r="H60">
        <f>VALUE(_xlfn.TEXTBEFORE(Formatted!G60," ft"))</f>
        <v>149</v>
      </c>
      <c r="I60" s="11">
        <f t="shared" si="0"/>
        <v>8.8725702057682589</v>
      </c>
    </row>
    <row r="61" spans="2:9" x14ac:dyDescent="0.25">
      <c r="B61">
        <f>Formatted!A61</f>
        <v>60</v>
      </c>
      <c r="C61">
        <f>VALUE(_xlfn.TEXTBEFORE(Formatted!B61," mi"))</f>
        <v>2.98</v>
      </c>
      <c r="D61" s="10">
        <f>Formatted!C61</f>
        <v>5.9259259259259256E-3</v>
      </c>
      <c r="E61">
        <f>VALUE(_xlfn.TEXTBEFORE(Formatted!D61," W"))</f>
        <v>181</v>
      </c>
      <c r="F61">
        <f>VALUE(Formatted!E61)</f>
        <v>-3.5999999999999999E-3</v>
      </c>
      <c r="G61">
        <f>VALUE(Formatted!F61)</f>
        <v>0.59</v>
      </c>
      <c r="H61">
        <f>VALUE(_xlfn.TEXTBEFORE(Formatted!G61," ft"))</f>
        <v>-57</v>
      </c>
      <c r="I61" s="11">
        <f t="shared" si="0"/>
        <v>4.911602106407301</v>
      </c>
    </row>
    <row r="62" spans="2:9" x14ac:dyDescent="0.25">
      <c r="B62">
        <f>Formatted!A62</f>
        <v>61</v>
      </c>
      <c r="C62">
        <f>VALUE(_xlfn.TEXTBEFORE(Formatted!B62," mi"))</f>
        <v>2.98</v>
      </c>
      <c r="D62" s="10">
        <f>Formatted!C62</f>
        <v>5.6134259259259271E-3</v>
      </c>
      <c r="E62">
        <f>VALUE(_xlfn.TEXTBEFORE(Formatted!D62," W"))</f>
        <v>171</v>
      </c>
      <c r="F62">
        <f>VALUE(Formatted!E62)</f>
        <v>-8.9999999999999993E-3</v>
      </c>
      <c r="G62">
        <f>VALUE(Formatted!F62)</f>
        <v>0.56000000000000005</v>
      </c>
      <c r="H62">
        <f>VALUE(_xlfn.TEXTBEFORE(Formatted!G62," ft"))</f>
        <v>-142</v>
      </c>
      <c r="I62" s="11">
        <f t="shared" si="0"/>
        <v>4.1526949106088722</v>
      </c>
    </row>
    <row r="63" spans="2:9" x14ac:dyDescent="0.25">
      <c r="B63">
        <f>Formatted!A63</f>
        <v>62</v>
      </c>
      <c r="C63">
        <f>VALUE(_xlfn.TEXTBEFORE(Formatted!B63," mi"))</f>
        <v>0.7</v>
      </c>
      <c r="D63" s="10">
        <f>Formatted!C63</f>
        <v>1.4351851851851854E-3</v>
      </c>
      <c r="E63">
        <f>VALUE(_xlfn.TEXTBEFORE(Formatted!D63," W"))</f>
        <v>187</v>
      </c>
      <c r="F63">
        <f>VALUE(Formatted!E63)</f>
        <v>-4.0000000000000002E-4</v>
      </c>
      <c r="G63">
        <f>VALUE(Formatted!F63)</f>
        <v>0.61</v>
      </c>
      <c r="H63">
        <f>VALUE(_xlfn.TEXTBEFORE(Formatted!G63," ft"))</f>
        <v>-1</v>
      </c>
      <c r="I63" s="11">
        <f t="shared" si="0"/>
        <v>1.2696995464852607</v>
      </c>
    </row>
    <row r="64" spans="2:9" x14ac:dyDescent="0.25">
      <c r="B64">
        <f>Formatted!A64</f>
        <v>63</v>
      </c>
      <c r="C64">
        <f>VALUE(_xlfn.TEXTBEFORE(Formatted!B64," mi"))</f>
        <v>0.52</v>
      </c>
      <c r="D64" s="10">
        <f>Formatted!C64</f>
        <v>1.4120370370370369E-3</v>
      </c>
      <c r="E64">
        <f>VALUE(_xlfn.TEXTBEFORE(Formatted!D64," W"))</f>
        <v>234</v>
      </c>
      <c r="F64">
        <f>VALUE(Formatted!E64)</f>
        <v>2.75E-2</v>
      </c>
      <c r="G64">
        <f>VALUE(Formatted!F64)</f>
        <v>0.76</v>
      </c>
      <c r="H64">
        <f>VALUE(_xlfn.TEXTBEFORE(Formatted!G64," ft"))</f>
        <v>75</v>
      </c>
      <c r="I64" s="11">
        <f t="shared" si="0"/>
        <v>1.9560844999156686</v>
      </c>
    </row>
    <row r="65" spans="1:9" x14ac:dyDescent="0.25">
      <c r="B65">
        <f>Formatted!A65</f>
        <v>64</v>
      </c>
      <c r="C65">
        <f>VALUE(_xlfn.TEXTBEFORE(Formatted!B65," mi"))</f>
        <v>2.12</v>
      </c>
      <c r="D65" s="10">
        <f>Formatted!C65</f>
        <v>4.6527777777777774E-3</v>
      </c>
      <c r="E65">
        <f>VALUE(_xlfn.TEXTBEFORE(Formatted!D65," W"))</f>
        <v>199</v>
      </c>
      <c r="F65">
        <f>VALUE(Formatted!E65)</f>
        <v>6.1000000000000004E-3</v>
      </c>
      <c r="G65">
        <f>VALUE(Formatted!F65)</f>
        <v>0.65</v>
      </c>
      <c r="H65">
        <f>VALUE(_xlfn.TEXTBEFORE(Formatted!G65," ft"))</f>
        <v>69</v>
      </c>
      <c r="I65" s="11">
        <f t="shared" si="0"/>
        <v>4.6615277309270811</v>
      </c>
    </row>
    <row r="66" spans="1:9" x14ac:dyDescent="0.25">
      <c r="B66">
        <f>Formatted!A66</f>
        <v>65</v>
      </c>
      <c r="C66">
        <f>VALUE(_xlfn.TEXTBEFORE(Formatted!B66," mi"))</f>
        <v>2.0099999999999998</v>
      </c>
      <c r="D66" s="10">
        <f>Formatted!C66</f>
        <v>3.9814814814814817E-3</v>
      </c>
      <c r="E66">
        <f>VALUE(_xlfn.TEXTBEFORE(Formatted!D66," W"))</f>
        <v>181</v>
      </c>
      <c r="F66">
        <f>VALUE(Formatted!E66)</f>
        <v>-3.5999999999999999E-3</v>
      </c>
      <c r="G66">
        <f>VALUE(Formatted!F66)</f>
        <v>0.59</v>
      </c>
      <c r="H66">
        <f>VALUE(_xlfn.TEXTBEFORE(Formatted!G66," ft"))</f>
        <v>-38</v>
      </c>
      <c r="I66" s="11">
        <f t="shared" si="0"/>
        <v>3.2999826652424056</v>
      </c>
    </row>
    <row r="67" spans="1:9" x14ac:dyDescent="0.25">
      <c r="B67">
        <f>Formatted!A67</f>
        <v>66</v>
      </c>
      <c r="C67">
        <f>VALUE(_xlfn.TEXTBEFORE(Formatted!B67," mi"))</f>
        <v>0.45</v>
      </c>
      <c r="D67" s="10">
        <f>Formatted!C67</f>
        <v>7.5231481481481471E-4</v>
      </c>
      <c r="E67">
        <f>VALUE(_xlfn.TEXTBEFORE(Formatted!D67," W"))</f>
        <v>94</v>
      </c>
      <c r="F67">
        <f>VALUE(Formatted!E67)</f>
        <v>-2.7400000000000001E-2</v>
      </c>
      <c r="G67">
        <f>VALUE(Formatted!F67)</f>
        <v>0.31</v>
      </c>
      <c r="H67">
        <f>VALUE(_xlfn.TEXTBEFORE(Formatted!G67," ft"))</f>
        <v>-64</v>
      </c>
      <c r="I67" s="11">
        <f t="shared" ref="I67" si="1">(60*MINUTE(D67)+SECOND(D67))*E67*(E67/$L$1)/$L$1/3600*100</f>
        <v>0.168176430351755</v>
      </c>
    </row>
    <row r="68" spans="1:9" x14ac:dyDescent="0.25">
      <c r="A68" t="s">
        <v>134</v>
      </c>
      <c r="C68">
        <f>SUM(C2:C67)</f>
        <v>100.03</v>
      </c>
      <c r="D68" s="10">
        <f>SUM(D2:D67)</f>
        <v>0.20711805555555562</v>
      </c>
      <c r="E68" s="11">
        <f>AVERAGE(E2:E67)</f>
        <v>181.4848484848485</v>
      </c>
      <c r="H68" s="11">
        <f>SUM(H2:H67)</f>
        <v>-47</v>
      </c>
      <c r="I68" s="11">
        <f>SUM(I2:I67)</f>
        <v>187.75021199940034</v>
      </c>
    </row>
    <row r="69" spans="1:9" x14ac:dyDescent="0.25">
      <c r="D69" s="10"/>
    </row>
    <row r="70" spans="1:9" x14ac:dyDescent="0.25">
      <c r="D70" s="10"/>
      <c r="I70" s="11"/>
    </row>
    <row r="71" spans="1:9" x14ac:dyDescent="0.25">
      <c r="D71" s="10"/>
    </row>
    <row r="72" spans="1:9" x14ac:dyDescent="0.25">
      <c r="D72" s="10"/>
    </row>
    <row r="73" spans="1:9" x14ac:dyDescent="0.25">
      <c r="D73" s="10"/>
    </row>
    <row r="74" spans="1:9" x14ac:dyDescent="0.25">
      <c r="D74" s="10"/>
    </row>
    <row r="75" spans="1:9" x14ac:dyDescent="0.25">
      <c r="D75" s="10"/>
    </row>
    <row r="76" spans="1:9" x14ac:dyDescent="0.25">
      <c r="D76" s="10"/>
    </row>
    <row r="77" spans="1:9" x14ac:dyDescent="0.25">
      <c r="D77" s="10"/>
    </row>
    <row r="78" spans="1:9" x14ac:dyDescent="0.25">
      <c r="D78" s="10"/>
    </row>
    <row r="79" spans="1:9" x14ac:dyDescent="0.25">
      <c r="D79" s="10"/>
    </row>
    <row r="80" spans="1:9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  <row r="90" spans="4:4" x14ac:dyDescent="0.25">
      <c r="D90" s="10"/>
    </row>
    <row r="91" spans="4:4" x14ac:dyDescent="0.25">
      <c r="D91" s="10"/>
    </row>
    <row r="92" spans="4:4" x14ac:dyDescent="0.25">
      <c r="D92" s="10"/>
    </row>
    <row r="93" spans="4:4" x14ac:dyDescent="0.25">
      <c r="D93" s="10"/>
    </row>
    <row r="94" spans="4:4" x14ac:dyDescent="0.25">
      <c r="D94" s="10"/>
    </row>
    <row r="95" spans="4:4" x14ac:dyDescent="0.25">
      <c r="D95" s="10"/>
    </row>
    <row r="96" spans="4:4" x14ac:dyDescent="0.25">
      <c r="D96" s="10"/>
    </row>
    <row r="97" spans="4:4" x14ac:dyDescent="0.25">
      <c r="D97" s="10"/>
    </row>
    <row r="98" spans="4:4" x14ac:dyDescent="0.25">
      <c r="D98" s="10"/>
    </row>
    <row r="99" spans="4:4" x14ac:dyDescent="0.25">
      <c r="D99" s="10"/>
    </row>
    <row r="100" spans="4:4" x14ac:dyDescent="0.25">
      <c r="D100" s="10"/>
    </row>
    <row r="101" spans="4:4" x14ac:dyDescent="0.25">
      <c r="D101" s="10"/>
    </row>
    <row r="102" spans="4:4" x14ac:dyDescent="0.25">
      <c r="D102" s="10"/>
    </row>
    <row r="103" spans="4:4" x14ac:dyDescent="0.25">
      <c r="D103" s="10"/>
    </row>
    <row r="104" spans="4:4" x14ac:dyDescent="0.25">
      <c r="D104" s="10"/>
    </row>
    <row r="105" spans="4:4" x14ac:dyDescent="0.25">
      <c r="D105" s="10"/>
    </row>
    <row r="106" spans="4:4" x14ac:dyDescent="0.25">
      <c r="D106" s="10"/>
    </row>
    <row r="107" spans="4:4" x14ac:dyDescent="0.25">
      <c r="D107" s="10"/>
    </row>
    <row r="108" spans="4:4" x14ac:dyDescent="0.25">
      <c r="D108" s="10"/>
    </row>
    <row r="109" spans="4:4" x14ac:dyDescent="0.25">
      <c r="D109" s="10"/>
    </row>
    <row r="110" spans="4:4" x14ac:dyDescent="0.25">
      <c r="D110" s="10"/>
    </row>
    <row r="111" spans="4:4" x14ac:dyDescent="0.25">
      <c r="D111" s="10"/>
    </row>
    <row r="112" spans="4:4" x14ac:dyDescent="0.25">
      <c r="D112" s="10"/>
    </row>
    <row r="113" spans="4:4" x14ac:dyDescent="0.25">
      <c r="D113" s="10"/>
    </row>
    <row r="114" spans="4:4" x14ac:dyDescent="0.25">
      <c r="D114" s="10"/>
    </row>
    <row r="115" spans="4:4" x14ac:dyDescent="0.25">
      <c r="D115" s="10"/>
    </row>
    <row r="116" spans="4:4" x14ac:dyDescent="0.25">
      <c r="D116" s="10"/>
    </row>
    <row r="117" spans="4:4" x14ac:dyDescent="0.25">
      <c r="D117" s="10"/>
    </row>
    <row r="118" spans="4:4" x14ac:dyDescent="0.25">
      <c r="D118" s="10"/>
    </row>
    <row r="119" spans="4:4" x14ac:dyDescent="0.25">
      <c r="D119" s="10"/>
    </row>
    <row r="120" spans="4:4" x14ac:dyDescent="0.25">
      <c r="D120" s="10"/>
    </row>
    <row r="121" spans="4:4" x14ac:dyDescent="0.25">
      <c r="D121" s="10"/>
    </row>
    <row r="122" spans="4:4" x14ac:dyDescent="0.25">
      <c r="D122" s="10"/>
    </row>
    <row r="123" spans="4:4" x14ac:dyDescent="0.25">
      <c r="D123" s="10"/>
    </row>
    <row r="124" spans="4:4" x14ac:dyDescent="0.25">
      <c r="D124" s="10"/>
    </row>
    <row r="125" spans="4:4" x14ac:dyDescent="0.25">
      <c r="D125" s="10"/>
    </row>
    <row r="126" spans="4:4" x14ac:dyDescent="0.25">
      <c r="D126" s="10"/>
    </row>
    <row r="127" spans="4:4" x14ac:dyDescent="0.25">
      <c r="D127" s="10"/>
    </row>
    <row r="128" spans="4:4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F87C-6B05-48F7-9DAC-5E64FAA08DC7}">
  <dimension ref="A1:BK76"/>
  <sheetViews>
    <sheetView topLeftCell="A22" workbookViewId="0">
      <selection activeCell="W10" sqref="W10:W75"/>
    </sheetView>
  </sheetViews>
  <sheetFormatPr defaultRowHeight="15" x14ac:dyDescent="0.25"/>
  <cols>
    <col min="1" max="1" width="10" bestFit="1" customWidth="1"/>
    <col min="2" max="2" width="13.28515625" bestFit="1" customWidth="1"/>
    <col min="3" max="3" width="13.42578125" bestFit="1" customWidth="1"/>
    <col min="4" max="4" width="17.28515625" bestFit="1" customWidth="1"/>
    <col min="5" max="5" width="10" bestFit="1" customWidth="1"/>
    <col min="6" max="6" width="7" bestFit="1" customWidth="1"/>
    <col min="7" max="7" width="17.28515625" bestFit="1" customWidth="1"/>
    <col min="8" max="8" width="11" bestFit="1" customWidth="1"/>
    <col min="9" max="9" width="7" bestFit="1" customWidth="1"/>
    <col min="10" max="10" width="24.28515625" bestFit="1" customWidth="1"/>
    <col min="11" max="11" width="7.5703125" bestFit="1" customWidth="1"/>
    <col min="12" max="12" width="7" bestFit="1" customWidth="1"/>
    <col min="13" max="13" width="24.85546875" bestFit="1" customWidth="1"/>
    <col min="14" max="14" width="40.42578125" bestFit="1" customWidth="1"/>
    <col min="15" max="15" width="7" bestFit="1" customWidth="1"/>
    <col min="16" max="16" width="24.85546875" bestFit="1" customWidth="1"/>
    <col min="17" max="17" width="7.5703125" bestFit="1" customWidth="1"/>
    <col min="18" max="18" width="7" bestFit="1" customWidth="1"/>
    <col min="19" max="19" width="13.7109375" bestFit="1" customWidth="1"/>
    <col min="20" max="20" width="7.5703125" bestFit="1" customWidth="1"/>
    <col min="21" max="21" width="7" bestFit="1" customWidth="1"/>
    <col min="22" max="22" width="14.85546875" bestFit="1" customWidth="1"/>
    <col min="23" max="23" width="7.5703125" bestFit="1" customWidth="1"/>
    <col min="24" max="24" width="7" bestFit="1" customWidth="1"/>
    <col min="25" max="25" width="17.28515625" bestFit="1" customWidth="1"/>
    <col min="26" max="26" width="7.5703125" bestFit="1" customWidth="1"/>
    <col min="27" max="27" width="7" bestFit="1" customWidth="1"/>
    <col min="28" max="28" width="14.5703125" bestFit="1" customWidth="1"/>
    <col min="29" max="29" width="7.5703125" bestFit="1" customWidth="1"/>
    <col min="30" max="30" width="7" bestFit="1" customWidth="1"/>
    <col min="31" max="31" width="15.7109375" bestFit="1" customWidth="1"/>
    <col min="32" max="32" width="8.5703125" bestFit="1" customWidth="1"/>
    <col min="33" max="33" width="8" bestFit="1" customWidth="1"/>
    <col min="34" max="34" width="19.28515625" bestFit="1" customWidth="1"/>
    <col min="35" max="35" width="8.5703125" bestFit="1" customWidth="1"/>
    <col min="36" max="36" width="8" bestFit="1" customWidth="1"/>
    <col min="37" max="37" width="16.42578125" bestFit="1" customWidth="1"/>
    <col min="38" max="38" width="8.5703125" bestFit="1" customWidth="1"/>
    <col min="39" max="39" width="8" bestFit="1" customWidth="1"/>
    <col min="40" max="40" width="13.7109375" bestFit="1" customWidth="1"/>
    <col min="41" max="41" width="8.5703125" bestFit="1" customWidth="1"/>
    <col min="42" max="42" width="8" bestFit="1" customWidth="1"/>
    <col min="43" max="43" width="11.28515625" bestFit="1" customWidth="1"/>
    <col min="44" max="44" width="8.5703125" bestFit="1" customWidth="1"/>
    <col min="45" max="45" width="8" bestFit="1" customWidth="1"/>
    <col min="46" max="46" width="8.85546875" bestFit="1" customWidth="1"/>
    <col min="47" max="47" width="8.5703125" bestFit="1" customWidth="1"/>
    <col min="48" max="48" width="8" bestFit="1" customWidth="1"/>
    <col min="49" max="49" width="10.85546875" bestFit="1" customWidth="1"/>
    <col min="50" max="50" width="8.5703125" bestFit="1" customWidth="1"/>
    <col min="51" max="51" width="8" bestFit="1" customWidth="1"/>
    <col min="52" max="52" width="9.28515625" bestFit="1" customWidth="1"/>
    <col min="53" max="53" width="8.5703125" bestFit="1" customWidth="1"/>
    <col min="54" max="54" width="8" bestFit="1" customWidth="1"/>
    <col min="55" max="55" width="9.28515625" bestFit="1" customWidth="1"/>
    <col min="56" max="56" width="8.5703125" bestFit="1" customWidth="1"/>
    <col min="57" max="57" width="8" bestFit="1" customWidth="1"/>
    <col min="58" max="58" width="9.28515625" bestFit="1" customWidth="1"/>
    <col min="59" max="59" width="8.5703125" bestFit="1" customWidth="1"/>
    <col min="60" max="60" width="8" bestFit="1" customWidth="1"/>
    <col min="61" max="61" width="9.28515625" bestFit="1" customWidth="1"/>
    <col min="62" max="62" width="8.5703125" bestFit="1" customWidth="1"/>
    <col min="63" max="63" width="8" bestFit="1" customWidth="1"/>
  </cols>
  <sheetData>
    <row r="1" spans="1:63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</row>
    <row r="2" spans="1:63" x14ac:dyDescent="0.25">
      <c r="A2" t="s">
        <v>198</v>
      </c>
      <c r="B2">
        <v>0</v>
      </c>
      <c r="C2" t="s">
        <v>199</v>
      </c>
      <c r="D2" t="s">
        <v>200</v>
      </c>
      <c r="E2">
        <v>1</v>
      </c>
      <c r="G2" t="s">
        <v>201</v>
      </c>
      <c r="H2">
        <v>1</v>
      </c>
      <c r="J2" t="s">
        <v>202</v>
      </c>
      <c r="K2">
        <v>1</v>
      </c>
      <c r="M2" t="s">
        <v>203</v>
      </c>
      <c r="N2">
        <v>1</v>
      </c>
      <c r="P2" t="s">
        <v>204</v>
      </c>
      <c r="Q2">
        <v>1</v>
      </c>
      <c r="S2" t="s">
        <v>205</v>
      </c>
      <c r="T2">
        <v>1</v>
      </c>
      <c r="V2" t="s">
        <v>206</v>
      </c>
      <c r="W2">
        <v>1</v>
      </c>
    </row>
    <row r="3" spans="1:63" x14ac:dyDescent="0.25">
      <c r="A3" t="s">
        <v>207</v>
      </c>
      <c r="B3">
        <v>0</v>
      </c>
      <c r="C3" t="s">
        <v>199</v>
      </c>
      <c r="D3" t="s">
        <v>200</v>
      </c>
      <c r="E3">
        <v>725733357</v>
      </c>
      <c r="G3" t="s">
        <v>201</v>
      </c>
      <c r="H3">
        <v>1061217486</v>
      </c>
      <c r="J3" t="s">
        <v>203</v>
      </c>
      <c r="K3">
        <v>1</v>
      </c>
      <c r="M3" t="s">
        <v>208</v>
      </c>
      <c r="N3">
        <v>65534</v>
      </c>
      <c r="P3" t="s">
        <v>206</v>
      </c>
      <c r="Q3">
        <v>5</v>
      </c>
    </row>
    <row r="4" spans="1:63" x14ac:dyDescent="0.25">
      <c r="A4" t="s">
        <v>198</v>
      </c>
      <c r="B4">
        <v>0</v>
      </c>
      <c r="C4" t="s">
        <v>209</v>
      </c>
      <c r="D4" t="s">
        <v>202</v>
      </c>
      <c r="E4">
        <v>20</v>
      </c>
      <c r="G4" t="s">
        <v>210</v>
      </c>
      <c r="H4">
        <v>1</v>
      </c>
      <c r="J4" t="s">
        <v>211</v>
      </c>
      <c r="K4">
        <v>1</v>
      </c>
    </row>
    <row r="5" spans="1:63" x14ac:dyDescent="0.25">
      <c r="A5" t="s">
        <v>207</v>
      </c>
      <c r="B5">
        <v>0</v>
      </c>
      <c r="C5" t="s">
        <v>209</v>
      </c>
      <c r="D5" t="s">
        <v>210</v>
      </c>
      <c r="E5">
        <v>0</v>
      </c>
      <c r="G5" t="s">
        <v>211</v>
      </c>
      <c r="H5">
        <v>0</v>
      </c>
    </row>
    <row r="6" spans="1:63" x14ac:dyDescent="0.25">
      <c r="A6" t="s">
        <v>198</v>
      </c>
      <c r="B6">
        <v>0</v>
      </c>
      <c r="C6" t="s">
        <v>212</v>
      </c>
      <c r="D6" t="s">
        <v>213</v>
      </c>
      <c r="E6">
        <v>1</v>
      </c>
      <c r="G6" t="s">
        <v>202</v>
      </c>
      <c r="H6">
        <v>1</v>
      </c>
      <c r="J6" t="s">
        <v>214</v>
      </c>
      <c r="K6">
        <v>68</v>
      </c>
      <c r="M6" t="s">
        <v>202</v>
      </c>
      <c r="N6">
        <v>1</v>
      </c>
      <c r="P6" t="s">
        <v>202</v>
      </c>
      <c r="Q6">
        <v>1</v>
      </c>
      <c r="S6" t="s">
        <v>215</v>
      </c>
      <c r="T6">
        <v>1</v>
      </c>
      <c r="V6" t="s">
        <v>216</v>
      </c>
      <c r="W6">
        <v>1</v>
      </c>
      <c r="Y6" t="s">
        <v>217</v>
      </c>
      <c r="Z6">
        <v>50</v>
      </c>
      <c r="AB6" t="s">
        <v>202</v>
      </c>
      <c r="AC6">
        <v>1</v>
      </c>
      <c r="AE6" t="s">
        <v>218</v>
      </c>
      <c r="AF6">
        <v>1</v>
      </c>
      <c r="AH6" t="s">
        <v>202</v>
      </c>
      <c r="AI6">
        <v>1</v>
      </c>
      <c r="AK6" t="s">
        <v>219</v>
      </c>
      <c r="AL6">
        <v>1</v>
      </c>
    </row>
    <row r="7" spans="1:63" x14ac:dyDescent="0.25">
      <c r="A7" t="s">
        <v>207</v>
      </c>
      <c r="B7">
        <v>0</v>
      </c>
      <c r="C7" t="s">
        <v>212</v>
      </c>
      <c r="D7" t="s">
        <v>213</v>
      </c>
      <c r="E7">
        <v>32</v>
      </c>
      <c r="G7" t="s">
        <v>214</v>
      </c>
      <c r="H7">
        <v>68</v>
      </c>
      <c r="J7" t="s">
        <v>216</v>
      </c>
      <c r="K7">
        <v>2</v>
      </c>
      <c r="M7" t="s">
        <v>217</v>
      </c>
      <c r="N7" t="s">
        <v>285</v>
      </c>
    </row>
    <row r="8" spans="1:63" x14ac:dyDescent="0.25">
      <c r="A8" t="s">
        <v>198</v>
      </c>
      <c r="B8">
        <v>0</v>
      </c>
      <c r="C8" t="s">
        <v>220</v>
      </c>
      <c r="D8" t="s">
        <v>221</v>
      </c>
      <c r="E8">
        <v>16</v>
      </c>
      <c r="G8" t="s">
        <v>222</v>
      </c>
      <c r="H8">
        <v>1</v>
      </c>
      <c r="J8" t="s">
        <v>223</v>
      </c>
      <c r="K8">
        <v>1</v>
      </c>
      <c r="M8" t="s">
        <v>224</v>
      </c>
      <c r="N8">
        <v>1</v>
      </c>
      <c r="P8" t="s">
        <v>225</v>
      </c>
      <c r="Q8">
        <v>1</v>
      </c>
      <c r="S8" t="s">
        <v>226</v>
      </c>
      <c r="T8">
        <v>200</v>
      </c>
      <c r="V8" t="s">
        <v>227</v>
      </c>
      <c r="W8">
        <v>1</v>
      </c>
      <c r="Y8" t="s">
        <v>228</v>
      </c>
      <c r="Z8">
        <v>1</v>
      </c>
      <c r="AB8" t="s">
        <v>229</v>
      </c>
      <c r="AC8">
        <v>1</v>
      </c>
      <c r="AE8" t="s">
        <v>230</v>
      </c>
      <c r="AF8">
        <v>1</v>
      </c>
      <c r="AH8" t="s">
        <v>231</v>
      </c>
      <c r="AI8">
        <v>1</v>
      </c>
      <c r="AK8" t="s">
        <v>202</v>
      </c>
      <c r="AL8">
        <v>1</v>
      </c>
      <c r="AN8" t="s">
        <v>232</v>
      </c>
      <c r="AO8">
        <v>1</v>
      </c>
      <c r="AQ8" t="s">
        <v>233</v>
      </c>
      <c r="AR8">
        <v>1</v>
      </c>
      <c r="AT8" t="s">
        <v>234</v>
      </c>
      <c r="AU8">
        <v>1</v>
      </c>
      <c r="AW8" t="s">
        <v>235</v>
      </c>
      <c r="AX8">
        <v>1</v>
      </c>
      <c r="AZ8" t="s">
        <v>202</v>
      </c>
      <c r="BA8">
        <v>1</v>
      </c>
      <c r="BC8" t="s">
        <v>202</v>
      </c>
      <c r="BD8">
        <v>1</v>
      </c>
      <c r="BF8" t="s">
        <v>202</v>
      </c>
      <c r="BG8">
        <v>1</v>
      </c>
      <c r="BI8" t="s">
        <v>202</v>
      </c>
      <c r="BJ8">
        <v>1</v>
      </c>
    </row>
    <row r="9" spans="1:63" x14ac:dyDescent="0.25">
      <c r="A9" t="s">
        <v>207</v>
      </c>
      <c r="B9">
        <v>0</v>
      </c>
      <c r="C9" t="s">
        <v>220</v>
      </c>
      <c r="D9" t="s">
        <v>223</v>
      </c>
      <c r="E9">
        <v>0</v>
      </c>
      <c r="G9" t="s">
        <v>227</v>
      </c>
      <c r="H9">
        <v>0</v>
      </c>
      <c r="J9" t="s">
        <v>232</v>
      </c>
      <c r="K9">
        <v>5</v>
      </c>
      <c r="M9" t="s">
        <v>233</v>
      </c>
      <c r="N9">
        <v>2</v>
      </c>
      <c r="P9" t="s">
        <v>234</v>
      </c>
      <c r="Q9">
        <v>2</v>
      </c>
    </row>
    <row r="10" spans="1:63" x14ac:dyDescent="0.25">
      <c r="A10" t="s">
        <v>207</v>
      </c>
      <c r="B10">
        <v>0</v>
      </c>
      <c r="C10" t="s">
        <v>220</v>
      </c>
      <c r="D10" t="s">
        <v>236</v>
      </c>
      <c r="E10">
        <f>'In Numbers'!C2*'In Numbers'!$L$2</f>
        <v>4651.0118666666667</v>
      </c>
      <c r="G10" t="s">
        <v>223</v>
      </c>
      <c r="H10">
        <v>0</v>
      </c>
      <c r="J10" t="s">
        <v>224</v>
      </c>
      <c r="K10" s="11">
        <f>'In Numbers'!E2*0.95*'In Numbers'!$L$3</f>
        <v>58.603896103896105</v>
      </c>
      <c r="L10" t="s">
        <v>286</v>
      </c>
      <c r="M10" t="s">
        <v>225</v>
      </c>
      <c r="N10" s="11">
        <f>'In Numbers'!E2*1.05*'In Numbers'!$L$3</f>
        <v>64.772727272727266</v>
      </c>
      <c r="O10" t="s">
        <v>286</v>
      </c>
      <c r="P10" t="s">
        <v>227</v>
      </c>
      <c r="Q10">
        <v>1</v>
      </c>
      <c r="S10" t="s">
        <v>232</v>
      </c>
      <c r="T10">
        <v>1</v>
      </c>
      <c r="V10" t="s">
        <v>233</v>
      </c>
      <c r="W10">
        <v>10</v>
      </c>
      <c r="Y10" t="s">
        <v>234</v>
      </c>
      <c r="Z10">
        <v>0</v>
      </c>
    </row>
    <row r="11" spans="1:63" x14ac:dyDescent="0.25">
      <c r="A11" t="s">
        <v>207</v>
      </c>
      <c r="B11">
        <v>0</v>
      </c>
      <c r="C11" t="s">
        <v>220</v>
      </c>
      <c r="D11" t="s">
        <v>236</v>
      </c>
      <c r="E11">
        <f>'In Numbers'!C3*'In Numbers'!$L$2</f>
        <v>1834.6551999999997</v>
      </c>
      <c r="G11" t="s">
        <v>223</v>
      </c>
      <c r="H11">
        <v>0</v>
      </c>
      <c r="J11" t="s">
        <v>224</v>
      </c>
      <c r="K11" s="11">
        <f>'In Numbers'!E3*0.95*'In Numbers'!$L$3</f>
        <v>50.275974025974023</v>
      </c>
      <c r="M11" t="s">
        <v>225</v>
      </c>
      <c r="N11" s="11">
        <f>'In Numbers'!E3*1.05*'In Numbers'!$L$3</f>
        <v>55.56818181818182</v>
      </c>
      <c r="P11" t="s">
        <v>227</v>
      </c>
      <c r="Q11">
        <v>1</v>
      </c>
      <c r="S11" t="s">
        <v>232</v>
      </c>
      <c r="T11">
        <v>1</v>
      </c>
      <c r="V11" t="s">
        <v>233</v>
      </c>
      <c r="W11">
        <v>10</v>
      </c>
      <c r="Y11" t="s">
        <v>234</v>
      </c>
      <c r="Z11">
        <v>0</v>
      </c>
    </row>
    <row r="12" spans="1:63" x14ac:dyDescent="0.25">
      <c r="A12" t="s">
        <v>207</v>
      </c>
      <c r="B12">
        <v>0</v>
      </c>
      <c r="C12" t="s">
        <v>220</v>
      </c>
      <c r="D12" t="s">
        <v>236</v>
      </c>
      <c r="E12">
        <f>'In Numbers'!C4*'In Numbers'!$L$2</f>
        <v>3299.1606666666662</v>
      </c>
      <c r="G12" t="s">
        <v>223</v>
      </c>
      <c r="H12">
        <v>0</v>
      </c>
      <c r="J12" t="s">
        <v>224</v>
      </c>
      <c r="K12" s="11">
        <f>'In Numbers'!E4*0.95*'In Numbers'!$L$3</f>
        <v>57.678571428571431</v>
      </c>
      <c r="M12" t="s">
        <v>225</v>
      </c>
      <c r="N12" s="11">
        <f>'In Numbers'!E4*1.05*'In Numbers'!$L$3</f>
        <v>63.75</v>
      </c>
      <c r="P12" t="s">
        <v>227</v>
      </c>
      <c r="Q12">
        <v>1</v>
      </c>
      <c r="S12" t="s">
        <v>232</v>
      </c>
      <c r="T12">
        <v>1</v>
      </c>
      <c r="V12" t="s">
        <v>233</v>
      </c>
      <c r="W12">
        <v>10</v>
      </c>
      <c r="Y12" t="s">
        <v>234</v>
      </c>
      <c r="Z12">
        <v>0</v>
      </c>
    </row>
    <row r="13" spans="1:63" x14ac:dyDescent="0.25">
      <c r="A13" t="s">
        <v>207</v>
      </c>
      <c r="B13">
        <v>0</v>
      </c>
      <c r="C13" t="s">
        <v>220</v>
      </c>
      <c r="D13" t="s">
        <v>236</v>
      </c>
      <c r="E13">
        <f>'In Numbers'!C5*'In Numbers'!$L$2</f>
        <v>1207.01</v>
      </c>
      <c r="G13" t="s">
        <v>223</v>
      </c>
      <c r="H13">
        <v>0</v>
      </c>
      <c r="J13" t="s">
        <v>224</v>
      </c>
      <c r="K13" s="11">
        <f>'In Numbers'!E5*0.95*'In Numbers'!$L$3</f>
        <v>50.275974025974023</v>
      </c>
      <c r="M13" t="s">
        <v>225</v>
      </c>
      <c r="N13" s="11">
        <f>'In Numbers'!E5*1.05*'In Numbers'!$L$3</f>
        <v>55.56818181818182</v>
      </c>
      <c r="P13" t="s">
        <v>227</v>
      </c>
      <c r="Q13">
        <v>1</v>
      </c>
      <c r="S13" t="s">
        <v>232</v>
      </c>
      <c r="T13">
        <v>1</v>
      </c>
      <c r="V13" t="s">
        <v>233</v>
      </c>
      <c r="W13">
        <v>10</v>
      </c>
      <c r="Y13" t="s">
        <v>234</v>
      </c>
      <c r="Z13">
        <v>0</v>
      </c>
    </row>
    <row r="14" spans="1:63" x14ac:dyDescent="0.25">
      <c r="A14" t="s">
        <v>207</v>
      </c>
      <c r="B14">
        <v>0</v>
      </c>
      <c r="C14" t="s">
        <v>220</v>
      </c>
      <c r="D14" t="s">
        <v>236</v>
      </c>
      <c r="E14">
        <f>'In Numbers'!C6*'In Numbers'!$L$2</f>
        <v>4473.9837333333326</v>
      </c>
      <c r="G14" t="s">
        <v>223</v>
      </c>
      <c r="H14">
        <v>0</v>
      </c>
      <c r="J14" t="s">
        <v>224</v>
      </c>
      <c r="K14" s="11">
        <f>'In Numbers'!E6*0.95*'In Numbers'!$L$3</f>
        <v>59.529220779220779</v>
      </c>
      <c r="M14" t="s">
        <v>225</v>
      </c>
      <c r="N14" s="11">
        <f>'In Numbers'!E6*1.05*'In Numbers'!$L$3</f>
        <v>65.795454545454547</v>
      </c>
      <c r="P14" t="s">
        <v>227</v>
      </c>
      <c r="Q14">
        <v>1</v>
      </c>
      <c r="S14" t="s">
        <v>232</v>
      </c>
      <c r="T14">
        <v>1</v>
      </c>
      <c r="V14" t="s">
        <v>233</v>
      </c>
      <c r="W14">
        <v>10</v>
      </c>
      <c r="Y14" t="s">
        <v>234</v>
      </c>
      <c r="Z14">
        <v>0</v>
      </c>
    </row>
    <row r="15" spans="1:63" x14ac:dyDescent="0.25">
      <c r="A15" t="s">
        <v>207</v>
      </c>
      <c r="B15">
        <v>0</v>
      </c>
      <c r="C15" t="s">
        <v>220</v>
      </c>
      <c r="D15" t="s">
        <v>236</v>
      </c>
      <c r="E15">
        <f>'In Numbers'!C7*'In Numbers'!$L$2</f>
        <v>3363.534533333333</v>
      </c>
      <c r="G15" t="s">
        <v>223</v>
      </c>
      <c r="H15">
        <v>0</v>
      </c>
      <c r="J15" t="s">
        <v>224</v>
      </c>
      <c r="K15" s="11">
        <f>'In Numbers'!E7*0.95*'In Numbers'!$L$3</f>
        <v>63.230519480519483</v>
      </c>
      <c r="M15" t="s">
        <v>225</v>
      </c>
      <c r="N15" s="11">
        <f>'In Numbers'!E7*1.05*'In Numbers'!$L$3</f>
        <v>69.88636363636364</v>
      </c>
      <c r="P15" t="s">
        <v>227</v>
      </c>
      <c r="Q15">
        <v>1</v>
      </c>
      <c r="S15" t="s">
        <v>232</v>
      </c>
      <c r="T15">
        <v>1</v>
      </c>
      <c r="V15" t="s">
        <v>233</v>
      </c>
      <c r="W15">
        <v>10</v>
      </c>
      <c r="Y15" t="s">
        <v>234</v>
      </c>
      <c r="Z15">
        <v>0</v>
      </c>
    </row>
    <row r="16" spans="1:63" x14ac:dyDescent="0.25">
      <c r="A16" t="s">
        <v>207</v>
      </c>
      <c r="B16">
        <v>0</v>
      </c>
      <c r="C16" t="s">
        <v>220</v>
      </c>
      <c r="D16" t="s">
        <v>236</v>
      </c>
      <c r="E16">
        <f>'In Numbers'!C8*'In Numbers'!$L$2</f>
        <v>4377.4229333333333</v>
      </c>
      <c r="G16" t="s">
        <v>223</v>
      </c>
      <c r="H16">
        <v>0</v>
      </c>
      <c r="J16" t="s">
        <v>224</v>
      </c>
      <c r="K16" s="11">
        <f>'In Numbers'!E8*0.95*'In Numbers'!$L$3</f>
        <v>59.220779220779214</v>
      </c>
      <c r="M16" t="s">
        <v>225</v>
      </c>
      <c r="N16" s="11">
        <f>'In Numbers'!E8*1.05*'In Numbers'!$L$3</f>
        <v>65.454545454545467</v>
      </c>
      <c r="P16" t="s">
        <v>227</v>
      </c>
      <c r="Q16">
        <v>1</v>
      </c>
      <c r="S16" t="s">
        <v>232</v>
      </c>
      <c r="T16">
        <v>1</v>
      </c>
      <c r="V16" t="s">
        <v>233</v>
      </c>
      <c r="W16">
        <v>10</v>
      </c>
      <c r="Y16" t="s">
        <v>234</v>
      </c>
      <c r="Z16">
        <v>0</v>
      </c>
    </row>
    <row r="17" spans="1:26" x14ac:dyDescent="0.25">
      <c r="A17" t="s">
        <v>207</v>
      </c>
      <c r="B17">
        <v>0</v>
      </c>
      <c r="C17" t="s">
        <v>220</v>
      </c>
      <c r="D17" t="s">
        <v>236</v>
      </c>
      <c r="E17">
        <f>'In Numbers'!C9*'In Numbers'!$L$2</f>
        <v>1786.3748000000001</v>
      </c>
      <c r="G17" t="s">
        <v>223</v>
      </c>
      <c r="H17">
        <v>0</v>
      </c>
      <c r="J17" t="s">
        <v>224</v>
      </c>
      <c r="K17" s="11">
        <f>'In Numbers'!E9*0.95*'In Numbers'!$L$3</f>
        <v>49.967532467532472</v>
      </c>
      <c r="M17" t="s">
        <v>225</v>
      </c>
      <c r="N17" s="11">
        <f>'In Numbers'!E9*1.05*'In Numbers'!$L$3</f>
        <v>55.227272727272727</v>
      </c>
      <c r="P17" t="s">
        <v>227</v>
      </c>
      <c r="Q17">
        <v>1</v>
      </c>
      <c r="S17" t="s">
        <v>232</v>
      </c>
      <c r="T17">
        <v>1</v>
      </c>
      <c r="V17" t="s">
        <v>233</v>
      </c>
      <c r="W17">
        <v>10</v>
      </c>
      <c r="Y17" t="s">
        <v>234</v>
      </c>
      <c r="Z17">
        <v>0</v>
      </c>
    </row>
    <row r="18" spans="1:26" x14ac:dyDescent="0.25">
      <c r="A18" t="s">
        <v>207</v>
      </c>
      <c r="B18">
        <v>0</v>
      </c>
      <c r="C18" t="s">
        <v>220</v>
      </c>
      <c r="D18" t="s">
        <v>236</v>
      </c>
      <c r="E18">
        <f>'In Numbers'!C10*'In Numbers'!$L$2</f>
        <v>1834.6551999999997</v>
      </c>
      <c r="G18" t="s">
        <v>223</v>
      </c>
      <c r="H18">
        <v>0</v>
      </c>
      <c r="J18" t="s">
        <v>224</v>
      </c>
      <c r="K18" s="11">
        <f>'In Numbers'!E10*0.95*'In Numbers'!$L$3</f>
        <v>56.13636363636364</v>
      </c>
      <c r="M18" t="s">
        <v>225</v>
      </c>
      <c r="N18" s="11">
        <f>'In Numbers'!E10*1.05*'In Numbers'!$L$3</f>
        <v>62.04545454545454</v>
      </c>
      <c r="P18" t="s">
        <v>227</v>
      </c>
      <c r="Q18">
        <v>1</v>
      </c>
      <c r="S18" t="s">
        <v>232</v>
      </c>
      <c r="T18">
        <v>1</v>
      </c>
      <c r="V18" t="s">
        <v>233</v>
      </c>
      <c r="W18">
        <v>10</v>
      </c>
      <c r="Y18" t="s">
        <v>234</v>
      </c>
      <c r="Z18">
        <v>0</v>
      </c>
    </row>
    <row r="19" spans="1:26" x14ac:dyDescent="0.25">
      <c r="A19" t="s">
        <v>207</v>
      </c>
      <c r="B19">
        <v>0</v>
      </c>
      <c r="C19" t="s">
        <v>220</v>
      </c>
      <c r="D19" t="s">
        <v>236</v>
      </c>
      <c r="E19">
        <f>'In Numbers'!C11*'In Numbers'!$L$2</f>
        <v>8593.9111999999986</v>
      </c>
      <c r="G19" t="s">
        <v>223</v>
      </c>
      <c r="H19">
        <v>0</v>
      </c>
      <c r="J19" t="s">
        <v>224</v>
      </c>
      <c r="K19" s="11">
        <f>'In Numbers'!E11*0.95*'In Numbers'!$L$3</f>
        <v>57.987012987012982</v>
      </c>
      <c r="M19" t="s">
        <v>225</v>
      </c>
      <c r="N19" s="11">
        <f>'In Numbers'!E11*1.05*'In Numbers'!$L$3</f>
        <v>64.090909090909093</v>
      </c>
      <c r="P19" t="s">
        <v>227</v>
      </c>
      <c r="Q19">
        <v>1</v>
      </c>
      <c r="S19" t="s">
        <v>232</v>
      </c>
      <c r="T19">
        <v>1</v>
      </c>
      <c r="V19" t="s">
        <v>233</v>
      </c>
      <c r="W19">
        <v>10</v>
      </c>
      <c r="Y19" t="s">
        <v>234</v>
      </c>
      <c r="Z19">
        <v>0</v>
      </c>
    </row>
    <row r="20" spans="1:26" x14ac:dyDescent="0.25">
      <c r="A20" t="s">
        <v>207</v>
      </c>
      <c r="B20">
        <v>0</v>
      </c>
      <c r="C20" t="s">
        <v>220</v>
      </c>
      <c r="D20" t="s">
        <v>236</v>
      </c>
      <c r="E20">
        <f>'In Numbers'!C12*'In Numbers'!$L$2</f>
        <v>1078.2622666666666</v>
      </c>
      <c r="G20" t="s">
        <v>223</v>
      </c>
      <c r="H20">
        <v>0</v>
      </c>
      <c r="J20" t="s">
        <v>224</v>
      </c>
      <c r="K20" s="11">
        <f>'In Numbers'!E12*0.95*'In Numbers'!$L$3</f>
        <v>50.892857142857146</v>
      </c>
      <c r="M20" t="s">
        <v>225</v>
      </c>
      <c r="N20" s="11">
        <f>'In Numbers'!E12*1.05*'In Numbers'!$L$3</f>
        <v>56.25</v>
      </c>
      <c r="P20" t="s">
        <v>227</v>
      </c>
      <c r="Q20">
        <v>1</v>
      </c>
      <c r="S20" t="s">
        <v>232</v>
      </c>
      <c r="T20">
        <v>1</v>
      </c>
      <c r="V20" t="s">
        <v>233</v>
      </c>
      <c r="W20">
        <v>10</v>
      </c>
      <c r="Y20" t="s">
        <v>234</v>
      </c>
      <c r="Z20">
        <v>0</v>
      </c>
    </row>
    <row r="21" spans="1:26" x14ac:dyDescent="0.25">
      <c r="A21" t="s">
        <v>207</v>
      </c>
      <c r="B21">
        <v>0</v>
      </c>
      <c r="C21" t="s">
        <v>220</v>
      </c>
      <c r="D21" t="s">
        <v>236</v>
      </c>
      <c r="E21">
        <f>'In Numbers'!C13*'In Numbers'!$L$2</f>
        <v>1400.1315999999999</v>
      </c>
      <c r="G21" t="s">
        <v>223</v>
      </c>
      <c r="H21">
        <v>0</v>
      </c>
      <c r="J21" t="s">
        <v>224</v>
      </c>
      <c r="K21" s="11">
        <f>'In Numbers'!E13*0.95*'In Numbers'!$L$3</f>
        <v>62.61363636363636</v>
      </c>
      <c r="M21" t="s">
        <v>225</v>
      </c>
      <c r="N21" s="11">
        <f>'In Numbers'!E13*1.05*'In Numbers'!$L$3</f>
        <v>69.204545454545453</v>
      </c>
      <c r="P21" t="s">
        <v>227</v>
      </c>
      <c r="Q21">
        <v>1</v>
      </c>
      <c r="S21" t="s">
        <v>232</v>
      </c>
      <c r="T21">
        <v>1</v>
      </c>
      <c r="V21" t="s">
        <v>233</v>
      </c>
      <c r="W21">
        <v>10</v>
      </c>
      <c r="Y21" t="s">
        <v>234</v>
      </c>
      <c r="Z21">
        <v>0</v>
      </c>
    </row>
    <row r="22" spans="1:26" x14ac:dyDescent="0.25">
      <c r="A22" t="s">
        <v>207</v>
      </c>
      <c r="B22">
        <v>0</v>
      </c>
      <c r="C22" t="s">
        <v>220</v>
      </c>
      <c r="D22" t="s">
        <v>236</v>
      </c>
      <c r="E22">
        <f>'In Numbers'!C14*'In Numbers'!$L$2</f>
        <v>1126.5426666666665</v>
      </c>
      <c r="G22" t="s">
        <v>223</v>
      </c>
      <c r="H22">
        <v>0</v>
      </c>
      <c r="J22" t="s">
        <v>224</v>
      </c>
      <c r="K22" s="11">
        <f>'In Numbers'!E14*0.95*'In Numbers'!$L$3</f>
        <v>50.584415584415581</v>
      </c>
      <c r="M22" t="s">
        <v>225</v>
      </c>
      <c r="N22" s="11">
        <f>'In Numbers'!E14*1.05*'In Numbers'!$L$3</f>
        <v>55.909090909090914</v>
      </c>
      <c r="P22" t="s">
        <v>227</v>
      </c>
      <c r="Q22">
        <v>1</v>
      </c>
      <c r="S22" t="s">
        <v>232</v>
      </c>
      <c r="T22">
        <v>1</v>
      </c>
      <c r="V22" t="s">
        <v>233</v>
      </c>
      <c r="W22">
        <v>10</v>
      </c>
      <c r="Y22" t="s">
        <v>234</v>
      </c>
      <c r="Z22">
        <v>0</v>
      </c>
    </row>
    <row r="23" spans="1:26" x14ac:dyDescent="0.25">
      <c r="A23" t="s">
        <v>207</v>
      </c>
      <c r="B23">
        <v>0</v>
      </c>
      <c r="C23" t="s">
        <v>220</v>
      </c>
      <c r="D23" t="s">
        <v>236</v>
      </c>
      <c r="E23">
        <f>'In Numbers'!C15*'In Numbers'!$L$2</f>
        <v>3508.3757333333333</v>
      </c>
      <c r="G23" t="s">
        <v>223</v>
      </c>
      <c r="H23">
        <v>0</v>
      </c>
      <c r="J23" t="s">
        <v>224</v>
      </c>
      <c r="K23" s="11">
        <f>'In Numbers'!E15*0.95*'In Numbers'!$L$3</f>
        <v>57.061688311688314</v>
      </c>
      <c r="M23" t="s">
        <v>225</v>
      </c>
      <c r="N23" s="11">
        <f>'In Numbers'!E15*1.05*'In Numbers'!$L$3</f>
        <v>63.06818181818182</v>
      </c>
      <c r="P23" t="s">
        <v>227</v>
      </c>
      <c r="Q23">
        <v>1</v>
      </c>
      <c r="S23" t="s">
        <v>232</v>
      </c>
      <c r="T23">
        <v>1</v>
      </c>
      <c r="V23" t="s">
        <v>233</v>
      </c>
      <c r="W23">
        <v>10</v>
      </c>
      <c r="Y23" t="s">
        <v>234</v>
      </c>
      <c r="Z23">
        <v>0</v>
      </c>
    </row>
    <row r="24" spans="1:26" x14ac:dyDescent="0.25">
      <c r="A24" t="s">
        <v>207</v>
      </c>
      <c r="B24">
        <v>0</v>
      </c>
      <c r="C24" t="s">
        <v>220</v>
      </c>
      <c r="D24" t="s">
        <v>236</v>
      </c>
      <c r="E24">
        <f>'In Numbers'!C16*'In Numbers'!$L$2</f>
        <v>1818.561733333333</v>
      </c>
      <c r="G24" t="s">
        <v>223</v>
      </c>
      <c r="H24">
        <v>0</v>
      </c>
      <c r="J24" t="s">
        <v>224</v>
      </c>
      <c r="K24" s="11">
        <f>'In Numbers'!E16*0.95*'In Numbers'!$L$3</f>
        <v>61.996753246753244</v>
      </c>
      <c r="M24" t="s">
        <v>225</v>
      </c>
      <c r="N24" s="11">
        <f>'In Numbers'!E16*1.05*'In Numbers'!$L$3</f>
        <v>68.52272727272728</v>
      </c>
      <c r="P24" t="s">
        <v>227</v>
      </c>
      <c r="Q24">
        <v>1</v>
      </c>
      <c r="S24" t="s">
        <v>232</v>
      </c>
      <c r="T24">
        <v>1</v>
      </c>
      <c r="V24" t="s">
        <v>233</v>
      </c>
      <c r="W24">
        <v>10</v>
      </c>
      <c r="Y24" t="s">
        <v>234</v>
      </c>
      <c r="Z24">
        <v>0</v>
      </c>
    </row>
    <row r="25" spans="1:26" x14ac:dyDescent="0.25">
      <c r="A25" t="s">
        <v>207</v>
      </c>
      <c r="B25">
        <v>0</v>
      </c>
      <c r="C25" t="s">
        <v>220</v>
      </c>
      <c r="D25" t="s">
        <v>236</v>
      </c>
      <c r="E25">
        <f>'In Numbers'!C17*'In Numbers'!$L$2</f>
        <v>2108.2441333333331</v>
      </c>
      <c r="G25" t="s">
        <v>223</v>
      </c>
      <c r="H25">
        <v>0</v>
      </c>
      <c r="J25" t="s">
        <v>224</v>
      </c>
      <c r="K25" s="11">
        <f>'In Numbers'!E17*0.95*'In Numbers'!$L$3</f>
        <v>53.668831168831161</v>
      </c>
      <c r="M25" t="s">
        <v>225</v>
      </c>
      <c r="N25" s="11">
        <f>'In Numbers'!E17*1.05*'In Numbers'!$L$3</f>
        <v>59.31818181818182</v>
      </c>
      <c r="P25" t="s">
        <v>227</v>
      </c>
      <c r="Q25">
        <v>1</v>
      </c>
      <c r="S25" t="s">
        <v>232</v>
      </c>
      <c r="T25">
        <v>1</v>
      </c>
      <c r="V25" t="s">
        <v>233</v>
      </c>
      <c r="W25">
        <v>10</v>
      </c>
      <c r="Y25" t="s">
        <v>234</v>
      </c>
      <c r="Z25">
        <v>0</v>
      </c>
    </row>
    <row r="26" spans="1:26" x14ac:dyDescent="0.25">
      <c r="A26" t="s">
        <v>207</v>
      </c>
      <c r="B26">
        <v>0</v>
      </c>
      <c r="C26" t="s">
        <v>220</v>
      </c>
      <c r="D26" t="s">
        <v>236</v>
      </c>
      <c r="E26">
        <f>'In Numbers'!C18*'In Numbers'!$L$2</f>
        <v>1593.2531999999999</v>
      </c>
      <c r="G26" t="s">
        <v>223</v>
      </c>
      <c r="H26">
        <v>0</v>
      </c>
      <c r="J26" t="s">
        <v>224</v>
      </c>
      <c r="K26" s="11">
        <f>'In Numbers'!E18*0.95*'In Numbers'!$L$3</f>
        <v>63.847402597402592</v>
      </c>
      <c r="M26" t="s">
        <v>225</v>
      </c>
      <c r="N26" s="11">
        <f>'In Numbers'!E18*1.05*'In Numbers'!$L$3</f>
        <v>70.568181818181827</v>
      </c>
      <c r="P26" t="s">
        <v>227</v>
      </c>
      <c r="Q26">
        <v>1</v>
      </c>
      <c r="S26" t="s">
        <v>232</v>
      </c>
      <c r="T26">
        <v>1</v>
      </c>
      <c r="V26" t="s">
        <v>233</v>
      </c>
      <c r="W26">
        <v>10</v>
      </c>
      <c r="Y26" t="s">
        <v>234</v>
      </c>
      <c r="Z26">
        <v>0</v>
      </c>
    </row>
    <row r="27" spans="1:26" x14ac:dyDescent="0.25">
      <c r="A27" t="s">
        <v>207</v>
      </c>
      <c r="B27">
        <v>0</v>
      </c>
      <c r="C27" t="s">
        <v>220</v>
      </c>
      <c r="D27" t="s">
        <v>236</v>
      </c>
      <c r="E27">
        <f>'In Numbers'!C19*'In Numbers'!$L$2</f>
        <v>2462.3004000000001</v>
      </c>
      <c r="G27" t="s">
        <v>223</v>
      </c>
      <c r="H27">
        <v>0</v>
      </c>
      <c r="J27" t="s">
        <v>224</v>
      </c>
      <c r="K27" s="11">
        <f>'In Numbers'!E19*0.95*'In Numbers'!$L$3</f>
        <v>55.211038961038952</v>
      </c>
      <c r="M27" t="s">
        <v>225</v>
      </c>
      <c r="N27" s="11">
        <f>'In Numbers'!E19*1.05*'In Numbers'!$L$3</f>
        <v>61.02272727272728</v>
      </c>
      <c r="P27" t="s">
        <v>227</v>
      </c>
      <c r="Q27">
        <v>1</v>
      </c>
      <c r="S27" t="s">
        <v>232</v>
      </c>
      <c r="T27">
        <v>1</v>
      </c>
      <c r="V27" t="s">
        <v>233</v>
      </c>
      <c r="W27">
        <v>10</v>
      </c>
      <c r="Y27" t="s">
        <v>234</v>
      </c>
      <c r="Z27">
        <v>0</v>
      </c>
    </row>
    <row r="28" spans="1:26" x14ac:dyDescent="0.25">
      <c r="A28" t="s">
        <v>207</v>
      </c>
      <c r="B28">
        <v>0</v>
      </c>
      <c r="C28" t="s">
        <v>220</v>
      </c>
      <c r="D28" t="s">
        <v>236</v>
      </c>
      <c r="E28">
        <f>'In Numbers'!C20*'In Numbers'!$L$2</f>
        <v>2478.3938666666668</v>
      </c>
      <c r="G28" t="s">
        <v>223</v>
      </c>
      <c r="H28">
        <v>0</v>
      </c>
      <c r="J28" t="s">
        <v>224</v>
      </c>
      <c r="K28" s="11">
        <f>'In Numbers'!E20*0.95*'In Numbers'!$L$3</f>
        <v>65.69805194805194</v>
      </c>
      <c r="M28" t="s">
        <v>225</v>
      </c>
      <c r="N28" s="11">
        <f>'In Numbers'!E20*1.05*'In Numbers'!$L$3</f>
        <v>72.61363636363636</v>
      </c>
      <c r="P28" t="s">
        <v>227</v>
      </c>
      <c r="Q28">
        <v>1</v>
      </c>
      <c r="S28" t="s">
        <v>232</v>
      </c>
      <c r="T28">
        <v>1</v>
      </c>
      <c r="V28" t="s">
        <v>233</v>
      </c>
      <c r="W28">
        <v>10</v>
      </c>
      <c r="Y28" t="s">
        <v>234</v>
      </c>
      <c r="Z28">
        <v>0</v>
      </c>
    </row>
    <row r="29" spans="1:26" x14ac:dyDescent="0.25">
      <c r="A29" t="s">
        <v>207</v>
      </c>
      <c r="B29">
        <v>0</v>
      </c>
      <c r="C29" t="s">
        <v>220</v>
      </c>
      <c r="D29" t="s">
        <v>236</v>
      </c>
      <c r="E29">
        <f>'In Numbers'!C21*'In Numbers'!$L$2</f>
        <v>2220.8983999999996</v>
      </c>
      <c r="G29" t="s">
        <v>223</v>
      </c>
      <c r="H29">
        <v>0</v>
      </c>
      <c r="J29" t="s">
        <v>224</v>
      </c>
      <c r="K29" s="11">
        <f>'In Numbers'!E21*0.95*'In Numbers'!$L$3</f>
        <v>57.061688311688314</v>
      </c>
      <c r="M29" t="s">
        <v>225</v>
      </c>
      <c r="N29" s="11">
        <f>'In Numbers'!E21*1.05*'In Numbers'!$L$3</f>
        <v>63.06818181818182</v>
      </c>
      <c r="P29" t="s">
        <v>227</v>
      </c>
      <c r="Q29">
        <v>1</v>
      </c>
      <c r="S29" t="s">
        <v>232</v>
      </c>
      <c r="T29">
        <v>1</v>
      </c>
      <c r="V29" t="s">
        <v>233</v>
      </c>
      <c r="W29">
        <v>10</v>
      </c>
      <c r="Y29" t="s">
        <v>234</v>
      </c>
      <c r="Z29">
        <v>0</v>
      </c>
    </row>
    <row r="30" spans="1:26" x14ac:dyDescent="0.25">
      <c r="A30" t="s">
        <v>207</v>
      </c>
      <c r="B30">
        <v>0</v>
      </c>
      <c r="C30" t="s">
        <v>220</v>
      </c>
      <c r="D30" t="s">
        <v>236</v>
      </c>
      <c r="E30">
        <f>'In Numbers'!C22*'In Numbers'!$L$2</f>
        <v>2832.4501333333333</v>
      </c>
      <c r="G30" t="s">
        <v>223</v>
      </c>
      <c r="H30">
        <v>0</v>
      </c>
      <c r="J30" t="s">
        <v>224</v>
      </c>
      <c r="K30" s="11">
        <f>'In Numbers'!E22*0.95*'In Numbers'!$L$3</f>
        <v>61.071428571428569</v>
      </c>
      <c r="M30" t="s">
        <v>225</v>
      </c>
      <c r="N30" s="11">
        <f>'In Numbers'!E22*1.05*'In Numbers'!$L$3</f>
        <v>67.5</v>
      </c>
      <c r="P30" t="s">
        <v>227</v>
      </c>
      <c r="Q30">
        <v>1</v>
      </c>
      <c r="S30" t="s">
        <v>232</v>
      </c>
      <c r="T30">
        <v>1</v>
      </c>
      <c r="V30" t="s">
        <v>233</v>
      </c>
      <c r="W30">
        <v>10</v>
      </c>
      <c r="Y30" t="s">
        <v>234</v>
      </c>
      <c r="Z30">
        <v>0</v>
      </c>
    </row>
    <row r="31" spans="1:26" x14ac:dyDescent="0.25">
      <c r="A31" t="s">
        <v>207</v>
      </c>
      <c r="B31">
        <v>0</v>
      </c>
      <c r="C31" t="s">
        <v>220</v>
      </c>
      <c r="D31" t="s">
        <v>236</v>
      </c>
      <c r="E31">
        <f>'In Numbers'!C23*'In Numbers'!$L$2</f>
        <v>2076.0571999999997</v>
      </c>
      <c r="G31" t="s">
        <v>223</v>
      </c>
      <c r="H31">
        <v>0</v>
      </c>
      <c r="J31" t="s">
        <v>224</v>
      </c>
      <c r="K31" s="11">
        <f>'In Numbers'!E23*0.95*'In Numbers'!$L$3</f>
        <v>44.107142857142854</v>
      </c>
      <c r="M31" t="s">
        <v>225</v>
      </c>
      <c r="N31" s="11">
        <f>'In Numbers'!E23*1.05*'In Numbers'!$L$3</f>
        <v>48.75</v>
      </c>
      <c r="P31" t="s">
        <v>227</v>
      </c>
      <c r="Q31">
        <v>1</v>
      </c>
      <c r="S31" t="s">
        <v>232</v>
      </c>
      <c r="T31">
        <v>1</v>
      </c>
      <c r="V31" t="s">
        <v>233</v>
      </c>
      <c r="W31">
        <v>10</v>
      </c>
      <c r="Y31" t="s">
        <v>234</v>
      </c>
      <c r="Z31">
        <v>0</v>
      </c>
    </row>
    <row r="32" spans="1:26" x14ac:dyDescent="0.25">
      <c r="A32" t="s">
        <v>207</v>
      </c>
      <c r="B32">
        <v>0</v>
      </c>
      <c r="C32" t="s">
        <v>220</v>
      </c>
      <c r="D32" t="s">
        <v>236</v>
      </c>
      <c r="E32">
        <f>'In Numbers'!C24*'In Numbers'!$L$2</f>
        <v>3444.0018666666665</v>
      </c>
      <c r="G32" t="s">
        <v>223</v>
      </c>
      <c r="H32">
        <v>0</v>
      </c>
      <c r="J32" t="s">
        <v>224</v>
      </c>
      <c r="K32" s="11">
        <f>'In Numbers'!E24*0.95*'In Numbers'!$L$3</f>
        <v>63.538961038961034</v>
      </c>
      <c r="M32" t="s">
        <v>225</v>
      </c>
      <c r="N32" s="11">
        <f>'In Numbers'!E24*1.05*'In Numbers'!$L$3</f>
        <v>70.227272727272734</v>
      </c>
      <c r="P32" t="s">
        <v>227</v>
      </c>
      <c r="Q32">
        <v>1</v>
      </c>
      <c r="S32" t="s">
        <v>232</v>
      </c>
      <c r="T32">
        <v>1</v>
      </c>
      <c r="V32" t="s">
        <v>233</v>
      </c>
      <c r="W32">
        <v>10</v>
      </c>
      <c r="Y32" t="s">
        <v>234</v>
      </c>
      <c r="Z32">
        <v>0</v>
      </c>
    </row>
    <row r="33" spans="1:26" x14ac:dyDescent="0.25">
      <c r="A33" t="s">
        <v>207</v>
      </c>
      <c r="B33">
        <v>0</v>
      </c>
      <c r="C33" t="s">
        <v>220</v>
      </c>
      <c r="D33" t="s">
        <v>236</v>
      </c>
      <c r="E33">
        <f>'In Numbers'!C25*'In Numbers'!$L$2</f>
        <v>3347.4410666666668</v>
      </c>
      <c r="G33" t="s">
        <v>223</v>
      </c>
      <c r="H33">
        <v>0</v>
      </c>
      <c r="J33" t="s">
        <v>224</v>
      </c>
      <c r="K33" s="11">
        <f>'In Numbers'!E25*0.95*'In Numbers'!$L$3</f>
        <v>54.285714285714285</v>
      </c>
      <c r="M33" t="s">
        <v>225</v>
      </c>
      <c r="N33" s="11">
        <f>'In Numbers'!E25*1.05*'In Numbers'!$L$3</f>
        <v>60</v>
      </c>
      <c r="P33" t="s">
        <v>227</v>
      </c>
      <c r="Q33">
        <v>1</v>
      </c>
      <c r="S33" t="s">
        <v>232</v>
      </c>
      <c r="T33">
        <v>1</v>
      </c>
      <c r="V33" t="s">
        <v>233</v>
      </c>
      <c r="W33">
        <v>10</v>
      </c>
      <c r="Y33" t="s">
        <v>234</v>
      </c>
      <c r="Z33">
        <v>0</v>
      </c>
    </row>
    <row r="34" spans="1:26" x14ac:dyDescent="0.25">
      <c r="A34" t="s">
        <v>207</v>
      </c>
      <c r="B34">
        <v>0</v>
      </c>
      <c r="C34" t="s">
        <v>220</v>
      </c>
      <c r="D34" t="s">
        <v>236</v>
      </c>
      <c r="E34">
        <f>'In Numbers'!C26*'In Numbers'!$L$2</f>
        <v>2140.4310666666665</v>
      </c>
      <c r="G34" t="s">
        <v>223</v>
      </c>
      <c r="H34">
        <v>0</v>
      </c>
      <c r="J34" t="s">
        <v>224</v>
      </c>
      <c r="K34" s="11">
        <f>'In Numbers'!E26*0.95*'In Numbers'!$L$3</f>
        <v>64.15584415584415</v>
      </c>
      <c r="M34" t="s">
        <v>225</v>
      </c>
      <c r="N34" s="11">
        <f>'In Numbers'!E26*1.05*'In Numbers'!$L$3</f>
        <v>70.909090909090907</v>
      </c>
      <c r="P34" t="s">
        <v>227</v>
      </c>
      <c r="Q34">
        <v>1</v>
      </c>
      <c r="S34" t="s">
        <v>232</v>
      </c>
      <c r="T34">
        <v>1</v>
      </c>
      <c r="V34" t="s">
        <v>233</v>
      </c>
      <c r="W34">
        <v>10</v>
      </c>
      <c r="Y34" t="s">
        <v>234</v>
      </c>
      <c r="Z34">
        <v>0</v>
      </c>
    </row>
    <row r="35" spans="1:26" x14ac:dyDescent="0.25">
      <c r="A35" t="s">
        <v>207</v>
      </c>
      <c r="B35">
        <v>0</v>
      </c>
      <c r="C35" t="s">
        <v>220</v>
      </c>
      <c r="D35" t="s">
        <v>236</v>
      </c>
      <c r="E35">
        <f>'In Numbers'!C27*'In Numbers'!$L$2</f>
        <v>2961.1978666666664</v>
      </c>
      <c r="G35" t="s">
        <v>223</v>
      </c>
      <c r="H35">
        <v>0</v>
      </c>
      <c r="J35" t="s">
        <v>224</v>
      </c>
      <c r="K35" s="11">
        <f>'In Numbers'!E27*0.95*'In Numbers'!$L$3</f>
        <v>53.36038961038961</v>
      </c>
      <c r="M35" t="s">
        <v>225</v>
      </c>
      <c r="N35" s="11">
        <f>'In Numbers'!E27*1.05*'In Numbers'!$L$3</f>
        <v>58.977272727272727</v>
      </c>
      <c r="P35" t="s">
        <v>227</v>
      </c>
      <c r="Q35">
        <v>1</v>
      </c>
      <c r="S35" t="s">
        <v>232</v>
      </c>
      <c r="T35">
        <v>1</v>
      </c>
      <c r="V35" t="s">
        <v>233</v>
      </c>
      <c r="W35">
        <v>10</v>
      </c>
      <c r="Y35" t="s">
        <v>234</v>
      </c>
      <c r="Z35">
        <v>0</v>
      </c>
    </row>
    <row r="36" spans="1:26" x14ac:dyDescent="0.25">
      <c r="A36" t="s">
        <v>207</v>
      </c>
      <c r="B36">
        <v>0</v>
      </c>
      <c r="C36" t="s">
        <v>220</v>
      </c>
      <c r="D36" t="s">
        <v>236</v>
      </c>
      <c r="E36">
        <f>'In Numbers'!C28*'In Numbers'!$L$2</f>
        <v>3331.3475999999996</v>
      </c>
      <c r="G36" t="s">
        <v>223</v>
      </c>
      <c r="H36">
        <v>0</v>
      </c>
      <c r="J36" t="s">
        <v>224</v>
      </c>
      <c r="K36" s="11">
        <f>'In Numbers'!E28*0.95*'In Numbers'!$L$3</f>
        <v>63.847402597402592</v>
      </c>
      <c r="M36" t="s">
        <v>225</v>
      </c>
      <c r="N36" s="11">
        <f>'In Numbers'!E28*1.05*'In Numbers'!$L$3</f>
        <v>70.568181818181827</v>
      </c>
      <c r="P36" t="s">
        <v>227</v>
      </c>
      <c r="Q36">
        <v>1</v>
      </c>
      <c r="S36" t="s">
        <v>232</v>
      </c>
      <c r="T36">
        <v>1</v>
      </c>
      <c r="V36" t="s">
        <v>233</v>
      </c>
      <c r="W36">
        <v>10</v>
      </c>
      <c r="Y36" t="s">
        <v>234</v>
      </c>
      <c r="Z36">
        <v>0</v>
      </c>
    </row>
    <row r="37" spans="1:26" x14ac:dyDescent="0.25">
      <c r="A37" t="s">
        <v>207</v>
      </c>
      <c r="B37">
        <v>0</v>
      </c>
      <c r="C37" t="s">
        <v>220</v>
      </c>
      <c r="D37" t="s">
        <v>236</v>
      </c>
      <c r="E37">
        <f>'In Numbers'!C29*'In Numbers'!$L$2</f>
        <v>2414.02</v>
      </c>
      <c r="G37" t="s">
        <v>223</v>
      </c>
      <c r="H37">
        <v>0</v>
      </c>
      <c r="J37" t="s">
        <v>224</v>
      </c>
      <c r="K37" s="11">
        <f>'In Numbers'!E29*0.95*'In Numbers'!$L$3</f>
        <v>52.743506493506487</v>
      </c>
      <c r="M37" t="s">
        <v>225</v>
      </c>
      <c r="N37" s="11">
        <f>'In Numbers'!E29*1.05*'In Numbers'!$L$3</f>
        <v>58.295454545454547</v>
      </c>
      <c r="P37" t="s">
        <v>227</v>
      </c>
      <c r="Q37">
        <v>1</v>
      </c>
      <c r="S37" t="s">
        <v>232</v>
      </c>
      <c r="T37">
        <v>1</v>
      </c>
      <c r="V37" t="s">
        <v>233</v>
      </c>
      <c r="W37">
        <v>10</v>
      </c>
      <c r="Y37" t="s">
        <v>234</v>
      </c>
      <c r="Z37">
        <v>0</v>
      </c>
    </row>
    <row r="38" spans="1:26" x14ac:dyDescent="0.25">
      <c r="A38" t="s">
        <v>207</v>
      </c>
      <c r="B38">
        <v>0</v>
      </c>
      <c r="C38" t="s">
        <v>220</v>
      </c>
      <c r="D38" t="s">
        <v>236</v>
      </c>
      <c r="E38">
        <f>'In Numbers'!C30*'In Numbers'!$L$2</f>
        <v>2768.0762666666665</v>
      </c>
      <c r="G38" t="s">
        <v>223</v>
      </c>
      <c r="H38">
        <v>0</v>
      </c>
      <c r="J38" t="s">
        <v>224</v>
      </c>
      <c r="K38" s="11">
        <f>'In Numbers'!E30*0.95*'In Numbers'!$L$3</f>
        <v>60.454545454545453</v>
      </c>
      <c r="M38" t="s">
        <v>225</v>
      </c>
      <c r="N38" s="11">
        <f>'In Numbers'!E30*1.05*'In Numbers'!$L$3</f>
        <v>66.818181818181827</v>
      </c>
      <c r="P38" t="s">
        <v>227</v>
      </c>
      <c r="Q38">
        <v>1</v>
      </c>
      <c r="S38" t="s">
        <v>232</v>
      </c>
      <c r="T38">
        <v>1</v>
      </c>
      <c r="V38" t="s">
        <v>233</v>
      </c>
      <c r="W38">
        <v>10</v>
      </c>
      <c r="Y38" t="s">
        <v>234</v>
      </c>
      <c r="Z38">
        <v>0</v>
      </c>
    </row>
    <row r="39" spans="1:26" x14ac:dyDescent="0.25">
      <c r="A39" t="s">
        <v>207</v>
      </c>
      <c r="B39">
        <v>0</v>
      </c>
      <c r="C39" t="s">
        <v>220</v>
      </c>
      <c r="D39" t="s">
        <v>236</v>
      </c>
      <c r="E39">
        <f>'In Numbers'!C31*'In Numbers'!$L$2</f>
        <v>3540.5626666666667</v>
      </c>
      <c r="G39" t="s">
        <v>223</v>
      </c>
      <c r="H39">
        <v>0</v>
      </c>
      <c r="J39" t="s">
        <v>224</v>
      </c>
      <c r="K39" s="11">
        <f>'In Numbers'!E31*0.95*'In Numbers'!$L$3</f>
        <v>56.753246753246749</v>
      </c>
      <c r="M39" t="s">
        <v>225</v>
      </c>
      <c r="N39" s="11">
        <f>'In Numbers'!E31*1.05*'In Numbers'!$L$3</f>
        <v>62.727272727272734</v>
      </c>
      <c r="P39" t="s">
        <v>227</v>
      </c>
      <c r="Q39">
        <v>1</v>
      </c>
      <c r="S39" t="s">
        <v>232</v>
      </c>
      <c r="T39">
        <v>1</v>
      </c>
      <c r="V39" t="s">
        <v>233</v>
      </c>
      <c r="W39">
        <v>10</v>
      </c>
      <c r="Y39" t="s">
        <v>234</v>
      </c>
      <c r="Z39">
        <v>0</v>
      </c>
    </row>
    <row r="40" spans="1:26" x14ac:dyDescent="0.25">
      <c r="A40" t="s">
        <v>207</v>
      </c>
      <c r="B40">
        <v>0</v>
      </c>
      <c r="C40" t="s">
        <v>220</v>
      </c>
      <c r="D40" t="s">
        <v>236</v>
      </c>
      <c r="E40">
        <f>'In Numbers'!C32*'In Numbers'!$L$2</f>
        <v>1384.0381333333332</v>
      </c>
      <c r="G40" t="s">
        <v>223</v>
      </c>
      <c r="H40">
        <v>0</v>
      </c>
      <c r="J40" t="s">
        <v>224</v>
      </c>
      <c r="K40" s="11">
        <f>'In Numbers'!E32*0.95*'In Numbers'!$L$3</f>
        <v>63.230519480519483</v>
      </c>
      <c r="M40" t="s">
        <v>225</v>
      </c>
      <c r="N40" s="11">
        <f>'In Numbers'!E32*1.05*'In Numbers'!$L$3</f>
        <v>69.88636363636364</v>
      </c>
      <c r="P40" t="s">
        <v>227</v>
      </c>
      <c r="Q40">
        <v>1</v>
      </c>
      <c r="S40" t="s">
        <v>232</v>
      </c>
      <c r="T40">
        <v>1</v>
      </c>
      <c r="V40" t="s">
        <v>233</v>
      </c>
      <c r="W40">
        <v>10</v>
      </c>
      <c r="Y40" t="s">
        <v>234</v>
      </c>
      <c r="Z40">
        <v>0</v>
      </c>
    </row>
    <row r="41" spans="1:26" x14ac:dyDescent="0.25">
      <c r="A41" t="s">
        <v>207</v>
      </c>
      <c r="B41">
        <v>0</v>
      </c>
      <c r="C41" t="s">
        <v>220</v>
      </c>
      <c r="D41" t="s">
        <v>236</v>
      </c>
      <c r="E41">
        <f>'In Numbers'!C33*'In Numbers'!$L$2</f>
        <v>1528.8793333333331</v>
      </c>
      <c r="G41" t="s">
        <v>223</v>
      </c>
      <c r="H41">
        <v>0</v>
      </c>
      <c r="J41" t="s">
        <v>224</v>
      </c>
      <c r="K41" s="11">
        <f>'In Numbers'!E33*0.95*'In Numbers'!$L$3</f>
        <v>53.668831168831161</v>
      </c>
      <c r="M41" t="s">
        <v>225</v>
      </c>
      <c r="N41" s="11">
        <f>'In Numbers'!E33*1.05*'In Numbers'!$L$3</f>
        <v>59.31818181818182</v>
      </c>
      <c r="P41" t="s">
        <v>227</v>
      </c>
      <c r="Q41">
        <v>1</v>
      </c>
      <c r="S41" t="s">
        <v>232</v>
      </c>
      <c r="T41">
        <v>1</v>
      </c>
      <c r="V41" t="s">
        <v>233</v>
      </c>
      <c r="W41">
        <v>10</v>
      </c>
      <c r="Y41" t="s">
        <v>234</v>
      </c>
      <c r="Z41">
        <v>0</v>
      </c>
    </row>
    <row r="42" spans="1:26" x14ac:dyDescent="0.25">
      <c r="A42" t="s">
        <v>207</v>
      </c>
      <c r="B42">
        <v>0</v>
      </c>
      <c r="C42" t="s">
        <v>220</v>
      </c>
      <c r="D42" t="s">
        <v>236</v>
      </c>
      <c r="E42">
        <f>'In Numbers'!C34*'In Numbers'!$L$2</f>
        <v>3250.8802666666666</v>
      </c>
      <c r="G42" t="s">
        <v>223</v>
      </c>
      <c r="H42">
        <v>0</v>
      </c>
      <c r="J42" t="s">
        <v>224</v>
      </c>
      <c r="K42" s="11">
        <f>'In Numbers'!E34*0.95*'In Numbers'!$L$3</f>
        <v>62.61363636363636</v>
      </c>
      <c r="M42" t="s">
        <v>225</v>
      </c>
      <c r="N42" s="11">
        <f>'In Numbers'!E34*1.05*'In Numbers'!$L$3</f>
        <v>69.204545454545453</v>
      </c>
      <c r="P42" t="s">
        <v>227</v>
      </c>
      <c r="Q42">
        <v>1</v>
      </c>
      <c r="S42" t="s">
        <v>232</v>
      </c>
      <c r="T42">
        <v>1</v>
      </c>
      <c r="V42" t="s">
        <v>233</v>
      </c>
      <c r="W42">
        <v>10</v>
      </c>
      <c r="Y42" t="s">
        <v>234</v>
      </c>
      <c r="Z42">
        <v>0</v>
      </c>
    </row>
    <row r="43" spans="1:26" x14ac:dyDescent="0.25">
      <c r="A43" t="s">
        <v>207</v>
      </c>
      <c r="B43">
        <v>0</v>
      </c>
      <c r="C43" t="s">
        <v>220</v>
      </c>
      <c r="D43" t="s">
        <v>236</v>
      </c>
      <c r="E43">
        <f>'In Numbers'!C35*'In Numbers'!$L$2</f>
        <v>595.45826666666665</v>
      </c>
      <c r="G43" t="s">
        <v>223</v>
      </c>
      <c r="H43">
        <v>0</v>
      </c>
      <c r="J43" t="s">
        <v>224</v>
      </c>
      <c r="K43" s="11">
        <f>'In Numbers'!E35*0.95*'In Numbers'!$L$3</f>
        <v>56.444805194805191</v>
      </c>
      <c r="M43" t="s">
        <v>225</v>
      </c>
      <c r="N43" s="11">
        <f>'In Numbers'!E35*1.05*'In Numbers'!$L$3</f>
        <v>62.38636363636364</v>
      </c>
      <c r="P43" t="s">
        <v>227</v>
      </c>
      <c r="Q43">
        <v>1</v>
      </c>
      <c r="S43" t="s">
        <v>232</v>
      </c>
      <c r="T43">
        <v>1</v>
      </c>
      <c r="V43" t="s">
        <v>233</v>
      </c>
      <c r="W43">
        <v>10</v>
      </c>
      <c r="Y43" t="s">
        <v>234</v>
      </c>
      <c r="Z43">
        <v>0</v>
      </c>
    </row>
    <row r="44" spans="1:26" x14ac:dyDescent="0.25">
      <c r="A44" t="s">
        <v>207</v>
      </c>
      <c r="B44">
        <v>0</v>
      </c>
      <c r="C44" t="s">
        <v>220</v>
      </c>
      <c r="D44" t="s">
        <v>236</v>
      </c>
      <c r="E44">
        <f>'In Numbers'!C36*'In Numbers'!$L$2</f>
        <v>386.24319999999994</v>
      </c>
      <c r="G44" t="s">
        <v>223</v>
      </c>
      <c r="H44">
        <v>0</v>
      </c>
      <c r="J44" t="s">
        <v>224</v>
      </c>
      <c r="K44" s="11">
        <f>'In Numbers'!E36*0.95*'In Numbers'!$L$3</f>
        <v>0.30844155844155841</v>
      </c>
      <c r="M44" t="s">
        <v>225</v>
      </c>
      <c r="N44" s="11">
        <f>'In Numbers'!E36*1.05*'In Numbers'!$L$3</f>
        <v>0.34090909090909094</v>
      </c>
      <c r="P44" t="s">
        <v>227</v>
      </c>
      <c r="Q44">
        <v>1</v>
      </c>
      <c r="S44" t="s">
        <v>232</v>
      </c>
      <c r="T44">
        <v>1</v>
      </c>
      <c r="V44" t="s">
        <v>233</v>
      </c>
      <c r="W44">
        <v>10</v>
      </c>
      <c r="Y44" t="s">
        <v>234</v>
      </c>
      <c r="Z44">
        <v>0</v>
      </c>
    </row>
    <row r="45" spans="1:26" x14ac:dyDescent="0.25">
      <c r="A45" t="s">
        <v>207</v>
      </c>
      <c r="B45">
        <v>0</v>
      </c>
      <c r="C45" t="s">
        <v>220</v>
      </c>
      <c r="D45" t="s">
        <v>236</v>
      </c>
      <c r="E45">
        <f>'In Numbers'!C37*'In Numbers'!$L$2</f>
        <v>740.2994666666666</v>
      </c>
      <c r="G45" t="s">
        <v>223</v>
      </c>
      <c r="H45">
        <v>0</v>
      </c>
      <c r="J45" t="s">
        <v>224</v>
      </c>
      <c r="K45" s="11">
        <f>'In Numbers'!E37*0.95*'In Numbers'!$L$3</f>
        <v>57.061688311688314</v>
      </c>
      <c r="M45" t="s">
        <v>225</v>
      </c>
      <c r="N45" s="11">
        <f>'In Numbers'!E37*1.05*'In Numbers'!$L$3</f>
        <v>63.06818181818182</v>
      </c>
      <c r="P45" t="s">
        <v>227</v>
      </c>
      <c r="Q45">
        <v>1</v>
      </c>
      <c r="S45" t="s">
        <v>232</v>
      </c>
      <c r="T45">
        <v>1</v>
      </c>
      <c r="V45" t="s">
        <v>233</v>
      </c>
      <c r="W45">
        <v>10</v>
      </c>
      <c r="Y45" t="s">
        <v>234</v>
      </c>
      <c r="Z45">
        <v>0</v>
      </c>
    </row>
    <row r="46" spans="1:26" x14ac:dyDescent="0.25">
      <c r="A46" t="s">
        <v>207</v>
      </c>
      <c r="B46">
        <v>0</v>
      </c>
      <c r="C46" t="s">
        <v>220</v>
      </c>
      <c r="D46" t="s">
        <v>236</v>
      </c>
      <c r="E46">
        <f>'In Numbers'!C38*'In Numbers'!$L$2</f>
        <v>354.05626666666666</v>
      </c>
      <c r="G46" t="s">
        <v>223</v>
      </c>
      <c r="H46">
        <v>0</v>
      </c>
      <c r="J46" t="s">
        <v>224</v>
      </c>
      <c r="K46" s="11">
        <f>'In Numbers'!E38*0.95*'In Numbers'!$L$3</f>
        <v>81.428571428571416</v>
      </c>
      <c r="M46" t="s">
        <v>225</v>
      </c>
      <c r="N46" s="11">
        <f>'In Numbers'!E38*1.05*'In Numbers'!$L$3</f>
        <v>90</v>
      </c>
      <c r="P46" t="s">
        <v>227</v>
      </c>
      <c r="Q46">
        <v>1</v>
      </c>
      <c r="S46" t="s">
        <v>232</v>
      </c>
      <c r="T46">
        <v>1</v>
      </c>
      <c r="V46" t="s">
        <v>233</v>
      </c>
      <c r="W46">
        <v>10</v>
      </c>
      <c r="Y46" t="s">
        <v>234</v>
      </c>
      <c r="Z46">
        <v>0</v>
      </c>
    </row>
    <row r="47" spans="1:26" x14ac:dyDescent="0.25">
      <c r="A47" t="s">
        <v>207</v>
      </c>
      <c r="B47">
        <v>0</v>
      </c>
      <c r="C47" t="s">
        <v>220</v>
      </c>
      <c r="D47" t="s">
        <v>236</v>
      </c>
      <c r="E47">
        <f>'In Numbers'!C39*'In Numbers'!$L$2</f>
        <v>1158.7295999999999</v>
      </c>
      <c r="G47" t="s">
        <v>223</v>
      </c>
      <c r="H47">
        <v>0</v>
      </c>
      <c r="J47" t="s">
        <v>224</v>
      </c>
      <c r="K47" s="11">
        <f>'In Numbers'!E39*0.95*'In Numbers'!$L$3</f>
        <v>63.538961038961034</v>
      </c>
      <c r="M47" t="s">
        <v>225</v>
      </c>
      <c r="N47" s="11">
        <f>'In Numbers'!E39*1.05*'In Numbers'!$L$3</f>
        <v>70.227272727272734</v>
      </c>
      <c r="P47" t="s">
        <v>227</v>
      </c>
      <c r="Q47">
        <v>1</v>
      </c>
      <c r="S47" t="s">
        <v>232</v>
      </c>
      <c r="T47">
        <v>1</v>
      </c>
      <c r="V47" t="s">
        <v>233</v>
      </c>
      <c r="W47">
        <v>10</v>
      </c>
      <c r="Y47" t="s">
        <v>234</v>
      </c>
      <c r="Z47">
        <v>0</v>
      </c>
    </row>
    <row r="48" spans="1:26" x14ac:dyDescent="0.25">
      <c r="A48" t="s">
        <v>207</v>
      </c>
      <c r="B48">
        <v>0</v>
      </c>
      <c r="C48" t="s">
        <v>220</v>
      </c>
      <c r="D48" t="s">
        <v>236</v>
      </c>
      <c r="E48">
        <f>'In Numbers'!C40*'In Numbers'!$L$2</f>
        <v>659.83213333333322</v>
      </c>
      <c r="G48" t="s">
        <v>223</v>
      </c>
      <c r="H48">
        <v>0</v>
      </c>
      <c r="J48" t="s">
        <v>224</v>
      </c>
      <c r="K48" s="11">
        <f>'In Numbers'!E40*0.95*'In Numbers'!$L$3</f>
        <v>36.087662337662337</v>
      </c>
      <c r="M48" t="s">
        <v>225</v>
      </c>
      <c r="N48" s="11">
        <f>'In Numbers'!E40*1.05*'In Numbers'!$L$3</f>
        <v>39.88636363636364</v>
      </c>
      <c r="P48" t="s">
        <v>227</v>
      </c>
      <c r="Q48">
        <v>1</v>
      </c>
      <c r="S48" t="s">
        <v>232</v>
      </c>
      <c r="T48">
        <v>1</v>
      </c>
      <c r="V48" t="s">
        <v>233</v>
      </c>
      <c r="W48">
        <v>10</v>
      </c>
      <c r="Y48" t="s">
        <v>234</v>
      </c>
      <c r="Z48">
        <v>0</v>
      </c>
    </row>
    <row r="49" spans="1:26" x14ac:dyDescent="0.25">
      <c r="A49" t="s">
        <v>207</v>
      </c>
      <c r="B49">
        <v>0</v>
      </c>
      <c r="C49" t="s">
        <v>220</v>
      </c>
      <c r="D49" t="s">
        <v>236</v>
      </c>
      <c r="E49">
        <f>'In Numbers'!C41*'In Numbers'!$L$2</f>
        <v>2188.7114666666666</v>
      </c>
      <c r="G49" t="s">
        <v>223</v>
      </c>
      <c r="H49">
        <v>0</v>
      </c>
      <c r="J49" t="s">
        <v>224</v>
      </c>
      <c r="K49" s="11">
        <f>'In Numbers'!E41*0.95*'In Numbers'!$L$3</f>
        <v>64.772727272727266</v>
      </c>
      <c r="M49" t="s">
        <v>225</v>
      </c>
      <c r="N49" s="11">
        <f>'In Numbers'!E41*1.05*'In Numbers'!$L$3</f>
        <v>71.590909090909093</v>
      </c>
      <c r="P49" t="s">
        <v>227</v>
      </c>
      <c r="Q49">
        <v>1</v>
      </c>
      <c r="S49" t="s">
        <v>232</v>
      </c>
      <c r="T49">
        <v>1</v>
      </c>
      <c r="V49" t="s">
        <v>233</v>
      </c>
      <c r="W49">
        <v>10</v>
      </c>
      <c r="Y49" t="s">
        <v>234</v>
      </c>
      <c r="Z49">
        <v>0</v>
      </c>
    </row>
    <row r="50" spans="1:26" x14ac:dyDescent="0.25">
      <c r="A50" t="s">
        <v>207</v>
      </c>
      <c r="B50">
        <v>0</v>
      </c>
      <c r="C50" t="s">
        <v>220</v>
      </c>
      <c r="D50" t="s">
        <v>236</v>
      </c>
      <c r="E50">
        <f>'In Numbers'!C42*'In Numbers'!$L$2</f>
        <v>1239.1969333333334</v>
      </c>
      <c r="G50" t="s">
        <v>223</v>
      </c>
      <c r="H50">
        <v>0</v>
      </c>
      <c r="J50" t="s">
        <v>224</v>
      </c>
      <c r="K50" s="11">
        <f>'In Numbers'!E42*0.95*'In Numbers'!$L$3</f>
        <v>51.201298701298697</v>
      </c>
      <c r="M50" t="s">
        <v>225</v>
      </c>
      <c r="N50" s="11">
        <f>'In Numbers'!E42*1.05*'In Numbers'!$L$3</f>
        <v>56.590909090909093</v>
      </c>
      <c r="P50" t="s">
        <v>227</v>
      </c>
      <c r="Q50">
        <v>1</v>
      </c>
      <c r="S50" t="s">
        <v>232</v>
      </c>
      <c r="T50">
        <v>1</v>
      </c>
      <c r="V50" t="s">
        <v>233</v>
      </c>
      <c r="W50">
        <v>10</v>
      </c>
      <c r="Y50" t="s">
        <v>234</v>
      </c>
      <c r="Z50">
        <v>0</v>
      </c>
    </row>
    <row r="51" spans="1:26" x14ac:dyDescent="0.25">
      <c r="A51" t="s">
        <v>207</v>
      </c>
      <c r="B51">
        <v>0</v>
      </c>
      <c r="C51" t="s">
        <v>220</v>
      </c>
      <c r="D51" t="s">
        <v>236</v>
      </c>
      <c r="E51">
        <f>'In Numbers'!C43*'In Numbers'!$L$2</f>
        <v>482.80399999999997</v>
      </c>
      <c r="G51" t="s">
        <v>223</v>
      </c>
      <c r="H51">
        <v>0</v>
      </c>
      <c r="J51" t="s">
        <v>224</v>
      </c>
      <c r="K51" s="11">
        <f>'In Numbers'!E43*0.95*'In Numbers'!$L$3</f>
        <v>70.941558441558442</v>
      </c>
      <c r="M51" t="s">
        <v>225</v>
      </c>
      <c r="N51" s="11">
        <f>'In Numbers'!E43*1.05*'In Numbers'!$L$3</f>
        <v>78.409090909090907</v>
      </c>
      <c r="P51" t="s">
        <v>227</v>
      </c>
      <c r="Q51">
        <v>1</v>
      </c>
      <c r="S51" t="s">
        <v>232</v>
      </c>
      <c r="T51">
        <v>1</v>
      </c>
      <c r="V51" t="s">
        <v>233</v>
      </c>
      <c r="W51">
        <v>10</v>
      </c>
      <c r="Y51" t="s">
        <v>234</v>
      </c>
      <c r="Z51">
        <v>0</v>
      </c>
    </row>
    <row r="52" spans="1:26" x14ac:dyDescent="0.25">
      <c r="A52" t="s">
        <v>207</v>
      </c>
      <c r="B52">
        <v>0</v>
      </c>
      <c r="C52" t="s">
        <v>220</v>
      </c>
      <c r="D52" t="s">
        <v>236</v>
      </c>
      <c r="E52">
        <f>'In Numbers'!C44*'In Numbers'!$L$2</f>
        <v>1255.2903999999999</v>
      </c>
      <c r="G52" t="s">
        <v>223</v>
      </c>
      <c r="H52">
        <v>0</v>
      </c>
      <c r="J52" t="s">
        <v>224</v>
      </c>
      <c r="K52" s="11">
        <f>'In Numbers'!E44*0.95*'In Numbers'!$L$3</f>
        <v>53.668831168831161</v>
      </c>
      <c r="M52" t="s">
        <v>225</v>
      </c>
      <c r="N52" s="11">
        <f>'In Numbers'!E44*1.05*'In Numbers'!$L$3</f>
        <v>59.31818181818182</v>
      </c>
      <c r="P52" t="s">
        <v>227</v>
      </c>
      <c r="Q52">
        <v>1</v>
      </c>
      <c r="S52" t="s">
        <v>232</v>
      </c>
      <c r="T52">
        <v>1</v>
      </c>
      <c r="V52" t="s">
        <v>233</v>
      </c>
      <c r="W52">
        <v>10</v>
      </c>
      <c r="Y52" t="s">
        <v>234</v>
      </c>
      <c r="Z52">
        <v>0</v>
      </c>
    </row>
    <row r="53" spans="1:26" x14ac:dyDescent="0.25">
      <c r="A53" t="s">
        <v>207</v>
      </c>
      <c r="B53">
        <v>0</v>
      </c>
      <c r="C53" t="s">
        <v>220</v>
      </c>
      <c r="D53" t="s">
        <v>236</v>
      </c>
      <c r="E53">
        <f>'In Numbers'!C45*'In Numbers'!$L$2</f>
        <v>2558.8611999999998</v>
      </c>
      <c r="G53" t="s">
        <v>223</v>
      </c>
      <c r="H53">
        <v>0</v>
      </c>
      <c r="J53" t="s">
        <v>224</v>
      </c>
      <c r="K53" s="11">
        <f>'In Numbers'!E45*0.95*'In Numbers'!$L$3</f>
        <v>60.146103896103895</v>
      </c>
      <c r="M53" t="s">
        <v>225</v>
      </c>
      <c r="N53" s="11">
        <f>'In Numbers'!E45*1.05*'In Numbers'!$L$3</f>
        <v>66.477272727272734</v>
      </c>
      <c r="P53" t="s">
        <v>227</v>
      </c>
      <c r="Q53">
        <v>1</v>
      </c>
      <c r="S53" t="s">
        <v>232</v>
      </c>
      <c r="T53">
        <v>1</v>
      </c>
      <c r="V53" t="s">
        <v>233</v>
      </c>
      <c r="W53">
        <v>10</v>
      </c>
      <c r="Y53" t="s">
        <v>234</v>
      </c>
      <c r="Z53">
        <v>0</v>
      </c>
    </row>
    <row r="54" spans="1:26" x14ac:dyDescent="0.25">
      <c r="A54" t="s">
        <v>207</v>
      </c>
      <c r="B54">
        <v>0</v>
      </c>
      <c r="C54" t="s">
        <v>220</v>
      </c>
      <c r="D54" t="s">
        <v>236</v>
      </c>
      <c r="E54">
        <f>'In Numbers'!C46*'In Numbers'!$L$2</f>
        <v>1738.0944</v>
      </c>
      <c r="G54" t="s">
        <v>223</v>
      </c>
      <c r="H54">
        <v>0</v>
      </c>
      <c r="J54" t="s">
        <v>224</v>
      </c>
      <c r="K54" s="11">
        <f>'In Numbers'!E46*0.95*'In Numbers'!$L$3</f>
        <v>49.350649350649348</v>
      </c>
      <c r="M54" t="s">
        <v>225</v>
      </c>
      <c r="N54" s="11">
        <f>'In Numbers'!E46*1.05*'In Numbers'!$L$3</f>
        <v>54.545454545454547</v>
      </c>
      <c r="P54" t="s">
        <v>227</v>
      </c>
      <c r="Q54">
        <v>1</v>
      </c>
      <c r="S54" t="s">
        <v>232</v>
      </c>
      <c r="T54">
        <v>1</v>
      </c>
      <c r="V54" t="s">
        <v>233</v>
      </c>
      <c r="W54">
        <v>10</v>
      </c>
      <c r="Y54" t="s">
        <v>234</v>
      </c>
      <c r="Z54">
        <v>0</v>
      </c>
    </row>
    <row r="55" spans="1:26" x14ac:dyDescent="0.25">
      <c r="A55" t="s">
        <v>207</v>
      </c>
      <c r="B55">
        <v>0</v>
      </c>
      <c r="C55" t="s">
        <v>220</v>
      </c>
      <c r="D55" t="s">
        <v>236</v>
      </c>
      <c r="E55">
        <f>'In Numbers'!C47*'In Numbers'!$L$2</f>
        <v>2945.1044000000002</v>
      </c>
      <c r="G55" t="s">
        <v>223</v>
      </c>
      <c r="H55">
        <v>0</v>
      </c>
      <c r="J55" t="s">
        <v>224</v>
      </c>
      <c r="K55" s="11">
        <f>'In Numbers'!E47*0.95*'In Numbers'!$L$3</f>
        <v>59.83766233766233</v>
      </c>
      <c r="M55" t="s">
        <v>225</v>
      </c>
      <c r="N55" s="11">
        <f>'In Numbers'!E47*1.05*'In Numbers'!$L$3</f>
        <v>66.13636363636364</v>
      </c>
      <c r="P55" t="s">
        <v>227</v>
      </c>
      <c r="Q55">
        <v>1</v>
      </c>
      <c r="S55" t="s">
        <v>232</v>
      </c>
      <c r="T55">
        <v>1</v>
      </c>
      <c r="V55" t="s">
        <v>233</v>
      </c>
      <c r="W55">
        <v>10</v>
      </c>
      <c r="Y55" t="s">
        <v>234</v>
      </c>
      <c r="Z55">
        <v>0</v>
      </c>
    </row>
    <row r="56" spans="1:26" x14ac:dyDescent="0.25">
      <c r="A56" t="s">
        <v>207</v>
      </c>
      <c r="B56">
        <v>0</v>
      </c>
      <c r="C56" t="s">
        <v>220</v>
      </c>
      <c r="D56" t="s">
        <v>236</v>
      </c>
      <c r="E56">
        <f>'In Numbers'!C48*'In Numbers'!$L$2</f>
        <v>2768.0762666666665</v>
      </c>
      <c r="G56" t="s">
        <v>223</v>
      </c>
      <c r="H56">
        <v>0</v>
      </c>
      <c r="J56" t="s">
        <v>224</v>
      </c>
      <c r="K56" s="11">
        <f>'In Numbers'!E48*0.95*'In Numbers'!$L$3</f>
        <v>53.668831168831161</v>
      </c>
      <c r="M56" t="s">
        <v>225</v>
      </c>
      <c r="N56" s="11">
        <f>'In Numbers'!E48*1.05*'In Numbers'!$L$3</f>
        <v>59.31818181818182</v>
      </c>
      <c r="P56" t="s">
        <v>227</v>
      </c>
      <c r="Q56">
        <v>1</v>
      </c>
      <c r="S56" t="s">
        <v>232</v>
      </c>
      <c r="T56">
        <v>1</v>
      </c>
      <c r="V56" t="s">
        <v>233</v>
      </c>
      <c r="W56">
        <v>10</v>
      </c>
      <c r="Y56" t="s">
        <v>234</v>
      </c>
      <c r="Z56">
        <v>0</v>
      </c>
    </row>
    <row r="57" spans="1:26" x14ac:dyDescent="0.25">
      <c r="A57" t="s">
        <v>207</v>
      </c>
      <c r="B57">
        <v>0</v>
      </c>
      <c r="C57" t="s">
        <v>220</v>
      </c>
      <c r="D57" t="s">
        <v>236</v>
      </c>
      <c r="E57">
        <f>'In Numbers'!C49*'In Numbers'!$L$2</f>
        <v>5858.0218666666669</v>
      </c>
      <c r="G57" t="s">
        <v>223</v>
      </c>
      <c r="H57">
        <v>0</v>
      </c>
      <c r="J57" t="s">
        <v>224</v>
      </c>
      <c r="K57" s="11">
        <f>'In Numbers'!E49*0.95*'In Numbers'!$L$3</f>
        <v>57.061688311688314</v>
      </c>
      <c r="M57" t="s">
        <v>225</v>
      </c>
      <c r="N57" s="11">
        <f>'In Numbers'!E49*1.05*'In Numbers'!$L$3</f>
        <v>63.06818181818182</v>
      </c>
      <c r="P57" t="s">
        <v>227</v>
      </c>
      <c r="Q57">
        <v>1</v>
      </c>
      <c r="S57" t="s">
        <v>232</v>
      </c>
      <c r="T57">
        <v>1</v>
      </c>
      <c r="V57" t="s">
        <v>233</v>
      </c>
      <c r="W57">
        <v>10</v>
      </c>
      <c r="Y57" t="s">
        <v>234</v>
      </c>
      <c r="Z57">
        <v>0</v>
      </c>
    </row>
    <row r="58" spans="1:26" x14ac:dyDescent="0.25">
      <c r="A58" t="s">
        <v>207</v>
      </c>
      <c r="B58">
        <v>0</v>
      </c>
      <c r="C58" t="s">
        <v>220</v>
      </c>
      <c r="D58" t="s">
        <v>236</v>
      </c>
      <c r="E58">
        <f>'In Numbers'!C50*'In Numbers'!$L$2</f>
        <v>3556.6561333333329</v>
      </c>
      <c r="G58" t="s">
        <v>223</v>
      </c>
      <c r="H58">
        <v>0</v>
      </c>
      <c r="J58" t="s">
        <v>224</v>
      </c>
      <c r="K58" s="11">
        <f>'In Numbers'!E50*0.95*'In Numbers'!$L$3</f>
        <v>61.996753246753244</v>
      </c>
      <c r="M58" t="s">
        <v>225</v>
      </c>
      <c r="N58" s="11">
        <f>'In Numbers'!E50*1.05*'In Numbers'!$L$3</f>
        <v>68.52272727272728</v>
      </c>
      <c r="P58" t="s">
        <v>227</v>
      </c>
      <c r="Q58">
        <v>1</v>
      </c>
      <c r="S58" t="s">
        <v>232</v>
      </c>
      <c r="T58">
        <v>1</v>
      </c>
      <c r="V58" t="s">
        <v>233</v>
      </c>
      <c r="W58">
        <v>10</v>
      </c>
      <c r="Y58" t="s">
        <v>234</v>
      </c>
      <c r="Z58">
        <v>0</v>
      </c>
    </row>
    <row r="59" spans="1:26" x14ac:dyDescent="0.25">
      <c r="A59" t="s">
        <v>207</v>
      </c>
      <c r="B59">
        <v>0</v>
      </c>
      <c r="C59" t="s">
        <v>220</v>
      </c>
      <c r="D59" t="s">
        <v>236</v>
      </c>
      <c r="E59">
        <f>'In Numbers'!C51*'In Numbers'!$L$2</f>
        <v>1190.9165333333333</v>
      </c>
      <c r="G59" t="s">
        <v>223</v>
      </c>
      <c r="H59">
        <v>0</v>
      </c>
      <c r="J59" t="s">
        <v>224</v>
      </c>
      <c r="K59" s="11">
        <f>'In Numbers'!E51*0.95*'In Numbers'!$L$3</f>
        <v>51.509740259740262</v>
      </c>
      <c r="M59" t="s">
        <v>225</v>
      </c>
      <c r="N59" s="11">
        <f>'In Numbers'!E51*1.05*'In Numbers'!$L$3</f>
        <v>56.93181818181818</v>
      </c>
      <c r="P59" t="s">
        <v>227</v>
      </c>
      <c r="Q59">
        <v>1</v>
      </c>
      <c r="S59" t="s">
        <v>232</v>
      </c>
      <c r="T59">
        <v>1</v>
      </c>
      <c r="V59" t="s">
        <v>233</v>
      </c>
      <c r="W59">
        <v>10</v>
      </c>
      <c r="Y59" t="s">
        <v>234</v>
      </c>
      <c r="Z59">
        <v>0</v>
      </c>
    </row>
    <row r="60" spans="1:26" x14ac:dyDescent="0.25">
      <c r="A60" t="s">
        <v>207</v>
      </c>
      <c r="B60">
        <v>0</v>
      </c>
      <c r="C60" t="s">
        <v>220</v>
      </c>
      <c r="D60" t="s">
        <v>236</v>
      </c>
      <c r="E60">
        <f>'In Numbers'!C52*'In Numbers'!$L$2</f>
        <v>4119.9274666666661</v>
      </c>
      <c r="G60" t="s">
        <v>223</v>
      </c>
      <c r="H60">
        <v>0</v>
      </c>
      <c r="J60" t="s">
        <v>224</v>
      </c>
      <c r="K60" s="11">
        <f>'In Numbers'!E52*0.95*'In Numbers'!$L$3</f>
        <v>58.29545454545454</v>
      </c>
      <c r="M60" t="s">
        <v>225</v>
      </c>
      <c r="N60" s="11">
        <f>'In Numbers'!E52*1.05*'In Numbers'!$L$3</f>
        <v>64.431818181818187</v>
      </c>
      <c r="P60" t="s">
        <v>227</v>
      </c>
      <c r="Q60">
        <v>1</v>
      </c>
      <c r="S60" t="s">
        <v>232</v>
      </c>
      <c r="T60">
        <v>1</v>
      </c>
      <c r="V60" t="s">
        <v>233</v>
      </c>
      <c r="W60">
        <v>10</v>
      </c>
      <c r="Y60" t="s">
        <v>234</v>
      </c>
      <c r="Z60">
        <v>0</v>
      </c>
    </row>
    <row r="61" spans="1:26" x14ac:dyDescent="0.25">
      <c r="A61" t="s">
        <v>207</v>
      </c>
      <c r="B61">
        <v>0</v>
      </c>
      <c r="C61" t="s">
        <v>220</v>
      </c>
      <c r="D61" t="s">
        <v>236</v>
      </c>
      <c r="E61">
        <f>'In Numbers'!C53*'In Numbers'!$L$2</f>
        <v>1786.3748000000001</v>
      </c>
      <c r="G61" t="s">
        <v>223</v>
      </c>
      <c r="H61">
        <v>0</v>
      </c>
      <c r="J61" t="s">
        <v>224</v>
      </c>
      <c r="K61" s="11">
        <f>'In Numbers'!E53*0.95*'In Numbers'!$L$3</f>
        <v>65.389610389610382</v>
      </c>
      <c r="M61" t="s">
        <v>225</v>
      </c>
      <c r="N61" s="11">
        <f>'In Numbers'!E53*1.05*'In Numbers'!$L$3</f>
        <v>72.27272727272728</v>
      </c>
      <c r="P61" t="s">
        <v>227</v>
      </c>
      <c r="Q61">
        <v>1</v>
      </c>
      <c r="S61" t="s">
        <v>232</v>
      </c>
      <c r="T61">
        <v>1</v>
      </c>
      <c r="V61" t="s">
        <v>233</v>
      </c>
      <c r="W61">
        <v>10</v>
      </c>
      <c r="Y61" t="s">
        <v>234</v>
      </c>
      <c r="Z61">
        <v>0</v>
      </c>
    </row>
    <row r="62" spans="1:26" x14ac:dyDescent="0.25">
      <c r="A62" t="s">
        <v>207</v>
      </c>
      <c r="B62">
        <v>0</v>
      </c>
      <c r="C62" t="s">
        <v>220</v>
      </c>
      <c r="D62" t="s">
        <v>236</v>
      </c>
      <c r="E62">
        <f>'In Numbers'!C54*'In Numbers'!$L$2</f>
        <v>4039.4601333333326</v>
      </c>
      <c r="G62" t="s">
        <v>223</v>
      </c>
      <c r="H62">
        <v>0</v>
      </c>
      <c r="J62" t="s">
        <v>224</v>
      </c>
      <c r="K62" s="11">
        <f>'In Numbers'!E54*0.95*'In Numbers'!$L$3</f>
        <v>57.061688311688314</v>
      </c>
      <c r="M62" t="s">
        <v>225</v>
      </c>
      <c r="N62" s="11">
        <f>'In Numbers'!E54*1.05*'In Numbers'!$L$3</f>
        <v>63.06818181818182</v>
      </c>
      <c r="P62" t="s">
        <v>227</v>
      </c>
      <c r="Q62">
        <v>1</v>
      </c>
      <c r="S62" t="s">
        <v>232</v>
      </c>
      <c r="T62">
        <v>1</v>
      </c>
      <c r="V62" t="s">
        <v>233</v>
      </c>
      <c r="W62">
        <v>10</v>
      </c>
      <c r="Y62" t="s">
        <v>234</v>
      </c>
      <c r="Z62">
        <v>0</v>
      </c>
    </row>
    <row r="63" spans="1:26" x14ac:dyDescent="0.25">
      <c r="A63" t="s">
        <v>207</v>
      </c>
      <c r="B63">
        <v>0</v>
      </c>
      <c r="C63" t="s">
        <v>220</v>
      </c>
      <c r="D63" t="s">
        <v>236</v>
      </c>
      <c r="E63">
        <f>'In Numbers'!C55*'In Numbers'!$L$2</f>
        <v>1110.4491999999998</v>
      </c>
      <c r="G63" t="s">
        <v>223</v>
      </c>
      <c r="H63">
        <v>0</v>
      </c>
      <c r="J63" t="s">
        <v>224</v>
      </c>
      <c r="K63" s="11">
        <f>'In Numbers'!E55*0.95*'In Numbers'!$L$3</f>
        <v>11.412337662337661</v>
      </c>
      <c r="M63" t="s">
        <v>225</v>
      </c>
      <c r="N63" s="11">
        <f>'In Numbers'!E55*1.05*'In Numbers'!$L$3</f>
        <v>12.613636363636363</v>
      </c>
      <c r="P63" t="s">
        <v>227</v>
      </c>
      <c r="Q63">
        <v>1</v>
      </c>
      <c r="S63" t="s">
        <v>232</v>
      </c>
      <c r="T63">
        <v>1</v>
      </c>
      <c r="V63" t="s">
        <v>233</v>
      </c>
      <c r="W63">
        <v>10</v>
      </c>
      <c r="Y63" t="s">
        <v>234</v>
      </c>
      <c r="Z63">
        <v>0</v>
      </c>
    </row>
    <row r="64" spans="1:26" x14ac:dyDescent="0.25">
      <c r="A64" t="s">
        <v>207</v>
      </c>
      <c r="B64">
        <v>0</v>
      </c>
      <c r="C64" t="s">
        <v>220</v>
      </c>
      <c r="D64" t="s">
        <v>236</v>
      </c>
      <c r="E64">
        <f>'In Numbers'!C56*'In Numbers'!$L$2</f>
        <v>1062.1687999999999</v>
      </c>
      <c r="G64" t="s">
        <v>223</v>
      </c>
      <c r="H64">
        <v>0</v>
      </c>
      <c r="J64" t="s">
        <v>224</v>
      </c>
      <c r="K64" s="11">
        <f>'In Numbers'!E56*0.95*'In Numbers'!$L$3</f>
        <v>56.753246753246749</v>
      </c>
      <c r="M64" t="s">
        <v>225</v>
      </c>
      <c r="N64" s="11">
        <f>'In Numbers'!E56*1.05*'In Numbers'!$L$3</f>
        <v>62.727272727272734</v>
      </c>
      <c r="P64" t="s">
        <v>227</v>
      </c>
      <c r="Q64">
        <v>1</v>
      </c>
      <c r="S64" t="s">
        <v>232</v>
      </c>
      <c r="T64">
        <v>1</v>
      </c>
      <c r="V64" t="s">
        <v>233</v>
      </c>
      <c r="W64">
        <v>10</v>
      </c>
      <c r="Y64" t="s">
        <v>234</v>
      </c>
      <c r="Z64">
        <v>0</v>
      </c>
    </row>
    <row r="65" spans="1:26" x14ac:dyDescent="0.25">
      <c r="A65" t="s">
        <v>207</v>
      </c>
      <c r="B65">
        <v>0</v>
      </c>
      <c r="C65" t="s">
        <v>220</v>
      </c>
      <c r="D65" t="s">
        <v>236</v>
      </c>
      <c r="E65">
        <f>'In Numbers'!C57*'In Numbers'!$L$2</f>
        <v>804.67333333333329</v>
      </c>
      <c r="G65" t="s">
        <v>223</v>
      </c>
      <c r="H65">
        <v>0</v>
      </c>
      <c r="J65" t="s">
        <v>224</v>
      </c>
      <c r="K65" s="11">
        <f>'In Numbers'!E57*0.95*'In Numbers'!$L$3</f>
        <v>72.483766233766232</v>
      </c>
      <c r="M65" t="s">
        <v>225</v>
      </c>
      <c r="N65" s="11">
        <f>'In Numbers'!E57*1.05*'In Numbers'!$L$3</f>
        <v>80.11363636363636</v>
      </c>
      <c r="P65" t="s">
        <v>227</v>
      </c>
      <c r="Q65">
        <v>1</v>
      </c>
      <c r="S65" t="s">
        <v>232</v>
      </c>
      <c r="T65">
        <v>1</v>
      </c>
      <c r="V65" t="s">
        <v>233</v>
      </c>
      <c r="W65">
        <v>10</v>
      </c>
      <c r="Y65" t="s">
        <v>234</v>
      </c>
      <c r="Z65">
        <v>0</v>
      </c>
    </row>
    <row r="66" spans="1:26" x14ac:dyDescent="0.25">
      <c r="A66" t="s">
        <v>207</v>
      </c>
      <c r="B66">
        <v>0</v>
      </c>
      <c r="C66" t="s">
        <v>220</v>
      </c>
      <c r="D66" t="s">
        <v>236</v>
      </c>
      <c r="E66">
        <f>'In Numbers'!C58*'In Numbers'!$L$2</f>
        <v>1544.9727999999998</v>
      </c>
      <c r="G66" t="s">
        <v>223</v>
      </c>
      <c r="H66">
        <v>0</v>
      </c>
      <c r="J66" t="s">
        <v>224</v>
      </c>
      <c r="K66" s="11">
        <f>'In Numbers'!E58*0.95*'In Numbers'!$L$3</f>
        <v>56.444805194805191</v>
      </c>
      <c r="M66" t="s">
        <v>225</v>
      </c>
      <c r="N66" s="11">
        <f>'In Numbers'!E58*1.05*'In Numbers'!$L$3</f>
        <v>62.38636363636364</v>
      </c>
      <c r="P66" t="s">
        <v>227</v>
      </c>
      <c r="Q66">
        <v>1</v>
      </c>
      <c r="S66" t="s">
        <v>232</v>
      </c>
      <c r="T66">
        <v>1</v>
      </c>
      <c r="V66" t="s">
        <v>233</v>
      </c>
      <c r="W66">
        <v>10</v>
      </c>
      <c r="Y66" t="s">
        <v>234</v>
      </c>
      <c r="Z66">
        <v>0</v>
      </c>
    </row>
    <row r="67" spans="1:26" x14ac:dyDescent="0.25">
      <c r="A67" t="s">
        <v>207</v>
      </c>
      <c r="B67">
        <v>0</v>
      </c>
      <c r="C67" t="s">
        <v>220</v>
      </c>
      <c r="D67" t="s">
        <v>236</v>
      </c>
      <c r="E67">
        <f>'In Numbers'!C59*'In Numbers'!$L$2</f>
        <v>1367.9446666666665</v>
      </c>
      <c r="G67" t="s">
        <v>223</v>
      </c>
      <c r="H67">
        <v>0</v>
      </c>
      <c r="J67" t="s">
        <v>224</v>
      </c>
      <c r="K67" s="11">
        <f>'In Numbers'!E59*0.95*'In Numbers'!$L$3</f>
        <v>45.649350649350644</v>
      </c>
      <c r="M67" t="s">
        <v>225</v>
      </c>
      <c r="N67" s="11">
        <f>'In Numbers'!E59*1.05*'In Numbers'!$L$3</f>
        <v>50.454545454545453</v>
      </c>
      <c r="P67" t="s">
        <v>227</v>
      </c>
      <c r="Q67">
        <v>1</v>
      </c>
      <c r="S67" t="s">
        <v>232</v>
      </c>
      <c r="T67">
        <v>1</v>
      </c>
      <c r="V67" t="s">
        <v>233</v>
      </c>
      <c r="W67">
        <v>10</v>
      </c>
      <c r="Y67" t="s">
        <v>234</v>
      </c>
      <c r="Z67">
        <v>0</v>
      </c>
    </row>
    <row r="68" spans="1:26" x14ac:dyDescent="0.25">
      <c r="A68" t="s">
        <v>207</v>
      </c>
      <c r="B68">
        <v>0</v>
      </c>
      <c r="C68" t="s">
        <v>220</v>
      </c>
      <c r="D68" t="s">
        <v>236</v>
      </c>
      <c r="E68">
        <f>'In Numbers'!C60*'In Numbers'!$L$2</f>
        <v>6308.6389333333327</v>
      </c>
      <c r="G68" t="s">
        <v>223</v>
      </c>
      <c r="H68">
        <v>0</v>
      </c>
      <c r="J68" t="s">
        <v>224</v>
      </c>
      <c r="K68" s="11">
        <f>'In Numbers'!E60*0.95*'In Numbers'!$L$3</f>
        <v>61.996753246753244</v>
      </c>
      <c r="M68" t="s">
        <v>225</v>
      </c>
      <c r="N68" s="11">
        <f>'In Numbers'!E60*1.05*'In Numbers'!$L$3</f>
        <v>68.52272727272728</v>
      </c>
      <c r="P68" t="s">
        <v>227</v>
      </c>
      <c r="Q68">
        <v>1</v>
      </c>
      <c r="S68" t="s">
        <v>232</v>
      </c>
      <c r="T68">
        <v>1</v>
      </c>
      <c r="V68" t="s">
        <v>233</v>
      </c>
      <c r="W68">
        <v>10</v>
      </c>
      <c r="Y68" t="s">
        <v>234</v>
      </c>
      <c r="Z68">
        <v>0</v>
      </c>
    </row>
    <row r="69" spans="1:26" x14ac:dyDescent="0.25">
      <c r="A69" t="s">
        <v>207</v>
      </c>
      <c r="B69">
        <v>0</v>
      </c>
      <c r="C69" t="s">
        <v>220</v>
      </c>
      <c r="D69" t="s">
        <v>236</v>
      </c>
      <c r="E69">
        <f>'In Numbers'!C61*'In Numbers'!$L$2</f>
        <v>4795.8530666666666</v>
      </c>
      <c r="G69" t="s">
        <v>223</v>
      </c>
      <c r="H69">
        <v>0</v>
      </c>
      <c r="J69" t="s">
        <v>224</v>
      </c>
      <c r="K69" s="11">
        <f>'In Numbers'!E61*0.95*'In Numbers'!$L$3</f>
        <v>55.827922077922075</v>
      </c>
      <c r="M69" t="s">
        <v>225</v>
      </c>
      <c r="N69" s="11">
        <f>'In Numbers'!E61*1.05*'In Numbers'!$L$3</f>
        <v>61.70454545454546</v>
      </c>
      <c r="P69" t="s">
        <v>227</v>
      </c>
      <c r="Q69">
        <v>1</v>
      </c>
      <c r="S69" t="s">
        <v>232</v>
      </c>
      <c r="T69">
        <v>1</v>
      </c>
      <c r="V69" t="s">
        <v>233</v>
      </c>
      <c r="W69">
        <v>10</v>
      </c>
      <c r="Y69" t="s">
        <v>234</v>
      </c>
      <c r="Z69">
        <v>0</v>
      </c>
    </row>
    <row r="70" spans="1:26" x14ac:dyDescent="0.25">
      <c r="A70" t="s">
        <v>207</v>
      </c>
      <c r="B70">
        <v>0</v>
      </c>
      <c r="C70" t="s">
        <v>220</v>
      </c>
      <c r="D70" t="s">
        <v>236</v>
      </c>
      <c r="E70">
        <f>'In Numbers'!C62*'In Numbers'!$L$2</f>
        <v>4795.8530666666666</v>
      </c>
      <c r="G70" t="s">
        <v>223</v>
      </c>
      <c r="H70">
        <v>0</v>
      </c>
      <c r="J70" t="s">
        <v>224</v>
      </c>
      <c r="K70" s="11">
        <f>'In Numbers'!E62*0.95*'In Numbers'!$L$3</f>
        <v>52.743506493506487</v>
      </c>
      <c r="M70" t="s">
        <v>225</v>
      </c>
      <c r="N70" s="11">
        <f>'In Numbers'!E62*1.05*'In Numbers'!$L$3</f>
        <v>58.295454545454547</v>
      </c>
      <c r="P70" t="s">
        <v>227</v>
      </c>
      <c r="Q70">
        <v>1</v>
      </c>
      <c r="S70" t="s">
        <v>232</v>
      </c>
      <c r="T70">
        <v>1</v>
      </c>
      <c r="V70" t="s">
        <v>233</v>
      </c>
      <c r="W70">
        <v>10</v>
      </c>
      <c r="Y70" t="s">
        <v>234</v>
      </c>
      <c r="Z70">
        <v>0</v>
      </c>
    </row>
    <row r="71" spans="1:26" x14ac:dyDescent="0.25">
      <c r="A71" t="s">
        <v>207</v>
      </c>
      <c r="B71">
        <v>0</v>
      </c>
      <c r="C71" t="s">
        <v>220</v>
      </c>
      <c r="D71" t="s">
        <v>236</v>
      </c>
      <c r="E71">
        <f>'In Numbers'!C63*'In Numbers'!$L$2</f>
        <v>1126.5426666666665</v>
      </c>
      <c r="G71" t="s">
        <v>223</v>
      </c>
      <c r="H71">
        <v>0</v>
      </c>
      <c r="J71" t="s">
        <v>224</v>
      </c>
      <c r="K71" s="11">
        <f>'In Numbers'!E63*0.95*'In Numbers'!$L$3</f>
        <v>57.678571428571431</v>
      </c>
      <c r="M71" t="s">
        <v>225</v>
      </c>
      <c r="N71" s="11">
        <f>'In Numbers'!E63*1.05*'In Numbers'!$L$3</f>
        <v>63.75</v>
      </c>
      <c r="P71" t="s">
        <v>227</v>
      </c>
      <c r="Q71">
        <v>1</v>
      </c>
      <c r="S71" t="s">
        <v>232</v>
      </c>
      <c r="T71">
        <v>1</v>
      </c>
      <c r="V71" t="s">
        <v>233</v>
      </c>
      <c r="W71">
        <v>10</v>
      </c>
      <c r="Y71" t="s">
        <v>234</v>
      </c>
      <c r="Z71">
        <v>0</v>
      </c>
    </row>
    <row r="72" spans="1:26" x14ac:dyDescent="0.25">
      <c r="A72" t="s">
        <v>207</v>
      </c>
      <c r="B72">
        <v>0</v>
      </c>
      <c r="C72" t="s">
        <v>220</v>
      </c>
      <c r="D72" t="s">
        <v>236</v>
      </c>
      <c r="E72">
        <f>'In Numbers'!C64*'In Numbers'!$L$2</f>
        <v>836.86026666666669</v>
      </c>
      <c r="G72" t="s">
        <v>223</v>
      </c>
      <c r="H72">
        <v>0</v>
      </c>
      <c r="J72" t="s">
        <v>224</v>
      </c>
      <c r="K72" s="11">
        <f>'In Numbers'!E64*0.95*'In Numbers'!$L$3</f>
        <v>72.175324675324674</v>
      </c>
      <c r="M72" t="s">
        <v>225</v>
      </c>
      <c r="N72" s="11">
        <f>'In Numbers'!E64*1.05*'In Numbers'!$L$3</f>
        <v>79.77272727272728</v>
      </c>
      <c r="P72" t="s">
        <v>227</v>
      </c>
      <c r="Q72">
        <v>1</v>
      </c>
      <c r="S72" t="s">
        <v>232</v>
      </c>
      <c r="T72">
        <v>1</v>
      </c>
      <c r="V72" t="s">
        <v>233</v>
      </c>
      <c r="W72">
        <v>10</v>
      </c>
      <c r="Y72" t="s">
        <v>234</v>
      </c>
      <c r="Z72">
        <v>0</v>
      </c>
    </row>
    <row r="73" spans="1:26" x14ac:dyDescent="0.25">
      <c r="A73" t="s">
        <v>207</v>
      </c>
      <c r="B73">
        <v>0</v>
      </c>
      <c r="C73" t="s">
        <v>220</v>
      </c>
      <c r="D73" t="s">
        <v>236</v>
      </c>
      <c r="E73">
        <f>'In Numbers'!C65*'In Numbers'!$L$2</f>
        <v>3411.8149333333331</v>
      </c>
      <c r="G73" t="s">
        <v>223</v>
      </c>
      <c r="H73">
        <v>0</v>
      </c>
      <c r="J73" t="s">
        <v>224</v>
      </c>
      <c r="K73" s="11">
        <f>'In Numbers'!E65*0.95*'In Numbers'!$L$3</f>
        <v>61.37987012987012</v>
      </c>
      <c r="M73" t="s">
        <v>225</v>
      </c>
      <c r="N73" s="11">
        <f>'In Numbers'!E65*1.05*'In Numbers'!$L$3</f>
        <v>67.840909090909093</v>
      </c>
      <c r="P73" t="s">
        <v>227</v>
      </c>
      <c r="Q73">
        <v>1</v>
      </c>
      <c r="S73" t="s">
        <v>232</v>
      </c>
      <c r="T73">
        <v>1</v>
      </c>
      <c r="V73" t="s">
        <v>233</v>
      </c>
      <c r="W73">
        <v>10</v>
      </c>
      <c r="Y73" t="s">
        <v>234</v>
      </c>
      <c r="Z73">
        <v>0</v>
      </c>
    </row>
    <row r="74" spans="1:26" x14ac:dyDescent="0.25">
      <c r="A74" t="s">
        <v>207</v>
      </c>
      <c r="B74">
        <v>0</v>
      </c>
      <c r="C74" t="s">
        <v>220</v>
      </c>
      <c r="D74" t="s">
        <v>236</v>
      </c>
      <c r="E74">
        <f>'In Numbers'!C66*'In Numbers'!$L$2</f>
        <v>3234.7867999999994</v>
      </c>
      <c r="G74" t="s">
        <v>223</v>
      </c>
      <c r="H74">
        <v>0</v>
      </c>
      <c r="J74" t="s">
        <v>224</v>
      </c>
      <c r="K74" s="11">
        <f>'In Numbers'!E66*0.95*'In Numbers'!$L$3</f>
        <v>55.827922077922075</v>
      </c>
      <c r="M74" t="s">
        <v>225</v>
      </c>
      <c r="N74" s="11">
        <f>'In Numbers'!E66*1.05*'In Numbers'!$L$3</f>
        <v>61.70454545454546</v>
      </c>
      <c r="P74" t="s">
        <v>227</v>
      </c>
      <c r="Q74">
        <v>1</v>
      </c>
      <c r="S74" t="s">
        <v>232</v>
      </c>
      <c r="T74">
        <v>1</v>
      </c>
      <c r="V74" t="s">
        <v>233</v>
      </c>
      <c r="W74">
        <v>10</v>
      </c>
      <c r="Y74" t="s">
        <v>234</v>
      </c>
      <c r="Z74">
        <v>0</v>
      </c>
    </row>
    <row r="75" spans="1:26" x14ac:dyDescent="0.25">
      <c r="A75" t="s">
        <v>207</v>
      </c>
      <c r="B75">
        <v>0</v>
      </c>
      <c r="C75" t="s">
        <v>220</v>
      </c>
      <c r="D75" t="s">
        <v>236</v>
      </c>
      <c r="E75">
        <f>'In Numbers'!C67*'In Numbers'!$L$2</f>
        <v>724.20600000000002</v>
      </c>
      <c r="G75" t="s">
        <v>223</v>
      </c>
      <c r="H75">
        <v>0</v>
      </c>
      <c r="J75" t="s">
        <v>224</v>
      </c>
      <c r="K75" s="11">
        <f>'In Numbers'!E67*0.95*'In Numbers'!$L$3</f>
        <v>28.993506493506491</v>
      </c>
      <c r="M75" t="s">
        <v>225</v>
      </c>
      <c r="N75" s="11">
        <f>'In Numbers'!E67*1.05*'In Numbers'!$L$3</f>
        <v>32.045454545454547</v>
      </c>
      <c r="P75" t="s">
        <v>227</v>
      </c>
      <c r="Q75">
        <v>1</v>
      </c>
      <c r="S75" t="s">
        <v>232</v>
      </c>
      <c r="T75">
        <v>1</v>
      </c>
      <c r="V75" t="s">
        <v>233</v>
      </c>
      <c r="W75">
        <v>10</v>
      </c>
      <c r="Y75" t="s">
        <v>234</v>
      </c>
      <c r="Z75">
        <v>0</v>
      </c>
    </row>
    <row r="76" spans="1:26" x14ac:dyDescent="0.25">
      <c r="A76" t="s">
        <v>207</v>
      </c>
      <c r="B76">
        <v>0</v>
      </c>
      <c r="C76" t="s">
        <v>220</v>
      </c>
      <c r="D76" t="s">
        <v>223</v>
      </c>
      <c r="E76">
        <v>0</v>
      </c>
      <c r="G76" t="s">
        <v>227</v>
      </c>
      <c r="H76">
        <v>2</v>
      </c>
      <c r="J76" t="s">
        <v>232</v>
      </c>
      <c r="K76">
        <v>5</v>
      </c>
      <c r="M76" t="s">
        <v>233</v>
      </c>
      <c r="N76">
        <v>2</v>
      </c>
      <c r="P76" t="s">
        <v>234</v>
      </c>
      <c r="Q7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</vt:lpstr>
      <vt:lpstr>In Numbers</vt:lpstr>
      <vt:lpstr>toCSV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Nash</dc:creator>
  <cp:lastModifiedBy>Greg Nash</cp:lastModifiedBy>
  <dcterms:created xsi:type="dcterms:W3CDTF">2023-08-17T21:11:47Z</dcterms:created>
  <dcterms:modified xsi:type="dcterms:W3CDTF">2023-08-18T22:28:04Z</dcterms:modified>
</cp:coreProperties>
</file>