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ИРДН\"/>
    </mc:Choice>
  </mc:AlternateContent>
  <xr:revisionPtr revIDLastSave="0" documentId="13_ncr:1_{2B3FE260-B9F9-4A82-9B3E-8B50512B3510}" xr6:coauthVersionLast="36" xr6:coauthVersionMax="36" xr10:uidLastSave="{00000000-0000-0000-0000-000000000000}"/>
  <bookViews>
    <workbookView xWindow="0" yWindow="120" windowWidth="14205" windowHeight="8025" tabRatio="422" xr2:uid="{00000000-000D-0000-FFFF-FFFF00000000}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3" i="110" l="1"/>
  <c r="G54" i="110"/>
  <c r="F75" i="110"/>
  <c r="F63" i="110"/>
  <c r="F55" i="110"/>
  <c r="E63" i="110"/>
  <c r="H63" i="110" s="1"/>
  <c r="E55" i="110"/>
  <c r="F78" i="110"/>
  <c r="F74" i="110"/>
  <c r="F70" i="110"/>
  <c r="F66" i="110"/>
  <c r="F62" i="110"/>
  <c r="F58" i="110"/>
  <c r="F54" i="110"/>
  <c r="C42" i="110"/>
  <c r="F73" i="110"/>
  <c r="F65" i="110"/>
  <c r="E69" i="110"/>
  <c r="E57" i="110"/>
  <c r="E75" i="110"/>
  <c r="E78" i="110"/>
  <c r="H78" i="110" s="1"/>
  <c r="E74" i="110"/>
  <c r="E70" i="110"/>
  <c r="E66" i="110"/>
  <c r="E62" i="110"/>
  <c r="H62" i="110" s="1"/>
  <c r="E58" i="110"/>
  <c r="E54" i="110"/>
  <c r="H54" i="110" s="1"/>
  <c r="H69" i="110"/>
  <c r="H57" i="110"/>
  <c r="F77" i="110"/>
  <c r="F69" i="110"/>
  <c r="F61" i="110"/>
  <c r="E77" i="110"/>
  <c r="H77" i="110" s="1"/>
  <c r="E73" i="110"/>
  <c r="H73" i="110" s="1"/>
  <c r="E65" i="110"/>
  <c r="H65" i="110" s="1"/>
  <c r="E71" i="110"/>
  <c r="H66" i="110"/>
  <c r="F57" i="110"/>
  <c r="E61" i="110"/>
  <c r="H61" i="110" s="1"/>
  <c r="E79" i="110"/>
  <c r="H79" i="110" s="1"/>
  <c r="E59" i="110"/>
  <c r="H59" i="110" s="1"/>
  <c r="H74" i="110"/>
  <c r="H70" i="110"/>
  <c r="F76" i="110"/>
  <c r="F72" i="110"/>
  <c r="F68" i="110"/>
  <c r="F64" i="110"/>
  <c r="F60" i="110"/>
  <c r="F56" i="110"/>
  <c r="C35" i="110"/>
  <c r="E76" i="110"/>
  <c r="H76" i="110" s="1"/>
  <c r="E72" i="110"/>
  <c r="H72" i="110" s="1"/>
  <c r="E68" i="110"/>
  <c r="H68" i="110" s="1"/>
  <c r="E64" i="110"/>
  <c r="H64" i="110" s="1"/>
  <c r="E60" i="110"/>
  <c r="H60" i="110" s="1"/>
  <c r="E56" i="110"/>
  <c r="H56" i="110" s="1"/>
  <c r="H75" i="110"/>
  <c r="H71" i="110"/>
  <c r="H55" i="110"/>
  <c r="F79" i="110"/>
  <c r="F71" i="110"/>
  <c r="F67" i="110"/>
  <c r="F59" i="110"/>
  <c r="E67" i="110"/>
  <c r="H67" i="110" s="1"/>
  <c r="H58" i="110"/>
  <c r="C36" i="110"/>
  <c r="C37" i="110"/>
  <c r="C38" i="110"/>
  <c r="G79" i="110" l="1"/>
  <c r="G78" i="110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E53" i="110"/>
  <c r="E10" i="110"/>
  <c r="E9" i="110"/>
  <c r="E8" i="110"/>
  <c r="E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<sst xmlns="http://schemas.openxmlformats.org/spreadsheetml/2006/main" count="2820" uniqueCount="344">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</sst>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5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Упражнение!$F$53</c:f>
              <c:strCache>
                <c:ptCount val="1"/>
                <c:pt idx="0">
                  <c:v>Естественная сепарация 87.5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Упражнение!$F$54:$F$79</c:f>
              <c:numCache>
                <c:formatCode>0.00</c:formatCode>
                <c:ptCount val="26"/>
                <c:pt idx="0">
                  <c:v>0.98296593485031247</c:v>
                </c:pt>
                <c:pt idx="1">
                  <c:v>0.95605181788892424</c:v>
                </c:pt>
                <c:pt idx="2">
                  <c:v>0.92629247058482411</c:v>
                </c:pt>
                <c:pt idx="3">
                  <c:v>0.86573400207079165</c:v>
                </c:pt>
                <c:pt idx="4">
                  <c:v>0.81706914768487837</c:v>
                </c:pt>
                <c:pt idx="5">
                  <c:v>0.77361635636617421</c:v>
                </c:pt>
                <c:pt idx="6">
                  <c:v>0.73434149229364065</c:v>
                </c:pt>
                <c:pt idx="7">
                  <c:v>0.69857285856190798</c:v>
                </c:pt>
                <c:pt idx="8">
                  <c:v>0.66583010671391729</c:v>
                </c:pt>
                <c:pt idx="9">
                  <c:v>0.6357480346234311</c:v>
                </c:pt>
                <c:pt idx="10">
                  <c:v>0.60803690655607934</c:v>
                </c:pt>
                <c:pt idx="11">
                  <c:v>0.60234706705400876</c:v>
                </c:pt>
                <c:pt idx="12">
                  <c:v>0.57910401412167722</c:v>
                </c:pt>
                <c:pt idx="13">
                  <c:v>0.55748281143411393</c:v>
                </c:pt>
                <c:pt idx="14">
                  <c:v>0.53735244050185926</c:v>
                </c:pt>
                <c:pt idx="15">
                  <c:v>0.51859783183281483</c:v>
                </c:pt>
                <c:pt idx="16">
                  <c:v>0.50111684097190023</c:v>
                </c:pt>
                <c:pt idx="17">
                  <c:v>0.48481797390940606</c:v>
                </c:pt>
                <c:pt idx="18">
                  <c:v>0.46961863962540362</c:v>
                </c:pt>
                <c:pt idx="19">
                  <c:v>0.45544378288338927</c:v>
                </c:pt>
                <c:pt idx="20">
                  <c:v>0.44222479735295583</c:v>
                </c:pt>
                <c:pt idx="21">
                  <c:v>0.4298986493706809</c:v>
                </c:pt>
                <c:pt idx="22">
                  <c:v>0.41840716265553968</c:v>
                </c:pt>
                <c:pt idx="23">
                  <c:v>0.40769642786541294</c:v>
                </c:pt>
                <c:pt idx="24">
                  <c:v>0.39771631028789001</c:v>
                </c:pt>
                <c:pt idx="25">
                  <c:v>0.38842003560679661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  <c:pt idx="0">
                  <c:v>0.97939669299162302</c:v>
                </c:pt>
                <c:pt idx="1">
                  <c:v>0.94097616263736028</c:v>
                </c:pt>
                <c:pt idx="2">
                  <c:v>0.89291878379701006</c:v>
                </c:pt>
                <c:pt idx="3">
                  <c:v>0.81768082518127638</c:v>
                </c:pt>
                <c:pt idx="4">
                  <c:v>0.75429015907498032</c:v>
                </c:pt>
                <c:pt idx="5">
                  <c:v>0.69948558453356557</c:v>
                </c:pt>
                <c:pt idx="6">
                  <c:v>0.65147976805970964</c:v>
                </c:pt>
                <c:pt idx="7">
                  <c:v>0.62840297536746681</c:v>
                </c:pt>
                <c:pt idx="8">
                  <c:v>0.59160012350476487</c:v>
                </c:pt>
                <c:pt idx="9">
                  <c:v>0.55859722070875417</c:v>
                </c:pt>
                <c:pt idx="10">
                  <c:v>0.52893722870672133</c:v>
                </c:pt>
                <c:pt idx="11">
                  <c:v>0.50224450209024263</c:v>
                </c:pt>
                <c:pt idx="12">
                  <c:v>0.47820296437334608</c:v>
                </c:pt>
                <c:pt idx="13">
                  <c:v>0.45654172398932569</c:v>
                </c:pt>
                <c:pt idx="14">
                  <c:v>0.4370251640136118</c:v>
                </c:pt>
                <c:pt idx="15">
                  <c:v>0.41944586478095869</c:v>
                </c:pt>
                <c:pt idx="16">
                  <c:v>0.40361939736195662</c:v>
                </c:pt>
                <c:pt idx="17">
                  <c:v>0.38938039641108446</c:v>
                </c:pt>
                <c:pt idx="18">
                  <c:v>0.37657953404028977</c:v>
                </c:pt>
                <c:pt idx="19">
                  <c:v>0.36508114445771422</c:v>
                </c:pt>
                <c:pt idx="20">
                  <c:v>0.35476132900023982</c:v>
                </c:pt>
                <c:pt idx="21">
                  <c:v>0.34550642263890774</c:v>
                </c:pt>
                <c:pt idx="22">
                  <c:v>0.33721173710890362</c:v>
                </c:pt>
                <c:pt idx="23">
                  <c:v>0.32978051894055049</c:v>
                </c:pt>
                <c:pt idx="24">
                  <c:v>0.32312307670720442</c:v>
                </c:pt>
                <c:pt idx="25">
                  <c:v>0.31715604314905654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Упражнение!$H$54:$H$79</c:f>
              <c:numCache>
                <c:formatCode>0.00</c:formatCode>
                <c:ptCount val="26"/>
                <c:pt idx="0">
                  <c:v>0.98969834649581157</c:v>
                </c:pt>
                <c:pt idx="1">
                  <c:v>0.97048808131868014</c:v>
                </c:pt>
                <c:pt idx="2">
                  <c:v>0.94645939189850503</c:v>
                </c:pt>
                <c:pt idx="3">
                  <c:v>0.90884041259063819</c:v>
                </c:pt>
                <c:pt idx="4">
                  <c:v>0.87714507953749021</c:v>
                </c:pt>
                <c:pt idx="5">
                  <c:v>0.84974279226678284</c:v>
                </c:pt>
                <c:pt idx="6">
                  <c:v>0.82573988402985488</c:v>
                </c:pt>
                <c:pt idx="7">
                  <c:v>0.81420148768373335</c:v>
                </c:pt>
                <c:pt idx="8">
                  <c:v>0.79580006175238238</c:v>
                </c:pt>
                <c:pt idx="9">
                  <c:v>0.77929861035437709</c:v>
                </c:pt>
                <c:pt idx="10">
                  <c:v>0.76446861435336066</c:v>
                </c:pt>
                <c:pt idx="11">
                  <c:v>0.75112225104512131</c:v>
                </c:pt>
                <c:pt idx="12">
                  <c:v>0.73910148218667304</c:v>
                </c:pt>
                <c:pt idx="13">
                  <c:v>0.72827086199466284</c:v>
                </c:pt>
                <c:pt idx="14">
                  <c:v>0.7185125820068059</c:v>
                </c:pt>
                <c:pt idx="15">
                  <c:v>0.70972293239047934</c:v>
                </c:pt>
                <c:pt idx="16">
                  <c:v>0.70180969868097831</c:v>
                </c:pt>
                <c:pt idx="17">
                  <c:v>0.69469019820554223</c:v>
                </c:pt>
                <c:pt idx="18">
                  <c:v>0.68828976702014488</c:v>
                </c:pt>
                <c:pt idx="19">
                  <c:v>0.68254057222885711</c:v>
                </c:pt>
                <c:pt idx="20">
                  <c:v>0.67738066450011991</c:v>
                </c:pt>
                <c:pt idx="21">
                  <c:v>0.67275321131945387</c:v>
                </c:pt>
                <c:pt idx="22">
                  <c:v>0.66860586855445181</c:v>
                </c:pt>
                <c:pt idx="23">
                  <c:v>0.66489025947027525</c:v>
                </c:pt>
                <c:pt idx="24">
                  <c:v>0.66156153835360221</c:v>
                </c:pt>
                <c:pt idx="25">
                  <c:v>0.65857802157452827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22</xdr:row>
      <xdr:rowOff>233322</xdr:rowOff>
    </xdr:from>
    <xdr:to>
      <xdr:col>15</xdr:col>
      <xdr:colOff>258536</xdr:colOff>
      <xdr:row>52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52</xdr:row>
      <xdr:rowOff>222117</xdr:rowOff>
    </xdr:from>
    <xdr:to>
      <xdr:col>15</xdr:col>
      <xdr:colOff>577104</xdr:colOff>
      <xdr:row>80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21</xdr:row>
      <xdr:rowOff>136633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head_m"/>
      <definedName name="ESP_IDbyRate"/>
      <definedName name="ESP_maxRate_m3day"/>
      <definedName name="ESP_name"/>
      <definedName name="IPR_PI_sm3dayatm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2:K182"/>
  <sheetViews>
    <sheetView tabSelected="1" zoomScale="85" zoomScaleNormal="85" workbookViewId="0">
      <selection activeCell="C42" sqref="C42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62" t="s">
        <v>334</v>
      </c>
      <c r="C39" s="63">
        <v>0.5</v>
      </c>
    </row>
    <row r="40" spans="1:4" x14ac:dyDescent="0.2">
      <c r="A40" s="52" t="s">
        <v>335</v>
      </c>
    </row>
    <row r="41" spans="1:4" x14ac:dyDescent="0.2">
      <c r="B41" s="53" t="s">
        <v>336</v>
      </c>
      <c r="C41" s="54">
        <v>250</v>
      </c>
      <c r="D41" s="53" t="s">
        <v>291</v>
      </c>
    </row>
    <row r="42" spans="1:4" x14ac:dyDescent="0.2">
      <c r="B42" s="53" t="s">
        <v>337</v>
      </c>
      <c r="C42" s="68">
        <f>[1]!IPR_PI_sm3dayatm(Q_,Pwf_,Pres_,wc_,Pb_)</f>
        <v>0.30594092089479125</v>
      </c>
      <c r="D42" s="53" t="s">
        <v>301</v>
      </c>
    </row>
    <row r="43" spans="1:4" x14ac:dyDescent="0.2">
      <c r="B43" s="53" t="s">
        <v>338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ht="12.75" customHeight="1" outlineLevel="1" x14ac:dyDescent="0.2"/>
    <row r="49" spans="1:9" x14ac:dyDescent="0.2">
      <c r="A49" t="s">
        <v>342</v>
      </c>
    </row>
    <row r="50" spans="1:9" outlineLevel="1" x14ac:dyDescent="0.2">
      <c r="A50" t="s">
        <v>339</v>
      </c>
    </row>
    <row r="51" spans="1:9" outlineLevel="1" x14ac:dyDescent="0.2"/>
    <row r="52" spans="1:9" outlineLevel="1" x14ac:dyDescent="0.2">
      <c r="F52" s="63">
        <v>0.7</v>
      </c>
    </row>
    <row r="53" spans="1:9" ht="76.5" outlineLevel="1" x14ac:dyDescent="0.2">
      <c r="C53" s="53" t="s">
        <v>15</v>
      </c>
      <c r="D53" s="53" t="s">
        <v>343</v>
      </c>
      <c r="E53" s="65" t="str">
        <f>"Естественная сепарация "&amp;Dintake_&amp;" мм"</f>
        <v>Естественная сепарация 100 мм</v>
      </c>
      <c r="F53" s="65" t="str">
        <f>"Естественная сепарация "&amp;Dcas_*F52&amp;" мм"</f>
        <v>Естественная сепарация 87.5 мм</v>
      </c>
      <c r="G53" s="76" t="s">
        <v>340</v>
      </c>
      <c r="H53" s="65" t="s">
        <v>341</v>
      </c>
      <c r="I53" s="77"/>
    </row>
    <row r="54" spans="1:9" outlineLevel="1" x14ac:dyDescent="0.2">
      <c r="C54" s="54">
        <v>1</v>
      </c>
      <c r="D54" s="54">
        <v>80</v>
      </c>
      <c r="E54" s="64">
        <f>[1]!MF_SeparNat_d(Pintake_,C54,wc_,Tintake_,Dintake_,Dcas_,gamma_gas_,gamma_oil_,1,Rsb_,Rp_,Pb_,Tres_,1)</f>
        <v>0.97939669299162302</v>
      </c>
      <c r="F54" s="64">
        <f>[1]!MF_SeparNat_d(Pintake_,C54,wc_,Tintake_,85,Dcas_,gamma_gas_,gamma_oil_,1,Rsb_,Rp_,Pb_,Tres_,1)</f>
        <v>0.98296593485031247</v>
      </c>
      <c r="G54" s="66">
        <f>KsepGasSep_</f>
        <v>0.5</v>
      </c>
      <c r="H54" s="64">
        <f>[1]!MF_SeparTotal_d(E54,G54)</f>
        <v>0.98969834649581157</v>
      </c>
      <c r="I54" s="69"/>
    </row>
    <row r="55" spans="1:9" outlineLevel="1" x14ac:dyDescent="0.2">
      <c r="C55" s="54">
        <v>5</v>
      </c>
      <c r="D55" s="54">
        <v>80</v>
      </c>
      <c r="E55" s="64">
        <f>[1]!MF_SeparNat_d(Pintake_,C55,wc_,Tintake_,Dintake_,Dcas_,gamma_gas_,gamma_oil_,1,Rsb_,Rp_,Pb_,Tres_,1)</f>
        <v>0.94097616263736028</v>
      </c>
      <c r="F55" s="64">
        <f>[1]!MF_SeparNat_d(Pintake_,C55,wc_,Tintake_,85,Dcas_,gamma_gas_,gamma_oil_,1,Rsb_,Rp_,Pb_,Tres_,1)</f>
        <v>0.95605181788892424</v>
      </c>
      <c r="G55" s="66">
        <f t="shared" ref="G55:G79" si="0">KsepGasSep_</f>
        <v>0.5</v>
      </c>
      <c r="H55" s="64">
        <f>[1]!MF_SeparTotal_d(E55,G55)</f>
        <v>0.97048808131868014</v>
      </c>
      <c r="I55" s="69"/>
    </row>
    <row r="56" spans="1:9" outlineLevel="1" x14ac:dyDescent="0.2">
      <c r="C56" s="54">
        <v>10</v>
      </c>
      <c r="D56" s="54">
        <v>80</v>
      </c>
      <c r="E56" s="64">
        <f>[1]!MF_SeparNat_d(Pintake_,C56,wc_,Tintake_,Dintake_,Dcas_,gamma_gas_,gamma_oil_,1,Rsb_,Rp_,Pb_,Tres_,1)</f>
        <v>0.89291878379701006</v>
      </c>
      <c r="F56" s="64">
        <f>[1]!MF_SeparNat_d(Pintake_,C56,wc_,Tintake_,85,Dcas_,gamma_gas_,gamma_oil_,1,Rsb_,Rp_,Pb_,Tres_,1)</f>
        <v>0.92629247058482411</v>
      </c>
      <c r="G56" s="66">
        <f t="shared" si="0"/>
        <v>0.5</v>
      </c>
      <c r="H56" s="64">
        <f>[1]!MF_SeparTotal_d(E56,G56)</f>
        <v>0.94645939189850503</v>
      </c>
      <c r="I56" s="69"/>
    </row>
    <row r="57" spans="1:9" outlineLevel="1" x14ac:dyDescent="0.2">
      <c r="C57" s="54">
        <v>20</v>
      </c>
      <c r="D57" s="54">
        <v>80</v>
      </c>
      <c r="E57" s="64">
        <f>[1]!MF_SeparNat_d(Pintake_,C57,wc_,Tintake_,Dintake_,Dcas_,gamma_gas_,gamma_oil_,1,Rsb_,Rp_,Pb_,Tres_,1)</f>
        <v>0.81768082518127638</v>
      </c>
      <c r="F57" s="64">
        <f>[1]!MF_SeparNat_d(Pintake_,C57,wc_,Tintake_,85,Dcas_,gamma_gas_,gamma_oil_,1,Rsb_,Rp_,Pb_,Tres_,1)</f>
        <v>0.86573400207079165</v>
      </c>
      <c r="G57" s="66">
        <f t="shared" si="0"/>
        <v>0.5</v>
      </c>
      <c r="H57" s="64">
        <f>[1]!MF_SeparTotal_d(E57,G57)</f>
        <v>0.90884041259063819</v>
      </c>
      <c r="I57" s="69"/>
    </row>
    <row r="58" spans="1:9" outlineLevel="1" x14ac:dyDescent="0.2">
      <c r="C58" s="54">
        <v>30</v>
      </c>
      <c r="D58" s="54">
        <v>80</v>
      </c>
      <c r="E58" s="64">
        <f>[1]!MF_SeparNat_d(Pintake_,C58,wc_,Tintake_,Dintake_,Dcas_,gamma_gas_,gamma_oil_,1,Rsb_,Rp_,Pb_,Tres_,1)</f>
        <v>0.75429015907498032</v>
      </c>
      <c r="F58" s="64">
        <f>[1]!MF_SeparNat_d(Pintake_,C58,wc_,Tintake_,85,Dcas_,gamma_gas_,gamma_oil_,1,Rsb_,Rp_,Pb_,Tres_,1)</f>
        <v>0.81706914768487837</v>
      </c>
      <c r="G58" s="66">
        <f t="shared" si="0"/>
        <v>0.5</v>
      </c>
      <c r="H58" s="64">
        <f>[1]!MF_SeparTotal_d(E58,G58)</f>
        <v>0.87714507953749021</v>
      </c>
      <c r="I58" s="69"/>
    </row>
    <row r="59" spans="1:9" outlineLevel="1" x14ac:dyDescent="0.2">
      <c r="C59" s="54">
        <v>40</v>
      </c>
      <c r="D59" s="54">
        <v>80</v>
      </c>
      <c r="E59" s="64">
        <f>[1]!MF_SeparNat_d(Pintake_,C59,wc_,Tintake_,Dintake_,Dcas_,gamma_gas_,gamma_oil_,1,Rsb_,Rp_,Pb_,Tres_,1)</f>
        <v>0.69948558453356557</v>
      </c>
      <c r="F59" s="64">
        <f>[1]!MF_SeparNat_d(Pintake_,C59,wc_,Tintake_,85,Dcas_,gamma_gas_,gamma_oil_,1,Rsb_,Rp_,Pb_,Tres_,1)</f>
        <v>0.77361635636617421</v>
      </c>
      <c r="G59" s="66">
        <f t="shared" si="0"/>
        <v>0.5</v>
      </c>
      <c r="H59" s="64">
        <f>[1]!MF_SeparTotal_d(E59,G59)</f>
        <v>0.84974279226678284</v>
      </c>
      <c r="I59" s="69"/>
    </row>
    <row r="60" spans="1:9" outlineLevel="1" x14ac:dyDescent="0.2">
      <c r="C60" s="54">
        <v>50</v>
      </c>
      <c r="D60" s="54">
        <v>80</v>
      </c>
      <c r="E60" s="64">
        <f>[1]!MF_SeparNat_d(Pintake_,C60,wc_,Tintake_,Dintake_,Dcas_,gamma_gas_,gamma_oil_,1,Rsb_,Rp_,Pb_,Tres_,1)</f>
        <v>0.65147976805970964</v>
      </c>
      <c r="F60" s="64">
        <f>[1]!MF_SeparNat_d(Pintake_,C60,wc_,Tintake_,85,Dcas_,gamma_gas_,gamma_oil_,1,Rsb_,Rp_,Pb_,Tres_,1)</f>
        <v>0.73434149229364065</v>
      </c>
      <c r="G60" s="66">
        <f t="shared" si="0"/>
        <v>0.5</v>
      </c>
      <c r="H60" s="64">
        <f>[1]!MF_SeparTotal_d(E60,G60)</f>
        <v>0.82573988402985488</v>
      </c>
      <c r="I60" s="69"/>
    </row>
    <row r="61" spans="1:9" outlineLevel="1" x14ac:dyDescent="0.2">
      <c r="C61" s="54">
        <v>60</v>
      </c>
      <c r="D61" s="54">
        <v>80</v>
      </c>
      <c r="E61" s="64">
        <f>[1]!MF_SeparNat_d(Pintake_,C61,wc_,Tintake_,Dintake_,Dcas_,gamma_gas_,gamma_oil_,1,Rsb_,Rp_,Pb_,Tres_,1)</f>
        <v>0.62840297536746681</v>
      </c>
      <c r="F61" s="64">
        <f>[1]!MF_SeparNat_d(Pintake_,C61,wc_,Tintake_,85,Dcas_,gamma_gas_,gamma_oil_,1,Rsb_,Rp_,Pb_,Tres_,1)</f>
        <v>0.69857285856190798</v>
      </c>
      <c r="G61" s="66">
        <f t="shared" si="0"/>
        <v>0.5</v>
      </c>
      <c r="H61" s="64">
        <f>[1]!MF_SeparTotal_d(E61,G61)</f>
        <v>0.81420148768373335</v>
      </c>
      <c r="I61" s="69"/>
    </row>
    <row r="62" spans="1:9" outlineLevel="1" x14ac:dyDescent="0.2">
      <c r="C62" s="54">
        <v>70</v>
      </c>
      <c r="D62" s="54">
        <v>80</v>
      </c>
      <c r="E62" s="64">
        <f>[1]!MF_SeparNat_d(Pintake_,C62,wc_,Tintake_,Dintake_,Dcas_,gamma_gas_,gamma_oil_,1,Rsb_,Rp_,Pb_,Tres_,1)</f>
        <v>0.59160012350476487</v>
      </c>
      <c r="F62" s="64">
        <f>[1]!MF_SeparNat_d(Pintake_,C62,wc_,Tintake_,85,Dcas_,gamma_gas_,gamma_oil_,1,Rsb_,Rp_,Pb_,Tres_,1)</f>
        <v>0.66583010671391729</v>
      </c>
      <c r="G62" s="66">
        <f t="shared" si="0"/>
        <v>0.5</v>
      </c>
      <c r="H62" s="64">
        <f>[1]!MF_SeparTotal_d(E62,G62)</f>
        <v>0.79580006175238238</v>
      </c>
      <c r="I62" s="69"/>
    </row>
    <row r="63" spans="1:9" outlineLevel="1" x14ac:dyDescent="0.2">
      <c r="C63" s="54">
        <v>80</v>
      </c>
      <c r="D63" s="54">
        <v>80</v>
      </c>
      <c r="E63" s="64">
        <f>[1]!MF_SeparNat_d(Pintake_,C63,wc_,Tintake_,Dintake_,Dcas_,gamma_gas_,gamma_oil_,1,Rsb_,Rp_,Pb_,Tres_,1)</f>
        <v>0.55859722070875417</v>
      </c>
      <c r="F63" s="64">
        <f>[1]!MF_SeparNat_d(Pintake_,C63,wc_,Tintake_,85,Dcas_,gamma_gas_,gamma_oil_,1,Rsb_,Rp_,Pb_,Tres_,1)</f>
        <v>0.6357480346234311</v>
      </c>
      <c r="G63" s="66">
        <f t="shared" si="0"/>
        <v>0.5</v>
      </c>
      <c r="H63" s="64">
        <f>[1]!MF_SeparTotal_d(E63,G63)</f>
        <v>0.77929861035437709</v>
      </c>
      <c r="I63" s="69"/>
    </row>
    <row r="64" spans="1:9" outlineLevel="1" x14ac:dyDescent="0.2">
      <c r="C64" s="54">
        <v>90</v>
      </c>
      <c r="D64" s="54">
        <v>80</v>
      </c>
      <c r="E64" s="64">
        <f>[1]!MF_SeparNat_d(Pintake_,C64,wc_,Tintake_,Dintake_,Dcas_,gamma_gas_,gamma_oil_,1,Rsb_,Rp_,Pb_,Tres_,1)</f>
        <v>0.52893722870672133</v>
      </c>
      <c r="F64" s="64">
        <f>[1]!MF_SeparNat_d(Pintake_,C64,wc_,Tintake_,85,Dcas_,gamma_gas_,gamma_oil_,1,Rsb_,Rp_,Pb_,Tres_,1)</f>
        <v>0.60803690655607934</v>
      </c>
      <c r="G64" s="66">
        <f t="shared" si="0"/>
        <v>0.5</v>
      </c>
      <c r="H64" s="64">
        <f>[1]!MF_SeparTotal_d(E64,G64)</f>
        <v>0.76446861435336066</v>
      </c>
      <c r="I64" s="69"/>
    </row>
    <row r="65" spans="3:9" outlineLevel="1" x14ac:dyDescent="0.2">
      <c r="C65" s="54">
        <v>100</v>
      </c>
      <c r="D65" s="54">
        <v>80</v>
      </c>
      <c r="E65" s="64">
        <f>[1]!MF_SeparNat_d(Pintake_,C65,wc_,Tintake_,Dintake_,Dcas_,gamma_gas_,gamma_oil_,1,Rsb_,Rp_,Pb_,Tres_,1)</f>
        <v>0.50224450209024263</v>
      </c>
      <c r="F65" s="64">
        <f>[1]!MF_SeparNat_d(Pintake_,C65,wc_,Tintake_,85,Dcas_,gamma_gas_,gamma_oil_,1,Rsb_,Rp_,Pb_,Tres_,1)</f>
        <v>0.60234706705400876</v>
      </c>
      <c r="G65" s="66">
        <f t="shared" si="0"/>
        <v>0.5</v>
      </c>
      <c r="H65" s="64">
        <f>[1]!MF_SeparTotal_d(E65,G65)</f>
        <v>0.75112225104512131</v>
      </c>
      <c r="I65" s="69"/>
    </row>
    <row r="66" spans="3:9" outlineLevel="1" x14ac:dyDescent="0.2">
      <c r="C66" s="54">
        <v>110</v>
      </c>
      <c r="D66" s="54">
        <v>80</v>
      </c>
      <c r="E66" s="64">
        <f>[1]!MF_SeparNat_d(Pintake_,C66,wc_,Tintake_,Dintake_,Dcas_,gamma_gas_,gamma_oil_,1,Rsb_,Rp_,Pb_,Tres_,1)</f>
        <v>0.47820296437334608</v>
      </c>
      <c r="F66" s="64">
        <f>[1]!MF_SeparNat_d(Pintake_,C66,wc_,Tintake_,85,Dcas_,gamma_gas_,gamma_oil_,1,Rsb_,Rp_,Pb_,Tres_,1)</f>
        <v>0.57910401412167722</v>
      </c>
      <c r="G66" s="66">
        <f t="shared" si="0"/>
        <v>0.5</v>
      </c>
      <c r="H66" s="64">
        <f>[1]!MF_SeparTotal_d(E66,G66)</f>
        <v>0.73910148218667304</v>
      </c>
      <c r="I66" s="69"/>
    </row>
    <row r="67" spans="3:9" outlineLevel="1" x14ac:dyDescent="0.2">
      <c r="C67" s="54">
        <v>120</v>
      </c>
      <c r="D67" s="54">
        <v>80</v>
      </c>
      <c r="E67" s="64">
        <f>[1]!MF_SeparNat_d(Pintake_,C67,wc_,Tintake_,Dintake_,Dcas_,gamma_gas_,gamma_oil_,1,Rsb_,Rp_,Pb_,Tres_,1)</f>
        <v>0.45654172398932569</v>
      </c>
      <c r="F67" s="64">
        <f>[1]!MF_SeparNat_d(Pintake_,C67,wc_,Tintake_,85,Dcas_,gamma_gas_,gamma_oil_,1,Rsb_,Rp_,Pb_,Tres_,1)</f>
        <v>0.55748281143411393</v>
      </c>
      <c r="G67" s="66">
        <f t="shared" si="0"/>
        <v>0.5</v>
      </c>
      <c r="H67" s="64">
        <f>[1]!MF_SeparTotal_d(E67,G67)</f>
        <v>0.72827086199466284</v>
      </c>
      <c r="I67" s="69"/>
    </row>
    <row r="68" spans="3:9" outlineLevel="1" x14ac:dyDescent="0.2">
      <c r="C68" s="54">
        <v>130</v>
      </c>
      <c r="D68" s="54">
        <v>80</v>
      </c>
      <c r="E68" s="64">
        <f>[1]!MF_SeparNat_d(Pintake_,C68,wc_,Tintake_,Dintake_,Dcas_,gamma_gas_,gamma_oil_,1,Rsb_,Rp_,Pb_,Tres_,1)</f>
        <v>0.4370251640136118</v>
      </c>
      <c r="F68" s="64">
        <f>[1]!MF_SeparNat_d(Pintake_,C68,wc_,Tintake_,85,Dcas_,gamma_gas_,gamma_oil_,1,Rsb_,Rp_,Pb_,Tres_,1)</f>
        <v>0.53735244050185926</v>
      </c>
      <c r="G68" s="66">
        <f t="shared" si="0"/>
        <v>0.5</v>
      </c>
      <c r="H68" s="64">
        <f>[1]!MF_SeparTotal_d(E68,G68)</f>
        <v>0.7185125820068059</v>
      </c>
      <c r="I68" s="69"/>
    </row>
    <row r="69" spans="3:9" outlineLevel="1" x14ac:dyDescent="0.2">
      <c r="C69" s="54">
        <v>140</v>
      </c>
      <c r="D69" s="54">
        <v>80</v>
      </c>
      <c r="E69" s="64">
        <f>[1]!MF_SeparNat_d(Pintake_,C69,wc_,Tintake_,Dintake_,Dcas_,gamma_gas_,gamma_oil_,1,Rsb_,Rp_,Pb_,Tres_,1)</f>
        <v>0.41944586478095869</v>
      </c>
      <c r="F69" s="64">
        <f>[1]!MF_SeparNat_d(Pintake_,C69,wc_,Tintake_,85,Dcas_,gamma_gas_,gamma_oil_,1,Rsb_,Rp_,Pb_,Tres_,1)</f>
        <v>0.51859783183281483</v>
      </c>
      <c r="G69" s="66">
        <f t="shared" si="0"/>
        <v>0.5</v>
      </c>
      <c r="H69" s="64">
        <f>[1]!MF_SeparTotal_d(E69,G69)</f>
        <v>0.70972293239047934</v>
      </c>
      <c r="I69" s="69"/>
    </row>
    <row r="70" spans="3:9" outlineLevel="1" x14ac:dyDescent="0.2">
      <c r="C70" s="54">
        <v>150</v>
      </c>
      <c r="D70" s="54">
        <v>80</v>
      </c>
      <c r="E70" s="64">
        <f>[1]!MF_SeparNat_d(Pintake_,C70,wc_,Tintake_,Dintake_,Dcas_,gamma_gas_,gamma_oil_,1,Rsb_,Rp_,Pb_,Tres_,1)</f>
        <v>0.40361939736195662</v>
      </c>
      <c r="F70" s="64">
        <f>[1]!MF_SeparNat_d(Pintake_,C70,wc_,Tintake_,85,Dcas_,gamma_gas_,gamma_oil_,1,Rsb_,Rp_,Pb_,Tres_,1)</f>
        <v>0.50111684097190023</v>
      </c>
      <c r="G70" s="66">
        <f t="shared" si="0"/>
        <v>0.5</v>
      </c>
      <c r="H70" s="64">
        <f>[1]!MF_SeparTotal_d(E70,G70)</f>
        <v>0.70180969868097831</v>
      </c>
      <c r="I70" s="69"/>
    </row>
    <row r="71" spans="3:9" outlineLevel="1" x14ac:dyDescent="0.2">
      <c r="C71" s="54">
        <v>160</v>
      </c>
      <c r="D71" s="54">
        <v>80</v>
      </c>
      <c r="E71" s="64">
        <f>[1]!MF_SeparNat_d(Pintake_,C71,wc_,Tintake_,Dintake_,Dcas_,gamma_gas_,gamma_oil_,1,Rsb_,Rp_,Pb_,Tres_,1)</f>
        <v>0.38938039641108446</v>
      </c>
      <c r="F71" s="64">
        <f>[1]!MF_SeparNat_d(Pintake_,C71,wc_,Tintake_,85,Dcas_,gamma_gas_,gamma_oil_,1,Rsb_,Rp_,Pb_,Tres_,1)</f>
        <v>0.48481797390940606</v>
      </c>
      <c r="G71" s="66">
        <f t="shared" si="0"/>
        <v>0.5</v>
      </c>
      <c r="H71" s="64">
        <f>[1]!MF_SeparTotal_d(E71,G71)</f>
        <v>0.69469019820554223</v>
      </c>
      <c r="I71" s="69"/>
    </row>
    <row r="72" spans="3:9" outlineLevel="1" x14ac:dyDescent="0.2">
      <c r="C72" s="54">
        <v>170</v>
      </c>
      <c r="D72" s="54">
        <v>80</v>
      </c>
      <c r="E72" s="64">
        <f>[1]!MF_SeparNat_d(Pintake_,C72,wc_,Tintake_,Dintake_,Dcas_,gamma_gas_,gamma_oil_,1,Rsb_,Rp_,Pb_,Tres_,1)</f>
        <v>0.37657953404028977</v>
      </c>
      <c r="F72" s="64">
        <f>[1]!MF_SeparNat_d(Pintake_,C72,wc_,Tintake_,85,Dcas_,gamma_gas_,gamma_oil_,1,Rsb_,Rp_,Pb_,Tres_,1)</f>
        <v>0.46961863962540362</v>
      </c>
      <c r="G72" s="66">
        <f t="shared" si="0"/>
        <v>0.5</v>
      </c>
      <c r="H72" s="64">
        <f>[1]!MF_SeparTotal_d(E72,G72)</f>
        <v>0.68828976702014488</v>
      </c>
      <c r="I72" s="69"/>
    </row>
    <row r="73" spans="3:9" outlineLevel="1" x14ac:dyDescent="0.2">
      <c r="C73" s="54">
        <v>180</v>
      </c>
      <c r="D73" s="54">
        <v>80</v>
      </c>
      <c r="E73" s="64">
        <f>[1]!MF_SeparNat_d(Pintake_,C73,wc_,Tintake_,Dintake_,Dcas_,gamma_gas_,gamma_oil_,1,Rsb_,Rp_,Pb_,Tres_,1)</f>
        <v>0.36508114445771422</v>
      </c>
      <c r="F73" s="64">
        <f>[1]!MF_SeparNat_d(Pintake_,C73,wc_,Tintake_,85,Dcas_,gamma_gas_,gamma_oil_,1,Rsb_,Rp_,Pb_,Tres_,1)</f>
        <v>0.45544378288338927</v>
      </c>
      <c r="G73" s="66">
        <f t="shared" si="0"/>
        <v>0.5</v>
      </c>
      <c r="H73" s="64">
        <f>[1]!MF_SeparTotal_d(E73,G73)</f>
        <v>0.68254057222885711</v>
      </c>
      <c r="I73" s="69"/>
    </row>
    <row r="74" spans="3:9" outlineLevel="1" x14ac:dyDescent="0.2">
      <c r="C74" s="54">
        <v>190</v>
      </c>
      <c r="D74" s="54">
        <v>80</v>
      </c>
      <c r="E74" s="64">
        <f>[1]!MF_SeparNat_d(Pintake_,C74,wc_,Tintake_,Dintake_,Dcas_,gamma_gas_,gamma_oil_,1,Rsb_,Rp_,Pb_,Tres_,1)</f>
        <v>0.35476132900023982</v>
      </c>
      <c r="F74" s="64">
        <f>[1]!MF_SeparNat_d(Pintake_,C74,wc_,Tintake_,85,Dcas_,gamma_gas_,gamma_oil_,1,Rsb_,Rp_,Pb_,Tres_,1)</f>
        <v>0.44222479735295583</v>
      </c>
      <c r="G74" s="66">
        <f t="shared" si="0"/>
        <v>0.5</v>
      </c>
      <c r="H74" s="64">
        <f>[1]!MF_SeparTotal_d(E74,G74)</f>
        <v>0.67738066450011991</v>
      </c>
      <c r="I74" s="69"/>
    </row>
    <row r="75" spans="3:9" outlineLevel="1" x14ac:dyDescent="0.2">
      <c r="C75" s="54">
        <v>200</v>
      </c>
      <c r="D75" s="54">
        <v>80</v>
      </c>
      <c r="E75" s="64">
        <f>[1]!MF_SeparNat_d(Pintake_,C75,wc_,Tintake_,Dintake_,Dcas_,gamma_gas_,gamma_oil_,1,Rsb_,Rp_,Pb_,Tres_,1)</f>
        <v>0.34550642263890774</v>
      </c>
      <c r="F75" s="64">
        <f>[1]!MF_SeparNat_d(Pintake_,C75,wc_,Tintake_,85,Dcas_,gamma_gas_,gamma_oil_,1,Rsb_,Rp_,Pb_,Tres_,1)</f>
        <v>0.4298986493706809</v>
      </c>
      <c r="G75" s="66">
        <f t="shared" si="0"/>
        <v>0.5</v>
      </c>
      <c r="H75" s="64">
        <f>[1]!MF_SeparTotal_d(E75,G75)</f>
        <v>0.67275321131945387</v>
      </c>
      <c r="I75" s="69"/>
    </row>
    <row r="76" spans="3:9" outlineLevel="1" x14ac:dyDescent="0.2">
      <c r="C76" s="54">
        <v>210</v>
      </c>
      <c r="D76" s="54">
        <v>80</v>
      </c>
      <c r="E76" s="64">
        <f>[1]!MF_SeparNat_d(Pintake_,C76,wc_,Tintake_,Dintake_,Dcas_,gamma_gas_,gamma_oil_,1,Rsb_,Rp_,Pb_,Tres_,1)</f>
        <v>0.33721173710890362</v>
      </c>
      <c r="F76" s="64">
        <f>[1]!MF_SeparNat_d(Pintake_,C76,wc_,Tintake_,85,Dcas_,gamma_gas_,gamma_oil_,1,Rsb_,Rp_,Pb_,Tres_,1)</f>
        <v>0.41840716265553968</v>
      </c>
      <c r="G76" s="66">
        <f t="shared" si="0"/>
        <v>0.5</v>
      </c>
      <c r="H76" s="64">
        <f>[1]!MF_SeparTotal_d(E76,G76)</f>
        <v>0.66860586855445181</v>
      </c>
      <c r="I76" s="69"/>
    </row>
    <row r="77" spans="3:9" outlineLevel="1" x14ac:dyDescent="0.2">
      <c r="C77" s="54">
        <v>220</v>
      </c>
      <c r="D77" s="54">
        <v>80</v>
      </c>
      <c r="E77" s="64">
        <f>[1]!MF_SeparNat_d(Pintake_,C77,wc_,Tintake_,Dintake_,Dcas_,gamma_gas_,gamma_oil_,1,Rsb_,Rp_,Pb_,Tres_,1)</f>
        <v>0.32978051894055049</v>
      </c>
      <c r="F77" s="64">
        <f>[1]!MF_SeparNat_d(Pintake_,C77,wc_,Tintake_,85,Dcas_,gamma_gas_,gamma_oil_,1,Rsb_,Rp_,Pb_,Tres_,1)</f>
        <v>0.40769642786541294</v>
      </c>
      <c r="G77" s="66">
        <f t="shared" si="0"/>
        <v>0.5</v>
      </c>
      <c r="H77" s="64">
        <f>[1]!MF_SeparTotal_d(E77,G77)</f>
        <v>0.66489025947027525</v>
      </c>
      <c r="I77" s="69"/>
    </row>
    <row r="78" spans="3:9" outlineLevel="1" x14ac:dyDescent="0.2">
      <c r="C78" s="54">
        <v>230</v>
      </c>
      <c r="D78" s="54">
        <v>80</v>
      </c>
      <c r="E78" s="64">
        <f>[1]!MF_SeparNat_d(Pintake_,C78,wc_,Tintake_,Dintake_,Dcas_,gamma_gas_,gamma_oil_,1,Rsb_,Rp_,Pb_,Tres_,1)</f>
        <v>0.32312307670720442</v>
      </c>
      <c r="F78" s="64">
        <f>[1]!MF_SeparNat_d(Pintake_,C78,wc_,Tintake_,85,Dcas_,gamma_gas_,gamma_oil_,1,Rsb_,Rp_,Pb_,Tres_,1)</f>
        <v>0.39771631028789001</v>
      </c>
      <c r="G78" s="66">
        <f t="shared" si="0"/>
        <v>0.5</v>
      </c>
      <c r="H78" s="64">
        <f>[1]!MF_SeparTotal_d(E78,G78)</f>
        <v>0.66156153835360221</v>
      </c>
      <c r="I78" s="69"/>
    </row>
    <row r="79" spans="3:9" outlineLevel="1" x14ac:dyDescent="0.2">
      <c r="C79" s="54">
        <v>240</v>
      </c>
      <c r="D79" s="54">
        <v>80</v>
      </c>
      <c r="E79" s="64">
        <f>[1]!MF_SeparNat_d(Pintake_,C79,wc_,Tintake_,Dintake_,Dcas_,gamma_gas_,gamma_oil_,1,Rsb_,Rp_,Pb_,Tres_,1)</f>
        <v>0.31715604314905654</v>
      </c>
      <c r="F79" s="64">
        <f>[1]!MF_SeparNat_d(Pintake_,C79,wc_,Tintake_,85,Dcas_,gamma_gas_,gamma_oil_,1,Rsb_,Rp_,Pb_,Tres_,1)</f>
        <v>0.38842003560679661</v>
      </c>
      <c r="G79" s="66">
        <f t="shared" si="0"/>
        <v>0.5</v>
      </c>
      <c r="H79" s="64">
        <f>[1]!MF_SeparTotal_d(E79,G79)</f>
        <v>0.65857802157452827</v>
      </c>
      <c r="I79" s="69"/>
    </row>
    <row r="80" spans="3:9" outlineLevel="1" x14ac:dyDescent="0.2"/>
    <row r="81" spans="3:8" outlineLevel="1" x14ac:dyDescent="0.2"/>
    <row r="83" spans="3:8" outlineLevel="1" x14ac:dyDescent="0.2"/>
    <row r="84" spans="3:8" outlineLevel="1" x14ac:dyDescent="0.2"/>
    <row r="85" spans="3:8" outlineLevel="1" x14ac:dyDescent="0.2"/>
    <row r="86" spans="3:8" outlineLevel="1" x14ac:dyDescent="0.2"/>
    <row r="87" spans="3:8" outlineLevel="1" x14ac:dyDescent="0.2"/>
    <row r="88" spans="3:8" outlineLevel="1" x14ac:dyDescent="0.2">
      <c r="D88" s="75"/>
    </row>
    <row r="89" spans="3:8" outlineLevel="1" x14ac:dyDescent="0.2">
      <c r="E89" s="60"/>
    </row>
    <row r="90" spans="3:8" outlineLevel="1" x14ac:dyDescent="0.2"/>
    <row r="91" spans="3:8" outlineLevel="1" x14ac:dyDescent="0.2"/>
    <row r="92" spans="3:8" outlineLevel="1" x14ac:dyDescent="0.2">
      <c r="C92" s="69"/>
      <c r="D92" s="69"/>
      <c r="E92" s="69"/>
      <c r="F92" s="70"/>
      <c r="G92" s="71"/>
      <c r="H92" s="71"/>
    </row>
    <row r="93" spans="3:8" outlineLevel="1" x14ac:dyDescent="0.2">
      <c r="C93" s="74"/>
      <c r="D93" s="72"/>
      <c r="E93" s="73"/>
      <c r="F93" s="73"/>
      <c r="G93" s="73"/>
      <c r="H93" s="73"/>
    </row>
    <row r="94" spans="3:8" outlineLevel="1" x14ac:dyDescent="0.2">
      <c r="C94" s="74"/>
      <c r="D94" s="72"/>
      <c r="E94" s="73"/>
      <c r="F94" s="73"/>
      <c r="G94" s="73"/>
      <c r="H94" s="73"/>
    </row>
    <row r="95" spans="3:8" outlineLevel="1" x14ac:dyDescent="0.2">
      <c r="C95" s="74"/>
      <c r="D95" s="72"/>
      <c r="E95" s="73"/>
      <c r="F95" s="73"/>
      <c r="G95" s="73"/>
      <c r="H95" s="73"/>
    </row>
    <row r="96" spans="3:8" outlineLevel="1" x14ac:dyDescent="0.2">
      <c r="C96" s="74"/>
      <c r="D96" s="72"/>
      <c r="E96" s="73"/>
      <c r="F96" s="73"/>
      <c r="G96" s="73"/>
      <c r="H96" s="73"/>
    </row>
    <row r="97" spans="3:8" outlineLevel="1" x14ac:dyDescent="0.2">
      <c r="C97" s="74"/>
      <c r="D97" s="72"/>
      <c r="E97" s="73"/>
      <c r="F97" s="73"/>
      <c r="G97" s="73"/>
      <c r="H97" s="73"/>
    </row>
    <row r="98" spans="3:8" outlineLevel="1" x14ac:dyDescent="0.2">
      <c r="C98" s="74"/>
      <c r="D98" s="72"/>
      <c r="E98" s="73"/>
      <c r="F98" s="73"/>
      <c r="G98" s="73"/>
      <c r="H98" s="73"/>
    </row>
    <row r="99" spans="3:8" outlineLevel="1" x14ac:dyDescent="0.2">
      <c r="C99" s="74"/>
      <c r="D99" s="72"/>
      <c r="E99" s="73"/>
      <c r="F99" s="73"/>
      <c r="G99" s="73"/>
      <c r="H99" s="73"/>
    </row>
    <row r="100" spans="3:8" outlineLevel="1" x14ac:dyDescent="0.2">
      <c r="C100" s="74"/>
      <c r="D100" s="72"/>
      <c r="E100" s="73"/>
      <c r="F100" s="73"/>
      <c r="G100" s="73"/>
      <c r="H100" s="73"/>
    </row>
    <row r="101" spans="3:8" outlineLevel="1" x14ac:dyDescent="0.2">
      <c r="C101" s="74"/>
      <c r="D101" s="72"/>
      <c r="E101" s="73"/>
      <c r="F101" s="73"/>
      <c r="G101" s="73"/>
      <c r="H101" s="73"/>
    </row>
    <row r="102" spans="3:8" outlineLevel="1" x14ac:dyDescent="0.2">
      <c r="C102" s="74"/>
      <c r="D102" s="72"/>
      <c r="E102" s="73"/>
      <c r="F102" s="73"/>
      <c r="G102" s="73"/>
      <c r="H102" s="73"/>
    </row>
    <row r="103" spans="3:8" outlineLevel="1" x14ac:dyDescent="0.2">
      <c r="C103" s="74"/>
      <c r="D103" s="72"/>
      <c r="E103" s="73"/>
      <c r="F103" s="73"/>
      <c r="G103" s="73"/>
      <c r="H103" s="73"/>
    </row>
    <row r="104" spans="3:8" outlineLevel="1" x14ac:dyDescent="0.2">
      <c r="C104" s="74"/>
      <c r="D104" s="72"/>
      <c r="E104" s="73"/>
      <c r="F104" s="73"/>
      <c r="G104" s="73"/>
      <c r="H104" s="73"/>
    </row>
    <row r="105" spans="3:8" outlineLevel="1" x14ac:dyDescent="0.2">
      <c r="C105" s="74"/>
      <c r="D105" s="72"/>
      <c r="E105" s="73"/>
      <c r="F105" s="73"/>
      <c r="G105" s="73"/>
      <c r="H105" s="73"/>
    </row>
    <row r="106" spans="3:8" outlineLevel="1" x14ac:dyDescent="0.2">
      <c r="C106" s="74"/>
      <c r="D106" s="72"/>
      <c r="E106" s="73"/>
      <c r="F106" s="73"/>
      <c r="G106" s="73"/>
      <c r="H106" s="73"/>
    </row>
    <row r="107" spans="3:8" outlineLevel="1" x14ac:dyDescent="0.2">
      <c r="C107" s="74"/>
      <c r="D107" s="72"/>
      <c r="E107" s="73"/>
      <c r="F107" s="73"/>
      <c r="G107" s="73"/>
      <c r="H107" s="73"/>
    </row>
    <row r="108" spans="3:8" outlineLevel="1" x14ac:dyDescent="0.2">
      <c r="C108" s="74"/>
      <c r="D108" s="72"/>
      <c r="E108" s="73"/>
      <c r="F108" s="73"/>
      <c r="G108" s="73"/>
      <c r="H108" s="73"/>
    </row>
    <row r="109" spans="3:8" outlineLevel="1" x14ac:dyDescent="0.2">
      <c r="C109" s="74"/>
      <c r="D109" s="72"/>
      <c r="E109" s="73"/>
      <c r="F109" s="73"/>
      <c r="G109" s="73"/>
      <c r="H109" s="73"/>
    </row>
    <row r="110" spans="3:8" outlineLevel="1" x14ac:dyDescent="0.2">
      <c r="C110" s="74"/>
      <c r="D110" s="72"/>
      <c r="E110" s="73"/>
      <c r="F110" s="73"/>
      <c r="G110" s="73"/>
      <c r="H110" s="73"/>
    </row>
    <row r="111" spans="3:8" outlineLevel="1" x14ac:dyDescent="0.2">
      <c r="C111" s="74"/>
      <c r="D111" s="72"/>
      <c r="E111" s="73"/>
      <c r="F111" s="73"/>
      <c r="G111" s="73"/>
      <c r="H111" s="73"/>
    </row>
    <row r="112" spans="3:8" outlineLevel="1" x14ac:dyDescent="0.2">
      <c r="C112" s="74"/>
      <c r="D112" s="72"/>
      <c r="E112" s="73"/>
      <c r="F112" s="73"/>
      <c r="G112" s="73"/>
      <c r="H112" s="73"/>
    </row>
    <row r="113" spans="3:8" outlineLevel="1" x14ac:dyDescent="0.2">
      <c r="C113" s="74"/>
      <c r="D113" s="72"/>
      <c r="E113" s="73"/>
      <c r="F113" s="73"/>
      <c r="G113" s="73"/>
      <c r="H113" s="73"/>
    </row>
    <row r="114" spans="3:8" outlineLevel="1" x14ac:dyDescent="0.2"/>
    <row r="115" spans="3:8" outlineLevel="1" x14ac:dyDescent="0.2"/>
    <row r="116" spans="3:8" outlineLevel="1" x14ac:dyDescent="0.2"/>
    <row r="171" spans="11:11" x14ac:dyDescent="0.2">
      <c r="K171" t="s">
        <v>304</v>
      </c>
    </row>
    <row r="182" spans="11:11" x14ac:dyDescent="0.2">
      <c r="K182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8" t="s">
        <v>161</v>
      </c>
      <c r="C2" s="78"/>
      <c r="D2" s="78"/>
      <c r="E2" s="78"/>
      <c r="F2" s="78"/>
      <c r="G2" s="78"/>
      <c r="H2" s="78"/>
      <c r="I2" s="78"/>
      <c r="J2" s="78"/>
      <c r="K2" s="78"/>
      <c r="L2" s="78" t="s">
        <v>162</v>
      </c>
      <c r="M2" s="78"/>
      <c r="N2" s="78"/>
      <c r="O2" s="78"/>
      <c r="V2" s="79" t="s">
        <v>163</v>
      </c>
      <c r="W2" s="79"/>
      <c r="X2" s="79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1" t="s">
        <v>23</v>
      </c>
      <c r="K1" s="82"/>
      <c r="L1" s="87">
        <f>AV7-1</f>
        <v>-1</v>
      </c>
      <c r="M1" s="88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3" t="s">
        <v>24</v>
      </c>
      <c r="K2" s="84"/>
      <c r="L2" s="85">
        <f>AY11-1</f>
        <v>-1</v>
      </c>
      <c r="M2" s="86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3" t="s">
        <v>21</v>
      </c>
      <c r="C4" s="85"/>
      <c r="D4" s="104"/>
    </row>
    <row r="5" spans="1:20" x14ac:dyDescent="0.2">
      <c r="A5" s="2" t="s">
        <v>3</v>
      </c>
      <c r="B5" s="105">
        <v>1</v>
      </c>
      <c r="C5" s="106"/>
      <c r="D5" s="107"/>
    </row>
    <row r="6" spans="1:20" ht="13.5" thickBot="1" x14ac:dyDescent="0.25">
      <c r="A6" s="3" t="s">
        <v>4</v>
      </c>
      <c r="B6" s="108" t="s">
        <v>6</v>
      </c>
      <c r="C6" s="109"/>
      <c r="D6" s="110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1" t="s">
        <v>22</v>
      </c>
      <c r="B8" s="112"/>
      <c r="D8" s="111" t="s">
        <v>70</v>
      </c>
      <c r="E8" s="112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3" t="s">
        <v>12</v>
      </c>
      <c r="B18" s="114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3" t="s">
        <v>5</v>
      </c>
      <c r="B23" s="114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1" t="s">
        <v>7</v>
      </c>
      <c r="B42" s="102"/>
      <c r="C42" s="91" t="s">
        <v>0</v>
      </c>
      <c r="D42" s="92"/>
      <c r="E42" s="92"/>
      <c r="F42" s="92"/>
      <c r="G42" s="92"/>
      <c r="H42" s="93"/>
      <c r="I42" s="94" t="s">
        <v>13</v>
      </c>
      <c r="J42" s="95"/>
      <c r="L42" s="80" t="s">
        <v>26</v>
      </c>
      <c r="M42" s="80"/>
      <c r="N42" s="80" t="s">
        <v>27</v>
      </c>
      <c r="O42" s="80"/>
      <c r="P42" s="80" t="s">
        <v>28</v>
      </c>
      <c r="Q42" s="80"/>
      <c r="R42" s="80" t="s">
        <v>31</v>
      </c>
      <c r="S42" s="80"/>
      <c r="T42" s="80" t="s">
        <v>33</v>
      </c>
      <c r="U42" s="80"/>
      <c r="V42" s="80" t="s">
        <v>79</v>
      </c>
      <c r="W42" s="80"/>
      <c r="X42" s="80" t="s">
        <v>35</v>
      </c>
      <c r="Y42" s="80"/>
      <c r="Z42" s="80" t="s">
        <v>36</v>
      </c>
      <c r="AA42" s="80"/>
      <c r="AB42" s="80" t="s">
        <v>37</v>
      </c>
      <c r="AC42" s="80"/>
      <c r="AD42" s="80" t="s">
        <v>38</v>
      </c>
      <c r="AE42" s="80"/>
      <c r="AF42" s="80" t="s">
        <v>39</v>
      </c>
      <c r="AG42" s="80"/>
      <c r="AH42" s="80" t="s">
        <v>40</v>
      </c>
      <c r="AI42" s="80"/>
      <c r="AJ42" s="80" t="s">
        <v>41</v>
      </c>
      <c r="AK42" s="80"/>
      <c r="AL42" s="80"/>
      <c r="AM42" s="80"/>
      <c r="AN42" s="80"/>
      <c r="AO42" s="80"/>
      <c r="AP42" s="80"/>
      <c r="AQ42" s="80"/>
      <c r="AR42" s="80"/>
      <c r="AS42" s="80"/>
      <c r="AT42" s="22"/>
    </row>
    <row r="43" spans="1:46" ht="13.5" thickBot="1" x14ac:dyDescent="0.25">
      <c r="A43" s="98"/>
      <c r="B43" s="99"/>
      <c r="C43" s="98" t="s">
        <v>69</v>
      </c>
      <c r="D43" s="99"/>
      <c r="E43" s="100"/>
      <c r="F43" s="98" t="s">
        <v>8</v>
      </c>
      <c r="G43" s="99"/>
      <c r="H43" s="100"/>
      <c r="I43" s="96"/>
      <c r="J43" s="97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9" t="s">
        <v>68</v>
      </c>
      <c r="D44" s="90"/>
      <c r="E44" s="9" t="s">
        <v>11</v>
      </c>
      <c r="F44" s="89" t="s">
        <v>68</v>
      </c>
      <c r="G44" s="90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2018-10-07T19:43:47Z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