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drawings/drawing4.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09"/>
  <workbookPr codeName="ThisWorkbook"/>
  <mc:AlternateContent xmlns:mc="http://schemas.openxmlformats.org/markup-compatibility/2006">
    <mc:Choice Requires="x15">
      <x15ac:absPath xmlns:x15ac="http://schemas.microsoft.com/office/spreadsheetml/2010/11/ac" url="C:\Users\Administrateur\Desktop\fr-FR\"/>
    </mc:Choice>
  </mc:AlternateContent>
  <xr:revisionPtr revIDLastSave="0" documentId="8_{5834526C-D141-4A2D-AF6F-3902945C8569}" xr6:coauthVersionLast="47" xr6:coauthVersionMax="47" xr10:uidLastSave="{00000000-0000-0000-0000-000000000000}"/>
  <bookViews>
    <workbookView xWindow="-120" yWindow="-120" windowWidth="25440" windowHeight="15390" xr2:uid="{00000000-000D-0000-FFFF-FFFF00000000}"/>
  </bookViews>
  <sheets>
    <sheet name="Facture" sheetId="1" r:id="rId1"/>
    <sheet name="Clients" sheetId="3" r:id="rId2"/>
    <sheet name="Factures – Principal" sheetId="2" r:id="rId3"/>
    <sheet name="Détails de la facture" sheetId="4" r:id="rId4"/>
    <sheet name="A propos du Suivi des factures" sheetId="6" state="hidden" r:id="rId5"/>
  </sheets>
  <definedNames>
    <definedName name="FactureSansDétails">"DétailsFacture[Invoice No]"</definedName>
    <definedName name="_xlnm.Print_Titles" localSheetId="1">Clients!$1:$3</definedName>
    <definedName name="_xlnm.Print_Titles" localSheetId="3">'Détails de la facture'!$1:$3</definedName>
    <definedName name="_xlnm.Print_Titles" localSheetId="2">'Factures – Principal'!$1:$3</definedName>
    <definedName name="No_Facture">FacturesPrincipal[N° de facture]</definedName>
    <definedName name="NomSociété">Facture!$B$1</definedName>
    <definedName name="plgFacture">Facture!$G$4</definedName>
    <definedName name="RechercheClients">ListeClients[Rechercher]</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 i="1" l="1" a="1"/>
  <c r="C20" i="1"/>
  <c r="B10" i="1" a="1"/>
  <c r="B10" i="1"/>
  <c r="D12" i="1" a="1"/>
  <c r="D12" i="1"/>
  <c r="H50" i="4"/>
  <c r="H49" i="4"/>
  <c r="H48" i="4"/>
  <c r="H47" i="4"/>
  <c r="H46" i="4"/>
  <c r="H45" i="4"/>
  <c r="H44" i="4"/>
  <c r="H43" i="4"/>
  <c r="H42" i="4"/>
  <c r="H41" i="4"/>
  <c r="C4" i="1"/>
  <c r="E4" i="2"/>
  <c r="E5" i="2"/>
  <c r="E6" i="2"/>
  <c r="B6" i="3"/>
  <c r="B5" i="3"/>
  <c r="B38" i="1"/>
  <c r="F33" i="1" a="1"/>
  <c r="F33" i="1" s="1"/>
  <c r="E33" i="1" a="1"/>
  <c r="E33" i="1" s="1"/>
  <c r="D33" i="1" a="1"/>
  <c r="D33" i="1" s="1"/>
  <c r="C33" i="1" a="1"/>
  <c r="C33" i="1" s="1"/>
  <c r="B33" i="1" a="1"/>
  <c r="B33" i="1" s="1"/>
  <c r="F32" i="1" a="1"/>
  <c r="F32" i="1" s="1"/>
  <c r="E32" i="1" a="1"/>
  <c r="E32" i="1" s="1"/>
  <c r="D32" i="1" a="1"/>
  <c r="D32" i="1" s="1"/>
  <c r="C32" i="1" a="1"/>
  <c r="C32" i="1" s="1"/>
  <c r="B32" i="1" a="1"/>
  <c r="B32" i="1" s="1"/>
  <c r="F31" i="1" a="1"/>
  <c r="F31" i="1" s="1"/>
  <c r="E31" i="1" a="1"/>
  <c r="E31" i="1" s="1"/>
  <c r="D31" i="1" a="1"/>
  <c r="D31" i="1" s="1"/>
  <c r="C31" i="1" a="1"/>
  <c r="C31" i="1" s="1"/>
  <c r="B31" i="1" a="1"/>
  <c r="B31" i="1" s="1"/>
  <c r="F30" i="1" a="1"/>
  <c r="F30" i="1" s="1"/>
  <c r="E30" i="1" a="1"/>
  <c r="E30" i="1" s="1"/>
  <c r="D30" i="1" a="1"/>
  <c r="D30" i="1" s="1"/>
  <c r="C30" i="1" a="1"/>
  <c r="C30" i="1" s="1"/>
  <c r="B30" i="1" a="1"/>
  <c r="B30" i="1" s="1"/>
  <c r="F29" i="1" a="1"/>
  <c r="F29" i="1" s="1"/>
  <c r="E29" i="1" a="1"/>
  <c r="E29" i="1" s="1"/>
  <c r="D29" i="1" a="1"/>
  <c r="D29" i="1" s="1"/>
  <c r="C29" i="1" a="1"/>
  <c r="C29" i="1" s="1"/>
  <c r="B29" i="1" a="1"/>
  <c r="B29" i="1" s="1"/>
  <c r="F28" i="1" a="1"/>
  <c r="F28" i="1" s="1"/>
  <c r="E28" i="1" a="1"/>
  <c r="E28" i="1" s="1"/>
  <c r="D28" i="1" a="1"/>
  <c r="D28" i="1" s="1"/>
  <c r="C28" i="1" a="1"/>
  <c r="C28" i="1" s="1"/>
  <c r="B28" i="1" a="1"/>
  <c r="B28" i="1" s="1"/>
  <c r="F27" i="1" a="1"/>
  <c r="F27" i="1" s="1"/>
  <c r="E27" i="1" a="1"/>
  <c r="E27" i="1" s="1"/>
  <c r="D27" i="1" a="1"/>
  <c r="D27" i="1" s="1"/>
  <c r="C27" i="1" a="1"/>
  <c r="C27" i="1" s="1"/>
  <c r="B27" i="1" a="1"/>
  <c r="B27" i="1" s="1"/>
  <c r="F26" i="1" a="1"/>
  <c r="F26" i="1" s="1"/>
  <c r="E26" i="1" a="1"/>
  <c r="E26" i="1" s="1"/>
  <c r="D26" i="1" a="1"/>
  <c r="D26" i="1" s="1"/>
  <c r="C26" i="1" a="1"/>
  <c r="C26" i="1" s="1"/>
  <c r="B26" i="1" a="1"/>
  <c r="B26" i="1" s="1"/>
  <c r="F25" i="1" a="1"/>
  <c r="F25" i="1" s="1"/>
  <c r="E25" i="1" a="1"/>
  <c r="E25" i="1" s="1"/>
  <c r="D25" i="1" a="1"/>
  <c r="D25" i="1" s="1"/>
  <c r="C25" i="1" a="1"/>
  <c r="C25" i="1" s="1"/>
  <c r="B25" i="1" a="1"/>
  <c r="B25" i="1" s="1"/>
  <c r="F24" i="1" a="1"/>
  <c r="F24" i="1" s="1"/>
  <c r="E24" i="1" a="1"/>
  <c r="E24" i="1" s="1"/>
  <c r="D24" i="1" a="1"/>
  <c r="D24" i="1" s="1"/>
  <c r="C24" i="1" a="1"/>
  <c r="C24" i="1" s="1"/>
  <c r="B24" i="1" a="1"/>
  <c r="B24" i="1" s="1"/>
  <c r="F23" i="1" a="1"/>
  <c r="F23" i="1" s="1"/>
  <c r="E23" i="1" a="1"/>
  <c r="E23" i="1" s="1"/>
  <c r="D23" i="1" a="1"/>
  <c r="D23" i="1" s="1"/>
  <c r="C23" i="1" a="1"/>
  <c r="C23" i="1" s="1"/>
  <c r="B23" i="1" a="1"/>
  <c r="B23" i="1" s="1"/>
  <c r="F22" i="1" a="1"/>
  <c r="F22" i="1" s="1"/>
  <c r="E22" i="1" a="1"/>
  <c r="E22" i="1" s="1"/>
  <c r="D22" i="1" a="1"/>
  <c r="D22" i="1" s="1"/>
  <c r="C22" i="1" a="1"/>
  <c r="C22" i="1" s="1"/>
  <c r="B22" i="1" a="1"/>
  <c r="B22" i="1" s="1"/>
  <c r="F21" i="1" a="1"/>
  <c r="F21" i="1" s="1"/>
  <c r="E21" i="1" a="1"/>
  <c r="E21" i="1" s="1"/>
  <c r="D21" i="1" a="1"/>
  <c r="D21" i="1" s="1"/>
  <c r="C21" i="1" a="1"/>
  <c r="C21" i="1" s="1"/>
  <c r="B21" i="1" a="1"/>
  <c r="B21" i="1" s="1"/>
  <c r="F20" i="1" a="1"/>
  <c r="F20" i="1" s="1"/>
  <c r="E20" i="1" a="1"/>
  <c r="E20" i="1" s="1"/>
  <c r="D20" i="1" a="1"/>
  <c r="D20" i="1" s="1"/>
  <c r="B20" i="1" a="1"/>
  <c r="B20" i="1" s="1"/>
  <c r="F19" i="1" a="1"/>
  <c r="F19" i="1" s="1"/>
  <c r="E19" i="1" a="1"/>
  <c r="E19" i="1" s="1"/>
  <c r="D19" i="1" a="1"/>
  <c r="D19" i="1" s="1"/>
  <c r="C19" i="1" a="1"/>
  <c r="C19" i="1" s="1"/>
  <c r="B19" i="1" a="1"/>
  <c r="B19" i="1" s="1"/>
  <c r="F18" i="1" a="1"/>
  <c r="F18" i="1" s="1"/>
  <c r="E18" i="1" a="1"/>
  <c r="E18" i="1" s="1"/>
  <c r="D18" i="1" a="1"/>
  <c r="D18" i="1" s="1"/>
  <c r="C18" i="1" a="1"/>
  <c r="C18" i="1" s="1"/>
  <c r="B18" i="1" a="1"/>
  <c r="B18" i="1" s="1"/>
  <c r="F17" i="1" a="1"/>
  <c r="F17" i="1" s="1"/>
  <c r="E17" i="1" a="1"/>
  <c r="E17" i="1" s="1"/>
  <c r="D17" i="1" a="1"/>
  <c r="D17" i="1" s="1"/>
  <c r="C17" i="1" a="1"/>
  <c r="C17" i="1" s="1"/>
  <c r="B17" i="1" a="1"/>
  <c r="B17" i="1" s="1"/>
  <c r="F16" i="1" a="1"/>
  <c r="F16" i="1" s="1"/>
  <c r="E16" i="1" a="1"/>
  <c r="E16" i="1" s="1"/>
  <c r="D16" i="1" a="1"/>
  <c r="D16" i="1" s="1"/>
  <c r="C16" i="1" a="1"/>
  <c r="C16" i="1" s="1"/>
  <c r="B16" i="1" a="1"/>
  <c r="B16" i="1" s="1"/>
  <c r="F15" i="1" a="1"/>
  <c r="F15" i="1" s="1"/>
  <c r="E15" i="1" a="1"/>
  <c r="E15" i="1" s="1"/>
  <c r="D15" i="1" a="1"/>
  <c r="D15" i="1" s="1"/>
  <c r="C15" i="1" a="1"/>
  <c r="C15" i="1" s="1"/>
  <c r="B15" i="1" a="1"/>
  <c r="B15" i="1" s="1"/>
  <c r="F14" i="1" a="1"/>
  <c r="F14" i="1" s="1"/>
  <c r="E14" i="1" a="1"/>
  <c r="E14" i="1" s="1"/>
  <c r="D14" i="1" a="1"/>
  <c r="D14" i="1" s="1"/>
  <c r="C14" i="1" a="1"/>
  <c r="C14" i="1" s="1"/>
  <c r="B14" i="1" a="1"/>
  <c r="B14" i="1" s="1"/>
  <c r="F13" i="1" a="1"/>
  <c r="F13" i="1" s="1"/>
  <c r="E13" i="1" a="1"/>
  <c r="E13" i="1" s="1"/>
  <c r="D13" i="1" a="1"/>
  <c r="D13" i="1" s="1"/>
  <c r="C13" i="1" a="1"/>
  <c r="C13" i="1" s="1"/>
  <c r="B13" i="1" a="1"/>
  <c r="B13" i="1" s="1"/>
  <c r="F12" i="1" a="1"/>
  <c r="F12" i="1" s="1"/>
  <c r="E12" i="1" a="1"/>
  <c r="E12" i="1" s="1"/>
  <c r="C12" i="1" a="1"/>
  <c r="C12" i="1" s="1"/>
  <c r="B12" i="1" a="1"/>
  <c r="B12" i="1" s="1"/>
  <c r="F11" i="1" a="1"/>
  <c r="F11" i="1" s="1"/>
  <c r="E11" i="1" a="1"/>
  <c r="E11" i="1" s="1"/>
  <c r="D11" i="1" a="1"/>
  <c r="D11" i="1" s="1"/>
  <c r="C11" i="1" a="1"/>
  <c r="C11" i="1" s="1"/>
  <c r="B11" i="1" a="1"/>
  <c r="B11" i="1" s="1"/>
  <c r="F10" i="1" a="1"/>
  <c r="F10" i="1" s="1"/>
  <c r="E10" i="1" a="1"/>
  <c r="E10" i="1" s="1"/>
  <c r="D10" i="1" a="1"/>
  <c r="D10" i="1" s="1"/>
  <c r="C10" i="1" a="1"/>
  <c r="C10" i="1" s="1"/>
  <c r="F9" i="1" a="1"/>
  <c r="F9" i="1" s="1"/>
  <c r="E9" i="1" a="1"/>
  <c r="E9" i="1" s="1"/>
  <c r="D9" i="1" a="1"/>
  <c r="D9" i="1" s="1"/>
  <c r="C9" i="1" a="1"/>
  <c r="C9" i="1" s="1"/>
  <c r="B9" i="1" a="1"/>
  <c r="B9" i="1" s="1"/>
  <c r="B7" i="1"/>
  <c r="C7" i="3"/>
  <c r="C7" i="2"/>
  <c r="D5" i="2" l="1"/>
  <c r="D4" i="2"/>
  <c r="G37" i="1" l="1"/>
  <c r="G38" i="1"/>
  <c r="G5" i="1" l="1"/>
  <c r="G7" i="2" l="1"/>
  <c r="H7" i="2"/>
  <c r="H28" i="4" l="1"/>
  <c r="G35" i="1" l="1"/>
  <c r="H31" i="4"/>
  <c r="H32" i="4"/>
  <c r="H33" i="4"/>
  <c r="H34" i="4"/>
  <c r="H35" i="4"/>
  <c r="H36" i="4"/>
  <c r="H37" i="4"/>
  <c r="H38" i="4"/>
  <c r="H39" i="4"/>
  <c r="H40" i="4"/>
  <c r="H29" i="4"/>
  <c r="H4" i="4"/>
  <c r="H5" i="4"/>
  <c r="H6" i="4"/>
  <c r="I6" i="2" s="1"/>
  <c r="J6" i="2" s="1"/>
  <c r="H7" i="4"/>
  <c r="H8" i="4"/>
  <c r="H9" i="4"/>
  <c r="H10" i="4"/>
  <c r="H11" i="4"/>
  <c r="H12" i="4"/>
  <c r="H13" i="4"/>
  <c r="H14" i="4"/>
  <c r="H15" i="4"/>
  <c r="H16" i="4"/>
  <c r="H17" i="4"/>
  <c r="H18" i="4"/>
  <c r="H19" i="4"/>
  <c r="H20" i="4"/>
  <c r="H21" i="4"/>
  <c r="H22" i="4"/>
  <c r="H23" i="4"/>
  <c r="H24" i="4"/>
  <c r="H25" i="4"/>
  <c r="H26" i="4"/>
  <c r="H27" i="4"/>
  <c r="H30" i="4"/>
  <c r="I5" i="2" l="1"/>
  <c r="J5" i="2" s="1"/>
  <c r="I4" i="2"/>
  <c r="I7" i="2" l="1"/>
  <c r="J4" i="2"/>
  <c r="J7" i="2" s="1"/>
  <c r="G33" i="1" l="1"/>
  <c r="G31" i="1"/>
  <c r="G29" i="1"/>
  <c r="G32" i="1"/>
  <c r="G30" i="1"/>
  <c r="G14" i="1" l="1"/>
  <c r="G12" i="1"/>
  <c r="G10" i="1"/>
  <c r="G27" i="1"/>
  <c r="G25" i="1"/>
  <c r="G23" i="1"/>
  <c r="G21" i="1"/>
  <c r="G19" i="1"/>
  <c r="G15" i="1"/>
  <c r="G13" i="1"/>
  <c r="G11" i="1"/>
  <c r="G18" i="1"/>
  <c r="G17" i="1"/>
  <c r="G16" i="1"/>
  <c r="G28" i="1"/>
  <c r="G26" i="1"/>
  <c r="G24" i="1"/>
  <c r="G22" i="1"/>
  <c r="G20" i="1"/>
  <c r="G9" i="1" l="1"/>
  <c r="G34" i="1" s="1"/>
  <c r="G36" i="1" s="1"/>
  <c r="B4" i="3" l="1"/>
  <c r="D5" i="1" s="1"/>
  <c r="D6" i="1" l="1"/>
  <c r="C5" i="1"/>
  <c r="D4" i="1"/>
  <c r="C6" i="1"/>
  <c r="G3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<sst xmlns="http://schemas.openxmlformats.org/spreadsheetml/2006/main" count="263" uniqueCount="149">
  <si>
    <t>Wizards &amp; Dice</t>
  </si>
  <si>
    <t>50 Rue Barthélémy de Laffema</t>
  </si>
  <si>
    <t xml:space="preserve">Tél. : 04 75 84 12 49 </t>
  </si>
  <si>
    <t>wizardsndice@outlook.com</t>
  </si>
  <si>
    <t>26000 Valence</t>
  </si>
  <si>
    <t>Fax : 04 28 34 95 47</t>
  </si>
  <si>
    <t>WizardsnDice.fr</t>
  </si>
  <si>
    <t>Facturer à :</t>
  </si>
  <si>
    <t>N° Facture :</t>
  </si>
  <si>
    <t>03</t>
  </si>
  <si>
    <t>Adresse :</t>
  </si>
  <si>
    <t>Date de facturation :</t>
  </si>
  <si>
    <t>Numéro d’article</t>
  </si>
  <si>
    <t>Description</t>
  </si>
  <si>
    <t>Qté</t>
  </si>
  <si>
    <t>Prix unitaire</t>
  </si>
  <si>
    <t>Remise</t>
  </si>
  <si>
    <t>Prix</t>
  </si>
  <si>
    <t>Sous-total de la facture</t>
  </si>
  <si>
    <t>TVA</t>
  </si>
  <si>
    <t>Taxe de vente</t>
  </si>
  <si>
    <t>Autres</t>
  </si>
  <si>
    <t>Acompte reçu</t>
  </si>
  <si>
    <t>Montant total dû dans &lt;#&gt; jours. Les paiements en souffrance sont soumis à des frais de service de &lt;#&gt; % par mois.</t>
  </si>
  <si>
    <t>TOTAL</t>
  </si>
  <si>
    <t>Clients</t>
  </si>
  <si>
    <t>Rechercher</t>
  </si>
  <si>
    <t>Numéro de l’entreprise</t>
  </si>
  <si>
    <t>Nom de l’entreprise</t>
  </si>
  <si>
    <t>Nom du contact</t>
  </si>
  <si>
    <t>Adresse</t>
  </si>
  <si>
    <t>Ville</t>
  </si>
  <si>
    <t>Région</t>
  </si>
  <si>
    <t>Code postal</t>
  </si>
  <si>
    <t>Téléphone</t>
  </si>
  <si>
    <t>Adresse e-mail</t>
  </si>
  <si>
    <t>Télécopie</t>
  </si>
  <si>
    <t xml:space="preserve">Tailspin Toys </t>
  </si>
  <si>
    <t>Robert Lyon</t>
  </si>
  <si>
    <t>789, avenue de la République</t>
  </si>
  <si>
    <t>Paris</t>
  </si>
  <si>
    <t>Île de France</t>
  </si>
  <si>
    <t>123456</t>
  </si>
  <si>
    <t>01 02 03 04 05</t>
  </si>
  <si>
    <t>contacts@tailspin.fr</t>
  </si>
  <si>
    <t>01 10 20 30 40</t>
  </si>
  <si>
    <t>Contoso, Ltd</t>
  </si>
  <si>
    <t>Sanjay Lacroix</t>
  </si>
  <si>
    <t>123, rue des Écoles</t>
  </si>
  <si>
    <t>Bordeaux</t>
  </si>
  <si>
    <t>Aquitaine</t>
  </si>
  <si>
    <t>098765</t>
  </si>
  <si>
    <t>05 46 20 40 88</t>
  </si>
  <si>
    <t>contacts@contoso.fr</t>
  </si>
  <si>
    <t>05 22 33 44 05</t>
  </si>
  <si>
    <t>Raven, Ltd</t>
  </si>
  <si>
    <t>Raven621</t>
  </si>
  <si>
    <t>3, etoile du rubicon</t>
  </si>
  <si>
    <t>Rubicon3</t>
  </si>
  <si>
    <t>Rubicon</t>
  </si>
  <si>
    <t>03 48 23 67 12</t>
  </si>
  <si>
    <t>rubicon@621.fr</t>
  </si>
  <si>
    <t>03 52 69 78 14</t>
  </si>
  <si>
    <t>Total</t>
  </si>
  <si>
    <t>Factures</t>
  </si>
  <si>
    <t>N° de facture</t>
  </si>
  <si>
    <t>Entreprise</t>
  </si>
  <si>
    <t>Date de facturation</t>
  </si>
  <si>
    <t>Description du projet</t>
  </si>
  <si>
    <t>Taux de TVA</t>
  </si>
  <si>
    <t>Acompte</t>
  </si>
  <si>
    <t>Total détaillé</t>
  </si>
  <si>
    <t>Total de la facture</t>
  </si>
  <si>
    <t>Notes</t>
  </si>
  <si>
    <t>01</t>
  </si>
  <si>
    <t xml:space="preserve">1 - Tailspin Toys </t>
  </si>
  <si>
    <t>02</t>
  </si>
  <si>
    <t>2 - Contoso, Ltd</t>
  </si>
  <si>
    <t>3 - Raven, Ltd</t>
  </si>
  <si>
    <t>Totaux</t>
  </si>
  <si>
    <t>Détails de la facture</t>
  </si>
  <si>
    <t>Facture 01 données 1</t>
  </si>
  <si>
    <t>Facture 02 données 2</t>
  </si>
  <si>
    <t>Z4567</t>
  </si>
  <si>
    <t>Z4568</t>
  </si>
  <si>
    <t>Z4569</t>
  </si>
  <si>
    <t>Z4570</t>
  </si>
  <si>
    <t>Z4571</t>
  </si>
  <si>
    <t>Z4572</t>
  </si>
  <si>
    <t>Z4573</t>
  </si>
  <si>
    <t>Z4574</t>
  </si>
  <si>
    <t>Z4575</t>
  </si>
  <si>
    <t>Z4576</t>
  </si>
  <si>
    <t>Z4577</t>
  </si>
  <si>
    <t>Z4578</t>
  </si>
  <si>
    <t>Facture 03 données 3</t>
  </si>
  <si>
    <t>FR789</t>
  </si>
  <si>
    <t>FR823</t>
  </si>
  <si>
    <t>FR448</t>
  </si>
  <si>
    <t>FR912</t>
  </si>
  <si>
    <t>FR254</t>
  </si>
  <si>
    <t>FR613</t>
  </si>
  <si>
    <t>FR175</t>
  </si>
  <si>
    <t>FR342</t>
  </si>
  <si>
    <t>FR812</t>
  </si>
  <si>
    <t>FR670</t>
  </si>
  <si>
    <t>A propos du Suivi des factures</t>
  </si>
  <si>
    <t>Le suivi des factures est conçu pour conserver un historique des clients, des factures et des détails de facture et vous permet ainsi de stocker plusieurs factures sans avoir à créer plusieurs fichiers. Vous pouvez également utiliser le Suivi des factures pour analyser les données facturées précédemment. Par exemple, vous pouvez afficher toutes les factures d’un client, d’un projet spécifique ou consulter toutes les factures du mois dernier, de l’année précédente et bien plus encore.</t>
  </si>
  <si>
    <t xml:space="preserve">Avant de commencer, consultez les exemples de données fournis. Dans la feuille Facture, sélectionnez la cellule à droite du n° de facture (cellule G4). Une liste déroulante s’affiche. Sélectionnez la flèche déroulante, puis sélectionnez un exemple de facture. Notez que toutes les informations de facturation changent automatiquement pour correspondre à la facture sélectionnée. Examinez à présent les feuilles Clients, Factures – principal et Détails des factures. Chacune de ces feuilles renvoie des informations à la feuille Facture et toutes les modifications que vous apportez seront automatiquement mises à jour. </t>
  </si>
  <si>
    <t>Comment commencer ?</t>
  </si>
  <si>
    <t>Modifiez la feuille Facture afin qu’elle présente les informations de votre entreprise en procédant comme suit :</t>
  </si>
  <si>
    <t>1.</t>
  </si>
  <si>
    <r>
      <t xml:space="preserve">Accédez à la feuille </t>
    </r>
    <r>
      <rPr>
        <b/>
        <sz val="11"/>
        <color theme="2" tint="-0.749961851863155"/>
        <rFont val="Calibri"/>
        <family val="2"/>
        <scheme val="minor"/>
      </rPr>
      <t xml:space="preserve">Facture </t>
    </r>
    <r>
      <rPr>
        <sz val="11"/>
        <color theme="2" tint="-0.749961851863155"/>
        <rFont val="Calibri"/>
        <family val="2"/>
        <scheme val="minor"/>
      </rPr>
      <t xml:space="preserve">, puis sous l’onglet </t>
    </r>
    <r>
      <rPr>
        <b/>
        <sz val="11"/>
        <color theme="2" tint="-0.749961851863155"/>
        <rFont val="Calibri"/>
        <family val="2"/>
        <scheme val="minor"/>
      </rPr>
      <t>Révision</t>
    </r>
    <r>
      <rPr>
        <sz val="11"/>
        <color theme="2" tint="-0.749961851863155"/>
        <rFont val="Calibri"/>
        <family val="2"/>
        <scheme val="minor"/>
      </rPr>
      <t xml:space="preserve">, dans le groupe </t>
    </r>
    <r>
      <rPr>
        <b/>
        <sz val="11"/>
        <color theme="2" tint="-0.749961851863155"/>
        <rFont val="Calibri"/>
        <family val="2"/>
        <scheme val="minor"/>
      </rPr>
      <t>Modifications</t>
    </r>
    <r>
      <rPr>
        <sz val="11"/>
        <color theme="2" tint="-0.749961851863155"/>
        <rFont val="Calibri"/>
        <family val="2"/>
        <scheme val="minor"/>
      </rPr>
      <t xml:space="preserve">, sélectionnez </t>
    </r>
    <r>
      <rPr>
        <b/>
        <sz val="11"/>
        <color theme="2" tint="-0.749961851863155"/>
        <rFont val="Calibri"/>
        <family val="2"/>
        <scheme val="minor"/>
      </rPr>
      <t>Ôter la protection de la feuille</t>
    </r>
    <r>
      <rPr>
        <sz val="11"/>
        <color theme="2" tint="-0.749961851863155"/>
        <rFont val="Calibri"/>
        <family val="2"/>
        <scheme val="minor"/>
      </rPr>
      <t xml:space="preserve">. </t>
    </r>
  </si>
  <si>
    <r>
      <rPr>
        <b/>
        <sz val="11"/>
        <color theme="2" tint="-0.749961851863155"/>
        <rFont val="Calibri"/>
        <family val="2"/>
        <scheme val="minor"/>
      </rPr>
      <t>Remarque :</t>
    </r>
    <r>
      <rPr>
        <sz val="11"/>
        <color theme="2" tint="-0.749961851863155"/>
        <rFont val="Calibri"/>
        <family val="2"/>
        <scheme val="minor"/>
      </rPr>
      <t xml:space="preserve"> La feuille Factures est protégée pour éviter des modifications involontaires, puisque, comme indiqué précédemment, la plupart des données de cette feuille sont issues de toutes les autres feuilles du classeur. </t>
    </r>
  </si>
  <si>
    <t>2.</t>
  </si>
  <si>
    <t xml:space="preserve">Personnalisez l’en-tête de la facture en entrant le nom de votre société, votre adresse, votre ville, votre code postal, votre adresse de messagerie, votre site Web, etc. En bas de la facture (ligne 39), modifiez les instructions de paiement. </t>
  </si>
  <si>
    <r>
      <rPr>
        <b/>
        <sz val="11"/>
        <color theme="2" tint="-0.749961851863155"/>
        <rFont val="Calibri"/>
        <family val="2"/>
        <scheme val="minor"/>
      </rPr>
      <t>Important !</t>
    </r>
    <r>
      <rPr>
        <sz val="11"/>
        <color theme="2" tint="-0.749961851863155"/>
        <rFont val="Calibri"/>
        <family val="2"/>
        <scheme val="minor"/>
      </rPr>
      <t xml:space="preserve"> Ne modifiez pas les informations de facturation. Toutes ces cellules contiennent des formules qui mettent automatiquement à jour la facture, comme indiqué dans la </t>
    </r>
    <r>
      <rPr>
        <i/>
        <sz val="11"/>
        <color theme="2" tint="-0.749961851863155"/>
        <rFont val="Calibri"/>
        <family val="2"/>
        <scheme val="minor"/>
      </rPr>
      <t>section</t>
    </r>
    <r>
      <rPr>
        <sz val="11"/>
        <color theme="2" tint="-0.749961851863155"/>
        <rFont val="Calibri"/>
        <family val="2"/>
        <scheme val="minor"/>
      </rPr>
      <t xml:space="preserve"> A propos du Suivi des factures.  </t>
    </r>
  </si>
  <si>
    <t>3.</t>
  </si>
  <si>
    <r>
      <rPr>
        <i/>
        <sz val="11"/>
        <color theme="2" tint="-0.749961851863155"/>
        <rFont val="Calibri"/>
        <family val="2"/>
        <scheme val="minor"/>
      </rPr>
      <t xml:space="preserve">(Optionnel) </t>
    </r>
    <r>
      <rPr>
        <sz val="11"/>
        <color theme="2" tint="-0.749961851863155"/>
        <rFont val="Calibri"/>
        <family val="2"/>
        <scheme val="minor"/>
      </rPr>
      <t xml:space="preserve">Modifiez les couleurs dans le classeur : Sous l'onglet </t>
    </r>
    <r>
      <rPr>
        <b/>
        <sz val="11"/>
        <color theme="2" tint="-0.749961851863155"/>
        <rFont val="Calibri"/>
        <family val="2"/>
        <scheme val="minor"/>
      </rPr>
      <t>Mise en page</t>
    </r>
    <r>
      <rPr>
        <sz val="11"/>
        <color theme="2" tint="-0.749961851863155"/>
        <rFont val="Calibri"/>
        <family val="2"/>
        <scheme val="minor"/>
      </rPr>
      <t xml:space="preserve">, dans le groupe </t>
    </r>
    <r>
      <rPr>
        <b/>
        <sz val="11"/>
        <color theme="2" tint="-0.749961851863155"/>
        <rFont val="Calibri"/>
        <family val="2"/>
        <scheme val="minor"/>
      </rPr>
      <t>Thèmes</t>
    </r>
    <r>
      <rPr>
        <sz val="11"/>
        <color theme="2" tint="-0.749961851863155"/>
        <rFont val="Calibri"/>
        <family val="2"/>
        <scheme val="minor"/>
      </rPr>
      <t xml:space="preserve">, sélectionnez </t>
    </r>
    <r>
      <rPr>
        <b/>
        <sz val="11"/>
        <color theme="2" tint="-0.749961851863155"/>
        <rFont val="Calibri"/>
        <family val="2"/>
        <scheme val="minor"/>
      </rPr>
      <t>Couleurs</t>
    </r>
    <r>
      <rPr>
        <sz val="11"/>
        <color theme="2" tint="-0.749961851863155"/>
        <rFont val="Calibri"/>
        <family val="2"/>
        <scheme val="minor"/>
      </rPr>
      <t xml:space="preserve"> puis sélectionnez un autre groupe de couleurs de thème dans la galerie de couleurs. </t>
    </r>
  </si>
  <si>
    <r>
      <rPr>
        <b/>
        <sz val="11"/>
        <color theme="2" tint="-0.749961851863155"/>
        <rFont val="Calibri"/>
        <family val="2"/>
        <scheme val="minor"/>
      </rPr>
      <t>Conseil :</t>
    </r>
    <r>
      <rPr>
        <sz val="11"/>
        <color theme="2" tint="-0.749961851863155"/>
        <rFont val="Calibri"/>
        <family val="2"/>
        <scheme val="minor"/>
      </rPr>
      <t xml:space="preserve"> Créez un groupe de couleurs de thème personnalisé pour qu’il corresponde à la marque de votre entreprise ! Pour ce faire, dans l'onglet </t>
    </r>
    <r>
      <rPr>
        <b/>
        <sz val="11"/>
        <color theme="2" tint="-0.749961851863155"/>
        <rFont val="Calibri"/>
        <family val="2"/>
        <scheme val="minor"/>
      </rPr>
      <t>Mise en page</t>
    </r>
    <r>
      <rPr>
        <sz val="11"/>
        <color theme="2" tint="-0.749961851863155"/>
        <rFont val="Calibri"/>
        <family val="2"/>
        <scheme val="minor"/>
      </rPr>
      <t xml:space="preserve">, dans le groupe </t>
    </r>
    <r>
      <rPr>
        <b/>
        <sz val="11"/>
        <color theme="2" tint="-0.749961851863155"/>
        <rFont val="Calibri"/>
        <family val="2"/>
        <scheme val="minor"/>
      </rPr>
      <t>Thèmes</t>
    </r>
    <r>
      <rPr>
        <sz val="11"/>
        <color theme="2" tint="-0.749961851863155"/>
        <rFont val="Calibri"/>
        <family val="2"/>
        <scheme val="minor"/>
      </rPr>
      <t xml:space="preserve">, sélectionnez </t>
    </r>
    <r>
      <rPr>
        <b/>
        <sz val="11"/>
        <color theme="2" tint="-0.749961851863155"/>
        <rFont val="Calibri"/>
        <family val="2"/>
        <scheme val="minor"/>
      </rPr>
      <t>Couleurs</t>
    </r>
    <r>
      <rPr>
        <sz val="11"/>
        <color theme="2" tint="-0.749961851863155"/>
        <rFont val="Calibri"/>
        <family val="2"/>
        <scheme val="minor"/>
      </rPr>
      <t xml:space="preserve">, puis </t>
    </r>
    <r>
      <rPr>
        <b/>
        <sz val="11"/>
        <color theme="2" tint="-0.749961851863155"/>
        <rFont val="Calibri"/>
        <family val="2"/>
        <scheme val="minor"/>
      </rPr>
      <t>Créer des couleurs de thème</t>
    </r>
    <r>
      <rPr>
        <sz val="11"/>
        <color theme="2" tint="-0.749961851863155"/>
        <rFont val="Calibri"/>
        <family val="2"/>
        <scheme val="minor"/>
      </rPr>
      <t xml:space="preserve">. Pour plus d’informations sur la création d’un ensemble de couleurs personnalisé, voir la rubrique d’aide suivante : </t>
    </r>
  </si>
  <si>
    <t>Personnaliser un thème de document.</t>
  </si>
  <si>
    <t>4.</t>
  </si>
  <si>
    <t>Une fois que vous avez effectué les modifications souhaitées, revenez à la feuille Facture, puis sous l’onglet Révision, dans le groupe Modifications, sélectionnez Protéger la feuille, puis OK. Lorsque la feuille Facture est protégée, la seule cellule que vous pouvez sélectionner est celle contenant la liste déroulante N° de facture.</t>
  </si>
  <si>
    <t>Comment créer une facture ?</t>
  </si>
  <si>
    <t xml:space="preserve">Dans la feuille Clients, entrez les informations client telles que le nom et l’adresse de la société. Notez que le numéro de l’entreprise est une donnée importante, car elle fournit un identificateur unique utilisé dans le Suivi des factures pour chaque société. Notez également que vous n’avez besoin de créer une entreprise cliente qu’une seule fois. Pour les factures suivantes au même client, vous pourrez ignorer cette étape. </t>
  </si>
  <si>
    <r>
      <rPr>
        <b/>
        <sz val="11"/>
        <color theme="2" tint="-0.749961851863155"/>
        <rFont val="Calibri"/>
        <family val="2"/>
        <scheme val="minor"/>
      </rPr>
      <t>Remarque :</t>
    </r>
    <r>
      <rPr>
        <sz val="11"/>
        <color theme="2" tint="-0.749961851863155"/>
        <rFont val="Calibri"/>
        <family val="2"/>
        <scheme val="minor"/>
      </rPr>
      <t xml:space="preserve">  Si vous attribuez le même numéro à plusieurs entreprises, ou si vous entrez le même nom d’entreprise plusieurs fois, les entrées apparaitront en rouge pour vous avertir de la duplication. </t>
    </r>
  </si>
  <si>
    <t>Dans la feuille Factures – principal, entrez les informations principales de votre facture, telles que le numéro de facture, la date de facturation et la description du projet. Tout comme le numéro de l’entreprise, le numéro de la facture est une donnée importante, car il fournit un identificateur unique pour chaque facture et est utilisé partout dans le Suivi des factures. Une autre entrée importante est l’entreprise. Lorsque vous sélectionnez une entreprise dans la liste déroulante, elle associe celle-ci à votre facture. Lorsque vous sélectionnez ensuite un numéro de facture dans la feuille Facture, les informations de l’entreprise, telles que le nom et l’adresse, sont automatiquement renseignées sur la facture.</t>
  </si>
  <si>
    <r>
      <rPr>
        <b/>
        <sz val="11"/>
        <color theme="2" tint="-0.749961851863155"/>
        <rFont val="Calibri"/>
        <family val="2"/>
        <scheme val="minor"/>
      </rPr>
      <t>Remarque :</t>
    </r>
    <r>
      <rPr>
        <sz val="11"/>
        <color theme="2" tint="-0.749961851863155"/>
        <rFont val="Calibri"/>
        <family val="2"/>
        <scheme val="minor"/>
      </rPr>
      <t xml:space="preserve">  Si vous attribuez le même numéro à plusieurs factures, les entrées apparaitront en rouge pour vous avertir de la duplication. </t>
    </r>
  </si>
  <si>
    <t>Dans la feuille Détails des factures, entrez les détails de votre facture, tels que la description de l’objet, son numéro, la quantité et le prix unitaire. La liste déroulante n° de facture fournit la liste des factures que vous avez entrées sur la feuille Factures – principal pour faciliter la saisie des données. À l’instar du numéro de l’entreprise à l’étape précédente, le n° de facture associe l’objet détaillé à une facture spécifique. Lorsque vous sélectionnez un numéro de facture sur la feuille Facture à partir de la liste déroulante n° de facture, les éléments de détails de la facture associée s’affichent pour cette facture.</t>
  </si>
  <si>
    <r>
      <rPr>
        <b/>
        <sz val="11"/>
        <color theme="2" tint="-0.749961851863155"/>
        <rFont val="Calibri"/>
        <family val="2"/>
        <scheme val="minor"/>
      </rPr>
      <t>Remarque :</t>
    </r>
    <r>
      <rPr>
        <sz val="11"/>
        <color theme="2" tint="-0.749961851863155"/>
        <rFont val="Calibri"/>
        <family val="2"/>
        <scheme val="minor"/>
      </rPr>
      <t xml:space="preserve"> Vous êtes limité à 25 objets détaillés par facture. Si plus de 25 éléments sont ajoutés, toutes les entrées correspondantes apparaitront en rouge pour vous alerter du dépassement. Si vous avez plus de 25 articles de facturation, vous devrez créer une deuxième facture. </t>
    </r>
  </si>
  <si>
    <t>Comment ajouter d’autres clients, factures et détails de la facture ?</t>
  </si>
  <si>
    <t>Les données des clients, factures et détails de la facture sont stockées dans des tableaux Excel. Lorsque vous ajoutez une nouvelle ligne à un tableau, la ligne nouvellement ajoutée est mise en forme automatiquement et les calculs sont copiés. Pour ajouter de nouvelles lignes de tableau, effectuez l’une des opérations suivantes :</t>
  </si>
  <si>
    <t xml:space="preserve">● </t>
  </si>
  <si>
    <t>Si le tableau ne comporte pas de ligne de total, commencez à taper en dessous. Il s’agrandit automatiquement lorsque vous appuyez sur la touche Entrée ou Tab.</t>
  </si>
  <si>
    <t>Placez le pointeur de cellule dans la dernière cellule au-dessus de la ligne de total, par exemple dans la cellule Notes pour la dernière facture dans l’onglet Factures, puis appuyez sur la touche Tab.</t>
  </si>
  <si>
    <r>
      <t xml:space="preserve">Sous l'onglet </t>
    </r>
    <r>
      <rPr>
        <b/>
        <sz val="11"/>
        <color theme="2" tint="-0.749961851863155"/>
        <rFont val="Calibri"/>
        <family val="2"/>
        <scheme val="minor"/>
      </rPr>
      <t>Accueil</t>
    </r>
    <r>
      <rPr>
        <sz val="11"/>
        <color theme="2" tint="-0.749961851863155"/>
        <rFont val="Calibri"/>
        <family val="2"/>
        <scheme val="minor"/>
      </rPr>
      <t xml:space="preserve">, dans le groupe </t>
    </r>
    <r>
      <rPr>
        <b/>
        <sz val="11"/>
        <color theme="2" tint="-0.749961851863155"/>
        <rFont val="Calibri"/>
        <family val="2"/>
        <scheme val="minor"/>
      </rPr>
      <t>Cellules</t>
    </r>
    <r>
      <rPr>
        <sz val="11"/>
        <color theme="2" tint="-0.749961851863155"/>
        <rFont val="Calibri"/>
        <family val="2"/>
        <scheme val="minor"/>
      </rPr>
      <t xml:space="preserve">, sélectionnez </t>
    </r>
    <r>
      <rPr>
        <b/>
        <sz val="11"/>
        <color theme="2" tint="-0.749961851863155"/>
        <rFont val="Calibri"/>
        <family val="2"/>
        <scheme val="minor"/>
      </rPr>
      <t>Insérer</t>
    </r>
    <r>
      <rPr>
        <sz val="11"/>
        <color theme="2" tint="-0.749961851863155"/>
        <rFont val="Calibri"/>
        <family val="2"/>
        <scheme val="minor"/>
      </rPr>
      <t>, puis sélectionnez</t>
    </r>
    <r>
      <rPr>
        <b/>
        <sz val="11"/>
        <color theme="2" tint="-0.749961851863155"/>
        <rFont val="Calibri"/>
        <family val="2"/>
        <scheme val="minor"/>
      </rPr>
      <t xml:space="preserve"> Lignes de tableau au-dessus </t>
    </r>
    <r>
      <rPr>
        <sz val="11"/>
        <color theme="2" tint="-0.749961851863155"/>
        <rFont val="Calibri"/>
        <family val="2"/>
        <scheme val="minor"/>
      </rPr>
      <t>ou</t>
    </r>
    <r>
      <rPr>
        <b/>
        <sz val="11"/>
        <color theme="2" tint="-0.749961851863155"/>
        <rFont val="Calibri"/>
        <family val="2"/>
        <scheme val="minor"/>
      </rPr>
      <t xml:space="preserve"> Lignes de tableau en dessous</t>
    </r>
    <r>
      <rPr>
        <sz val="11"/>
        <color theme="2" tint="-0.749961851863155"/>
        <rFont val="Calibri"/>
        <family val="2"/>
        <scheme val="minor"/>
      </rPr>
      <t xml:space="preserve">. </t>
    </r>
  </si>
  <si>
    <t>Dans le coin inférieur droit du tableau, placez votre souris sur la poignée de redimensionnement et faites glisser pour augmenter le nombre de lignes disponibles.</t>
  </si>
  <si>
    <t>Comment analyser les détails de ma facture ?</t>
  </si>
  <si>
    <t>Comme indiqué dans la section A propos du Suivi des factures, une fois que vous avez entré plusieurs factures, vous pouvez afficher la liste de toutes les factures pour un client, un projet, un intervalle de dates spécifiques et bien plus encore. Ce type d’analyse est réalisé à l’aide d’un filtre qui vous permet d’affiner rapidement une liste de données. Pour accéder à un filtre sur les tableaux Clients, Factures ou Détails de la facture, sélectionnez une flèche déroulante en regard des en-têtes de colonne. Un volet filtre s’affiche et vous propose de nombreuses options de filtrage. Voici quelques exemples de filtrage pour vous aider à commencer :</t>
  </si>
  <si>
    <r>
      <rPr>
        <b/>
        <sz val="11"/>
        <color theme="4"/>
        <rFont val="Calibri"/>
        <family val="2"/>
        <scheme val="minor"/>
      </rPr>
      <t>Pour afficher le montant total facturé à un client donné :</t>
    </r>
    <r>
      <rPr>
        <b/>
        <sz val="11"/>
        <color theme="2" tint="-0.749961851863155"/>
        <rFont val="Calibri"/>
        <family val="2"/>
        <scheme val="minor"/>
      </rPr>
      <t xml:space="preserve"> </t>
    </r>
    <r>
      <rPr>
        <sz val="11"/>
        <color theme="2" tint="-0.749961851863155"/>
        <rFont val="Calibri"/>
        <family val="2"/>
        <scheme val="minor"/>
      </rPr>
      <t xml:space="preserve">Dans la feuille Factures – principal, à droite du champ n° de l’entreprise, sélectionnez la flèche déroulante. Dans le volet filtre, cliquez sur Sélectionner tout pour désélectionner toutes les entreprises, sélectionnez l’entreprise souhaitée, puis OK. </t>
    </r>
  </si>
  <si>
    <r>
      <rPr>
        <b/>
        <sz val="11"/>
        <color theme="2" tint="-0.749961851863155"/>
        <rFont val="Calibri"/>
        <family val="2"/>
        <scheme val="minor"/>
      </rPr>
      <t>Conseil :</t>
    </r>
    <r>
      <rPr>
        <sz val="11"/>
        <color theme="2" tint="-0.749961851863155"/>
        <rFont val="Calibri"/>
        <family val="2"/>
        <scheme val="minor"/>
      </rPr>
      <t xml:space="preserve"> Dans le volet </t>
    </r>
    <r>
      <rPr>
        <b/>
        <sz val="11"/>
        <color theme="2" tint="-0.749961851863155"/>
        <rFont val="Calibri"/>
        <family val="2"/>
        <scheme val="minor"/>
      </rPr>
      <t>filtrer</t>
    </r>
    <r>
      <rPr>
        <sz val="11"/>
        <color theme="2" tint="-0.749961851863155"/>
        <rFont val="Calibri"/>
        <family val="2"/>
        <scheme val="minor"/>
      </rPr>
      <t xml:space="preserve">, vous pouvez également taper le nom du client dans la zone de texte </t>
    </r>
    <r>
      <rPr>
        <b/>
        <sz val="11"/>
        <color theme="2" tint="-0.749961851863155"/>
        <rFont val="Calibri"/>
        <family val="2"/>
        <scheme val="minor"/>
      </rPr>
      <t>Rechercher</t>
    </r>
    <r>
      <rPr>
        <sz val="11"/>
        <color theme="2" tint="-0.749961851863155"/>
        <rFont val="Calibri"/>
        <family val="2"/>
        <scheme val="minor"/>
      </rPr>
      <t xml:space="preserve"> pour effectuer une recherche rapide dans la liste proposée.</t>
    </r>
  </si>
  <si>
    <r>
      <rPr>
        <b/>
        <sz val="11"/>
        <color theme="4"/>
        <rFont val="Calibri"/>
        <family val="2"/>
        <scheme val="minor"/>
      </rPr>
      <t>Pour afficher toutes les factures d’un client spécifique et de projet(s) spécifique(s) :</t>
    </r>
    <r>
      <rPr>
        <sz val="11"/>
        <color theme="2" tint="-0.749961851863155"/>
        <rFont val="Calibri"/>
        <family val="2"/>
        <scheme val="minor"/>
      </rPr>
      <t xml:space="preserve"> Commencez par filtrer le client souhaité en suivant les étapes décrites dans l’exemple précédent. Cliquez ensuite sur la flèche déroulante, à droite du n° de projet. Dans le volet filtre, sélectionnez le ou les projets souhaités, puis OK. </t>
    </r>
  </si>
  <si>
    <r>
      <rPr>
        <b/>
        <sz val="11"/>
        <color theme="4"/>
        <rFont val="Calibri"/>
        <family val="2"/>
        <scheme val="minor"/>
      </rPr>
      <t>Pour afficher toutes les factures du mois précédent :</t>
    </r>
    <r>
      <rPr>
        <b/>
        <sz val="11"/>
        <color rgb="FF3DAFA7"/>
        <rFont val="Calibri"/>
        <family val="2"/>
        <scheme val="minor"/>
      </rPr>
      <t xml:space="preserve"> </t>
    </r>
    <r>
      <rPr>
        <sz val="11"/>
        <color theme="2" tint="-0.749961851863155"/>
        <rFont val="Calibri"/>
        <family val="2"/>
        <scheme val="minor"/>
      </rPr>
      <t>Dans la feuille Factures – principal, à droite du champ date de la facture, sélectionnez la flèche déroulante, pointez sur Filtres de dates, puis sélectionnez Mois dernier.</t>
    </r>
  </si>
  <si>
    <r>
      <rPr>
        <b/>
        <sz val="11"/>
        <color theme="4"/>
        <rFont val="Calibri"/>
        <family val="2"/>
        <scheme val="minor"/>
      </rPr>
      <t>Pour afficher tous les clients disposant du même indicatif régional, procédez comme suit :</t>
    </r>
    <r>
      <rPr>
        <sz val="11"/>
        <color rgb="FF3DAFA7"/>
        <rFont val="Calibri"/>
        <family val="2"/>
        <scheme val="minor"/>
      </rPr>
      <t xml:space="preserve"> </t>
    </r>
    <r>
      <rPr>
        <sz val="11"/>
        <color theme="2" tint="-0.749961851863155"/>
        <rFont val="Calibri"/>
        <family val="2"/>
        <scheme val="minor"/>
      </rPr>
      <t xml:space="preserve">Dans la feuille Clients, à droite du champ téléphone, sélectionnez la flèche déroulante. Dans le volet filtre, cliquez dans la zone de texte Rechercher, tapez l’indicatif régional, puis sélectionnez </t>
    </r>
    <r>
      <rPr>
        <b/>
        <sz val="11"/>
        <color theme="2" tint="-0.749961851863155"/>
        <rFont val="Calibri"/>
        <family val="2"/>
        <scheme val="minor"/>
      </rPr>
      <t>OK.</t>
    </r>
    <r>
      <rPr>
        <sz val="11"/>
        <color theme="2" tint="-0.749961851863155"/>
        <rFont val="Calibri"/>
        <family val="2"/>
        <scheme val="minor"/>
      </rPr>
      <t xml:space="preserve"> </t>
    </r>
  </si>
  <si>
    <t>Conseils de filtrage</t>
  </si>
  <si>
    <t>Si un tableau comporte une ligne total (par exemple, clients et factures), les totaux calculés ne reflètent que votre liste filtrée.</t>
  </si>
  <si>
    <t>Utilisez plusieurs filtres sur un seul champ ou sur plusieurs champs pour affiner les résultats.</t>
  </si>
  <si>
    <r>
      <t xml:space="preserve">Pour désactiver un seul filtre, cliquez sur la flèche déroulante d’une colonne précédemment filtrée, puis sélectionnez </t>
    </r>
    <r>
      <rPr>
        <b/>
        <sz val="11"/>
        <color theme="2" tint="-0.749961851863155"/>
        <rFont val="Calibri"/>
        <family val="2"/>
        <scheme val="minor"/>
      </rPr>
      <t>Effacer le filtre de &lt;</t>
    </r>
    <r>
      <rPr>
        <b/>
        <i/>
        <sz val="11"/>
        <color theme="2" tint="-0.749961851863155"/>
        <rFont val="Calibri"/>
        <family val="2"/>
        <scheme val="minor"/>
      </rPr>
      <t>nom de champ&gt;</t>
    </r>
    <r>
      <rPr>
        <sz val="11"/>
        <color theme="2" tint="-0.749961851863155"/>
        <rFont val="Calibri"/>
        <family val="2"/>
        <scheme val="minor"/>
      </rPr>
      <t>.</t>
    </r>
  </si>
  <si>
    <r>
      <t xml:space="preserve">Pour désactiver plusieurs filtres en même temps, placez votre pointeur de cellule dans le tableau, sous l'onglet </t>
    </r>
    <r>
      <rPr>
        <b/>
        <sz val="11"/>
        <color theme="2" tint="-0.749961851863155"/>
        <rFont val="Calibri"/>
        <family val="2"/>
        <scheme val="minor"/>
      </rPr>
      <t>Accueil</t>
    </r>
    <r>
      <rPr>
        <sz val="11"/>
        <color theme="2" tint="-0.749961851863155"/>
        <rFont val="Calibri"/>
        <family val="2"/>
        <scheme val="minor"/>
      </rPr>
      <t xml:space="preserve">, dans le groupe </t>
    </r>
    <r>
      <rPr>
        <b/>
        <sz val="11"/>
        <color theme="2" tint="-0.749961851863155"/>
        <rFont val="Calibri"/>
        <family val="2"/>
        <scheme val="minor"/>
      </rPr>
      <t>Édition</t>
    </r>
    <r>
      <rPr>
        <sz val="11"/>
        <color theme="2" tint="-0.749961851863155"/>
        <rFont val="Calibri"/>
        <family val="2"/>
        <scheme val="minor"/>
      </rPr>
      <t xml:space="preserve">, sélectionnez </t>
    </r>
    <r>
      <rPr>
        <b/>
        <sz val="11"/>
        <color theme="2" tint="-0.749961851863155"/>
        <rFont val="Calibri"/>
        <family val="2"/>
        <scheme val="minor"/>
      </rPr>
      <t>Trier et filtrer</t>
    </r>
    <r>
      <rPr>
        <sz val="11"/>
        <color theme="2" tint="-0.749961851863155"/>
        <rFont val="Calibri"/>
        <family val="2"/>
        <scheme val="minor"/>
      </rPr>
      <t xml:space="preserve">, puis </t>
    </r>
    <r>
      <rPr>
        <b/>
        <sz val="11"/>
        <color theme="2" tint="-0.749961851863155"/>
        <rFont val="Calibri"/>
        <family val="2"/>
        <scheme val="minor"/>
      </rPr>
      <t>Effacer.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</si>
</sst>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6">
    <numFmt numFmtId="7" formatCode="#,##0.00\ &quot;€&quot;;\-#,##0.00\ &quot;€&quot;"/>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 \ "/>
    <numFmt numFmtId="167" formatCode="&quot;$&quot;#,##0.00"/>
    <numFmt numFmtId="168" formatCode="00000"/>
    <numFmt numFmtId="169" formatCode="_)@\ \ "/>
    <numFmt numFmtId="170" formatCode="_)#;_)#;_)#;_)@"/>
    <numFmt numFmtId="171" formatCode="0.00%_)"/>
    <numFmt numFmtId="172" formatCode="#_)"/>
    <numFmt numFmtId="173" formatCode="#,##0.00\ &quot;€&quot;"/>
    <numFmt numFmtId="174" formatCode="_-* #,##0\ _€_-;\-* #,##0\ _€_-;_-* &quot;-&quot;\ _€_-;_-@_-"/>
    <numFmt numFmtId="175" formatCode="0#&quot; &quot;##&quot; &quot;##&quot; &quot;##&quot; &quot;##"/>
    <numFmt numFmtId="176" formatCode="_-* #,##0.00\ _€_-;\-* #,##0.00\ _€_-;_-* &quot;-&quot;??\ _€_-;_-@_-"/>
  </numFmts>
  <fonts count="49">
    <font>
      <sz val="11"/>
      <color theme="2" tint="-0.749961851863155"/>
      <name val="Calibri"/>
      <family val="2"/>
      <scheme val="minor"/>
    </font>
    <font>
      <sz val="11"/>
      <color theme="1"/>
      <name val="Calibri"/>
      <family val="2"/>
      <scheme val="minor"/>
    </font>
    <font>
      <b/>
      <sz val="10"/>
      <name val="Arial"/>
      <family val="2"/>
    </font>
    <font>
      <sz val="10"/>
      <name val="Calibri"/>
      <family val="2"/>
      <scheme val="minor"/>
    </font>
    <font>
      <sz val="11"/>
      <name val="Calibri"/>
      <family val="1"/>
      <scheme val="minor"/>
    </font>
    <font>
      <sz val="10"/>
      <color theme="2" tint="-0.249977111117893"/>
      <name val="Calibri"/>
      <family val="2"/>
      <scheme val="minor"/>
    </font>
    <font>
      <sz val="14"/>
      <color theme="4" tint="-0.24994659260841701"/>
      <name val="Calibri"/>
      <family val="2"/>
    </font>
    <font>
      <sz val="10"/>
      <color theme="4" tint="0.59999389629810485"/>
      <name val="Calibri"/>
      <family val="2"/>
    </font>
    <font>
      <sz val="10"/>
      <color theme="2" tint="-0.749961851863155"/>
      <name val="Calibri"/>
      <family val="2"/>
      <scheme val="minor"/>
    </font>
    <font>
      <sz val="16"/>
      <color theme="4" tint="-0.24994659260841701"/>
      <name val="Calibri"/>
      <family val="2"/>
      <scheme val="minor"/>
    </font>
    <font>
      <sz val="14"/>
      <color theme="4" tint="-0.24994659260841701"/>
      <name val="Calibri"/>
      <family val="2"/>
      <scheme val="minor"/>
    </font>
    <font>
      <b/>
      <sz val="25"/>
      <color theme="0"/>
      <name val="Arial"/>
      <family val="2"/>
      <scheme val="major"/>
    </font>
    <font>
      <sz val="11"/>
      <color theme="2" tint="-0.89996032593768116"/>
      <name val="Calibri"/>
      <family val="2"/>
      <scheme val="minor"/>
    </font>
    <font>
      <b/>
      <sz val="11"/>
      <color theme="1"/>
      <name val="Calibri"/>
      <family val="2"/>
      <scheme val="minor"/>
    </font>
    <font>
      <sz val="11"/>
      <color theme="5" tint="-0.24994659260841701"/>
      <name val="Calibri"/>
      <family val="2"/>
      <scheme val="minor"/>
    </font>
    <font>
      <sz val="14"/>
      <color theme="4" tint="-0.24994659260841701"/>
      <name val="Arial"/>
      <family val="2"/>
      <scheme val="major"/>
    </font>
    <font>
      <sz val="12"/>
      <color theme="4" tint="-0.499984740745262"/>
      <name val="Arial"/>
      <family val="2"/>
      <scheme val="major"/>
    </font>
    <font>
      <sz val="11"/>
      <color theme="4" tint="-0.24994659260841701"/>
      <name val="Calibri"/>
      <family val="2"/>
      <scheme val="minor"/>
    </font>
    <font>
      <sz val="11"/>
      <color theme="1" tint="0.14993743705557422"/>
      <name val="Calibri"/>
      <family val="2"/>
      <scheme val="minor"/>
    </font>
    <font>
      <sz val="11"/>
      <color theme="2" tint="-0.89989928891872917"/>
      <name val="Calibri"/>
      <family val="2"/>
      <scheme val="minor"/>
    </font>
    <font>
      <sz val="11"/>
      <color theme="4" tint="-0.24994659260841701"/>
      <name val="Arial"/>
      <family val="2"/>
      <scheme val="major"/>
    </font>
    <font>
      <b/>
      <sz val="11"/>
      <color theme="2" tint="-0.749961851863155"/>
      <name val="Calibri"/>
      <family val="2"/>
      <scheme val="minor"/>
    </font>
    <font>
      <i/>
      <sz val="11"/>
      <color theme="2" tint="-0.749961851863155"/>
      <name val="Calibri"/>
      <family val="2"/>
      <scheme val="minor"/>
    </font>
    <font>
      <b/>
      <sz val="11"/>
      <color rgb="FF3DAFA7"/>
      <name val="Calibri"/>
      <family val="2"/>
      <scheme val="minor"/>
    </font>
    <font>
      <sz val="11"/>
      <color rgb="FF3DAFA7"/>
      <name val="Calibri"/>
      <family val="2"/>
      <scheme val="minor"/>
    </font>
    <font>
      <b/>
      <sz val="11"/>
      <color theme="4"/>
      <name val="Calibri"/>
      <family val="2"/>
      <scheme val="minor"/>
    </font>
    <font>
      <b/>
      <i/>
      <sz val="11"/>
      <color theme="2" tint="-0.749961851863155"/>
      <name val="Calibri"/>
      <family val="2"/>
      <scheme val="minor"/>
    </font>
    <font>
      <sz val="11"/>
      <color theme="2" tint="-0.749961851863155"/>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theme="0"/>
      <name val="Calibri"/>
      <family val="2"/>
      <scheme val="minor"/>
    </font>
    <font>
      <u/>
      <sz val="11"/>
      <color theme="10"/>
      <name val="Calibri"/>
      <family val="2"/>
      <scheme val="minor"/>
    </font>
    <font>
      <sz val="11"/>
      <color rgb="FF18242F"/>
      <name val="Arial"/>
      <family val="2"/>
      <scheme val="major"/>
    </font>
    <font>
      <sz val="11"/>
      <color rgb="FF18242F"/>
      <name val="Calibri"/>
      <family val="2"/>
      <scheme val="minor"/>
    </font>
    <font>
      <sz val="9"/>
      <color rgb="FF18242F"/>
      <name val="Calibri"/>
      <family val="2"/>
      <scheme val="minor"/>
    </font>
    <font>
      <sz val="12"/>
      <color rgb="FF18242F"/>
      <name val="Arial"/>
      <family val="2"/>
      <scheme val="major"/>
    </font>
    <font>
      <sz val="12"/>
      <color rgb="FF18242F"/>
      <name val="Calibri"/>
      <family val="2"/>
      <scheme val="minor"/>
    </font>
    <font>
      <sz val="14"/>
      <color rgb="FF18242F"/>
      <name val="Arial"/>
      <family val="2"/>
      <scheme val="major"/>
    </font>
    <font>
      <sz val="10"/>
      <color rgb="FF18242F"/>
      <name val="Calibri"/>
      <family val="2"/>
      <scheme val="minor"/>
    </font>
    <font>
      <b/>
      <sz val="11"/>
      <color rgb="FF18242F"/>
      <name val="Calibri"/>
      <family val="2"/>
      <scheme val="minor"/>
    </font>
    <font>
      <u/>
      <sz val="11"/>
      <color rgb="FF18242F"/>
      <name val="Calibri"/>
      <family val="2"/>
      <scheme val="minor"/>
    </font>
    <font>
      <sz val="10"/>
      <color rgb="FF18242F"/>
      <name val="Calibri"/>
      <scheme val="minor"/>
    </font>
    <font>
      <u/>
      <sz val="11"/>
      <color theme="0"/>
      <name val="Calibri"/>
      <family val="2"/>
      <scheme val="minor"/>
    </font>
  </fonts>
  <fills count="39">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4" tint="0.39997558519241921"/>
        <bgColor indexed="65"/>
      </patternFill>
    </fill>
    <fill>
      <patternFill patternType="solid">
        <fgColor theme="4" tint="-0.24994659260841701"/>
        <bgColor indexed="64"/>
      </patternFill>
    </fill>
    <fill>
      <patternFill patternType="solid">
        <fgColor theme="4" tint="0.79998168889431442"/>
        <bgColor indexed="65"/>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59999389629810485"/>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25913"/>
        <bgColor indexed="64"/>
      </patternFill>
    </fill>
    <fill>
      <patternFill patternType="solid">
        <fgColor rgb="FF18242F"/>
        <bgColor indexed="64"/>
      </patternFill>
    </fill>
    <fill>
      <patternFill patternType="solid">
        <fgColor rgb="FFD7A418"/>
        <bgColor indexed="64"/>
      </patternFill>
    </fill>
  </fills>
  <borders count="14">
    <border>
      <left/>
      <right/>
      <top/>
      <bottom/>
      <diagonal/>
    </border>
    <border>
      <left style="thin">
        <color theme="4"/>
      </left>
      <right style="thin">
        <color theme="4"/>
      </right>
      <top style="thin">
        <color theme="4"/>
      </top>
      <bottom style="thin">
        <color theme="4"/>
      </bottom>
      <diagonal/>
    </border>
    <border>
      <left/>
      <right/>
      <top/>
      <bottom style="thin">
        <color theme="4"/>
      </bottom>
      <diagonal/>
    </border>
    <border>
      <left style="thin">
        <color theme="2" tint="-0.499984740745262"/>
      </left>
      <right style="thin">
        <color theme="4"/>
      </right>
      <top style="thin">
        <color theme="4"/>
      </top>
      <bottom style="thin">
        <color theme="4"/>
      </bottom>
      <diagonal/>
    </border>
    <border>
      <left/>
      <right/>
      <top style="thick">
        <color theme="2"/>
      </top>
      <bottom/>
      <diagonal/>
    </border>
    <border>
      <left/>
      <right style="thin">
        <color theme="4"/>
      </right>
      <top/>
      <bottom/>
      <diagonal/>
    </border>
    <border>
      <left/>
      <right style="thin">
        <color theme="2" tint="-0.499984740745262"/>
      </right>
      <top/>
      <bottom/>
      <diagonal/>
    </border>
    <border>
      <left style="thin">
        <color theme="4"/>
      </left>
      <right style="thin">
        <color theme="4"/>
      </right>
      <top style="double">
        <color theme="4"/>
      </top>
      <bottom style="thin">
        <color theme="4"/>
      </bottom>
      <diagonal/>
    </border>
    <border>
      <left/>
      <right/>
      <top/>
      <bottom style="thick">
        <color theme="4" tint="0.59996337778862885"/>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50">
    <xf numFmtId="0" fontId="0" fillId="0" borderId="0" applyNumberFormat="0" applyFill="0" applyBorder="0">
      <alignment vertical="top" wrapText="1"/>
    </xf>
    <xf numFmtId="0" fontId="18" fillId="0" borderId="0" applyNumberFormat="0" applyFill="0" applyBorder="0" applyAlignment="0" applyProtection="0"/>
    <xf numFmtId="0" fontId="16" fillId="0" borderId="0" applyNumberFormat="0" applyFill="0" applyBorder="0" applyProtection="0">
      <alignment vertical="center"/>
    </xf>
    <xf numFmtId="0" fontId="6" fillId="0" borderId="0" applyNumberFormat="0" applyFill="0" applyBorder="0" applyAlignment="0" applyProtection="0"/>
    <xf numFmtId="9" fontId="3" fillId="0" borderId="0" applyFont="0" applyFill="0" applyBorder="0" applyAlignment="0" applyProtection="0"/>
    <xf numFmtId="0" fontId="17" fillId="0" borderId="0" applyNumberFormat="0" applyFill="0" applyBorder="0" applyAlignment="0" applyProtection="0">
      <alignment vertical="top" wrapText="1"/>
    </xf>
    <xf numFmtId="0" fontId="11" fillId="5" borderId="8" applyNumberFormat="0" applyAlignment="0" applyProtection="0"/>
    <xf numFmtId="0" fontId="12" fillId="4" borderId="0" applyNumberFormat="0" applyBorder="0" applyAlignment="0" applyProtection="0"/>
    <xf numFmtId="0" fontId="15" fillId="0" borderId="0" applyFill="0" applyBorder="0" applyProtection="0">
      <alignment horizontal="left" vertical="center"/>
    </xf>
    <xf numFmtId="0" fontId="14" fillId="0" borderId="0" applyNumberFormat="0" applyFill="0" applyBorder="0" applyAlignment="0" applyProtection="0"/>
    <xf numFmtId="0" fontId="19" fillId="0" borderId="0" applyNumberFormat="0" applyFill="0" applyBorder="0" applyAlignment="0" applyProtection="0"/>
    <xf numFmtId="0" fontId="13" fillId="0" borderId="7" applyNumberFormat="0" applyAlignment="0" applyProtection="0"/>
    <xf numFmtId="0" fontId="20" fillId="0" borderId="0" applyFill="0" applyBorder="0" applyProtection="0">
      <alignment horizontal="left" vertical="center"/>
    </xf>
    <xf numFmtId="165" fontId="27" fillId="0" borderId="0" applyFont="0" applyFill="0" applyBorder="0" applyAlignment="0" applyProtection="0"/>
    <xf numFmtId="164" fontId="27" fillId="0" borderId="0" applyFont="0" applyFill="0" applyBorder="0" applyAlignment="0" applyProtection="0"/>
    <xf numFmtId="44" fontId="27" fillId="0" borderId="0" applyFont="0" applyFill="0" applyBorder="0" applyAlignment="0" applyProtection="0"/>
    <xf numFmtId="42" fontId="27" fillId="0" borderId="0" applyFont="0" applyFill="0" applyBorder="0" applyAlignment="0" applyProtection="0"/>
    <xf numFmtId="0" fontId="28" fillId="7" borderId="0" applyNumberFormat="0" applyBorder="0" applyAlignment="0" applyProtection="0"/>
    <xf numFmtId="0" fontId="29" fillId="8" borderId="0" applyNumberFormat="0" applyBorder="0" applyAlignment="0" applyProtection="0"/>
    <xf numFmtId="0" fontId="30" fillId="9" borderId="0" applyNumberFormat="0" applyBorder="0" applyAlignment="0" applyProtection="0"/>
    <xf numFmtId="0" fontId="31" fillId="10" borderId="9" applyNumberFormat="0" applyAlignment="0" applyProtection="0"/>
    <xf numFmtId="0" fontId="32" fillId="11" borderId="10" applyNumberFormat="0" applyAlignment="0" applyProtection="0"/>
    <xf numFmtId="0" fontId="33" fillId="11" borderId="9" applyNumberFormat="0" applyAlignment="0" applyProtection="0"/>
    <xf numFmtId="0" fontId="34" fillId="0" borderId="11" applyNumberFormat="0" applyFill="0" applyAlignment="0" applyProtection="0"/>
    <xf numFmtId="0" fontId="35" fillId="12" borderId="12" applyNumberFormat="0" applyAlignment="0" applyProtection="0"/>
    <xf numFmtId="0" fontId="27" fillId="13" borderId="13" applyNumberFormat="0" applyFont="0" applyAlignment="0" applyProtection="0"/>
    <xf numFmtId="0" fontId="36" fillId="14" borderId="0" applyNumberFormat="0" applyBorder="0" applyAlignment="0" applyProtection="0"/>
    <xf numFmtId="0" fontId="1" fillId="6" borderId="0" applyNumberFormat="0" applyBorder="0" applyAlignment="0" applyProtection="0"/>
    <xf numFmtId="0" fontId="1" fillId="15" borderId="0" applyNumberFormat="0" applyBorder="0" applyAlignment="0" applyProtection="0"/>
    <xf numFmtId="0" fontId="36"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36"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36"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36"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36"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37" fillId="0" borderId="0" applyNumberFormat="0" applyFill="0" applyBorder="0" applyAlignment="0" applyProtection="0">
      <alignment vertical="top" wrapText="1"/>
    </xf>
  </cellStyleXfs>
  <cellXfs count="129">
    <xf numFmtId="0" fontId="0" fillId="0" borderId="0" xfId="0">
      <alignment vertical="top" wrapText="1"/>
    </xf>
    <xf numFmtId="167" fontId="0" fillId="0" borderId="0" xfId="0" applyNumberFormat="1">
      <alignment vertical="top" wrapText="1"/>
    </xf>
    <xf numFmtId="0" fontId="3" fillId="0" borderId="0" xfId="0" applyFont="1">
      <alignment vertical="top" wrapText="1"/>
    </xf>
    <xf numFmtId="0" fontId="3" fillId="0" borderId="0" xfId="0" applyFont="1" applyAlignment="1">
      <alignment vertical="center"/>
    </xf>
    <xf numFmtId="0" fontId="5" fillId="0" borderId="0" xfId="0" applyFont="1" applyAlignment="1">
      <alignment horizontal="right" vertical="top"/>
    </xf>
    <xf numFmtId="0" fontId="0" fillId="3" borderId="0" xfId="0" applyFill="1">
      <alignment vertical="top" wrapText="1"/>
    </xf>
    <xf numFmtId="0" fontId="7" fillId="3" borderId="0" xfId="0" applyFont="1" applyFill="1">
      <alignment vertical="top" wrapText="1"/>
    </xf>
    <xf numFmtId="0" fontId="10" fillId="0" borderId="0" xfId="3" applyFont="1" applyAlignment="1">
      <alignment vertical="top"/>
    </xf>
    <xf numFmtId="0" fontId="8" fillId="0" borderId="0" xfId="0" applyFont="1">
      <alignment vertical="top" wrapText="1"/>
    </xf>
    <xf numFmtId="0" fontId="8" fillId="0" borderId="0" xfId="0" applyFont="1" applyAlignment="1">
      <alignment vertical="top"/>
    </xf>
    <xf numFmtId="0" fontId="3" fillId="0" borderId="0" xfId="0" applyFont="1" applyAlignment="1">
      <alignment wrapText="1"/>
    </xf>
    <xf numFmtId="0" fontId="11" fillId="5" borderId="8" xfId="6" applyAlignment="1" applyProtection="1">
      <alignment vertical="center"/>
    </xf>
    <xf numFmtId="0" fontId="11" fillId="5" borderId="8" xfId="6" applyAlignment="1" applyProtection="1">
      <alignment horizontal="left" vertical="center" indent="2"/>
    </xf>
    <xf numFmtId="0" fontId="4" fillId="0" borderId="0" xfId="0" applyNumberFormat="1" applyFont="1" applyAlignment="1">
      <alignment vertical="center"/>
    </xf>
    <xf numFmtId="0" fontId="0" fillId="0" borderId="0" xfId="0" applyNumberFormat="1">
      <alignment vertical="top" wrapText="1"/>
    </xf>
    <xf numFmtId="49" fontId="0" fillId="0" borderId="0" xfId="0" applyNumberFormat="1" applyAlignment="1">
      <alignment vertical="top"/>
    </xf>
    <xf numFmtId="0" fontId="0" fillId="0" borderId="0" xfId="0" applyAlignment="1">
      <alignment vertical="top"/>
    </xf>
    <xf numFmtId="168" fontId="0" fillId="0" borderId="0" xfId="0" applyNumberFormat="1" applyAlignment="1">
      <alignment vertical="top"/>
    </xf>
    <xf numFmtId="0" fontId="0" fillId="0" borderId="0" xfId="0" applyNumberFormat="1" applyAlignment="1">
      <alignment vertical="top"/>
    </xf>
    <xf numFmtId="0" fontId="0" fillId="0" borderId="0" xfId="0" applyNumberFormat="1" applyFill="1" applyBorder="1" applyAlignment="1">
      <alignment vertical="center" wrapText="1"/>
    </xf>
    <xf numFmtId="0" fontId="3" fillId="0" borderId="0" xfId="0" applyFont="1" applyAlignment="1"/>
    <xf numFmtId="0" fontId="3" fillId="0" borderId="0" xfId="0" applyFont="1" applyAlignment="1">
      <alignment vertical="top"/>
    </xf>
    <xf numFmtId="0" fontId="0" fillId="0" borderId="0" xfId="0" applyFill="1" applyBorder="1">
      <alignment vertical="top" wrapText="1"/>
    </xf>
    <xf numFmtId="0" fontId="0" fillId="0" borderId="0" xfId="0" quotePrefix="1">
      <alignment vertical="top" wrapText="1"/>
    </xf>
    <xf numFmtId="173" fontId="0" fillId="0" borderId="0" xfId="0" applyNumberFormat="1">
      <alignment vertical="top" wrapText="1"/>
    </xf>
    <xf numFmtId="0" fontId="11" fillId="36" borderId="8" xfId="6" applyFill="1" applyAlignment="1" applyProtection="1">
      <alignment vertical="top"/>
    </xf>
    <xf numFmtId="0" fontId="11" fillId="36" borderId="8" xfId="6" applyFill="1" applyAlignment="1" applyProtection="1">
      <alignment horizontal="left" vertical="center" indent="2"/>
    </xf>
    <xf numFmtId="0" fontId="11" fillId="36" borderId="8" xfId="6" applyFill="1" applyAlignment="1" applyProtection="1">
      <alignment vertical="center"/>
    </xf>
    <xf numFmtId="0" fontId="11" fillId="36" borderId="8" xfId="6" applyFill="1" applyAlignment="1" applyProtection="1">
      <alignment vertical="top" wrapText="1"/>
    </xf>
    <xf numFmtId="0" fontId="36" fillId="37" borderId="0" xfId="7" applyFont="1" applyFill="1" applyAlignment="1" applyProtection="1">
      <alignment vertical="top"/>
    </xf>
    <xf numFmtId="0" fontId="36" fillId="37" borderId="4" xfId="7" applyFont="1" applyFill="1" applyBorder="1" applyAlignment="1">
      <alignment horizontal="left" wrapText="1" indent="2"/>
    </xf>
    <xf numFmtId="0" fontId="36" fillId="37" borderId="4" xfId="7" applyFont="1" applyFill="1" applyBorder="1" applyAlignment="1">
      <alignment horizontal="left" wrapText="1"/>
    </xf>
    <xf numFmtId="0" fontId="36" fillId="37" borderId="0" xfId="7" applyFont="1" applyFill="1" applyAlignment="1" applyProtection="1">
      <alignment vertical="top" wrapText="1"/>
    </xf>
    <xf numFmtId="0" fontId="36" fillId="37" borderId="0" xfId="7" applyFont="1" applyFill="1" applyAlignment="1">
      <alignment horizontal="left" vertical="top" wrapText="1" indent="2"/>
    </xf>
    <xf numFmtId="0" fontId="36" fillId="37" borderId="0" xfId="7" applyFont="1" applyFill="1" applyAlignment="1">
      <alignment horizontal="left" vertical="top" wrapText="1"/>
    </xf>
    <xf numFmtId="0" fontId="37" fillId="37" borderId="4" xfId="49" applyFill="1" applyBorder="1" applyAlignment="1">
      <alignment wrapText="1"/>
    </xf>
    <xf numFmtId="0" fontId="37" fillId="37" borderId="0" xfId="49" applyFill="1" applyAlignment="1">
      <alignment vertical="top" wrapText="1"/>
    </xf>
    <xf numFmtId="0" fontId="38" fillId="0" borderId="0" xfId="0" applyFont="1" applyAlignment="1">
      <alignment horizontal="left"/>
    </xf>
    <xf numFmtId="0" fontId="39" fillId="0" borderId="0" xfId="0" applyFont="1" applyAlignment="1">
      <alignment wrapText="1"/>
    </xf>
    <xf numFmtId="0" fontId="38" fillId="0" borderId="0" xfId="0" applyFont="1" applyAlignment="1">
      <alignment horizontal="left"/>
    </xf>
    <xf numFmtId="0" fontId="39" fillId="0" borderId="0" xfId="0" applyNumberFormat="1" applyFont="1" applyAlignment="1" applyProtection="1">
      <alignment wrapText="1"/>
      <protection locked="0"/>
    </xf>
    <xf numFmtId="14" fontId="39" fillId="0" borderId="0" xfId="0" applyNumberFormat="1" applyFont="1" applyAlignment="1">
      <alignment horizontal="left" wrapText="1"/>
    </xf>
    <xf numFmtId="0" fontId="40" fillId="0" borderId="0" xfId="0" applyFont="1" applyAlignment="1">
      <alignment wrapText="1"/>
    </xf>
    <xf numFmtId="0" fontId="41" fillId="0" borderId="2" xfId="2" applyFont="1" applyBorder="1" applyAlignment="1" applyProtection="1">
      <alignment horizontal="left" vertical="center"/>
    </xf>
    <xf numFmtId="0" fontId="42" fillId="0" borderId="2" xfId="0" applyFont="1" applyBorder="1" applyAlignment="1">
      <alignment horizontal="left" vertical="center"/>
    </xf>
    <xf numFmtId="0" fontId="43" fillId="0" borderId="0" xfId="8" applyFont="1" applyFill="1" applyBorder="1" applyProtection="1">
      <alignment horizontal="left" vertical="center"/>
    </xf>
    <xf numFmtId="170" fontId="39" fillId="2" borderId="0" xfId="0" applyNumberFormat="1" applyFont="1" applyFill="1" applyBorder="1" applyAlignment="1">
      <alignment horizontal="left" vertical="center"/>
    </xf>
    <xf numFmtId="169" fontId="39" fillId="2" borderId="0" xfId="0" applyNumberFormat="1" applyFont="1" applyFill="1" applyBorder="1" applyAlignment="1">
      <alignment horizontal="left" vertical="center"/>
    </xf>
    <xf numFmtId="172" fontId="39" fillId="2" borderId="0" xfId="0" applyNumberFormat="1" applyFont="1" applyFill="1" applyBorder="1" applyAlignment="1">
      <alignment horizontal="right" vertical="center"/>
    </xf>
    <xf numFmtId="44" fontId="39" fillId="2" borderId="0" xfId="0" applyNumberFormat="1" applyFont="1" applyFill="1" applyBorder="1" applyAlignment="1">
      <alignment horizontal="center" vertical="center"/>
    </xf>
    <xf numFmtId="44" fontId="39" fillId="0" borderId="0" xfId="0" applyNumberFormat="1" applyFont="1" applyFill="1" applyBorder="1" applyAlignment="1">
      <alignment horizontal="right" vertical="center"/>
    </xf>
    <xf numFmtId="170" fontId="39" fillId="38" borderId="0" xfId="0" applyNumberFormat="1" applyFont="1" applyFill="1" applyBorder="1" applyAlignment="1">
      <alignment horizontal="left" vertical="center"/>
    </xf>
    <xf numFmtId="169" fontId="39" fillId="38" borderId="0" xfId="0" applyNumberFormat="1" applyFont="1" applyFill="1" applyBorder="1" applyAlignment="1">
      <alignment horizontal="left" vertical="center"/>
    </xf>
    <xf numFmtId="172" fontId="39" fillId="38" borderId="0" xfId="0" applyNumberFormat="1" applyFont="1" applyFill="1" applyBorder="1" applyAlignment="1">
      <alignment horizontal="right" vertical="center"/>
    </xf>
    <xf numFmtId="176" fontId="39" fillId="38" borderId="0" xfId="0" applyNumberFormat="1" applyFont="1" applyFill="1" applyBorder="1" applyAlignment="1">
      <alignment horizontal="center" vertical="center"/>
    </xf>
    <xf numFmtId="176" fontId="39" fillId="38" borderId="0" xfId="0" applyNumberFormat="1" applyFont="1" applyFill="1" applyBorder="1" applyAlignment="1">
      <alignment horizontal="right" vertical="center"/>
    </xf>
    <xf numFmtId="176" fontId="39" fillId="2" borderId="0" xfId="0" applyNumberFormat="1" applyFont="1" applyFill="1" applyBorder="1" applyAlignment="1">
      <alignment horizontal="center" vertical="center"/>
    </xf>
    <xf numFmtId="176" fontId="39" fillId="0" borderId="0" xfId="0" applyNumberFormat="1" applyFont="1" applyFill="1" applyBorder="1" applyAlignment="1">
      <alignment horizontal="right" vertical="center"/>
    </xf>
    <xf numFmtId="0" fontId="44" fillId="0" borderId="0" xfId="0" applyFont="1" applyAlignment="1">
      <alignment vertical="center"/>
    </xf>
    <xf numFmtId="0" fontId="44" fillId="0" borderId="0" xfId="0" applyFont="1" applyBorder="1" applyAlignment="1">
      <alignment horizontal="left" vertical="center"/>
    </xf>
    <xf numFmtId="166" fontId="39" fillId="0" borderId="1" xfId="0" applyNumberFormat="1" applyFont="1" applyFill="1" applyBorder="1" applyAlignment="1">
      <alignment horizontal="right" vertical="top" wrapText="1"/>
    </xf>
    <xf numFmtId="44" fontId="39" fillId="0" borderId="1" xfId="0" applyNumberFormat="1" applyFont="1" applyFill="1" applyBorder="1">
      <alignment vertical="top" wrapText="1"/>
    </xf>
    <xf numFmtId="171" fontId="39" fillId="0" borderId="1" xfId="0" applyNumberFormat="1" applyFont="1" applyFill="1" applyBorder="1">
      <alignment vertical="top" wrapText="1"/>
    </xf>
    <xf numFmtId="176" fontId="39" fillId="0" borderId="1" xfId="0" applyNumberFormat="1" applyFont="1" applyFill="1" applyBorder="1">
      <alignment vertical="top" wrapText="1"/>
    </xf>
    <xf numFmtId="0" fontId="44" fillId="0" borderId="0" xfId="0" applyFont="1" applyAlignment="1">
      <alignment horizontal="left" indent="7"/>
    </xf>
    <xf numFmtId="0" fontId="39" fillId="0" borderId="0" xfId="10" applyFont="1" applyFill="1" applyAlignment="1" applyProtection="1">
      <alignment horizontal="left" indent="1"/>
    </xf>
    <xf numFmtId="0" fontId="39" fillId="0" borderId="6" xfId="10" applyFont="1" applyFill="1" applyBorder="1" applyAlignment="1" applyProtection="1">
      <alignment horizontal="left" indent="1"/>
    </xf>
    <xf numFmtId="166" fontId="39" fillId="0" borderId="3" xfId="0" applyNumberFormat="1" applyFont="1" applyFill="1" applyBorder="1" applyAlignment="1">
      <alignment horizontal="right" vertical="top" wrapText="1"/>
    </xf>
    <xf numFmtId="0" fontId="39" fillId="6" borderId="0" xfId="10" applyFont="1" applyFill="1" applyAlignment="1">
      <alignment horizontal="left" vertical="top" wrapText="1" indent="1"/>
    </xf>
    <xf numFmtId="0" fontId="39" fillId="6" borderId="5" xfId="10" applyFont="1" applyFill="1" applyBorder="1" applyAlignment="1">
      <alignment horizontal="left" vertical="top" wrapText="1" indent="1"/>
    </xf>
    <xf numFmtId="166" fontId="45" fillId="3" borderId="7" xfId="11" applyNumberFormat="1" applyFont="1" applyFill="1" applyAlignment="1" applyProtection="1">
      <alignment horizontal="right" vertical="center"/>
    </xf>
    <xf numFmtId="44" fontId="45" fillId="3" borderId="7" xfId="11" applyNumberFormat="1" applyFont="1" applyFill="1" applyAlignment="1" applyProtection="1">
      <alignment horizontal="right" vertical="center"/>
    </xf>
    <xf numFmtId="0" fontId="39" fillId="0" borderId="0" xfId="0" applyNumberFormat="1" applyFont="1" applyFill="1" applyBorder="1" applyAlignment="1">
      <alignment vertical="center"/>
    </xf>
    <xf numFmtId="0" fontId="38" fillId="0" borderId="0" xfId="12" applyFont="1" applyFill="1" applyBorder="1" applyProtection="1">
      <alignment horizontal="left" vertical="center"/>
    </xf>
    <xf numFmtId="0" fontId="38" fillId="0" borderId="0" xfId="12" applyFont="1" applyFill="1" applyBorder="1">
      <alignment horizontal="left" vertical="center"/>
    </xf>
    <xf numFmtId="169" fontId="39" fillId="0" borderId="0" xfId="0" applyNumberFormat="1" applyFont="1" applyFill="1" applyBorder="1">
      <alignment vertical="top" wrapText="1"/>
    </xf>
    <xf numFmtId="170" fontId="39" fillId="0" borderId="0" xfId="0" applyNumberFormat="1" applyFont="1" applyFill="1" applyBorder="1" applyAlignment="1">
      <alignment horizontal="left" vertical="center" wrapText="1"/>
    </xf>
    <xf numFmtId="0" fontId="39" fillId="0" borderId="0" xfId="0" applyNumberFormat="1" applyFont="1" applyFill="1" applyBorder="1" applyAlignment="1">
      <alignment vertical="center" wrapText="1"/>
    </xf>
    <xf numFmtId="0" fontId="39" fillId="0" borderId="0" xfId="0" applyNumberFormat="1" applyFont="1" applyFill="1" applyBorder="1" applyAlignment="1">
      <alignment horizontal="left" vertical="center"/>
    </xf>
    <xf numFmtId="175" fontId="39" fillId="0" borderId="0" xfId="0" applyNumberFormat="1" applyFont="1" applyFill="1" applyBorder="1" applyAlignment="1">
      <alignment vertical="center"/>
    </xf>
    <xf numFmtId="49" fontId="46" fillId="0" borderId="0" xfId="49" applyNumberFormat="1" applyFont="1" applyFill="1" applyBorder="1" applyAlignment="1">
      <alignment vertical="center" wrapText="1"/>
    </xf>
    <xf numFmtId="0" fontId="47" fillId="0" borderId="0" xfId="0" applyFont="1" applyFill="1" applyBorder="1">
      <alignment vertical="top" wrapText="1"/>
    </xf>
    <xf numFmtId="169" fontId="39" fillId="0" borderId="0" xfId="0" applyNumberFormat="1" applyFont="1" applyFill="1" applyBorder="1" applyAlignment="1">
      <alignment vertical="center"/>
    </xf>
    <xf numFmtId="0" fontId="47" fillId="0" borderId="0" xfId="0" applyNumberFormat="1" applyFont="1" applyFill="1" applyBorder="1">
      <alignment vertical="top" wrapText="1"/>
    </xf>
    <xf numFmtId="0" fontId="47" fillId="0" borderId="0" xfId="0" applyNumberFormat="1" applyFont="1" applyFill="1" applyBorder="1" applyAlignment="1">
      <alignment vertical="top"/>
    </xf>
    <xf numFmtId="0" fontId="47" fillId="0" borderId="0" xfId="0" applyFont="1" applyFill="1" applyBorder="1" applyAlignment="1">
      <alignment vertical="top"/>
    </xf>
    <xf numFmtId="0" fontId="47" fillId="0" borderId="0" xfId="0" applyFont="1" applyFill="1" applyBorder="1" applyAlignment="1">
      <alignment horizontal="left"/>
    </xf>
    <xf numFmtId="0" fontId="39" fillId="0" borderId="0" xfId="0" applyFont="1">
      <alignment vertical="top" wrapText="1"/>
    </xf>
    <xf numFmtId="0" fontId="41" fillId="0" borderId="0" xfId="2" applyFont="1" applyProtection="1">
      <alignment vertical="center"/>
    </xf>
    <xf numFmtId="0" fontId="39" fillId="0" borderId="0" xfId="0" applyNumberFormat="1" applyFont="1">
      <alignment vertical="top" wrapText="1"/>
    </xf>
    <xf numFmtId="0" fontId="39" fillId="0" borderId="0" xfId="0" applyNumberFormat="1" applyFont="1" applyAlignment="1">
      <alignment vertical="top"/>
    </xf>
    <xf numFmtId="49" fontId="39" fillId="0" borderId="0" xfId="0" applyNumberFormat="1" applyFont="1" applyAlignment="1">
      <alignment vertical="top"/>
    </xf>
    <xf numFmtId="0" fontId="39" fillId="0" borderId="0" xfId="0" applyFont="1" applyAlignment="1">
      <alignment vertical="top"/>
    </xf>
    <xf numFmtId="168" fontId="39" fillId="0" borderId="0" xfId="0" applyNumberFormat="1" applyFont="1" applyAlignment="1">
      <alignment vertical="top"/>
    </xf>
    <xf numFmtId="174" fontId="39" fillId="0" borderId="0" xfId="0" applyNumberFormat="1" applyFont="1" applyFill="1" applyBorder="1" applyAlignment="1">
      <alignment vertical="center" wrapText="1"/>
    </xf>
    <xf numFmtId="173" fontId="39" fillId="0" borderId="0" xfId="0" applyNumberFormat="1" applyFont="1" applyFill="1" applyBorder="1" applyAlignment="1">
      <alignment vertical="center" wrapText="1"/>
    </xf>
    <xf numFmtId="0" fontId="39" fillId="0" borderId="0" xfId="0" applyFont="1" applyAlignment="1">
      <alignment vertical="center" wrapText="1"/>
    </xf>
    <xf numFmtId="174" fontId="39" fillId="0" borderId="0" xfId="0" applyNumberFormat="1" applyFont="1" applyAlignment="1">
      <alignment vertical="center" wrapText="1"/>
    </xf>
    <xf numFmtId="173" fontId="39" fillId="0" borderId="0" xfId="0" applyNumberFormat="1" applyFont="1" applyAlignment="1">
      <alignment vertical="center" wrapText="1"/>
    </xf>
    <xf numFmtId="0" fontId="0" fillId="38" borderId="0" xfId="0" applyFill="1">
      <alignment vertical="top" wrapText="1"/>
    </xf>
    <xf numFmtId="0" fontId="39" fillId="0" borderId="0" xfId="0" applyFont="1" applyFill="1">
      <alignment vertical="top" wrapText="1"/>
    </xf>
    <xf numFmtId="0" fontId="36" fillId="38" borderId="0" xfId="0" applyNumberFormat="1" applyFont="1" applyFill="1" applyBorder="1" applyAlignment="1">
      <alignment horizontal="left" vertical="center"/>
    </xf>
    <xf numFmtId="174" fontId="36" fillId="38" borderId="0" xfId="0" applyNumberFormat="1" applyFont="1" applyFill="1" applyBorder="1" applyAlignment="1">
      <alignment vertical="center" wrapText="1"/>
    </xf>
    <xf numFmtId="173" fontId="36" fillId="38" borderId="0" xfId="0" applyNumberFormat="1" applyFont="1" applyFill="1" applyBorder="1" applyAlignment="1">
      <alignment vertical="center" wrapText="1"/>
    </xf>
    <xf numFmtId="0" fontId="36" fillId="38" borderId="0" xfId="0" applyFont="1" applyFill="1" applyAlignment="1">
      <alignment vertical="center" wrapText="1"/>
    </xf>
    <xf numFmtId="174" fontId="36" fillId="38" borderId="0" xfId="0" applyNumberFormat="1" applyFont="1" applyFill="1" applyAlignment="1">
      <alignment vertical="center" wrapText="1"/>
    </xf>
    <xf numFmtId="173" fontId="36" fillId="38" borderId="0" xfId="0" applyNumberFormat="1" applyFont="1" applyFill="1" applyAlignment="1">
      <alignment vertical="center" wrapText="1"/>
    </xf>
    <xf numFmtId="0" fontId="0" fillId="0" borderId="0" xfId="0" applyFill="1">
      <alignment vertical="top" wrapText="1"/>
    </xf>
    <xf numFmtId="49" fontId="36" fillId="38" borderId="0" xfId="0" applyNumberFormat="1" applyFont="1" applyFill="1" applyBorder="1" applyAlignment="1">
      <alignment vertical="center"/>
    </xf>
    <xf numFmtId="0" fontId="36" fillId="38" borderId="0" xfId="0" applyNumberFormat="1" applyFont="1" applyFill="1" applyBorder="1" applyAlignment="1">
      <alignment horizontal="left" vertical="center" wrapText="1"/>
    </xf>
    <xf numFmtId="14" fontId="36" fillId="38" borderId="0" xfId="0" applyNumberFormat="1" applyFont="1" applyFill="1" applyBorder="1" applyAlignment="1">
      <alignment horizontal="center" vertical="center"/>
    </xf>
    <xf numFmtId="10" fontId="36" fillId="38" borderId="0" xfId="4" applyNumberFormat="1" applyFont="1" applyFill="1" applyBorder="1" applyAlignment="1" applyProtection="1">
      <alignment vertical="center"/>
    </xf>
    <xf numFmtId="0" fontId="36" fillId="38" borderId="0" xfId="0" applyNumberFormat="1" applyFont="1" applyFill="1" applyBorder="1" applyAlignment="1">
      <alignment vertical="center" wrapText="1"/>
    </xf>
    <xf numFmtId="0" fontId="39" fillId="0" borderId="0" xfId="0" applyFont="1" applyFill="1" applyBorder="1" applyAlignment="1">
      <alignment vertical="center"/>
    </xf>
    <xf numFmtId="0" fontId="39" fillId="0" borderId="0" xfId="0" applyFont="1" applyFill="1" applyBorder="1" applyAlignment="1">
      <alignment horizontal="center" vertical="center"/>
    </xf>
    <xf numFmtId="0" fontId="39" fillId="0" borderId="0" xfId="0" applyFont="1" applyFill="1" applyBorder="1" applyAlignment="1">
      <alignment horizontal="left" vertical="center"/>
    </xf>
    <xf numFmtId="7" fontId="39" fillId="0" borderId="0" xfId="0" applyNumberFormat="1" applyFont="1" applyFill="1" applyBorder="1" applyAlignment="1">
      <alignment vertical="center" wrapText="1"/>
    </xf>
    <xf numFmtId="49" fontId="39" fillId="0" borderId="0" xfId="0" applyNumberFormat="1" applyFont="1" applyFill="1" applyBorder="1" applyAlignment="1">
      <alignment vertical="center"/>
    </xf>
    <xf numFmtId="0" fontId="39" fillId="0" borderId="0" xfId="0" applyNumberFormat="1" applyFont="1" applyFill="1" applyBorder="1" applyAlignment="1">
      <alignment horizontal="left" vertical="center" wrapText="1"/>
    </xf>
    <xf numFmtId="14" fontId="39" fillId="0" borderId="0" xfId="0" applyNumberFormat="1" applyFont="1" applyFill="1" applyBorder="1" applyAlignment="1">
      <alignment horizontal="center" vertical="center"/>
    </xf>
    <xf numFmtId="10" fontId="39" fillId="0" borderId="0" xfId="4" applyNumberFormat="1" applyFont="1" applyFill="1" applyBorder="1" applyAlignment="1" applyProtection="1">
      <alignment vertical="center"/>
    </xf>
    <xf numFmtId="169" fontId="36" fillId="38" borderId="0" xfId="0" applyNumberFormat="1" applyFont="1" applyFill="1" applyBorder="1">
      <alignment vertical="top" wrapText="1"/>
    </xf>
    <xf numFmtId="170" fontId="36" fillId="38" borderId="0" xfId="0" applyNumberFormat="1" applyFont="1" applyFill="1" applyBorder="1" applyAlignment="1">
      <alignment horizontal="left" vertical="center" wrapText="1"/>
    </xf>
    <xf numFmtId="0" fontId="36" fillId="38" borderId="0" xfId="0" applyNumberFormat="1" applyFont="1" applyFill="1" applyBorder="1" applyAlignment="1">
      <alignment vertical="center"/>
    </xf>
    <xf numFmtId="175" fontId="36" fillId="38" borderId="0" xfId="0" applyNumberFormat="1" applyFont="1" applyFill="1" applyBorder="1" applyAlignment="1">
      <alignment vertical="center"/>
    </xf>
    <xf numFmtId="49" fontId="48" fillId="38" borderId="0" xfId="49" applyNumberFormat="1" applyFont="1" applyFill="1" applyBorder="1" applyAlignment="1">
      <alignment vertical="center" wrapText="1"/>
    </xf>
    <xf numFmtId="0" fontId="0" fillId="0" borderId="0" xfId="0" applyAlignment="1">
      <alignment vertical="top" wrapText="1"/>
    </xf>
    <xf numFmtId="0" fontId="9" fillId="0" borderId="0" xfId="2" applyFont="1" applyAlignment="1">
      <alignment vertical="center"/>
    </xf>
    <xf numFmtId="0" fontId="0" fillId="0" borderId="0" xfId="0" quotePrefix="1" applyAlignment="1">
      <alignment vertical="top" wrapText="1"/>
    </xf>
  </cellXfs>
  <cellStyles count="50">
    <cellStyle name="20 % - Accent1" xfId="27" builtinId="30" customBuiltin="1"/>
    <cellStyle name="20 % - Accent2" xfId="30" builtinId="34" customBuiltin="1"/>
    <cellStyle name="20 % - Accent3" xfId="34" builtinId="38" customBuiltin="1"/>
    <cellStyle name="20 % - Accent4" xfId="38" builtinId="42" customBuiltin="1"/>
    <cellStyle name="20 % - Accent5" xfId="42" builtinId="46" customBuiltin="1"/>
    <cellStyle name="20 % - Accent6" xfId="46" builtinId="50" customBuiltin="1"/>
    <cellStyle name="40 % - Accent1" xfId="28" builtinId="31" customBuiltin="1"/>
    <cellStyle name="40 % - Accent2" xfId="31" builtinId="35" customBuiltin="1"/>
    <cellStyle name="40 % - Accent3" xfId="35" builtinId="39" customBuiltin="1"/>
    <cellStyle name="40 % - Accent4" xfId="39" builtinId="43" customBuiltin="1"/>
    <cellStyle name="40 % - Accent5" xfId="43" builtinId="47" customBuiltin="1"/>
    <cellStyle name="40 % - Accent6" xfId="47" builtinId="51" customBuiltin="1"/>
    <cellStyle name="60 % - Accent1" xfId="7" builtinId="32" customBuiltin="1"/>
    <cellStyle name="60 % - Accent2" xfId="32" builtinId="36" customBuiltin="1"/>
    <cellStyle name="60 % - Accent3" xfId="36" builtinId="40" customBuiltin="1"/>
    <cellStyle name="60 % - Accent4" xfId="40" builtinId="44" customBuiltin="1"/>
    <cellStyle name="60 % - Accent5" xfId="44" builtinId="48" customBuiltin="1"/>
    <cellStyle name="60 % - Accent6" xfId="48" builtinId="52" customBuiltin="1"/>
    <cellStyle name="Accent1" xfId="26" builtinId="29" customBuiltin="1"/>
    <cellStyle name="Accent2" xfId="29" builtinId="33" customBuiltin="1"/>
    <cellStyle name="Accent3" xfId="33" builtinId="37" customBuiltin="1"/>
    <cellStyle name="Accent4" xfId="37" builtinId="41" customBuiltin="1"/>
    <cellStyle name="Accent5" xfId="41" builtinId="45" customBuiltin="1"/>
    <cellStyle name="Accent6" xfId="45" builtinId="49" customBuiltin="1"/>
    <cellStyle name="Avertissement" xfId="9" builtinId="11" customBuiltin="1"/>
    <cellStyle name="Calcul" xfId="22" builtinId="22" customBuiltin="1"/>
    <cellStyle name="Cellule liée" xfId="23" builtinId="24" customBuiltin="1"/>
    <cellStyle name="Commentaire" xfId="25" builtinId="10" customBuiltin="1"/>
    <cellStyle name="Entrée" xfId="20" builtinId="20" customBuiltin="1"/>
    <cellStyle name="Hyperlink" xfId="49" xr:uid="{00000000-000B-0000-0000-000008000000}"/>
    <cellStyle name="Insatisfaisant" xfId="18" builtinId="27" customBuiltin="1"/>
    <cellStyle name="Lien hypertexte" xfId="1" builtinId="8" customBuiltin="1"/>
    <cellStyle name="Lien hypertexte visité" xfId="5" builtinId="9" customBuiltin="1"/>
    <cellStyle name="Milliers" xfId="13" builtinId="3" customBuiltin="1"/>
    <cellStyle name="Milliers [0]" xfId="14" builtinId="6" customBuiltin="1"/>
    <cellStyle name="Monétaire" xfId="15" builtinId="4" customBuiltin="1"/>
    <cellStyle name="Monétaire [0]" xfId="16" builtinId="7" customBuiltin="1"/>
    <cellStyle name="Neutre" xfId="19" builtinId="28" customBuiltin="1"/>
    <cellStyle name="Normal" xfId="0" builtinId="0" customBuiltin="1"/>
    <cellStyle name="Pourcentage" xfId="4" builtinId="5" customBuiltin="1"/>
    <cellStyle name="Satisfaisant" xfId="17" builtinId="26" customBuiltin="1"/>
    <cellStyle name="Sortie" xfId="21" builtinId="21" customBuiltin="1"/>
    <cellStyle name="Texte explicatif" xfId="10" builtinId="53" customBuiltin="1"/>
    <cellStyle name="Titre" xfId="6" builtinId="15" customBuiltin="1"/>
    <cellStyle name="Titre 1" xfId="2" builtinId="16" customBuiltin="1"/>
    <cellStyle name="Titre 2" xfId="3" builtinId="17" customBuiltin="1"/>
    <cellStyle name="Titre 3" xfId="8" builtinId="18" customBuiltin="1"/>
    <cellStyle name="Titre 4" xfId="12" builtinId="19" customBuiltin="1"/>
    <cellStyle name="Total" xfId="11" builtinId="25" customBuiltin="1"/>
    <cellStyle name="Vérification" xfId="24" builtinId="23" customBuiltin="1"/>
  </cellStyles>
  <dxfs count="88">
    <dxf>
      <font>
        <color rgb="FF18242F"/>
      </font>
      <numFmt numFmtId="173" formatCode="#,##0.00\ &quot;€&quot;"/>
      <alignment horizontal="general" vertical="center" textRotation="0" indent="0" justifyLastLine="0" shrinkToFit="0" readingOrder="0"/>
    </dxf>
    <dxf>
      <numFmt numFmtId="173" formatCode="#,##0.00\ &quot;€&quot;"/>
      <alignment horizontal="general" vertical="center" textRotation="0" wrapText="1" indent="0" justifyLastLine="0" shrinkToFit="0" readingOrder="0"/>
    </dxf>
    <dxf>
      <font>
        <color rgb="FF18242F"/>
      </font>
      <numFmt numFmtId="173" formatCode="#,##0.00\ &quot;€&quot;"/>
      <alignment horizontal="general" vertical="center" textRotation="0" indent="0" justifyLastLine="0" shrinkToFit="0" readingOrder="0"/>
    </dxf>
    <dxf>
      <alignment horizontal="general" vertical="center" textRotation="0" wrapText="1" indent="0" justifyLastLine="0" shrinkToFit="0" readingOrder="0"/>
    </dxf>
    <dxf>
      <font>
        <color rgb="FF18242F"/>
      </font>
      <numFmt numFmtId="173" formatCode="#,##0.00\ &quot;€&quot;"/>
      <alignment horizontal="general" vertical="center" textRotation="0" indent="0" justifyLastLine="0" shrinkToFit="0" readingOrder="0"/>
    </dxf>
    <dxf>
      <alignment horizontal="general" vertical="center" textRotation="0" wrapText="1" indent="0" justifyLastLine="0" shrinkToFit="0" readingOrder="0"/>
    </dxf>
    <dxf>
      <font>
        <color rgb="FF18242F"/>
      </font>
      <numFmt numFmtId="174" formatCode="_-* #,##0\ _€_-;\-* #,##0\ _€_-;_-* &quot;-&quot;\ _€_-;_-@_-"/>
      <alignment horizontal="general" vertical="center" textRotation="0" indent="0" justifyLastLine="0" shrinkToFit="0" readingOrder="0"/>
    </dxf>
    <dxf>
      <alignment horizontal="general" vertical="center" textRotation="0" wrapText="1" indent="0" justifyLastLine="0" shrinkToFit="0" readingOrder="0"/>
    </dxf>
    <dxf>
      <font>
        <color rgb="FF18242F"/>
      </font>
      <alignment vertical="center" textRotation="0" indent="0" justifyLastLine="0" shrinkToFit="0" readingOrder="0"/>
    </dxf>
    <dxf>
      <alignment horizontal="general" vertical="center" textRotation="0" wrapText="1" indent="0" justifyLastLine="0" shrinkToFit="0" readingOrder="0"/>
    </dxf>
    <dxf>
      <font>
        <color rgb="FF18242F"/>
      </font>
      <alignment vertical="center" textRotation="0" indent="0" justifyLastLine="0" shrinkToFit="0" readingOrder="0"/>
    </dxf>
    <dxf>
      <alignment horizontal="general" vertical="center" textRotation="0" wrapText="1" indent="0" justifyLastLine="0" shrinkToFit="0" readingOrder="0"/>
    </dxf>
    <dxf>
      <font>
        <color rgb="FF18242F"/>
      </font>
      <alignment vertical="center" textRotation="0" indent="0" justifyLastLine="0" shrinkToFit="0" readingOrder="0"/>
    </dxf>
    <dxf>
      <alignment horizontal="general" vertical="center" textRotation="0" wrapText="1" indent="0" justifyLastLine="0" shrinkToFit="0" readingOrder="0"/>
    </dxf>
    <dxf>
      <font>
        <color rgb="FF18242F"/>
      </font>
    </dxf>
    <dxf>
      <font>
        <color rgb="FF18242F"/>
      </font>
      <alignment vertical="center" textRotation="0" indent="0" justifyLastLine="0" shrinkToFit="0" readingOrder="0"/>
    </dxf>
    <dxf>
      <font>
        <color rgb="FF18242F"/>
      </font>
    </dxf>
    <dxf>
      <font>
        <color rgb="FFFF0000"/>
      </font>
    </dxf>
    <dxf>
      <alignment horizontal="general" vertical="center" textRotation="0" indent="0" justifyLastLine="0" shrinkToFit="0" readingOrder="0"/>
    </dxf>
    <dxf>
      <fill>
        <patternFill patternType="none">
          <fgColor indexed="64"/>
          <bgColor indexed="65"/>
        </patternFill>
      </fill>
      <border diagonalUp="0" diagonalDown="0" outline="0">
        <left/>
        <right/>
        <top/>
        <bottom/>
      </border>
    </dxf>
    <dxf>
      <numFmt numFmtId="173" formatCode="#,##0.00\ &quot;€&quot;"/>
      <alignment horizontal="general" vertical="center" textRotation="0" indent="0" justifyLastLine="0" shrinkToFit="0" readingOrder="0"/>
    </dxf>
    <dxf>
      <font>
        <color rgb="FF18242F"/>
      </font>
      <numFmt numFmtId="11" formatCode="#,##0.00\ &quot;€&quot;;\-#,##0.00\ &quot;€&quot;"/>
      <fill>
        <patternFill patternType="none">
          <fgColor indexed="64"/>
          <bgColor indexed="65"/>
        </patternFill>
      </fill>
      <alignment horizontal="general" vertical="center" textRotation="0" wrapText="1" indent="0" justifyLastLine="0" shrinkToFit="0" readingOrder="0"/>
    </dxf>
    <dxf>
      <numFmt numFmtId="173" formatCode="#,##0.00\ &quot;€&quot;"/>
      <alignment horizontal="general" vertical="center" textRotation="0" indent="0" justifyLastLine="0" shrinkToFit="0" readingOrder="0"/>
    </dxf>
    <dxf>
      <font>
        <color rgb="FF18242F"/>
      </font>
      <numFmt numFmtId="11" formatCode="#,##0.00\ &quot;€&quot;;\-#,##0.00\ &quot;€&quot;"/>
      <fill>
        <patternFill patternType="none">
          <fgColor indexed="64"/>
          <bgColor indexed="65"/>
        </patternFill>
      </fill>
      <alignment horizontal="general" vertical="center" textRotation="0" wrapText="1" indent="0" justifyLastLine="0" shrinkToFit="0" readingOrder="0"/>
    </dxf>
    <dxf>
      <numFmt numFmtId="173" formatCode="#,##0.00\ &quot;€&quot;"/>
      <alignment horizontal="general" vertical="center" textRotation="0" indent="0" justifyLastLine="0" shrinkToFit="0" readingOrder="0"/>
    </dxf>
    <dxf>
      <font>
        <color rgb="FF18242F"/>
      </font>
      <numFmt numFmtId="11" formatCode="#,##0.00\ &quot;€&quot;;\-#,##0.00\ &quot;€&quot;"/>
      <fill>
        <patternFill patternType="none">
          <fgColor indexed="64"/>
          <bgColor indexed="65"/>
        </patternFill>
      </fill>
      <alignment horizontal="general" vertical="center" textRotation="0" wrapText="1" indent="0" justifyLastLine="0" shrinkToFit="0" readingOrder="0"/>
    </dxf>
    <dxf>
      <numFmt numFmtId="173" formatCode="#,##0.00\ &quot;€&quot;"/>
      <alignment horizontal="general" vertical="center" textRotation="0" indent="0" justifyLastLine="0" shrinkToFit="0" readingOrder="0"/>
    </dxf>
    <dxf>
      <font>
        <color rgb="FF18242F"/>
      </font>
      <numFmt numFmtId="11" formatCode="#,##0.00\ &quot;€&quot;;\-#,##0.00\ &quot;€&quot;"/>
      <fill>
        <patternFill patternType="none">
          <fgColor indexed="64"/>
          <bgColor indexed="65"/>
        </patternFill>
      </fill>
      <alignment horizontal="general" vertical="center" textRotation="0" wrapText="1" indent="0" justifyLastLine="0" shrinkToFit="0" readingOrder="0"/>
    </dxf>
    <dxf>
      <numFmt numFmtId="14" formatCode="0.00%"/>
      <alignment horizontal="general" vertical="center" textRotation="0" indent="0" justifyLastLine="0" shrinkToFit="0" readingOrder="0"/>
    </dxf>
    <dxf>
      <font>
        <color rgb="FF18242F"/>
      </font>
      <numFmt numFmtId="0" formatCode="General"/>
      <fill>
        <patternFill patternType="none">
          <fgColor indexed="64"/>
          <bgColor indexed="65"/>
        </patternFill>
      </fill>
      <alignment horizontal="general" vertical="center" textRotation="0" wrapText="1" indent="0" justifyLastLine="0" shrinkToFit="0" readingOrder="0"/>
    </dxf>
    <dxf>
      <alignment vertical="center" textRotation="0" indent="0" justifyLastLine="0" shrinkToFit="0" readingOrder="0"/>
    </dxf>
    <dxf>
      <font>
        <color rgb="FF18242F"/>
      </font>
      <fill>
        <patternFill patternType="none">
          <fgColor indexed="64"/>
          <bgColor indexed="65"/>
        </patternFill>
      </fill>
      <alignment horizontal="left" vertical="center" textRotation="0" wrapText="0" indent="0" justifyLastLine="0" shrinkToFit="0" readingOrder="0"/>
    </dxf>
    <dxf>
      <numFmt numFmtId="19" formatCode="dd/mm/yyyy"/>
      <alignment horizontal="center" vertical="center" textRotation="0" indent="0" justifyLastLine="0" shrinkToFit="0" readingOrder="0"/>
    </dxf>
    <dxf>
      <font>
        <color rgb="FF18242F"/>
      </font>
      <fill>
        <patternFill patternType="none">
          <fgColor indexed="64"/>
          <bgColor indexed="65"/>
        </patternFill>
      </fill>
      <alignment horizontal="center" vertical="center" textRotation="0" wrapText="0" indent="0" justifyLastLine="0" shrinkToFit="0" readingOrder="0"/>
    </dxf>
    <dxf>
      <alignment vertical="center" textRotation="0" indent="0" justifyLastLine="0" shrinkToFit="0" readingOrder="0"/>
    </dxf>
    <dxf>
      <font>
        <color rgb="FF18242F"/>
      </font>
      <fill>
        <patternFill patternType="none">
          <fgColor indexed="64"/>
          <bgColor indexed="65"/>
        </patternFill>
      </fill>
      <alignment horizontal="general" vertical="center" textRotation="0" wrapText="0" indent="0" justifyLastLine="0" shrinkToFit="0" readingOrder="0"/>
    </dxf>
    <dxf>
      <numFmt numFmtId="30" formatCode="@"/>
      <alignment horizontal="general" vertical="center" textRotation="0" indent="0" justifyLastLine="0" shrinkToFit="0" readingOrder="0"/>
    </dxf>
    <dxf>
      <font>
        <color rgb="FF18242F"/>
      </font>
      <fill>
        <patternFill patternType="none">
          <fgColor indexed="64"/>
          <bgColor indexed="65"/>
        </patternFill>
      </fill>
      <alignment horizontal="general" vertical="center" textRotation="0" wrapText="0" indent="0" justifyLastLine="0" shrinkToFit="0" readingOrder="0"/>
    </dxf>
    <dxf>
      <font>
        <strike val="0"/>
        <outline val="0"/>
        <shadow val="0"/>
        <u val="none"/>
        <vertAlign val="baseline"/>
        <sz val="11"/>
        <color theme="1" tint="4.9989318521683403E-2"/>
        <name val="Calibri"/>
        <scheme val="minor"/>
      </font>
    </dxf>
    <dxf>
      <font>
        <color rgb="FF18242F"/>
      </font>
    </dxf>
    <dxf>
      <font>
        <color rgb="FFFF0000"/>
      </font>
    </dxf>
    <dxf>
      <font>
        <color rgb="FF18242F"/>
      </font>
      <numFmt numFmtId="175" formatCode="0#&quot; &quot;##&quot; &quot;##&quot; &quot;##&quot; &quot;##"/>
      <alignment vertical="center" textRotation="0" indent="0" justifyLastLine="0" shrinkToFit="0" readingOrder="0"/>
    </dxf>
    <dxf>
      <font>
        <b val="0"/>
        <i val="0"/>
        <strike val="0"/>
        <condense val="0"/>
        <extend val="0"/>
        <outline val="0"/>
        <shadow val="0"/>
        <u val="none"/>
        <vertAlign val="baseline"/>
        <sz val="10"/>
        <color rgb="FF18242F"/>
        <name val="Calibri"/>
        <scheme val="minor"/>
      </font>
      <fill>
        <patternFill patternType="none">
          <fgColor indexed="64"/>
          <bgColor indexed="65"/>
        </patternFill>
      </fill>
      <alignment horizontal="left" vertical="bottom" textRotation="0" wrapText="0" indent="0" justifyLastLine="0" shrinkToFit="0" readingOrder="0"/>
    </dxf>
    <dxf>
      <font>
        <color rgb="FF18242F"/>
      </font>
      <numFmt numFmtId="30" formatCode="@"/>
      <alignment vertical="center" textRotation="0" indent="0" justifyLastLine="0" shrinkToFit="0" readingOrder="0"/>
    </dxf>
    <dxf>
      <font>
        <b val="0"/>
        <i val="0"/>
        <strike val="0"/>
        <condense val="0"/>
        <extend val="0"/>
        <outline val="0"/>
        <shadow val="0"/>
        <u val="none"/>
        <vertAlign val="baseline"/>
        <sz val="10"/>
        <color rgb="FF18242F"/>
        <name val="Calibri"/>
        <scheme val="minor"/>
      </font>
      <fill>
        <patternFill patternType="none">
          <fgColor indexed="64"/>
          <bgColor indexed="65"/>
        </patternFill>
      </fill>
      <alignment horizontal="general" vertical="top" textRotation="0" wrapText="0" indent="0" justifyLastLine="0" shrinkToFit="0" readingOrder="0"/>
    </dxf>
    <dxf>
      <font>
        <color rgb="FF18242F"/>
      </font>
      <numFmt numFmtId="175" formatCode="0#&quot; &quot;##&quot; &quot;##&quot; &quot;##&quot; &quot;##"/>
      <alignment vertical="center" textRotation="0" indent="0" justifyLastLine="0" shrinkToFit="0" readingOrder="0"/>
    </dxf>
    <dxf>
      <font>
        <b val="0"/>
        <i val="0"/>
        <strike val="0"/>
        <condense val="0"/>
        <extend val="0"/>
        <outline val="0"/>
        <shadow val="0"/>
        <u val="none"/>
        <vertAlign val="baseline"/>
        <sz val="10"/>
        <color rgb="FF18242F"/>
        <name val="Calibri"/>
        <scheme val="minor"/>
      </font>
      <fill>
        <patternFill patternType="none">
          <fgColor indexed="64"/>
          <bgColor indexed="65"/>
        </patternFill>
      </fill>
      <alignment horizontal="left" vertical="bottom" textRotation="0" wrapText="0" indent="0" justifyLastLine="0" shrinkToFit="0" readingOrder="0"/>
    </dxf>
    <dxf>
      <font>
        <color rgb="FF18242F"/>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rgb="FF18242F"/>
        <name val="Calibri"/>
        <scheme val="minor"/>
      </font>
      <fill>
        <patternFill patternType="none">
          <fgColor indexed="64"/>
          <bgColor indexed="65"/>
        </patternFill>
      </fill>
      <alignment horizontal="general" vertical="top" textRotation="0" wrapText="0" indent="0" justifyLastLine="0" shrinkToFit="0" readingOrder="0"/>
    </dxf>
    <dxf>
      <font>
        <color rgb="FF18242F"/>
      </font>
      <alignment vertical="center" textRotation="0" indent="0" justifyLastLine="0" shrinkToFit="0" readingOrder="0"/>
    </dxf>
    <dxf>
      <font>
        <b val="0"/>
        <i val="0"/>
        <strike val="0"/>
        <condense val="0"/>
        <extend val="0"/>
        <outline val="0"/>
        <shadow val="0"/>
        <u val="none"/>
        <vertAlign val="baseline"/>
        <sz val="10"/>
        <color rgb="FF18242F"/>
        <name val="Calibri"/>
        <scheme val="minor"/>
      </font>
      <numFmt numFmtId="0" formatCode="General"/>
      <fill>
        <patternFill patternType="none">
          <fgColor indexed="64"/>
          <bgColor indexed="65"/>
        </patternFill>
      </fill>
      <alignment horizontal="general" vertical="top" textRotation="0" wrapText="0" indent="0" justifyLastLine="0" shrinkToFit="0" readingOrder="0"/>
    </dxf>
    <dxf>
      <font>
        <color rgb="FF18242F"/>
      </font>
      <alignment vertical="center" textRotation="0" indent="0" justifyLastLine="0" shrinkToFit="0" readingOrder="0"/>
    </dxf>
    <dxf>
      <font>
        <b val="0"/>
        <i val="0"/>
        <strike val="0"/>
        <condense val="0"/>
        <extend val="0"/>
        <outline val="0"/>
        <shadow val="0"/>
        <u val="none"/>
        <vertAlign val="baseline"/>
        <sz val="10"/>
        <color rgb="FF18242F"/>
        <name val="Calibri"/>
        <scheme val="minor"/>
      </font>
      <numFmt numFmtId="0" formatCode="General"/>
      <fill>
        <patternFill patternType="none">
          <fgColor indexed="64"/>
          <bgColor indexed="65"/>
        </patternFill>
      </fill>
    </dxf>
    <dxf>
      <font>
        <color rgb="FF18242F"/>
      </font>
      <alignment vertical="center" textRotation="0" indent="0" justifyLastLine="0" shrinkToFit="0" readingOrder="0"/>
    </dxf>
    <dxf>
      <font>
        <b val="0"/>
        <i val="0"/>
        <strike val="0"/>
        <condense val="0"/>
        <extend val="0"/>
        <outline val="0"/>
        <shadow val="0"/>
        <u val="none"/>
        <vertAlign val="baseline"/>
        <sz val="10"/>
        <color rgb="FF18242F"/>
        <name val="Calibri"/>
        <scheme val="minor"/>
      </font>
      <numFmt numFmtId="0" formatCode="General"/>
      <fill>
        <patternFill patternType="none">
          <fgColor indexed="64"/>
          <bgColor indexed="65"/>
        </patternFill>
      </fill>
    </dxf>
    <dxf>
      <font>
        <color rgb="FF18242F"/>
      </font>
      <alignment vertical="center" textRotation="0" indent="0" justifyLastLine="0" shrinkToFit="0" readingOrder="0"/>
    </dxf>
    <dxf>
      <font>
        <b val="0"/>
        <i val="0"/>
        <strike val="0"/>
        <condense val="0"/>
        <extend val="0"/>
        <outline val="0"/>
        <shadow val="0"/>
        <u val="none"/>
        <vertAlign val="baseline"/>
        <sz val="10"/>
        <color rgb="FF18242F"/>
        <name val="Calibri"/>
        <scheme val="minor"/>
      </font>
      <numFmt numFmtId="0" formatCode="General"/>
      <fill>
        <patternFill patternType="none">
          <fgColor indexed="64"/>
          <bgColor indexed="65"/>
        </patternFill>
      </fill>
    </dxf>
    <dxf>
      <font>
        <color rgb="FF18242F"/>
      </font>
      <alignment vertical="center" textRotation="0" indent="0" justifyLastLine="0" shrinkToFit="0" readingOrder="0"/>
    </dxf>
    <dxf>
      <font>
        <b val="0"/>
        <i val="0"/>
        <strike val="0"/>
        <condense val="0"/>
        <extend val="0"/>
        <outline val="0"/>
        <shadow val="0"/>
        <u val="none"/>
        <vertAlign val="baseline"/>
        <sz val="10"/>
        <color rgb="FF18242F"/>
        <name val="Calibri"/>
        <scheme val="minor"/>
      </font>
      <numFmt numFmtId="0" formatCode="General"/>
      <fill>
        <patternFill patternType="none">
          <fgColor indexed="64"/>
          <bgColor indexed="65"/>
        </patternFill>
      </fill>
    </dxf>
    <dxf>
      <font>
        <color rgb="FF18242F"/>
      </font>
      <numFmt numFmtId="170" formatCode="_)#;_)#;_)#;_)@"/>
      <alignment horizontal="left" vertical="center" textRotation="0" indent="0" justifyLastLine="0" shrinkToFit="0" readingOrder="0"/>
    </dxf>
    <dxf>
      <font>
        <color rgb="FF18242F"/>
      </font>
      <numFmt numFmtId="169" formatCode="_)@\ \ "/>
      <fill>
        <patternFill patternType="none">
          <fgColor indexed="64"/>
          <bgColor indexed="65"/>
        </patternFill>
      </fill>
      <alignment horizontal="general" vertical="center" textRotation="0" wrapText="0" indent="0" justifyLastLine="0" shrinkToFit="0" readingOrder="0"/>
    </dxf>
    <dxf>
      <font>
        <color rgb="FF18242F"/>
      </font>
      <numFmt numFmtId="169" formatCode="_)@\ \ "/>
    </dxf>
    <dxf>
      <font>
        <b val="0"/>
        <i val="0"/>
        <strike val="0"/>
        <condense val="0"/>
        <extend val="0"/>
        <outline val="0"/>
        <shadow val="0"/>
        <u val="none"/>
        <vertAlign val="baseline"/>
        <sz val="10"/>
        <color rgb="FF18242F"/>
        <name val="Calibri"/>
        <scheme val="minor"/>
      </font>
      <fill>
        <patternFill patternType="none">
          <fgColor indexed="64"/>
          <bgColor indexed="65"/>
        </patternFill>
      </fill>
    </dxf>
    <dxf>
      <font>
        <color rgb="FF18242F"/>
      </font>
    </dxf>
    <dxf>
      <font>
        <color rgb="FF18242F"/>
      </font>
    </dxf>
    <dxf>
      <font>
        <color rgb="FF18242F"/>
      </font>
    </dxf>
    <dxf>
      <font>
        <color rgb="FFFF0000"/>
      </font>
    </dxf>
    <dxf>
      <font>
        <color rgb="FFFF0000"/>
      </font>
    </dxf>
    <dxf>
      <font>
        <color rgb="FF18242F"/>
      </font>
      <fill>
        <patternFill patternType="none">
          <fgColor indexed="64"/>
          <bgColor auto="1"/>
        </patternFill>
      </fill>
    </dxf>
    <dxf>
      <font>
        <color rgb="FF18242F"/>
      </font>
      <fill>
        <patternFill patternType="solid">
          <fgColor indexed="64"/>
          <bgColor theme="0"/>
        </patternFill>
      </fill>
    </dxf>
    <dxf>
      <font>
        <color rgb="FF18242F"/>
      </font>
      <fill>
        <patternFill patternType="solid">
          <fgColor indexed="64"/>
          <bgColor theme="0"/>
        </patternFill>
      </fill>
    </dxf>
    <dxf>
      <font>
        <color rgb="FF18242F"/>
      </font>
      <fill>
        <patternFill patternType="solid">
          <fgColor indexed="64"/>
          <bgColor theme="0"/>
        </patternFill>
      </fill>
    </dxf>
    <dxf>
      <font>
        <color rgb="FF18242F"/>
      </font>
      <fill>
        <patternFill patternType="solid">
          <fgColor indexed="64"/>
          <bgColor theme="0"/>
        </patternFill>
      </fill>
    </dxf>
    <dxf>
      <font>
        <color rgb="FF18242F"/>
      </font>
      <fill>
        <patternFill patternType="solid">
          <fgColor indexed="64"/>
          <bgColor theme="0"/>
        </patternFill>
      </fill>
    </dxf>
    <dxf>
      <font>
        <color rgb="FF18242F"/>
      </font>
      <fill>
        <patternFill patternType="solid">
          <fgColor indexed="64"/>
          <bgColor theme="0"/>
        </patternFill>
      </fill>
    </dxf>
    <dxf>
      <font>
        <color rgb="FF18242F"/>
      </font>
      <fill>
        <patternFill patternType="none">
          <fgColor indexed="64"/>
          <bgColor rgb="FFD7A418"/>
        </patternFill>
      </fill>
    </dxf>
    <dxf>
      <fill>
        <patternFill>
          <bgColor theme="4" tint="0.39994506668294322"/>
        </patternFill>
      </fill>
    </dxf>
    <dxf>
      <fill>
        <patternFill>
          <bgColor theme="4" tint="0.59996337778862885"/>
        </patternFill>
      </fill>
    </dxf>
    <dxf>
      <fill>
        <patternFill>
          <bgColor theme="4" tint="0.59996337778862885"/>
        </patternFill>
      </fill>
    </dxf>
    <dxf>
      <fill>
        <patternFill>
          <bgColor theme="4" tint="0.39994506668294322"/>
        </patternFill>
      </fill>
    </dxf>
    <dxf>
      <fill>
        <patternFill>
          <bgColor theme="4" tint="0.79998168889431442"/>
        </patternFill>
      </fill>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val="0"/>
        <i val="0"/>
        <color theme="1" tint="4.9989318521683403E-2"/>
      </font>
    </dxf>
    <dxf>
      <font>
        <b/>
        <color theme="4" tint="-0.249977111117893"/>
      </font>
    </dxf>
    <dxf>
      <font>
        <b/>
        <i val="0"/>
        <color theme="4" tint="-0.499984740745262"/>
      </font>
      <border>
        <left style="thin">
          <color theme="4"/>
        </left>
        <right style="thin">
          <color theme="4"/>
        </right>
        <top style="double">
          <color theme="4"/>
        </top>
        <bottom style="thin">
          <color theme="4"/>
        </bottom>
      </border>
    </dxf>
    <dxf>
      <font>
        <b val="0"/>
        <i val="0"/>
        <color theme="4" tint="-0.24994659260841701"/>
      </font>
      <border>
        <left style="thin">
          <color theme="4"/>
        </left>
        <right style="thin">
          <color theme="4"/>
        </right>
        <top style="thin">
          <color theme="4"/>
        </top>
        <vertical/>
        <horizontal/>
      </border>
    </dxf>
    <dxf>
      <font>
        <b val="0"/>
        <i val="0"/>
        <color theme="3"/>
      </font>
      <border>
        <left style="thin">
          <color theme="4"/>
        </left>
        <right style="thin">
          <color theme="4"/>
        </right>
        <top style="thin">
          <color theme="4"/>
        </top>
        <bottom style="thin">
          <color theme="4"/>
        </bottom>
        <vertical style="thin">
          <color theme="4"/>
        </vertical>
        <horizontal style="thin">
          <color theme="4"/>
        </horizontal>
      </border>
    </dxf>
  </dxfs>
  <tableStyles count="1" defaultPivotStyle="PivotStyleLight16">
    <tableStyle name="Tableau de factures de vente" pivot="0" count="7" xr9:uid="{00000000-0011-0000-FFFF-FFFF00000000}">
      <tableStyleElement type="wholeTable" dxfId="87"/>
      <tableStyleElement type="headerRow" dxfId="86"/>
      <tableStyleElement type="totalRow" dxfId="85"/>
      <tableStyleElement type="firstColumn" dxfId="84"/>
      <tableStyleElement type="lastColumn" dxfId="83"/>
      <tableStyleElement type="firstRowStripe" dxfId="82"/>
      <tableStyleElement type="firstColumnStripe" dxfId="8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8E4E8"/>
      <rgbColor rgb="00CC99FF"/>
      <rgbColor rgb="00EAEAE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D7A418"/>
      <color rgb="FF18242F"/>
      <color rgb="FFD25913"/>
      <color rgb="FFEED2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95250</xdr:rowOff>
    </xdr:from>
    <xdr:to>
      <xdr:col>11</xdr:col>
      <xdr:colOff>1008461</xdr:colOff>
      <xdr:row>0</xdr:row>
      <xdr:rowOff>259715</xdr:rowOff>
    </xdr:to>
    <xdr:grpSp>
      <xdr:nvGrpSpPr>
        <xdr:cNvPr id="48" name="Groupe d’illustration d’en-tête" descr="Illustration d’en-tête">
          <a:extLst>
            <a:ext uri="{FF2B5EF4-FFF2-40B4-BE49-F238E27FC236}">
              <a16:creationId xmlns:a16="http://schemas.microsoft.com/office/drawing/2014/main" id="{00000000-0008-0000-0100-000030000000}"/>
            </a:ext>
          </a:extLst>
        </xdr:cNvPr>
        <xdr:cNvGrpSpPr/>
      </xdr:nvGrpSpPr>
      <xdr:grpSpPr>
        <a:xfrm>
          <a:off x="190500" y="95250"/>
          <a:ext cx="14352986" cy="164465"/>
          <a:chOff x="171449" y="152400"/>
          <a:chExt cx="13657124" cy="164465"/>
        </a:xfrm>
      </xdr:grpSpPr>
      <xdr:sp macro="" textlink="">
        <xdr:nvSpPr>
          <xdr:cNvPr id="39" name="Rectangle 38" title="Graphisme de pied de page court">
            <a:extLst>
              <a:ext uri="{FF2B5EF4-FFF2-40B4-BE49-F238E27FC236}">
                <a16:creationId xmlns:a16="http://schemas.microsoft.com/office/drawing/2014/main" id="{00000000-0008-0000-0100-000027000000}"/>
              </a:ext>
            </a:extLst>
          </xdr:cNvPr>
          <xdr:cNvSpPr/>
        </xdr:nvSpPr>
        <xdr:spPr>
          <a:xfrm>
            <a:off x="171449" y="152400"/>
            <a:ext cx="9875520"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rtl="0">
              <a:spcBef>
                <a:spcPts val="0"/>
              </a:spcBef>
              <a:spcAft>
                <a:spcPts val="0"/>
              </a:spcAft>
            </a:pPr>
            <a:r>
              <a:rPr lang="fr" sz="2500" b="1">
                <a:solidFill>
                  <a:srgbClr val="000000"/>
                </a:solidFill>
                <a:effectLst/>
                <a:latin typeface="Calibri" panose="020F0502020204030204" pitchFamily="34" charset="0"/>
                <a:ea typeface="Arial"/>
                <a:cs typeface="Times New Roman"/>
              </a:rPr>
              <a:t> </a:t>
            </a:r>
          </a:p>
        </xdr:txBody>
      </xdr:sp>
      <xdr:grpSp>
        <xdr:nvGrpSpPr>
          <xdr:cNvPr id="46" name="Groupe 45">
            <a:extLst>
              <a:ext uri="{FF2B5EF4-FFF2-40B4-BE49-F238E27FC236}">
                <a16:creationId xmlns:a16="http://schemas.microsoft.com/office/drawing/2014/main" id="{00000000-0008-0000-0100-00002E000000}"/>
              </a:ext>
            </a:extLst>
          </xdr:cNvPr>
          <xdr:cNvGrpSpPr/>
        </xdr:nvGrpSpPr>
        <xdr:grpSpPr>
          <a:xfrm>
            <a:off x="10079532" y="152400"/>
            <a:ext cx="3749041" cy="164465"/>
            <a:chOff x="10584357" y="200025"/>
            <a:chExt cx="3749041" cy="164465"/>
          </a:xfrm>
        </xdr:grpSpPr>
        <xdr:sp macro="" textlink="">
          <xdr:nvSpPr>
            <xdr:cNvPr id="40" name="Rectangle 39">
              <a:extLst>
                <a:ext uri="{FF2B5EF4-FFF2-40B4-BE49-F238E27FC236}">
                  <a16:creationId xmlns:a16="http://schemas.microsoft.com/office/drawing/2014/main" id="{00000000-0008-0000-0100-000028000000}"/>
                </a:ext>
              </a:extLst>
            </xdr:cNvPr>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41" name="Rectangle 40">
              <a:extLst>
                <a:ext uri="{FF2B5EF4-FFF2-40B4-BE49-F238E27FC236}">
                  <a16:creationId xmlns:a16="http://schemas.microsoft.com/office/drawing/2014/main" id="{00000000-0008-0000-0100-000029000000}"/>
                </a:ext>
              </a:extLst>
            </xdr:cNvPr>
            <xdr:cNvSpPr/>
          </xdr:nvSpPr>
          <xdr:spPr>
            <a:xfrm>
              <a:off x="10584357"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42" name="Rectangle 41">
              <a:extLst>
                <a:ext uri="{FF2B5EF4-FFF2-40B4-BE49-F238E27FC236}">
                  <a16:creationId xmlns:a16="http://schemas.microsoft.com/office/drawing/2014/main" id="{00000000-0008-0000-0100-00002A000000}"/>
                </a:ext>
              </a:extLst>
            </xdr:cNvPr>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43" name="Rectangle 42">
              <a:extLst>
                <a:ext uri="{FF2B5EF4-FFF2-40B4-BE49-F238E27FC236}">
                  <a16:creationId xmlns:a16="http://schemas.microsoft.com/office/drawing/2014/main" id="{00000000-0008-0000-0100-00002B000000}"/>
                </a:ext>
              </a:extLst>
            </xdr:cNvPr>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44" name="Rectangle 43">
              <a:extLst>
                <a:ext uri="{FF2B5EF4-FFF2-40B4-BE49-F238E27FC236}">
                  <a16:creationId xmlns:a16="http://schemas.microsoft.com/office/drawing/2014/main" id="{00000000-0008-0000-0100-00002C000000}"/>
                </a:ext>
              </a:extLst>
            </xdr:cNvPr>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grp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0</xdr:row>
      <xdr:rowOff>95250</xdr:rowOff>
    </xdr:from>
    <xdr:to>
      <xdr:col>11</xdr:col>
      <xdr:colOff>181</xdr:colOff>
      <xdr:row>0</xdr:row>
      <xdr:rowOff>259715</xdr:rowOff>
    </xdr:to>
    <xdr:grpSp>
      <xdr:nvGrpSpPr>
        <xdr:cNvPr id="11" name="Groupe d’illustration d’en-tête" descr="Illustration d’en-tête">
          <a:extLst>
            <a:ext uri="{FF2B5EF4-FFF2-40B4-BE49-F238E27FC236}">
              <a16:creationId xmlns:a16="http://schemas.microsoft.com/office/drawing/2014/main" id="{00000000-0008-0000-0200-00000B000000}"/>
            </a:ext>
          </a:extLst>
        </xdr:cNvPr>
        <xdr:cNvGrpSpPr/>
      </xdr:nvGrpSpPr>
      <xdr:grpSpPr>
        <a:xfrm>
          <a:off x="190500" y="95250"/>
          <a:ext cx="12925606" cy="164465"/>
          <a:chOff x="142875" y="85725"/>
          <a:chExt cx="7705905" cy="164465"/>
        </a:xfrm>
      </xdr:grpSpPr>
      <xdr:sp macro="" textlink="">
        <xdr:nvSpPr>
          <xdr:cNvPr id="4" name="Rectangle 3" title="Graphisme de pied de page court">
            <a:extLst>
              <a:ext uri="{FF2B5EF4-FFF2-40B4-BE49-F238E27FC236}">
                <a16:creationId xmlns:a16="http://schemas.microsoft.com/office/drawing/2014/main" id="{00000000-0008-0000-0200-000004000000}"/>
              </a:ext>
            </a:extLst>
          </xdr:cNvPr>
          <xdr:cNvSpPr/>
        </xdr:nvSpPr>
        <xdr:spPr>
          <a:xfrm>
            <a:off x="142875" y="85725"/>
            <a:ext cx="5120640"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rtl="0">
              <a:spcBef>
                <a:spcPts val="0"/>
              </a:spcBef>
              <a:spcAft>
                <a:spcPts val="0"/>
              </a:spcAft>
            </a:pPr>
            <a:r>
              <a:rPr lang="fr" sz="2500" b="1">
                <a:solidFill>
                  <a:srgbClr val="000000"/>
                </a:solidFill>
                <a:effectLst/>
                <a:latin typeface="Calibri" panose="020F0502020204030204" pitchFamily="34" charset="0"/>
                <a:ea typeface="Arial"/>
                <a:cs typeface="Times New Roman"/>
              </a:rPr>
              <a:t> </a:t>
            </a:r>
          </a:p>
        </xdr:txBody>
      </xdr:sp>
      <xdr:grpSp>
        <xdr:nvGrpSpPr>
          <xdr:cNvPr id="5" name="Groupe 4">
            <a:extLst>
              <a:ext uri="{FF2B5EF4-FFF2-40B4-BE49-F238E27FC236}">
                <a16:creationId xmlns:a16="http://schemas.microsoft.com/office/drawing/2014/main" id="{00000000-0008-0000-0200-000005000000}"/>
              </a:ext>
            </a:extLst>
          </xdr:cNvPr>
          <xdr:cNvGrpSpPr/>
        </xdr:nvGrpSpPr>
        <xdr:grpSpPr>
          <a:xfrm>
            <a:off x="5288459" y="85725"/>
            <a:ext cx="2560321" cy="164465"/>
            <a:chOff x="10584357" y="200025"/>
            <a:chExt cx="3749041" cy="164465"/>
          </a:xfrm>
        </xdr:grpSpPr>
        <xdr:sp macro="" textlink="">
          <xdr:nvSpPr>
            <xdr:cNvPr id="6" name="Rectangle 5">
              <a:extLst>
                <a:ext uri="{FF2B5EF4-FFF2-40B4-BE49-F238E27FC236}">
                  <a16:creationId xmlns:a16="http://schemas.microsoft.com/office/drawing/2014/main" id="{00000000-0008-0000-0200-000006000000}"/>
                </a:ext>
              </a:extLst>
            </xdr:cNvPr>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7" name="Rectangle 6">
              <a:extLst>
                <a:ext uri="{FF2B5EF4-FFF2-40B4-BE49-F238E27FC236}">
                  <a16:creationId xmlns:a16="http://schemas.microsoft.com/office/drawing/2014/main" id="{00000000-0008-0000-0200-000007000000}"/>
                </a:ext>
              </a:extLst>
            </xdr:cNvPr>
            <xdr:cNvSpPr/>
          </xdr:nvSpPr>
          <xdr:spPr>
            <a:xfrm>
              <a:off x="10584357"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8" name="Rectangle 7">
              <a:extLst>
                <a:ext uri="{FF2B5EF4-FFF2-40B4-BE49-F238E27FC236}">
                  <a16:creationId xmlns:a16="http://schemas.microsoft.com/office/drawing/2014/main" id="{00000000-0008-0000-0200-000008000000}"/>
                </a:ext>
              </a:extLst>
            </xdr:cNvPr>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9" name="Rectangle 8">
              <a:extLst>
                <a:ext uri="{FF2B5EF4-FFF2-40B4-BE49-F238E27FC236}">
                  <a16:creationId xmlns:a16="http://schemas.microsoft.com/office/drawing/2014/main" id="{00000000-0008-0000-0200-000009000000}"/>
                </a:ext>
              </a:extLst>
            </xdr:cNvPr>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0" name="Rectangle 9">
              <a:extLst>
                <a:ext uri="{FF2B5EF4-FFF2-40B4-BE49-F238E27FC236}">
                  <a16:creationId xmlns:a16="http://schemas.microsoft.com/office/drawing/2014/main" id="{00000000-0008-0000-0200-00000A000000}"/>
                </a:ext>
              </a:extLst>
            </xdr:cNvPr>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grp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0</xdr:row>
      <xdr:rowOff>95251</xdr:rowOff>
    </xdr:from>
    <xdr:to>
      <xdr:col>8</xdr:col>
      <xdr:colOff>8763</xdr:colOff>
      <xdr:row>0</xdr:row>
      <xdr:rowOff>259843</xdr:rowOff>
    </xdr:to>
    <xdr:grpSp>
      <xdr:nvGrpSpPr>
        <xdr:cNvPr id="12" name="Groupe d’illustration d’en-tête" descr="Illustration d’en-tête">
          <a:extLst>
            <a:ext uri="{FF2B5EF4-FFF2-40B4-BE49-F238E27FC236}">
              <a16:creationId xmlns:a16="http://schemas.microsoft.com/office/drawing/2014/main" id="{00000000-0008-0000-0300-00000C000000}"/>
            </a:ext>
          </a:extLst>
        </xdr:cNvPr>
        <xdr:cNvGrpSpPr/>
      </xdr:nvGrpSpPr>
      <xdr:grpSpPr>
        <a:xfrm>
          <a:off x="171450" y="95251"/>
          <a:ext cx="8114538" cy="164592"/>
          <a:chOff x="142875" y="104775"/>
          <a:chExt cx="6914767" cy="164465"/>
        </a:xfrm>
      </xdr:grpSpPr>
      <xdr:sp macro="" textlink="">
        <xdr:nvSpPr>
          <xdr:cNvPr id="4" name="Rectangle 3" title="Graphisme de pied de page court">
            <a:extLst>
              <a:ext uri="{FF2B5EF4-FFF2-40B4-BE49-F238E27FC236}">
                <a16:creationId xmlns:a16="http://schemas.microsoft.com/office/drawing/2014/main" id="{00000000-0008-0000-0300-000004000000}"/>
              </a:ext>
            </a:extLst>
          </xdr:cNvPr>
          <xdr:cNvSpPr/>
        </xdr:nvSpPr>
        <xdr:spPr>
          <a:xfrm>
            <a:off x="142875" y="104775"/>
            <a:ext cx="4672306" cy="164465"/>
          </a:xfrm>
          <a:prstGeom prst="rect">
            <a:avLst/>
          </a:prstGeom>
          <a:solidFill>
            <a:srgbClr val="D25913">
              <a:alpha val="0"/>
            </a:srgbClr>
          </a:solidFill>
          <a:ln>
            <a:solidFill>
              <a:srgbClr val="D25913">
                <a:alpha val="0"/>
              </a:srgb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rtl="0">
              <a:spcBef>
                <a:spcPts val="0"/>
              </a:spcBef>
              <a:spcAft>
                <a:spcPts val="0"/>
              </a:spcAft>
            </a:pPr>
            <a:r>
              <a:rPr lang="fr" sz="2500" b="1">
                <a:solidFill>
                  <a:srgbClr val="000000"/>
                </a:solidFill>
                <a:effectLst/>
                <a:latin typeface="Calibri" panose="020F0502020204030204" pitchFamily="34" charset="0"/>
                <a:ea typeface="Arial"/>
                <a:cs typeface="Times New Roman"/>
              </a:rPr>
              <a:t> </a:t>
            </a:r>
          </a:p>
        </xdr:txBody>
      </xdr:sp>
      <xdr:grpSp>
        <xdr:nvGrpSpPr>
          <xdr:cNvPr id="5" name="Groupe 4">
            <a:extLst>
              <a:ext uri="{FF2B5EF4-FFF2-40B4-BE49-F238E27FC236}">
                <a16:creationId xmlns:a16="http://schemas.microsoft.com/office/drawing/2014/main" id="{00000000-0008-0000-0300-000005000000}"/>
              </a:ext>
            </a:extLst>
          </xdr:cNvPr>
          <xdr:cNvGrpSpPr/>
        </xdr:nvGrpSpPr>
        <xdr:grpSpPr>
          <a:xfrm>
            <a:off x="4848240" y="104775"/>
            <a:ext cx="2199877" cy="164465"/>
            <a:chOff x="10584358" y="200025"/>
            <a:chExt cx="3749040" cy="164465"/>
          </a:xfrm>
        </xdr:grpSpPr>
        <xdr:sp macro="" textlink="">
          <xdr:nvSpPr>
            <xdr:cNvPr id="6" name="Rectangle 5">
              <a:extLst>
                <a:ext uri="{FF2B5EF4-FFF2-40B4-BE49-F238E27FC236}">
                  <a16:creationId xmlns:a16="http://schemas.microsoft.com/office/drawing/2014/main" id="{00000000-0008-0000-0300-000006000000}"/>
                </a:ext>
              </a:extLst>
            </xdr:cNvPr>
            <xdr:cNvSpPr/>
          </xdr:nvSpPr>
          <xdr:spPr>
            <a:xfrm>
              <a:off x="11580747" y="200025"/>
              <a:ext cx="273628" cy="164465"/>
            </a:xfrm>
            <a:prstGeom prst="rect">
              <a:avLst/>
            </a:prstGeom>
            <a:solidFill>
              <a:srgbClr val="D25913">
                <a:alpha val="0"/>
              </a:srgbClr>
            </a:solidFill>
            <a:ln>
              <a:solidFill>
                <a:srgbClr val="D25913">
                  <a:alpha val="0"/>
                </a:srgb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7" name="Rectangle 6">
              <a:extLst>
                <a:ext uri="{FF2B5EF4-FFF2-40B4-BE49-F238E27FC236}">
                  <a16:creationId xmlns:a16="http://schemas.microsoft.com/office/drawing/2014/main" id="{00000000-0008-0000-0300-000007000000}"/>
                </a:ext>
              </a:extLst>
            </xdr:cNvPr>
            <xdr:cNvSpPr/>
          </xdr:nvSpPr>
          <xdr:spPr>
            <a:xfrm>
              <a:off x="10584358" y="200025"/>
              <a:ext cx="995986" cy="164465"/>
            </a:xfrm>
            <a:prstGeom prst="rect">
              <a:avLst/>
            </a:prstGeom>
            <a:solidFill>
              <a:srgbClr val="D25913">
                <a:alpha val="0"/>
              </a:srgbClr>
            </a:solidFill>
            <a:ln>
              <a:solidFill>
                <a:srgbClr val="D25913">
                  <a:alpha val="0"/>
                </a:srgb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8" name="Rectangle 7">
              <a:extLst>
                <a:ext uri="{FF2B5EF4-FFF2-40B4-BE49-F238E27FC236}">
                  <a16:creationId xmlns:a16="http://schemas.microsoft.com/office/drawing/2014/main" id="{00000000-0008-0000-0300-000008000000}"/>
                </a:ext>
              </a:extLst>
            </xdr:cNvPr>
            <xdr:cNvSpPr/>
          </xdr:nvSpPr>
          <xdr:spPr>
            <a:xfrm>
              <a:off x="11852127" y="200025"/>
              <a:ext cx="1003728" cy="164465"/>
            </a:xfrm>
            <a:prstGeom prst="rect">
              <a:avLst/>
            </a:prstGeom>
            <a:solidFill>
              <a:srgbClr val="D25913">
                <a:alpha val="0"/>
              </a:srgbClr>
            </a:solidFill>
            <a:ln>
              <a:solidFill>
                <a:srgbClr val="D25913">
                  <a:alpha val="0"/>
                </a:srgb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9" name="Rectangle 8">
              <a:extLst>
                <a:ext uri="{FF2B5EF4-FFF2-40B4-BE49-F238E27FC236}">
                  <a16:creationId xmlns:a16="http://schemas.microsoft.com/office/drawing/2014/main" id="{00000000-0008-0000-0300-000009000000}"/>
                </a:ext>
              </a:extLst>
            </xdr:cNvPr>
            <xdr:cNvSpPr/>
          </xdr:nvSpPr>
          <xdr:spPr>
            <a:xfrm>
              <a:off x="12855855" y="200025"/>
              <a:ext cx="576377" cy="164465"/>
            </a:xfrm>
            <a:prstGeom prst="rect">
              <a:avLst/>
            </a:prstGeom>
            <a:solidFill>
              <a:srgbClr val="D25913">
                <a:alpha val="0"/>
              </a:srgbClr>
            </a:solidFill>
            <a:ln>
              <a:solidFill>
                <a:srgbClr val="D25913">
                  <a:alpha val="0"/>
                </a:srgb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0" name="Rectangle 9">
              <a:extLst>
                <a:ext uri="{FF2B5EF4-FFF2-40B4-BE49-F238E27FC236}">
                  <a16:creationId xmlns:a16="http://schemas.microsoft.com/office/drawing/2014/main" id="{00000000-0008-0000-0300-00000A000000}"/>
                </a:ext>
              </a:extLst>
            </xdr:cNvPr>
            <xdr:cNvSpPr/>
          </xdr:nvSpPr>
          <xdr:spPr>
            <a:xfrm>
              <a:off x="13431724" y="200025"/>
              <a:ext cx="901674" cy="164465"/>
            </a:xfrm>
            <a:prstGeom prst="rect">
              <a:avLst/>
            </a:prstGeom>
            <a:solidFill>
              <a:srgbClr val="D25913">
                <a:alpha val="0"/>
              </a:srgbClr>
            </a:solidFill>
            <a:ln>
              <a:solidFill>
                <a:srgbClr val="D25913">
                  <a:alpha val="0"/>
                </a:srgb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grpSp>
    </xdr:grpSp>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152400</xdr:colOff>
      <xdr:row>40</xdr:row>
      <xdr:rowOff>152400</xdr:rowOff>
    </xdr:from>
    <xdr:to>
      <xdr:col>7</xdr:col>
      <xdr:colOff>495300</xdr:colOff>
      <xdr:row>41</xdr:row>
      <xdr:rowOff>126492</xdr:rowOff>
    </xdr:to>
    <xdr:grpSp>
      <xdr:nvGrpSpPr>
        <xdr:cNvPr id="16" name="Groupe d’illustration de pied de page" descr="Illustration de pied de page">
          <a:extLst>
            <a:ext uri="{FF2B5EF4-FFF2-40B4-BE49-F238E27FC236}">
              <a16:creationId xmlns:a16="http://schemas.microsoft.com/office/drawing/2014/main" id="{00000000-0008-0000-0400-000010000000}"/>
            </a:ext>
          </a:extLst>
        </xdr:cNvPr>
        <xdr:cNvGrpSpPr/>
      </xdr:nvGrpSpPr>
      <xdr:grpSpPr>
        <a:xfrm>
          <a:off x="152400" y="21183600"/>
          <a:ext cx="7124700" cy="164592"/>
          <a:chOff x="142875" y="104775"/>
          <a:chExt cx="6914767" cy="164465"/>
        </a:xfrm>
      </xdr:grpSpPr>
      <xdr:sp macro="" textlink="">
        <xdr:nvSpPr>
          <xdr:cNvPr id="17" name="Rectangle 16" title="Graphisme de pied de page court">
            <a:extLst>
              <a:ext uri="{FF2B5EF4-FFF2-40B4-BE49-F238E27FC236}">
                <a16:creationId xmlns:a16="http://schemas.microsoft.com/office/drawing/2014/main" id="{00000000-0008-0000-0400-000011000000}"/>
              </a:ext>
            </a:extLst>
          </xdr:cNvPr>
          <xdr:cNvSpPr/>
        </xdr:nvSpPr>
        <xdr:spPr>
          <a:xfrm>
            <a:off x="142875" y="104775"/>
            <a:ext cx="4672306"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rtl="0">
              <a:spcBef>
                <a:spcPts val="0"/>
              </a:spcBef>
              <a:spcAft>
                <a:spcPts val="0"/>
              </a:spcAft>
            </a:pPr>
            <a:r>
              <a:rPr lang="fr" sz="2500" b="1">
                <a:solidFill>
                  <a:srgbClr val="000000"/>
                </a:solidFill>
                <a:effectLst/>
                <a:latin typeface="Calibri" panose="020F0502020204030204" pitchFamily="34" charset="0"/>
                <a:ea typeface="Arial"/>
                <a:cs typeface="Times New Roman"/>
              </a:rPr>
              <a:t> </a:t>
            </a:r>
          </a:p>
        </xdr:txBody>
      </xdr:sp>
      <xdr:grpSp>
        <xdr:nvGrpSpPr>
          <xdr:cNvPr id="18" name="Groupe 17">
            <a:extLst>
              <a:ext uri="{FF2B5EF4-FFF2-40B4-BE49-F238E27FC236}">
                <a16:creationId xmlns:a16="http://schemas.microsoft.com/office/drawing/2014/main" id="{00000000-0008-0000-0400-000012000000}"/>
              </a:ext>
            </a:extLst>
          </xdr:cNvPr>
          <xdr:cNvGrpSpPr/>
        </xdr:nvGrpSpPr>
        <xdr:grpSpPr>
          <a:xfrm>
            <a:off x="4848240" y="104775"/>
            <a:ext cx="2199877" cy="164465"/>
            <a:chOff x="10584358" y="200025"/>
            <a:chExt cx="3749040" cy="164465"/>
          </a:xfrm>
        </xdr:grpSpPr>
        <xdr:sp macro="" textlink="">
          <xdr:nvSpPr>
            <xdr:cNvPr id="19" name="Rectangle 18">
              <a:extLst>
                <a:ext uri="{FF2B5EF4-FFF2-40B4-BE49-F238E27FC236}">
                  <a16:creationId xmlns:a16="http://schemas.microsoft.com/office/drawing/2014/main" id="{00000000-0008-0000-0400-000013000000}"/>
                </a:ext>
              </a:extLst>
            </xdr:cNvPr>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20" name="Rectangle 19">
              <a:extLst>
                <a:ext uri="{FF2B5EF4-FFF2-40B4-BE49-F238E27FC236}">
                  <a16:creationId xmlns:a16="http://schemas.microsoft.com/office/drawing/2014/main" id="{00000000-0008-0000-0400-000014000000}"/>
                </a:ext>
              </a:extLst>
            </xdr:cNvPr>
            <xdr:cNvSpPr/>
          </xdr:nvSpPr>
          <xdr:spPr>
            <a:xfrm>
              <a:off x="10584358"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21" name="Rectangle 20">
              <a:extLst>
                <a:ext uri="{FF2B5EF4-FFF2-40B4-BE49-F238E27FC236}">
                  <a16:creationId xmlns:a16="http://schemas.microsoft.com/office/drawing/2014/main" id="{00000000-0008-0000-0400-000015000000}"/>
                </a:ext>
              </a:extLst>
            </xdr:cNvPr>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22" name="Rectangle 21">
              <a:extLst>
                <a:ext uri="{FF2B5EF4-FFF2-40B4-BE49-F238E27FC236}">
                  <a16:creationId xmlns:a16="http://schemas.microsoft.com/office/drawing/2014/main" id="{00000000-0008-0000-0400-000016000000}"/>
                </a:ext>
              </a:extLst>
            </xdr:cNvPr>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23" name="Rectangle 22">
              <a:extLst>
                <a:ext uri="{FF2B5EF4-FFF2-40B4-BE49-F238E27FC236}">
                  <a16:creationId xmlns:a16="http://schemas.microsoft.com/office/drawing/2014/main" id="{00000000-0008-0000-0400-000017000000}"/>
                </a:ext>
              </a:extLst>
            </xdr:cNvPr>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grpSp>
    </xdr:grp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FactureProjet" displayName="FactureProjet" ref="B8:G33" totalsRowShown="0" headerRowDxfId="75" dataDxfId="74">
  <autoFilter ref="B8:G33" xr:uid="{00000000-0009-0000-0100-000004000000}"/>
  <tableColumns count="6">
    <tableColumn id="1" xr3:uid="{00000000-0010-0000-0000-000001000000}" name="Numéro d’article" dataDxfId="73"/>
    <tableColumn id="2" xr3:uid="{00000000-0010-0000-0000-000002000000}" name="Description" dataDxfId="72"/>
    <tableColumn id="7" xr3:uid="{00000000-0010-0000-0000-000007000000}" name="Qté" dataDxfId="71"/>
    <tableColumn id="8" xr3:uid="{00000000-0010-0000-0000-000008000000}" name="Prix unitaire" dataDxfId="70"/>
    <tableColumn id="10" xr3:uid="{00000000-0010-0000-0000-00000A000000}" name="Remise" dataDxfId="69"/>
    <tableColumn id="11" xr3:uid="{00000000-0010-0000-0000-00000B000000}" name="Prix" dataDxfId="68">
      <calculatedColumnFormula>IFERROR((D9*E9)-F9,"")</calculatedColumnFormula>
    </tableColumn>
  </tableColumns>
  <tableStyleInfo name="Tableau de factures de vente" showFirstColumn="0" showLastColumn="1" showRowStripes="1" showColumnStripes="0"/>
  <extLst>
    <ext xmlns:x14="http://schemas.microsoft.com/office/spreadsheetml/2009/9/main" uri="{504A1905-F514-4f6f-8877-14C23A59335A}">
      <x14:table altTextSummary="Facture avec numéro d’article, description, quantité, prix unitaire, remise et prix"/>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ListeClients" displayName="ListeClients" ref="B3:L7" totalsRowCount="1" headerRowDxfId="65" dataDxfId="64" totalsRowDxfId="63">
  <autoFilter ref="B3:L6" xr:uid="{00000000-0009-0000-0100-000001000000}"/>
  <tableColumns count="11">
    <tableColumn id="9" xr3:uid="{00000000-0010-0000-0100-000009000000}" name="Rechercher" totalsRowLabel="Total" dataDxfId="61" totalsRowDxfId="62">
      <calculatedColumnFormula>C4&amp; " - "&amp;D4</calculatedColumnFormula>
    </tableColumn>
    <tableColumn id="1" xr3:uid="{00000000-0010-0000-0100-000001000000}" name="Numéro de l’entreprise" totalsRowFunction="custom" dataDxfId="59" totalsRowDxfId="60">
      <totalsRowFormula>"Total des clients: "&amp;SUBTOTAL(103,ListeClients[Numéro de l’entreprise])</totalsRowFormula>
    </tableColumn>
    <tableColumn id="2" xr3:uid="{00000000-0010-0000-0100-000002000000}" name="Nom de l’entreprise" dataDxfId="57" totalsRowDxfId="58"/>
    <tableColumn id="3" xr3:uid="{00000000-0010-0000-0100-000003000000}" name="Nom du contact" dataDxfId="55" totalsRowDxfId="56"/>
    <tableColumn id="4" xr3:uid="{00000000-0010-0000-0100-000004000000}" name="Adresse" dataDxfId="53" totalsRowDxfId="54"/>
    <tableColumn id="5" xr3:uid="{00000000-0010-0000-0100-000005000000}" name="Ville" dataDxfId="51" totalsRowDxfId="52"/>
    <tableColumn id="6" xr3:uid="{00000000-0010-0000-0100-000006000000}" name="Région" dataDxfId="49" totalsRowDxfId="50"/>
    <tableColumn id="7" xr3:uid="{00000000-0010-0000-0100-000007000000}" name="Code postal" dataDxfId="47" totalsRowDxfId="48"/>
    <tableColumn id="8" xr3:uid="{00000000-0010-0000-0100-000008000000}" name="Téléphone" dataDxfId="45" totalsRowDxfId="46"/>
    <tableColumn id="10" xr3:uid="{00000000-0010-0000-0100-00000A000000}" name="Adresse e-mail" dataDxfId="43" totalsRowDxfId="44"/>
    <tableColumn id="11" xr3:uid="{00000000-0010-0000-0100-00000B000000}" name="Télécopie" dataDxfId="41" totalsRowDxfId="42"/>
  </tableColumns>
  <tableStyleInfo name="Tableau de factures de vente" showFirstColumn="0" showLastColumn="0" showRowStripes="1" showColumnStripes="0"/>
  <extLst>
    <ext xmlns:x14="http://schemas.microsoft.com/office/spreadsheetml/2009/9/main" uri="{504A1905-F514-4f6f-8877-14C23A59335A}">
      <x14:table altTextSummary="Liste des clients avec numéro de société, nom de société, nom de contact, adresse, ville, département, code postal, numéro de téléphone, adresse e-mail et télécopie"/>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FacturesPrincipal" displayName="FacturesPrincipal" ref="B3:K7" totalsRowCount="1" headerRowDxfId="39" totalsRowDxfId="38">
  <autoFilter ref="B3:K6" xr:uid="{00000000-0009-0000-0100-000003000000}"/>
  <tableColumns count="10">
    <tableColumn id="1" xr3:uid="{00000000-0010-0000-0200-000001000000}" name="N° de facture" totalsRowLabel="Totaux" dataDxfId="36" totalsRowDxfId="37"/>
    <tableColumn id="2" xr3:uid="{00000000-0010-0000-0200-000002000000}" name="Entreprise" totalsRowFunction="custom" dataDxfId="34" totalsRowDxfId="35">
      <totalsRowFormula>"Total des factures : "&amp;SUBTOTAL(103,FacturesPrincipal[N° de facture])</totalsRowFormula>
    </tableColumn>
    <tableColumn id="3" xr3:uid="{00000000-0010-0000-0200-000003000000}" name="Date de facturation" dataDxfId="32" totalsRowDxfId="33"/>
    <tableColumn id="4" xr3:uid="{00000000-0010-0000-0200-000004000000}" name="Description du projet" dataDxfId="30" totalsRowDxfId="31">
      <calculatedColumnFormula>SUBSTITUTE(FacturesPrincipal[[#This Row],[N° de facture]], "0", "Projet ")</calculatedColumnFormula>
    </tableColumn>
    <tableColumn id="8" xr3:uid="{00000000-0010-0000-0200-000008000000}" name="Taux de TVA" dataDxfId="28" totalsRowDxfId="29"/>
    <tableColumn id="9" xr3:uid="{00000000-0010-0000-0200-000009000000}" name="Autres" totalsRowFunction="sum" dataDxfId="26" totalsRowDxfId="27"/>
    <tableColumn id="6" xr3:uid="{00000000-0010-0000-0200-000006000000}" name="Acompte" totalsRowFunction="sum" dataDxfId="24" totalsRowDxfId="25"/>
    <tableColumn id="7" xr3:uid="{00000000-0010-0000-0200-000007000000}" name="Total détaillé" totalsRowFunction="sum" dataDxfId="22" totalsRowDxfId="23">
      <calculatedColumnFormula>SUMIF(DétailsFacture[N° de facture],"="&amp;FacturesPrincipal[[#This Row],[N° de facture]],DétailsFacture[Total])</calculatedColumnFormula>
    </tableColumn>
    <tableColumn id="10" xr3:uid="{00000000-0010-0000-0200-00000A000000}" name="Total de la facture" totalsRowFunction="sum" dataDxfId="20" totalsRowDxfId="21">
      <calculatedColumnFormula>(FacturesPrincipal[[#This Row],[Total détaillé]]*(1+FacturesPrincipal[[#This Row],[Taux de TVA]]))+FacturesPrincipal[[#This Row],[Autres]]-FacturesPrincipal[[#This Row],[Acompte]]</calculatedColumnFormula>
    </tableColumn>
    <tableColumn id="5" xr3:uid="{00000000-0010-0000-0200-000005000000}" name="Notes" dataDxfId="18" totalsRowDxfId="19"/>
  </tableColumns>
  <tableStyleInfo name="Tableau de factures de vente" showFirstColumn="0" showLastColumn="0" showRowStripes="1" showColumnStripes="0"/>
  <extLst>
    <ext xmlns:x14="http://schemas.microsoft.com/office/spreadsheetml/2009/9/main" uri="{504A1905-F514-4f6f-8877-14C23A59335A}">
      <x14:table altTextSummary="Liste de factures avec numéro de facture, société, date de facture, description du projet, taux de taxation, autre, acompte, total détaillé, total de facture et not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DétailsFacture" displayName="DétailsFacture" ref="B3:H50" headerRowDxfId="16" dataDxfId="15" totalsRowDxfId="14">
  <autoFilter ref="B3:H50" xr:uid="{00000000-0009-0000-0100-000002000000}"/>
  <sortState xmlns:xlrd2="http://schemas.microsoft.com/office/spreadsheetml/2017/richdata2" ref="B5:H40">
    <sortCondition ref="C4:C40"/>
  </sortState>
  <tableColumns count="7">
    <tableColumn id="2" xr3:uid="{00000000-0010-0000-0300-000002000000}" name="Description" totalsRowLabel="Total" dataDxfId="12" totalsRowDxfId="13"/>
    <tableColumn id="1" xr3:uid="{00000000-0010-0000-0300-000001000000}" name="N° de facture" dataDxfId="10" totalsRowDxfId="11"/>
    <tableColumn id="4" xr3:uid="{00000000-0010-0000-0300-000004000000}" name="Numéro d’article" dataDxfId="8" totalsRowDxfId="9"/>
    <tableColumn id="3" xr3:uid="{00000000-0010-0000-0300-000003000000}" name="Qté" dataDxfId="6" totalsRowDxfId="7"/>
    <tableColumn id="6" xr3:uid="{00000000-0010-0000-0300-000006000000}" name="Prix unitaire" dataDxfId="4" totalsRowDxfId="5"/>
    <tableColumn id="5" xr3:uid="{00000000-0010-0000-0300-000005000000}" name="Remise" dataDxfId="2" totalsRowDxfId="3"/>
    <tableColumn id="10" xr3:uid="{00000000-0010-0000-0300-00000A000000}" name="Total" totalsRowFunction="sum" dataDxfId="0" totalsRowDxfId="1">
      <calculatedColumnFormula>(DétailsFacture[[#This Row],[Qté]]*DétailsFacture[[#This Row],[Prix unitaire]])-DétailsFacture[[#This Row],[Remise]]</calculatedColumnFormula>
    </tableColumn>
  </tableColumns>
  <tableStyleInfo name="Tableau de factures de vente" showFirstColumn="0" showLastColumn="0" showRowStripes="1" showColumnStripes="0"/>
  <extLst>
    <ext xmlns:x14="http://schemas.microsoft.com/office/spreadsheetml/2009/9/main" uri="{504A1905-F514-4f6f-8877-14C23A59335A}">
      <x14:table altTextSummary="Détails de facture avec description, numéro de facture, numéro d’article, quantité, prix unitaire, remise et total"/>
    </ext>
  </extLst>
</table>
</file>

<file path=xl/theme/theme1.xml><?xml version="1.0" encoding="utf-8"?>
<a:theme xmlns:a="http://schemas.openxmlformats.org/drawingml/2006/main" name="Office Theme">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Sales Invoice">
      <a:majorFont>
        <a:latin typeface="Aria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WizardsnDice.fr" TargetMode="External"/><Relationship Id="rId1" Type="http://schemas.openxmlformats.org/officeDocument/2006/relationships/hyperlink" Target="mailto:wizardsndice@outlook.com"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mailto:rubicon@621.fr" TargetMode="External"/><Relationship Id="rId2" Type="http://schemas.openxmlformats.org/officeDocument/2006/relationships/hyperlink" Target="mailto:contacts@contoso.fr" TargetMode="External"/><Relationship Id="rId1" Type="http://schemas.openxmlformats.org/officeDocument/2006/relationships/hyperlink" Target="mailto:contacts@tailspin.fr" TargetMode="External"/><Relationship Id="rId6" Type="http://schemas.openxmlformats.org/officeDocument/2006/relationships/table" Target="../tables/table2.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hyperlink" Target="http://office.microsoft.com/client/helppreview14.aspx?AssetId=HA010354866&amp;lcid=1033&amp;NS=EXCEL&amp;Version=14&amp;tl=2&amp;respos=0&amp;CTT=1&amp;queryid=d38d00d08c94494fb55f055eb667c2c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D7A418"/>
    <pageSetUpPr autoPageBreaks="0" fitToPage="1"/>
  </sheetPr>
  <dimension ref="A1:H39"/>
  <sheetViews>
    <sheetView showGridLines="0" tabSelected="1" zoomScaleNormal="100" workbookViewId="0">
      <selection activeCell="B10" sqref="B10:G10"/>
    </sheetView>
  </sheetViews>
  <sheetFormatPr defaultColWidth="9" defaultRowHeight="33.950000000000003" customHeight="1"/>
  <cols>
    <col min="1" max="1" width="2.85546875" style="21" customWidth="1"/>
    <col min="2" max="2" width="22.85546875" style="2" customWidth="1"/>
    <col min="3" max="3" width="30.5703125" style="2" customWidth="1"/>
    <col min="4" max="4" width="16.5703125" style="2" customWidth="1"/>
    <col min="5" max="5" width="18.140625" style="2" customWidth="1"/>
    <col min="6" max="6" width="19.85546875" style="2" customWidth="1"/>
    <col min="7" max="7" width="16.5703125" style="2" customWidth="1"/>
    <col min="8" max="8" width="2.85546875" style="2" customWidth="1"/>
    <col min="9" max="9" width="11.28515625" style="2" customWidth="1"/>
    <col min="10" max="16384" width="9" style="2"/>
  </cols>
  <sheetData>
    <row r="1" spans="1:8" ht="57.95" customHeight="1">
      <c r="A1" s="25"/>
      <c r="B1" s="26" t="s">
        <v>0</v>
      </c>
      <c r="C1" s="26"/>
      <c r="D1" s="26"/>
      <c r="E1" s="26"/>
      <c r="F1" s="27"/>
      <c r="G1" s="28"/>
      <c r="H1" s="28"/>
    </row>
    <row r="2" spans="1:8" ht="24" customHeight="1" thickTop="1">
      <c r="A2" s="29"/>
      <c r="B2" s="30" t="s">
        <v>1</v>
      </c>
      <c r="C2" s="30"/>
      <c r="D2" s="31" t="s">
        <v>2</v>
      </c>
      <c r="E2" s="31"/>
      <c r="F2" s="35" t="s">
        <v>3</v>
      </c>
      <c r="G2" s="35"/>
      <c r="H2" s="32"/>
    </row>
    <row r="3" spans="1:8" ht="24" customHeight="1">
      <c r="A3" s="29"/>
      <c r="B3" s="33" t="s">
        <v>4</v>
      </c>
      <c r="C3" s="33"/>
      <c r="D3" s="34" t="s">
        <v>5</v>
      </c>
      <c r="E3" s="34"/>
      <c r="F3" s="36" t="s">
        <v>6</v>
      </c>
      <c r="G3" s="36"/>
      <c r="H3" s="32"/>
    </row>
    <row r="4" spans="1:8" s="10" customFormat="1" ht="24" customHeight="1">
      <c r="A4" s="20"/>
      <c r="B4" s="37" t="s">
        <v>7</v>
      </c>
      <c r="C4" s="38" t="str">
        <f>IFERROR(VLOOKUP(VLOOKUP(plgFacture,FacturesPrincipal[],2,FALSE),ListeClients[],3,TRUE),"")</f>
        <v>Raven, Ltd</v>
      </c>
      <c r="D4" s="39" t="str">
        <f>"Téléphone: "&amp;IFERROR(VLOOKUP(VLOOKUP(plgFacture,FacturesPrincipal[],2,FALSE),ListeClients[],9,FALSE),"")</f>
        <v>Téléphone: 03 48 23 67 12</v>
      </c>
      <c r="E4" s="39"/>
      <c r="F4" s="37" t="s">
        <v>8</v>
      </c>
      <c r="G4" s="40" t="s">
        <v>9</v>
      </c>
    </row>
    <row r="5" spans="1:8" s="10" customFormat="1" ht="20.100000000000001" customHeight="1">
      <c r="A5" s="20"/>
      <c r="B5" s="37" t="s">
        <v>10</v>
      </c>
      <c r="C5" s="38" t="str">
        <f>IFERROR(IF((VLOOKUP(VLOOKUP(plgFacture,FacturesPrincipal[],2,FALSE),ListeClients[],5,FALSE))="","",(VLOOKUP(VLOOKUP(plgFacture,FacturesPrincipal[],2,FALSE),ListeClients[],5,FALSE))),"")</f>
        <v>3, etoile du rubicon</v>
      </c>
      <c r="D5" s="39" t="str">
        <f>"Télécopie:  "&amp;IFERROR(VLOOKUP(VLOOKUP(plgFacture,FacturesPrincipal[],2,FALSE),ListeClients[],11,FALSE),"")</f>
        <v>Télécopie:  03 52 69 78 14</v>
      </c>
      <c r="E5" s="39"/>
      <c r="F5" s="37" t="s">
        <v>11</v>
      </c>
      <c r="G5" s="41">
        <f>IFERROR(IF(VLOOKUP(plgFacture,FacturesPrincipal[],3,FALSE)="","",VLOOKUP(plgFacture,FacturesPrincipal[],3,FALSE)),"")</f>
        <v>45715</v>
      </c>
    </row>
    <row r="6" spans="1:8" s="10" customFormat="1" ht="20.100000000000001" customHeight="1">
      <c r="A6" s="20"/>
      <c r="B6" s="38"/>
      <c r="C6" s="38" t="str">
        <f>IFERROR(VLOOKUP(VLOOKUP(plgFacture,FacturesPrincipal[],2,FALSE),ListeClients[],6,FALSE)&amp;", "&amp; VLOOKUP(VLOOKUP(G4,FacturesPrincipal[],2,FALSE),ListeClients[],7,FALSE)&amp;" "&amp;VLOOKUP(VLOOKUP(G4,FacturesPrincipal[],2,FALSE),ListeClients[],8,FALSE),"")</f>
        <v>Rubicon3, Rubicon 36000</v>
      </c>
      <c r="D6" s="39" t="str">
        <f>"Adresse e-mail: "&amp;IFERROR(VLOOKUP(VLOOKUP(plgFacture,FacturesPrincipal[],2,FALSE),ListeClients[],10,FALSE),"")</f>
        <v>Adresse e-mail: rubicon@621.fr</v>
      </c>
      <c r="E6" s="39"/>
      <c r="F6" s="38"/>
      <c r="G6" s="42"/>
    </row>
    <row r="7" spans="1:8" ht="44.1" customHeight="1">
      <c r="B7" s="43" t="str">
        <f>"Objet de la facture : "&amp;IFERROR(VLOOKUP(plgFacture,FacturesPrincipal[],4),"")</f>
        <v>Objet de la facture : Projet 3</v>
      </c>
      <c r="C7" s="44"/>
      <c r="D7" s="44"/>
      <c r="E7" s="44"/>
      <c r="F7" s="44"/>
      <c r="G7" s="44"/>
    </row>
    <row r="8" spans="1:8" s="3" customFormat="1" ht="33.950000000000003" customHeight="1">
      <c r="B8" s="45" t="s">
        <v>12</v>
      </c>
      <c r="C8" s="45" t="s">
        <v>13</v>
      </c>
      <c r="D8" s="45" t="s">
        <v>14</v>
      </c>
      <c r="E8" s="45" t="s">
        <v>15</v>
      </c>
      <c r="F8" s="45" t="s">
        <v>16</v>
      </c>
      <c r="G8" s="45" t="s">
        <v>17</v>
      </c>
    </row>
    <row r="9" spans="1:8" s="3" customFormat="1" ht="33.950000000000003" customHeight="1">
      <c r="B9" s="46" t="str">
        <f t="array" ref="B9">IFERROR(INDEX(DétailsFacture[],SMALL(IF(DétailsFacture[N° de facture]=plgFacture,ROW(DétailsFacture[])-ROW(DétailsFacture[#Headers])), ROW(1:1)), MATCH($B$8, DétailsFacture[#Headers], 0)),"")</f>
        <v>FR789</v>
      </c>
      <c r="C9" s="47" t="str">
        <f t="array" ref="C9">IFERROR(INDEX(DétailsFacture[],SMALL(IF(DétailsFacture[N° de facture]=plgFacture,ROW(DétailsFacture[])-ROW(DétailsFacture[#Headers])), ROW(1:1)), MATCH($C$8, DétailsFacture[#Headers], 0)),"")</f>
        <v>Facture 03 données 3</v>
      </c>
      <c r="D9" s="48">
        <f t="array" ref="D9">IFERROR(INDEX(DétailsFacture[],SMALL(IF(DétailsFacture[N° de facture]=plgFacture,ROW(DétailsFacture[])-ROW(DétailsFacture[#Headers])), ROW(1:1)), MATCH($D$8, DétailsFacture[#Headers], 0)),"")</f>
        <v>3</v>
      </c>
      <c r="E9" s="49">
        <f t="array" ref="E9">IFERROR(INDEX(DétailsFacture[],SMALL(IF(DétailsFacture[N° de facture]=plgFacture,ROW(DétailsFacture[])-ROW(DétailsFacture[#Headers])), ROW(1:1)), MATCH($E$8, DétailsFacture[#Headers], 0)),"")</f>
        <v>125</v>
      </c>
      <c r="F9" s="49">
        <f t="array" ref="F9">IFERROR(INDEX(DétailsFacture[],SMALL(IF(DétailsFacture[N° de facture]=plgFacture,ROW(DétailsFacture[])-ROW(DétailsFacture[#Headers])), ROW(1:1)), MATCH($F$8, DétailsFacture[#Headers], 0)),"")</f>
        <v>5</v>
      </c>
      <c r="G9" s="50">
        <f t="shared" ref="G9:G33" si="0">IFERROR((D9*E9)-F9,"")</f>
        <v>370</v>
      </c>
    </row>
    <row r="10" spans="1:8" s="3" customFormat="1" ht="33.950000000000003" customHeight="1">
      <c r="B10" s="51" t="str" cm="1">
        <f t="array" ref="B10">IFERROR(INDEX(DétailsFacture[],SMALL(IF(DétailsFacture[N° de facture]=plgFacture,ROW(DétailsFacture[])-ROW(DétailsFacture[#Headers])), ROW(2:2)), MATCH($B$8, DétailsFacture[#Headers], 0)),"")</f>
        <v>FR823</v>
      </c>
      <c r="C10" s="52" t="str">
        <f t="array" ref="C10">IFERROR(INDEX(DétailsFacture[],SMALL(IF(DétailsFacture[N° de facture]=plgFacture,ROW(DétailsFacture[])-ROW(DétailsFacture[#Headers])), ROW(2:2)), MATCH($C$8, DétailsFacture[#Headers], 0)),"")</f>
        <v>Facture 03 données 3</v>
      </c>
      <c r="D10" s="53">
        <f t="array" ref="D10">IFERROR(INDEX(DétailsFacture[],SMALL(IF(DétailsFacture[N° de facture]=plgFacture,ROW(DétailsFacture[])-ROW(DétailsFacture[#Headers])), ROW(2:2)), MATCH($D$8, DétailsFacture[#Headers], 0)),"")</f>
        <v>1</v>
      </c>
      <c r="E10" s="54">
        <f t="array" ref="E10">IFERROR(INDEX(DétailsFacture[],SMALL(IF(DétailsFacture[N° de facture]=plgFacture,ROW(DétailsFacture[])-ROW(DétailsFacture[#Headers])), ROW(2:2)), MATCH($E$8, DétailsFacture[#Headers], 0)),"")</f>
        <v>125</v>
      </c>
      <c r="F10" s="54">
        <f t="array" ref="F10">IFERROR(INDEX(DétailsFacture[],SMALL(IF(DétailsFacture[N° de facture]=plgFacture,ROW(DétailsFacture[])-ROW(DétailsFacture[#Headers])), ROW(2:2)), MATCH($F$8, DétailsFacture[#Headers], 0)),"")</f>
        <v>0</v>
      </c>
      <c r="G10" s="55">
        <f t="shared" si="0"/>
        <v>125</v>
      </c>
    </row>
    <row r="11" spans="1:8" s="3" customFormat="1" ht="33.950000000000003" customHeight="1">
      <c r="B11" s="46" t="str">
        <f t="array" ref="B11">IFERROR(INDEX(DétailsFacture[],SMALL(IF(DétailsFacture[N° de facture]=plgFacture,ROW(DétailsFacture[])-ROW(DétailsFacture[#Headers])), ROW(3:3)), MATCH($B$8, DétailsFacture[#Headers], 0)),"")</f>
        <v>FR448</v>
      </c>
      <c r="C11" s="47" t="str">
        <f t="array" ref="C11">IFERROR(INDEX(DétailsFacture[],SMALL(IF(DétailsFacture[N° de facture]=plgFacture,ROW(DétailsFacture[])-ROW(DétailsFacture[#Headers])), ROW(3:3)), MATCH($C$8, DétailsFacture[#Headers], 0)),"")</f>
        <v>Facture 03 données 3</v>
      </c>
      <c r="D11" s="48">
        <f t="array" ref="D11">IFERROR(INDEX(DétailsFacture[],SMALL(IF(DétailsFacture[N° de facture]=plgFacture,ROW(DétailsFacture[])-ROW(DétailsFacture[#Headers])), ROW(3:3)), MATCH($D$8, DétailsFacture[#Headers], 0)),"")</f>
        <v>5</v>
      </c>
      <c r="E11" s="56">
        <f t="array" ref="E11">IFERROR(INDEX(DétailsFacture[],SMALL(IF(DétailsFacture[N° de facture]=plgFacture,ROW(DétailsFacture[])-ROW(DétailsFacture[#Headers])), ROW(3:3)), MATCH($E$8, DétailsFacture[#Headers], 0)),"")</f>
        <v>125</v>
      </c>
      <c r="F11" s="56">
        <f t="array" ref="F11">IFERROR(INDEX(DétailsFacture[],SMALL(IF(DétailsFacture[N° de facture]=plgFacture,ROW(DétailsFacture[])-ROW(DétailsFacture[#Headers])), ROW(3:3)), MATCH($F$8, DétailsFacture[#Headers], 0)),"")</f>
        <v>5</v>
      </c>
      <c r="G11" s="57">
        <f t="shared" si="0"/>
        <v>620</v>
      </c>
    </row>
    <row r="12" spans="1:8" s="3" customFormat="1" ht="33.950000000000003" customHeight="1">
      <c r="B12" s="46" t="str">
        <f t="array" ref="B12">IFERROR(INDEX(DétailsFacture[],SMALL(IF(DétailsFacture[N° de facture]=plgFacture,ROW(DétailsFacture[])-ROW(DétailsFacture[#Headers])), ROW(4:4)), MATCH($B$8, DétailsFacture[#Headers], 0)),"")</f>
        <v>FR912</v>
      </c>
      <c r="C12" s="47" t="str">
        <f t="array" ref="C12">IFERROR(INDEX(DétailsFacture[],SMALL(IF(DétailsFacture[N° de facture]=plgFacture,ROW(DétailsFacture[])-ROW(DétailsFacture[#Headers])), ROW(4:4)), MATCH($C$8, DétailsFacture[#Headers], 0)),"")</f>
        <v>Facture 03 données 3</v>
      </c>
      <c r="D12" s="48" cm="1">
        <f t="array" ref="D12">IFERROR(INDEX(DétailsFacture[],SMALL(IF(DétailsFacture[N° de facture]=plgFacture,ROW(DétailsFacture[])-ROW(DétailsFacture[#Headers])), ROW(4:4)), MATCH($D$8, DétailsFacture[#Headers], 0)),"")</f>
        <v>10</v>
      </c>
      <c r="E12" s="56">
        <f t="array" ref="E12">IFERROR(INDEX(DétailsFacture[],SMALL(IF(DétailsFacture[N° de facture]=plgFacture,ROW(DétailsFacture[])-ROW(DétailsFacture[#Headers])), ROW(4:4)), MATCH($E$8, DétailsFacture[#Headers], 0)),"")</f>
        <v>125</v>
      </c>
      <c r="F12" s="56">
        <f t="array" ref="F12">IFERROR(INDEX(DétailsFacture[],SMALL(IF(DétailsFacture[N° de facture]=plgFacture,ROW(DétailsFacture[])-ROW(DétailsFacture[#Headers])), ROW(4:4)), MATCH($F$8, DétailsFacture[#Headers], 0)),"")</f>
        <v>150</v>
      </c>
      <c r="G12" s="57">
        <f t="shared" si="0"/>
        <v>1100</v>
      </c>
    </row>
    <row r="13" spans="1:8" s="3" customFormat="1" ht="33.950000000000003" customHeight="1">
      <c r="B13" s="46" t="str">
        <f t="array" ref="B13">IFERROR(INDEX(DétailsFacture[],SMALL(IF(DétailsFacture[N° de facture]=plgFacture,ROW(DétailsFacture[])-ROW(DétailsFacture[#Headers])), ROW(5:5)), MATCH($B$8, DétailsFacture[#Headers], 0)),"")</f>
        <v>FR254</v>
      </c>
      <c r="C13" s="47" t="str">
        <f t="array" ref="C13">IFERROR(INDEX(DétailsFacture[],SMALL(IF(DétailsFacture[N° de facture]=plgFacture,ROW(DétailsFacture[])-ROW(DétailsFacture[#Headers])), ROW(5:5)), MATCH($C$8, DétailsFacture[#Headers], 0)),"")</f>
        <v>Facture 03 données 3</v>
      </c>
      <c r="D13" s="48">
        <f t="array" ref="D13">IFERROR(INDEX(DétailsFacture[],SMALL(IF(DétailsFacture[N° de facture]=plgFacture,ROW(DétailsFacture[])-ROW(DétailsFacture[#Headers])), ROW(5:5)), MATCH($D$8, DétailsFacture[#Headers], 0)),"")</f>
        <v>1</v>
      </c>
      <c r="E13" s="56">
        <f t="array" ref="E13">IFERROR(INDEX(DétailsFacture[],SMALL(IF(DétailsFacture[N° de facture]=plgFacture,ROW(DétailsFacture[])-ROW(DétailsFacture[#Headers])), ROW(5:5)), MATCH($E$8, DétailsFacture[#Headers], 0)),"")</f>
        <v>125</v>
      </c>
      <c r="F13" s="56">
        <f t="array" ref="F13">IFERROR(INDEX(DétailsFacture[],SMALL(IF(DétailsFacture[N° de facture]=plgFacture,ROW(DétailsFacture[])-ROW(DétailsFacture[#Headers])), ROW(5:5)), MATCH($F$8, DétailsFacture[#Headers], 0)),"")</f>
        <v>3</v>
      </c>
      <c r="G13" s="57">
        <f t="shared" si="0"/>
        <v>122</v>
      </c>
    </row>
    <row r="14" spans="1:8" s="3" customFormat="1" ht="33.950000000000003" customHeight="1">
      <c r="B14" s="46" t="str">
        <f t="array" ref="B14">IFERROR(INDEX(DétailsFacture[],SMALL(IF(DétailsFacture[N° de facture]=plgFacture,ROW(DétailsFacture[])-ROW(DétailsFacture[#Headers])), ROW(6:6)), MATCH($B$8, DétailsFacture[#Headers], 0)),"")</f>
        <v>FR613</v>
      </c>
      <c r="C14" s="47" t="str">
        <f t="array" ref="C14">IFERROR(INDEX(DétailsFacture[],SMALL(IF(DétailsFacture[N° de facture]=plgFacture,ROW(DétailsFacture[])-ROW(DétailsFacture[#Headers])), ROW(6:6)), MATCH($C$8, DétailsFacture[#Headers], 0)),"")</f>
        <v>Facture 03 données 3</v>
      </c>
      <c r="D14" s="48">
        <f t="array" ref="D14">IFERROR(INDEX(DétailsFacture[],SMALL(IF(DétailsFacture[N° de facture]=plgFacture,ROW(DétailsFacture[])-ROW(DétailsFacture[#Headers])), ROW(6:6)), MATCH($D$8, DétailsFacture[#Headers], 0)),"")</f>
        <v>8</v>
      </c>
      <c r="E14" s="56">
        <f t="array" ref="E14">IFERROR(INDEX(DétailsFacture[],SMALL(IF(DétailsFacture[N° de facture]=plgFacture,ROW(DétailsFacture[])-ROW(DétailsFacture[#Headers])), ROW(6:6)), MATCH($E$8, DétailsFacture[#Headers], 0)),"")</f>
        <v>125</v>
      </c>
      <c r="F14" s="56">
        <f t="array" ref="F14">IFERROR(INDEX(DétailsFacture[],SMALL(IF(DétailsFacture[N° de facture]=plgFacture,ROW(DétailsFacture[])-ROW(DétailsFacture[#Headers])), ROW(6:6)), MATCH($F$8, DétailsFacture[#Headers], 0)),"")</f>
        <v>100</v>
      </c>
      <c r="G14" s="57">
        <f t="shared" si="0"/>
        <v>900</v>
      </c>
    </row>
    <row r="15" spans="1:8" s="3" customFormat="1" ht="33.950000000000003" customHeight="1">
      <c r="B15" s="46" t="str">
        <f t="array" ref="B15">IFERROR(INDEX(DétailsFacture[],SMALL(IF(DétailsFacture[N° de facture]=plgFacture,ROW(DétailsFacture[])-ROW(DétailsFacture[#Headers])), ROW(7:7)), MATCH($B$8, DétailsFacture[#Headers], 0)),"")</f>
        <v>FR175</v>
      </c>
      <c r="C15" s="47" t="str">
        <f t="array" ref="C15">IFERROR(INDEX(DétailsFacture[],SMALL(IF(DétailsFacture[N° de facture]=plgFacture,ROW(DétailsFacture[])-ROW(DétailsFacture[#Headers])), ROW(7:7)), MATCH($C$8, DétailsFacture[#Headers], 0)),"")</f>
        <v>Facture 03 données 3</v>
      </c>
      <c r="D15" s="48">
        <f t="array" ref="D15">IFERROR(INDEX(DétailsFacture[],SMALL(IF(DétailsFacture[N° de facture]=plgFacture,ROW(DétailsFacture[])-ROW(DétailsFacture[#Headers])), ROW(7:7)), MATCH($D$8, DétailsFacture[#Headers], 0)),"")</f>
        <v>4</v>
      </c>
      <c r="E15" s="56">
        <f t="array" ref="E15">IFERROR(INDEX(DétailsFacture[],SMALL(IF(DétailsFacture[N° de facture]=plgFacture,ROW(DétailsFacture[])-ROW(DétailsFacture[#Headers])), ROW(7:7)), MATCH($E$8, DétailsFacture[#Headers], 0)),"")</f>
        <v>125</v>
      </c>
      <c r="F15" s="56">
        <f t="array" ref="F15">IFERROR(INDEX(DétailsFacture[],SMALL(IF(DétailsFacture[N° de facture]=plgFacture,ROW(DétailsFacture[])-ROW(DétailsFacture[#Headers])), ROW(7:7)), MATCH($F$8, DétailsFacture[#Headers], 0)),"")</f>
        <v>25</v>
      </c>
      <c r="G15" s="57">
        <f t="shared" si="0"/>
        <v>475</v>
      </c>
    </row>
    <row r="16" spans="1:8" s="3" customFormat="1" ht="33.950000000000003" customHeight="1">
      <c r="B16" s="46" t="str">
        <f t="array" ref="B16">IFERROR(INDEX(DétailsFacture[],SMALL(IF(DétailsFacture[N° de facture]=plgFacture,ROW(DétailsFacture[])-ROW(DétailsFacture[#Headers])), ROW(8:8)), MATCH($B$8, DétailsFacture[#Headers], 0)),"")</f>
        <v>FR342</v>
      </c>
      <c r="C16" s="47" t="str">
        <f t="array" ref="C16">IFERROR(INDEX(DétailsFacture[],SMALL(IF(DétailsFacture[N° de facture]=plgFacture,ROW(DétailsFacture[])-ROW(DétailsFacture[#Headers])), ROW(8:8)), MATCH($C$8, DétailsFacture[#Headers], 0)),"")</f>
        <v>Facture 03 données 3</v>
      </c>
      <c r="D16" s="48">
        <f t="array" ref="D16">IFERROR(INDEX(DétailsFacture[],SMALL(IF(DétailsFacture[N° de facture]=plgFacture,ROW(DétailsFacture[])-ROW(DétailsFacture[#Headers])), ROW(8:8)), MATCH($D$8, DétailsFacture[#Headers], 0)),"")</f>
        <v>2</v>
      </c>
      <c r="E16" s="56">
        <f t="array" ref="E16">IFERROR(INDEX(DétailsFacture[],SMALL(IF(DétailsFacture[N° de facture]=plgFacture,ROW(DétailsFacture[])-ROW(DétailsFacture[#Headers])), ROW(8:8)), MATCH($E$8, DétailsFacture[#Headers], 0)),"")</f>
        <v>125</v>
      </c>
      <c r="F16" s="56">
        <f t="array" ref="F16">IFERROR(INDEX(DétailsFacture[],SMALL(IF(DétailsFacture[N° de facture]=plgFacture,ROW(DétailsFacture[])-ROW(DétailsFacture[#Headers])), ROW(8:8)), MATCH($F$8, DétailsFacture[#Headers], 0)),"")</f>
        <v>0</v>
      </c>
      <c r="G16" s="57">
        <f t="shared" si="0"/>
        <v>250</v>
      </c>
    </row>
    <row r="17" spans="2:7" s="3" customFormat="1" ht="33.950000000000003" customHeight="1">
      <c r="B17" s="46" t="str">
        <f t="array" ref="B17">IFERROR(INDEX(DétailsFacture[],SMALL(IF(DétailsFacture[N° de facture]=plgFacture,ROW(DétailsFacture[])-ROW(DétailsFacture[#Headers])), ROW(9:9)), MATCH($B$8, DétailsFacture[#Headers], 0)),"")</f>
        <v>FR812</v>
      </c>
      <c r="C17" s="47" t="str">
        <f t="array" ref="C17">IFERROR(INDEX(DétailsFacture[],SMALL(IF(DétailsFacture[N° de facture]=plgFacture,ROW(DétailsFacture[])-ROW(DétailsFacture[#Headers])), ROW(9:9)), MATCH($C$8, DétailsFacture[#Headers], 0)),"")</f>
        <v>Facture 03 données 3</v>
      </c>
      <c r="D17" s="48">
        <f t="array" ref="D17">IFERROR(INDEX(DétailsFacture[],SMALL(IF(DétailsFacture[N° de facture]=plgFacture,ROW(DétailsFacture[])-ROW(DétailsFacture[#Headers])), ROW(9:9)), MATCH($D$8, DétailsFacture[#Headers], 0)),"")</f>
        <v>11</v>
      </c>
      <c r="E17" s="56">
        <f t="array" ref="E17">IFERROR(INDEX(DétailsFacture[],SMALL(IF(DétailsFacture[N° de facture]=plgFacture,ROW(DétailsFacture[])-ROW(DétailsFacture[#Headers])), ROW(9:9)), MATCH($E$8, DétailsFacture[#Headers], 0)),"")</f>
        <v>125</v>
      </c>
      <c r="F17" s="56">
        <f t="array" ref="F17">IFERROR(INDEX(DétailsFacture[],SMALL(IF(DétailsFacture[N° de facture]=plgFacture,ROW(DétailsFacture[])-ROW(DétailsFacture[#Headers])), ROW(9:9)), MATCH($F$8, DétailsFacture[#Headers], 0)),"")</f>
        <v>300</v>
      </c>
      <c r="G17" s="57">
        <f t="shared" si="0"/>
        <v>1075</v>
      </c>
    </row>
    <row r="18" spans="2:7" s="3" customFormat="1" ht="33.950000000000003" customHeight="1">
      <c r="B18" s="46" t="str">
        <f t="array" ref="B18">IFERROR(INDEX(DétailsFacture[],SMALL(IF(DétailsFacture[N° de facture]=plgFacture,ROW(DétailsFacture[])-ROW(DétailsFacture[#Headers])), ROW(10:10)), MATCH($B$8, DétailsFacture[#Headers], 0)),"")</f>
        <v>FR670</v>
      </c>
      <c r="C18" s="47" t="str">
        <f t="array" ref="C18">IFERROR(INDEX(DétailsFacture[],SMALL(IF(DétailsFacture[N° de facture]=plgFacture,ROW(DétailsFacture[])-ROW(DétailsFacture[#Headers])), ROW(10:10)), MATCH($C$8, DétailsFacture[#Headers], 0)),"")</f>
        <v>Facture 03 données 3</v>
      </c>
      <c r="D18" s="48">
        <f t="array" ref="D18">IFERROR(INDEX(DétailsFacture[],SMALL(IF(DétailsFacture[N° de facture]=plgFacture,ROW(DétailsFacture[])-ROW(DétailsFacture[#Headers])), ROW(10:10)), MATCH($D$8, DétailsFacture[#Headers], 0)),"")</f>
        <v>5</v>
      </c>
      <c r="E18" s="56">
        <f t="array" ref="E18">IFERROR(INDEX(DétailsFacture[],SMALL(IF(DétailsFacture[N° de facture]=plgFacture,ROW(DétailsFacture[])-ROW(DétailsFacture[#Headers])), ROW(10:10)), MATCH($E$8, DétailsFacture[#Headers], 0)),"")</f>
        <v>125</v>
      </c>
      <c r="F18" s="56">
        <f t="array" ref="F18">IFERROR(INDEX(DétailsFacture[],SMALL(IF(DétailsFacture[N° de facture]=plgFacture,ROW(DétailsFacture[])-ROW(DétailsFacture[#Headers])), ROW(10:10)), MATCH($F$8, DétailsFacture[#Headers], 0)),"")</f>
        <v>50</v>
      </c>
      <c r="G18" s="57">
        <f t="shared" si="0"/>
        <v>575</v>
      </c>
    </row>
    <row r="19" spans="2:7" s="3" customFormat="1" ht="33.950000000000003" customHeight="1">
      <c r="B19" s="46" t="str">
        <f t="array" ref="B19">IFERROR(INDEX(DétailsFacture[],SMALL(IF(DétailsFacture[N° de facture]=plgFacture,ROW(DétailsFacture[])-ROW(DétailsFacture[#Headers])), ROW(11:11)), MATCH($B$8, DétailsFacture[#Headers], 0)),"")</f>
        <v/>
      </c>
      <c r="C19" s="47" t="str">
        <f t="array" ref="C19">IFERROR(INDEX(DétailsFacture[],SMALL(IF(DétailsFacture[N° de facture]=plgFacture,ROW(DétailsFacture[])-ROW(DétailsFacture[#Headers])), ROW(11:11)), MATCH($C$8, DétailsFacture[#Headers], 0)),"")</f>
        <v/>
      </c>
      <c r="D19" s="48" t="str">
        <f t="array" ref="D19">IFERROR(INDEX(DétailsFacture[],SMALL(IF(DétailsFacture[N° de facture]=plgFacture,ROW(DétailsFacture[])-ROW(DétailsFacture[#Headers])), ROW(11:11)), MATCH($D$8, DétailsFacture[#Headers], 0)),"")</f>
        <v/>
      </c>
      <c r="E19" s="56" t="str">
        <f t="array" ref="E19">IFERROR(INDEX(DétailsFacture[],SMALL(IF(DétailsFacture[N° de facture]=plgFacture,ROW(DétailsFacture[])-ROW(DétailsFacture[#Headers])), ROW(11:11)), MATCH($E$8, DétailsFacture[#Headers], 0)),"")</f>
        <v/>
      </c>
      <c r="F19" s="56" t="str">
        <f t="array" ref="F19">IFERROR(INDEX(DétailsFacture[],SMALL(IF(DétailsFacture[N° de facture]=plgFacture,ROW(DétailsFacture[])-ROW(DétailsFacture[#Headers])), ROW(11:11)), MATCH($F$8, DétailsFacture[#Headers], 0)),"")</f>
        <v/>
      </c>
      <c r="G19" s="57" t="str">
        <f t="shared" si="0"/>
        <v/>
      </c>
    </row>
    <row r="20" spans="2:7" s="3" customFormat="1" ht="33.950000000000003" customHeight="1">
      <c r="B20" s="46" t="str">
        <f t="array" ref="B20">IFERROR(INDEX(DétailsFacture[],SMALL(IF(DétailsFacture[N° de facture]=plgFacture,ROW(DétailsFacture[])-ROW(DétailsFacture[#Headers])), ROW(12:12)), MATCH($B$8, DétailsFacture[#Headers], 0)),"")</f>
        <v/>
      </c>
      <c r="C20" s="47" t="str">
        <f t="array" ref="C20">IFERROR(INDEX(DétailsFacture[],SMALL(IF(DétailsFacture[N° de facture]=plgFacture,ROW(DétailsFacture[])-ROW(DétailsFacture[#Headers])), ROW(12:12)), MATCH($C$8, DétailsFacture[#Headers], 0)),"")</f>
        <v/>
      </c>
      <c r="D20" s="48" t="str">
        <f t="array" ref="D20">IFERROR(INDEX(DétailsFacture[],SMALL(IF(DétailsFacture[N° de facture]=plgFacture,ROW(DétailsFacture[])-ROW(DétailsFacture[#Headers])), ROW(12:12)), MATCH($D$8, DétailsFacture[#Headers], 0)),"")</f>
        <v/>
      </c>
      <c r="E20" s="56" t="str">
        <f t="array" ref="E20">IFERROR(INDEX(DétailsFacture[],SMALL(IF(DétailsFacture[N° de facture]=plgFacture,ROW(DétailsFacture[])-ROW(DétailsFacture[#Headers])), ROW(12:12)), MATCH($E$8, DétailsFacture[#Headers], 0)),"")</f>
        <v/>
      </c>
      <c r="F20" s="56" t="str">
        <f t="array" ref="F20">IFERROR(INDEX(DétailsFacture[],SMALL(IF(DétailsFacture[N° de facture]=plgFacture,ROW(DétailsFacture[])-ROW(DétailsFacture[#Headers])), ROW(12:12)), MATCH($F$8, DétailsFacture[#Headers], 0)),"")</f>
        <v/>
      </c>
      <c r="G20" s="57" t="str">
        <f t="shared" si="0"/>
        <v/>
      </c>
    </row>
    <row r="21" spans="2:7" s="3" customFormat="1" ht="33.950000000000003" customHeight="1">
      <c r="B21" s="46" t="str">
        <f t="array" ref="B21">IFERROR(INDEX(DétailsFacture[],SMALL(IF(DétailsFacture[N° de facture]=plgFacture,ROW(DétailsFacture[])-ROW(DétailsFacture[#Headers])), ROW(13:13)), MATCH($B$8, DétailsFacture[#Headers], 0)),"")</f>
        <v/>
      </c>
      <c r="C21" s="47" t="str">
        <f t="array" ref="C21">IFERROR(INDEX(DétailsFacture[],SMALL(IF(DétailsFacture[N° de facture]=plgFacture,ROW(DétailsFacture[])-ROW(DétailsFacture[#Headers])), ROW(13:13)), MATCH($C$8, DétailsFacture[#Headers], 0)),"")</f>
        <v/>
      </c>
      <c r="D21" s="48" t="str">
        <f t="array" ref="D21">IFERROR(INDEX(DétailsFacture[],SMALL(IF(DétailsFacture[N° de facture]=plgFacture,ROW(DétailsFacture[])-ROW(DétailsFacture[#Headers])), ROW(13:13)), MATCH($D$8, DétailsFacture[#Headers], 0)),"")</f>
        <v/>
      </c>
      <c r="E21" s="56" t="str">
        <f t="array" ref="E21">IFERROR(INDEX(DétailsFacture[],SMALL(IF(DétailsFacture[N° de facture]=plgFacture,ROW(DétailsFacture[])-ROW(DétailsFacture[#Headers])), ROW(13:13)), MATCH($E$8, DétailsFacture[#Headers], 0)),"")</f>
        <v/>
      </c>
      <c r="F21" s="56" t="str">
        <f t="array" ref="F21">IFERROR(INDEX(DétailsFacture[],SMALL(IF(DétailsFacture[N° de facture]=plgFacture,ROW(DétailsFacture[])-ROW(DétailsFacture[#Headers])), ROW(13:13)), MATCH($F$8, DétailsFacture[#Headers], 0)),"")</f>
        <v/>
      </c>
      <c r="G21" s="57" t="str">
        <f t="shared" si="0"/>
        <v/>
      </c>
    </row>
    <row r="22" spans="2:7" s="3" customFormat="1" ht="33.950000000000003" customHeight="1">
      <c r="B22" s="46" t="str">
        <f t="array" ref="B22">IFERROR(INDEX(DétailsFacture[],SMALL(IF(DétailsFacture[N° de facture]=plgFacture,ROW(DétailsFacture[])-ROW(DétailsFacture[#Headers])), ROW(14:14)), MATCH($B$8, DétailsFacture[#Headers], 0)),"")</f>
        <v/>
      </c>
      <c r="C22" s="47" t="str">
        <f t="array" ref="C22">IFERROR(INDEX(DétailsFacture[],SMALL(IF(DétailsFacture[N° de facture]=plgFacture,ROW(DétailsFacture[])-ROW(DétailsFacture[#Headers])), ROW(14:14)), MATCH($C$8, DétailsFacture[#Headers], 0)),"")</f>
        <v/>
      </c>
      <c r="D22" s="48" t="str">
        <f t="array" ref="D22">IFERROR(INDEX(DétailsFacture[],SMALL(IF(DétailsFacture[N° de facture]=plgFacture,ROW(DétailsFacture[])-ROW(DétailsFacture[#Headers])), ROW(14:14)), MATCH($D$8, DétailsFacture[#Headers], 0)),"")</f>
        <v/>
      </c>
      <c r="E22" s="56" t="str">
        <f t="array" ref="E22">IFERROR(INDEX(DétailsFacture[],SMALL(IF(DétailsFacture[N° de facture]=plgFacture,ROW(DétailsFacture[])-ROW(DétailsFacture[#Headers])), ROW(14:14)), MATCH($E$8, DétailsFacture[#Headers], 0)),"")</f>
        <v/>
      </c>
      <c r="F22" s="56" t="str">
        <f t="array" ref="F22">IFERROR(INDEX(DétailsFacture[],SMALL(IF(DétailsFacture[N° de facture]=plgFacture,ROW(DétailsFacture[])-ROW(DétailsFacture[#Headers])), ROW(14:14)), MATCH($F$8, DétailsFacture[#Headers], 0)),"")</f>
        <v/>
      </c>
      <c r="G22" s="57" t="str">
        <f t="shared" si="0"/>
        <v/>
      </c>
    </row>
    <row r="23" spans="2:7" s="3" customFormat="1" ht="33.950000000000003" customHeight="1">
      <c r="B23" s="46" t="str">
        <f t="array" ref="B23">IFERROR(INDEX(DétailsFacture[],SMALL(IF(DétailsFacture[N° de facture]=plgFacture,ROW(DétailsFacture[])-ROW(DétailsFacture[#Headers])), ROW(15:15)), MATCH($B$8, DétailsFacture[#Headers], 0)),"")</f>
        <v/>
      </c>
      <c r="C23" s="47" t="str">
        <f t="array" ref="C23">IFERROR(INDEX(DétailsFacture[],SMALL(IF(DétailsFacture[N° de facture]=plgFacture,ROW(DétailsFacture[])-ROW(DétailsFacture[#Headers])), ROW(15:15)), MATCH($C$8, DétailsFacture[#Headers], 0)),"")</f>
        <v/>
      </c>
      <c r="D23" s="48" t="str">
        <f t="array" ref="D23">IFERROR(INDEX(DétailsFacture[],SMALL(IF(DétailsFacture[N° de facture]=plgFacture,ROW(DétailsFacture[])-ROW(DétailsFacture[#Headers])), ROW(15:15)), MATCH($D$8, DétailsFacture[#Headers], 0)),"")</f>
        <v/>
      </c>
      <c r="E23" s="56" t="str">
        <f t="array" ref="E23">IFERROR(INDEX(DétailsFacture[],SMALL(IF(DétailsFacture[N° de facture]=plgFacture,ROW(DétailsFacture[])-ROW(DétailsFacture[#Headers])), ROW(15:15)), MATCH($E$8, DétailsFacture[#Headers], 0)),"")</f>
        <v/>
      </c>
      <c r="F23" s="56" t="str">
        <f t="array" ref="F23">IFERROR(INDEX(DétailsFacture[],SMALL(IF(DétailsFacture[N° de facture]=plgFacture,ROW(DétailsFacture[])-ROW(DétailsFacture[#Headers])), ROW(15:15)), MATCH($F$8, DétailsFacture[#Headers], 0)),"")</f>
        <v/>
      </c>
      <c r="G23" s="57" t="str">
        <f t="shared" si="0"/>
        <v/>
      </c>
    </row>
    <row r="24" spans="2:7" s="3" customFormat="1" ht="33.950000000000003" customHeight="1">
      <c r="B24" s="46" t="str">
        <f t="array" ref="B24">IFERROR(INDEX(DétailsFacture[],SMALL(IF(DétailsFacture[N° de facture]=plgFacture,ROW(DétailsFacture[])-ROW(DétailsFacture[#Headers])), ROW(16:16)), MATCH($B$8, DétailsFacture[#Headers], 0)),"")</f>
        <v/>
      </c>
      <c r="C24" s="47" t="str">
        <f t="array" ref="C24">IFERROR(INDEX(DétailsFacture[],SMALL(IF(DétailsFacture[N° de facture]=plgFacture,ROW(DétailsFacture[])-ROW(DétailsFacture[#Headers])), ROW(16:16)), MATCH($C$8, DétailsFacture[#Headers], 0)),"")</f>
        <v/>
      </c>
      <c r="D24" s="48" t="str">
        <f t="array" ref="D24">IFERROR(INDEX(DétailsFacture[],SMALL(IF(DétailsFacture[N° de facture]=plgFacture,ROW(DétailsFacture[])-ROW(DétailsFacture[#Headers])), ROW(16:16)), MATCH($D$8, DétailsFacture[#Headers], 0)),"")</f>
        <v/>
      </c>
      <c r="E24" s="56" t="str">
        <f t="array" ref="E24">IFERROR(INDEX(DétailsFacture[],SMALL(IF(DétailsFacture[N° de facture]=plgFacture,ROW(DétailsFacture[])-ROW(DétailsFacture[#Headers])), ROW(16:16)), MATCH($E$8, DétailsFacture[#Headers], 0)),"")</f>
        <v/>
      </c>
      <c r="F24" s="56" t="str">
        <f t="array" ref="F24">IFERROR(INDEX(DétailsFacture[],SMALL(IF(DétailsFacture[N° de facture]=plgFacture,ROW(DétailsFacture[])-ROW(DétailsFacture[#Headers])), ROW(16:16)), MATCH($F$8, DétailsFacture[#Headers], 0)),"")</f>
        <v/>
      </c>
      <c r="G24" s="57" t="str">
        <f t="shared" si="0"/>
        <v/>
      </c>
    </row>
    <row r="25" spans="2:7" s="3" customFormat="1" ht="33.950000000000003" customHeight="1">
      <c r="B25" s="46" t="str">
        <f t="array" ref="B25">IFERROR(INDEX(DétailsFacture[],SMALL(IF(DétailsFacture[N° de facture]=plgFacture,ROW(DétailsFacture[])-ROW(DétailsFacture[#Headers])), ROW(17:17)), MATCH($B$8, DétailsFacture[#Headers], 0)),"")</f>
        <v/>
      </c>
      <c r="C25" s="47" t="str">
        <f t="array" ref="C25">IFERROR(INDEX(DétailsFacture[],SMALL(IF(DétailsFacture[N° de facture]=plgFacture,ROW(DétailsFacture[])-ROW(DétailsFacture[#Headers])), ROW(17:17)), MATCH($C$8, DétailsFacture[#Headers], 0)),"")</f>
        <v/>
      </c>
      <c r="D25" s="48" t="str">
        <f t="array" ref="D25">IFERROR(INDEX(DétailsFacture[],SMALL(IF(DétailsFacture[N° de facture]=plgFacture,ROW(DétailsFacture[])-ROW(DétailsFacture[#Headers])), ROW(17:17)), MATCH($D$8, DétailsFacture[#Headers], 0)),"")</f>
        <v/>
      </c>
      <c r="E25" s="56" t="str">
        <f t="array" ref="E25">IFERROR(INDEX(DétailsFacture[],SMALL(IF(DétailsFacture[N° de facture]=plgFacture,ROW(DétailsFacture[])-ROW(DétailsFacture[#Headers])), ROW(17:17)), MATCH($E$8, DétailsFacture[#Headers], 0)),"")</f>
        <v/>
      </c>
      <c r="F25" s="56" t="str">
        <f t="array" ref="F25">IFERROR(INDEX(DétailsFacture[],SMALL(IF(DétailsFacture[N° de facture]=plgFacture,ROW(DétailsFacture[])-ROW(DétailsFacture[#Headers])), ROW(17:17)), MATCH($F$8, DétailsFacture[#Headers], 0)),"")</f>
        <v/>
      </c>
      <c r="G25" s="57" t="str">
        <f t="shared" si="0"/>
        <v/>
      </c>
    </row>
    <row r="26" spans="2:7" s="3" customFormat="1" ht="33.950000000000003" customHeight="1">
      <c r="B26" s="46" t="str">
        <f t="array" ref="B26">IFERROR(INDEX(DétailsFacture[],SMALL(IF(DétailsFacture[N° de facture]=plgFacture,ROW(DétailsFacture[])-ROW(DétailsFacture[#Headers])), ROW(18:18)), MATCH($B$8, DétailsFacture[#Headers], 0)),"")</f>
        <v/>
      </c>
      <c r="C26" s="47" t="str">
        <f t="array" ref="C26">IFERROR(INDEX(DétailsFacture[],SMALL(IF(DétailsFacture[N° de facture]=plgFacture,ROW(DétailsFacture[])-ROW(DétailsFacture[#Headers])), ROW(18:18)), MATCH($C$8, DétailsFacture[#Headers], 0)),"")</f>
        <v/>
      </c>
      <c r="D26" s="48" t="str">
        <f t="array" ref="D26">IFERROR(INDEX(DétailsFacture[],SMALL(IF(DétailsFacture[N° de facture]=plgFacture,ROW(DétailsFacture[])-ROW(DétailsFacture[#Headers])), ROW(18:18)), MATCH($D$8, DétailsFacture[#Headers], 0)),"")</f>
        <v/>
      </c>
      <c r="E26" s="56" t="str">
        <f t="array" ref="E26">IFERROR(INDEX(DétailsFacture[],SMALL(IF(DétailsFacture[N° de facture]=plgFacture,ROW(DétailsFacture[])-ROW(DétailsFacture[#Headers])), ROW(18:18)), MATCH($E$8, DétailsFacture[#Headers], 0)),"")</f>
        <v/>
      </c>
      <c r="F26" s="56" t="str">
        <f t="array" ref="F26">IFERROR(INDEX(DétailsFacture[],SMALL(IF(DétailsFacture[N° de facture]=plgFacture,ROW(DétailsFacture[])-ROW(DétailsFacture[#Headers])), ROW(18:18)), MATCH($F$8, DétailsFacture[#Headers], 0)),"")</f>
        <v/>
      </c>
      <c r="G26" s="57" t="str">
        <f t="shared" si="0"/>
        <v/>
      </c>
    </row>
    <row r="27" spans="2:7" s="3" customFormat="1" ht="33.950000000000003" customHeight="1">
      <c r="B27" s="46" t="str">
        <f t="array" ref="B27">IFERROR(INDEX(DétailsFacture[],SMALL(IF(DétailsFacture[N° de facture]=plgFacture,ROW(DétailsFacture[])-ROW(DétailsFacture[#Headers])), ROW(19:19)), MATCH($B$8, DétailsFacture[#Headers], 0)),"")</f>
        <v/>
      </c>
      <c r="C27" s="47" t="str">
        <f t="array" ref="C27">IFERROR(INDEX(DétailsFacture[],SMALL(IF(DétailsFacture[N° de facture]=plgFacture,ROW(DétailsFacture[])-ROW(DétailsFacture[#Headers])), ROW(19:19)), MATCH($C$8, DétailsFacture[#Headers], 0)),"")</f>
        <v/>
      </c>
      <c r="D27" s="48" t="str">
        <f t="array" ref="D27">IFERROR(INDEX(DétailsFacture[],SMALL(IF(DétailsFacture[N° de facture]=plgFacture,ROW(DétailsFacture[])-ROW(DétailsFacture[#Headers])), ROW(19:19)), MATCH($D$8, DétailsFacture[#Headers], 0)),"")</f>
        <v/>
      </c>
      <c r="E27" s="56" t="str">
        <f t="array" ref="E27">IFERROR(INDEX(DétailsFacture[],SMALL(IF(DétailsFacture[N° de facture]=plgFacture,ROW(DétailsFacture[])-ROW(DétailsFacture[#Headers])), ROW(19:19)), MATCH($E$8, DétailsFacture[#Headers], 0)),"")</f>
        <v/>
      </c>
      <c r="F27" s="56" t="str">
        <f t="array" ref="F27">IFERROR(INDEX(DétailsFacture[],SMALL(IF(DétailsFacture[N° de facture]=plgFacture,ROW(DétailsFacture[])-ROW(DétailsFacture[#Headers])), ROW(19:19)), MATCH($F$8, DétailsFacture[#Headers], 0)),"")</f>
        <v/>
      </c>
      <c r="G27" s="57" t="str">
        <f t="shared" si="0"/>
        <v/>
      </c>
    </row>
    <row r="28" spans="2:7" s="3" customFormat="1" ht="33.950000000000003" customHeight="1">
      <c r="B28" s="46" t="str">
        <f t="array" ref="B28">IFERROR(INDEX(DétailsFacture[],SMALL(IF(DétailsFacture[N° de facture]=plgFacture,ROW(DétailsFacture[])-ROW(DétailsFacture[#Headers])), ROW(20:20)), MATCH($B$8, DétailsFacture[#Headers], 0)),"")</f>
        <v/>
      </c>
      <c r="C28" s="47" t="str">
        <f t="array" ref="C28">IFERROR(INDEX(DétailsFacture[],SMALL(IF(DétailsFacture[N° de facture]=plgFacture,ROW(DétailsFacture[])-ROW(DétailsFacture[#Headers])), ROW(20:20)), MATCH($C$8, DétailsFacture[#Headers], 0)),"")</f>
        <v/>
      </c>
      <c r="D28" s="48" t="str">
        <f t="array" ref="D28">IFERROR(INDEX(DétailsFacture[],SMALL(IF(DétailsFacture[N° de facture]=plgFacture,ROW(DétailsFacture[])-ROW(DétailsFacture[#Headers])), ROW(20:20)), MATCH($D$8, DétailsFacture[#Headers], 0)),"")</f>
        <v/>
      </c>
      <c r="E28" s="56" t="str">
        <f t="array" ref="E28">IFERROR(INDEX(DétailsFacture[],SMALL(IF(DétailsFacture[N° de facture]=plgFacture,ROW(DétailsFacture[])-ROW(DétailsFacture[#Headers])), ROW(20:20)), MATCH($E$8, DétailsFacture[#Headers], 0)),"")</f>
        <v/>
      </c>
      <c r="F28" s="56" t="str">
        <f t="array" ref="F28">IFERROR(INDEX(DétailsFacture[],SMALL(IF(DétailsFacture[N° de facture]=plgFacture,ROW(DétailsFacture[])-ROW(DétailsFacture[#Headers])), ROW(20:20)), MATCH($F$8, DétailsFacture[#Headers], 0)),"")</f>
        <v/>
      </c>
      <c r="G28" s="57" t="str">
        <f t="shared" si="0"/>
        <v/>
      </c>
    </row>
    <row r="29" spans="2:7" s="3" customFormat="1" ht="33.950000000000003" customHeight="1">
      <c r="B29" s="46" t="str">
        <f t="array" ref="B29">IFERROR(INDEX(DétailsFacture[],SMALL(IF(DétailsFacture[N° de facture]=plgFacture,ROW(DétailsFacture[])-ROW(DétailsFacture[#Headers])), ROW(21:21)), MATCH($B$8, DétailsFacture[#Headers], 0)),"")</f>
        <v/>
      </c>
      <c r="C29" s="47" t="str">
        <f t="array" ref="C29">IFERROR(INDEX(DétailsFacture[],SMALL(IF(DétailsFacture[N° de facture]=plgFacture,ROW(DétailsFacture[])-ROW(DétailsFacture[#Headers])), ROW(21:21)), MATCH($C$8, DétailsFacture[#Headers], 0)),"")</f>
        <v/>
      </c>
      <c r="D29" s="48" t="str">
        <f t="array" ref="D29">IFERROR(INDEX(DétailsFacture[],SMALL(IF(DétailsFacture[N° de facture]=plgFacture,ROW(DétailsFacture[])-ROW(DétailsFacture[#Headers])), ROW(21:21)), MATCH($D$8, DétailsFacture[#Headers], 0)),"")</f>
        <v/>
      </c>
      <c r="E29" s="56" t="str">
        <f t="array" ref="E29">IFERROR(INDEX(DétailsFacture[],SMALL(IF(DétailsFacture[N° de facture]=plgFacture,ROW(DétailsFacture[])-ROW(DétailsFacture[#Headers])), ROW(21:21)), MATCH($E$8, DétailsFacture[#Headers], 0)),"")</f>
        <v/>
      </c>
      <c r="F29" s="56" t="str">
        <f t="array" ref="F29">IFERROR(INDEX(DétailsFacture[],SMALL(IF(DétailsFacture[N° de facture]=plgFacture,ROW(DétailsFacture[])-ROW(DétailsFacture[#Headers])), ROW(21:21)), MATCH($F$8, DétailsFacture[#Headers], 0)),"")</f>
        <v/>
      </c>
      <c r="G29" s="57" t="str">
        <f t="shared" si="0"/>
        <v/>
      </c>
    </row>
    <row r="30" spans="2:7" s="3" customFormat="1" ht="33.950000000000003" customHeight="1">
      <c r="B30" s="46" t="str">
        <f t="array" ref="B30">IFERROR(INDEX(DétailsFacture[],SMALL(IF(DétailsFacture[N° de facture]=plgFacture,ROW(DétailsFacture[])-ROW(DétailsFacture[#Headers])), ROW(22:22)), MATCH($B$8, DétailsFacture[#Headers], 0)),"")</f>
        <v/>
      </c>
      <c r="C30" s="47" t="str">
        <f t="array" ref="C30">IFERROR(INDEX(DétailsFacture[],SMALL(IF(DétailsFacture[N° de facture]=plgFacture,ROW(DétailsFacture[])-ROW(DétailsFacture[#Headers])), ROW(22:22)), MATCH($C$8, DétailsFacture[#Headers], 0)),"")</f>
        <v/>
      </c>
      <c r="D30" s="48" t="str">
        <f t="array" ref="D30">IFERROR(INDEX(DétailsFacture[],SMALL(IF(DétailsFacture[N° de facture]=plgFacture,ROW(DétailsFacture[])-ROW(DétailsFacture[#Headers])), ROW(22:22)), MATCH($D$8, DétailsFacture[#Headers], 0)),"")</f>
        <v/>
      </c>
      <c r="E30" s="56" t="str">
        <f t="array" ref="E30">IFERROR(INDEX(DétailsFacture[],SMALL(IF(DétailsFacture[N° de facture]=plgFacture,ROW(DétailsFacture[])-ROW(DétailsFacture[#Headers])), ROW(22:22)), MATCH($E$8, DétailsFacture[#Headers], 0)),"")</f>
        <v/>
      </c>
      <c r="F30" s="56" t="str">
        <f t="array" ref="F30">IFERROR(INDEX(DétailsFacture[],SMALL(IF(DétailsFacture[N° de facture]=plgFacture,ROW(DétailsFacture[])-ROW(DétailsFacture[#Headers])), ROW(22:22)), MATCH($F$8, DétailsFacture[#Headers], 0)),"")</f>
        <v/>
      </c>
      <c r="G30" s="57" t="str">
        <f t="shared" si="0"/>
        <v/>
      </c>
    </row>
    <row r="31" spans="2:7" s="3" customFormat="1" ht="33.950000000000003" customHeight="1">
      <c r="B31" s="46" t="str">
        <f t="array" ref="B31">IFERROR(INDEX(DétailsFacture[],SMALL(IF(DétailsFacture[N° de facture]=plgFacture,ROW(DétailsFacture[])-ROW(DétailsFacture[#Headers])), ROW(23:23)), MATCH($B$8, DétailsFacture[#Headers], 0)),"")</f>
        <v/>
      </c>
      <c r="C31" s="47" t="str">
        <f t="array" ref="C31">IFERROR(INDEX(DétailsFacture[],SMALL(IF(DétailsFacture[N° de facture]=plgFacture,ROW(DétailsFacture[])-ROW(DétailsFacture[#Headers])), ROW(23:23)), MATCH($C$8, DétailsFacture[#Headers], 0)),"")</f>
        <v/>
      </c>
      <c r="D31" s="48" t="str">
        <f t="array" ref="D31">IFERROR(INDEX(DétailsFacture[],SMALL(IF(DétailsFacture[N° de facture]=plgFacture,ROW(DétailsFacture[])-ROW(DétailsFacture[#Headers])), ROW(23:23)), MATCH($D$8, DétailsFacture[#Headers], 0)),"")</f>
        <v/>
      </c>
      <c r="E31" s="56" t="str">
        <f t="array" ref="E31">IFERROR(INDEX(DétailsFacture[],SMALL(IF(DétailsFacture[N° de facture]=plgFacture,ROW(DétailsFacture[])-ROW(DétailsFacture[#Headers])), ROW(23:23)), MATCH($E$8, DétailsFacture[#Headers], 0)),"")</f>
        <v/>
      </c>
      <c r="F31" s="56" t="str">
        <f t="array" ref="F31">IFERROR(INDEX(DétailsFacture[],SMALL(IF(DétailsFacture[N° de facture]=plgFacture,ROW(DétailsFacture[])-ROW(DétailsFacture[#Headers])), ROW(23:23)), MATCH($F$8, DétailsFacture[#Headers], 0)),"")</f>
        <v/>
      </c>
      <c r="G31" s="57" t="str">
        <f t="shared" si="0"/>
        <v/>
      </c>
    </row>
    <row r="32" spans="2:7" s="3" customFormat="1" ht="33.950000000000003" customHeight="1">
      <c r="B32" s="46" t="str">
        <f t="array" ref="B32">IFERROR(INDEX(DétailsFacture[],SMALL(IF(DétailsFacture[N° de facture]=plgFacture,ROW(DétailsFacture[])-ROW(DétailsFacture[#Headers])), ROW(24:24)), MATCH($B$8, DétailsFacture[#Headers], 0)),"")</f>
        <v/>
      </c>
      <c r="C32" s="47" t="str">
        <f t="array" ref="C32">IFERROR(INDEX(DétailsFacture[],SMALL(IF(DétailsFacture[N° de facture]=plgFacture,ROW(DétailsFacture[])-ROW(DétailsFacture[#Headers])), ROW(24:24)), MATCH($C$8, DétailsFacture[#Headers], 0)),"")</f>
        <v/>
      </c>
      <c r="D32" s="48" t="str">
        <f t="array" ref="D32">IFERROR(INDEX(DétailsFacture[],SMALL(IF(DétailsFacture[N° de facture]=plgFacture,ROW(DétailsFacture[])-ROW(DétailsFacture[#Headers])), ROW(24:24)), MATCH($D$8, DétailsFacture[#Headers], 0)),"")</f>
        <v/>
      </c>
      <c r="E32" s="56" t="str">
        <f t="array" ref="E32">IFERROR(INDEX(DétailsFacture[],SMALL(IF(DétailsFacture[N° de facture]=plgFacture,ROW(DétailsFacture[])-ROW(DétailsFacture[#Headers])), ROW(24:24)), MATCH($E$8, DétailsFacture[#Headers], 0)),"")</f>
        <v/>
      </c>
      <c r="F32" s="56" t="str">
        <f t="array" ref="F32">IFERROR(INDEX(DétailsFacture[],SMALL(IF(DétailsFacture[N° de facture]=plgFacture,ROW(DétailsFacture[])-ROW(DétailsFacture[#Headers])), ROW(24:24)), MATCH($F$8, DétailsFacture[#Headers], 0)),"")</f>
        <v/>
      </c>
      <c r="G32" s="57" t="str">
        <f t="shared" si="0"/>
        <v/>
      </c>
    </row>
    <row r="33" spans="2:7" s="3" customFormat="1" ht="33.950000000000003" customHeight="1">
      <c r="B33" s="46" t="str">
        <f t="array" ref="B33">IFERROR(INDEX(DétailsFacture[],SMALL(IF(DétailsFacture[N° de facture]=plgFacture,ROW(DétailsFacture[])-ROW(DétailsFacture[#Headers])), ROW(25:25)), MATCH($B$8, DétailsFacture[#Headers], 0)),"")</f>
        <v/>
      </c>
      <c r="C33" s="47" t="str">
        <f t="array" ref="C33">IFERROR(INDEX(DétailsFacture[],SMALL(IF(DétailsFacture[N° de facture]=plgFacture,ROW(DétailsFacture[])-ROW(DétailsFacture[#Headers])), ROW(25:25)), MATCH($C$8, DétailsFacture[#Headers], 0)),"")</f>
        <v/>
      </c>
      <c r="D33" s="48" t="str">
        <f t="array" ref="D33">IFERROR(INDEX(DétailsFacture[],SMALL(IF(DétailsFacture[N° de facture]=plgFacture,ROW(DétailsFacture[])-ROW(DétailsFacture[#Headers])), ROW(25:25)), MATCH($D$8, DétailsFacture[#Headers], 0)),"")</f>
        <v/>
      </c>
      <c r="E33" s="56" t="str">
        <f t="array" ref="E33">IFERROR(INDEX(DétailsFacture[],SMALL(IF(DétailsFacture[N° de facture]=plgFacture,ROW(DétailsFacture[])-ROW(DétailsFacture[#Headers])), ROW(25:25)), MATCH($E$8, DétailsFacture[#Headers], 0)),"")</f>
        <v/>
      </c>
      <c r="F33" s="56" t="str">
        <f t="array" ref="F33">IFERROR(INDEX(DétailsFacture[],SMALL(IF(DétailsFacture[N° de facture]=plgFacture,ROW(DétailsFacture[])-ROW(DétailsFacture[#Headers])), ROW(25:25)), MATCH($F$8, DétailsFacture[#Headers], 0)),"")</f>
        <v/>
      </c>
      <c r="G33" s="57" t="str">
        <f t="shared" si="0"/>
        <v/>
      </c>
    </row>
    <row r="34" spans="2:7" s="3" customFormat="1" ht="33.950000000000003" customHeight="1">
      <c r="B34" s="58"/>
      <c r="C34" s="58"/>
      <c r="D34" s="59"/>
      <c r="E34" s="59"/>
      <c r="F34" s="60" t="s">
        <v>18</v>
      </c>
      <c r="G34" s="61">
        <f>SUM(FactureProjet[Prix])</f>
        <v>5612</v>
      </c>
    </row>
    <row r="35" spans="2:7" s="3" customFormat="1" ht="33.950000000000003" customHeight="1">
      <c r="B35" s="58"/>
      <c r="C35" s="58"/>
      <c r="D35" s="59"/>
      <c r="E35" s="59"/>
      <c r="F35" s="60" t="s">
        <v>19</v>
      </c>
      <c r="G35" s="62">
        <f>VLOOKUP(plgFacture,FacturesPrincipal[],5)</f>
        <v>8.7499999999999994E-2</v>
      </c>
    </row>
    <row r="36" spans="2:7" s="3" customFormat="1" ht="33.950000000000003" customHeight="1">
      <c r="B36" s="58"/>
      <c r="C36" s="58"/>
      <c r="D36" s="59"/>
      <c r="E36" s="59"/>
      <c r="F36" s="60" t="s">
        <v>20</v>
      </c>
      <c r="G36" s="63">
        <f>G34*G35</f>
        <v>491.04999999999995</v>
      </c>
    </row>
    <row r="37" spans="2:7" s="3" customFormat="1" ht="33.950000000000003" customHeight="1">
      <c r="B37" s="58"/>
      <c r="C37" s="64"/>
      <c r="D37" s="58"/>
      <c r="E37" s="58"/>
      <c r="F37" s="60" t="s">
        <v>21</v>
      </c>
      <c r="G37" s="63">
        <f>VLOOKUP(plgFacture,FacturesPrincipal[],6)</f>
        <v>25</v>
      </c>
    </row>
    <row r="38" spans="2:7" s="3" customFormat="1" ht="33.950000000000003" customHeight="1">
      <c r="B38" s="65" t="str">
        <f>"Veuillez libeller tous les chèques à l’ordre de "&amp;NomSociété&amp;"."</f>
        <v>Veuillez libeller tous les chèques à l’ordre de Wizards &amp; Dice.</v>
      </c>
      <c r="C38" s="65"/>
      <c r="D38" s="65"/>
      <c r="E38" s="66"/>
      <c r="F38" s="67" t="s">
        <v>22</v>
      </c>
      <c r="G38" s="63">
        <f>VLOOKUP(plgFacture,FacturesPrincipal[],7)</f>
        <v>25</v>
      </c>
    </row>
    <row r="39" spans="2:7" ht="33.950000000000003" customHeight="1" thickTop="1">
      <c r="B39" s="68" t="s">
        <v>23</v>
      </c>
      <c r="C39" s="68"/>
      <c r="D39" s="68"/>
      <c r="E39" s="69"/>
      <c r="F39" s="70" t="s">
        <v>24</v>
      </c>
      <c r="G39" s="71">
        <f>(G34+G36+G37)-G38</f>
        <v>6103.05</v>
      </c>
    </row>
  </sheetData>
  <sheetProtection sheet="1" objects="1" scenarios="1" formatCells="0" formatColumns="0" formatRows="0" selectLockedCells="1"/>
  <mergeCells count="11">
    <mergeCell ref="B39:E39"/>
    <mergeCell ref="B38:E38"/>
    <mergeCell ref="D4:E4"/>
    <mergeCell ref="D5:E5"/>
    <mergeCell ref="D6:E6"/>
    <mergeCell ref="D2:E2"/>
    <mergeCell ref="D3:E3"/>
    <mergeCell ref="F2:G2"/>
    <mergeCell ref="F3:G3"/>
    <mergeCell ref="B2:C2"/>
    <mergeCell ref="B3:C3"/>
  </mergeCells>
  <phoneticPr fontId="2" type="noConversion"/>
  <conditionalFormatting sqref="F34:F38 B9:F33">
    <cfRule type="expression" dxfId="80" priority="7">
      <formula>MOD(ROW(),2)=0</formula>
    </cfRule>
  </conditionalFormatting>
  <conditionalFormatting sqref="G9:G33">
    <cfRule type="expression" dxfId="79" priority="4">
      <formula>MOD(ROW(),2)=0</formula>
    </cfRule>
    <cfRule type="expression" dxfId="78" priority="5">
      <formula>MOD(ROW(),2)=1</formula>
    </cfRule>
  </conditionalFormatting>
  <conditionalFormatting sqref="G34:G38">
    <cfRule type="expression" dxfId="77" priority="1">
      <formula>MOD(ROW(),2)=1</formula>
    </cfRule>
    <cfRule type="expression" dxfId="76" priority="2">
      <formula>MOD(ROW(),2)=0</formula>
    </cfRule>
  </conditionalFormatting>
  <dataValidations count="1">
    <dataValidation type="list" allowBlank="1" showInputMessage="1" showErrorMessage="1" errorTitle="Données non valides" error="Sélectionnez un numéro de facture dans cette liste. Si votre facture n’apparaît pas, vérifiez la feuille de calcul nommée Factures – Principal." sqref="G4" xr:uid="{00000000-0002-0000-0000-000000000000}">
      <formula1>No_Facture</formula1>
    </dataValidation>
  </dataValidations>
  <hyperlinks>
    <hyperlink ref="F2:G2" r:id="rId1" display="wizardsndice@outlook.com" xr:uid="{7EFB6D99-4EDD-4DDB-9B73-088F3F8FCB36}"/>
    <hyperlink ref="F3:G3" r:id="rId2" display="www.WizardsnDice.fr" xr:uid="{59363673-0D95-4E45-A0DA-C3F30C77AA99}"/>
  </hyperlinks>
  <pageMargins left="0.7" right="0.7" top="0.75" bottom="0.75" header="0.3" footer="0.3"/>
  <pageSetup paperSize="9" fitToHeight="0" orientation="portrait"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rgb="FFD25913"/>
    <pageSetUpPr autoPageBreaks="0" fitToPage="1"/>
  </sheetPr>
  <dimension ref="A1:L7"/>
  <sheetViews>
    <sheetView showGridLines="0" zoomScaleNormal="100" workbookViewId="0">
      <selection activeCell="B9" sqref="B9"/>
    </sheetView>
  </sheetViews>
  <sheetFormatPr defaultColWidth="9" defaultRowHeight="33.950000000000003" customHeight="1"/>
  <cols>
    <col min="1" max="1" width="2.85546875" style="16" customWidth="1"/>
    <col min="2" max="2" width="16.5703125" customWidth="1"/>
    <col min="3" max="3" width="24.5703125" bestFit="1" customWidth="1"/>
    <col min="4" max="4" width="24.7109375" style="14" customWidth="1"/>
    <col min="5" max="5" width="22.28515625" style="14" customWidth="1"/>
    <col min="6" max="6" width="26.28515625" style="14" customWidth="1"/>
    <col min="7" max="7" width="17.28515625" style="14" customWidth="1"/>
    <col min="8" max="8" width="15.42578125" style="18" customWidth="1"/>
    <col min="9" max="9" width="15.7109375" style="15" customWidth="1"/>
    <col min="10" max="10" width="14.7109375" style="16" customWidth="1"/>
    <col min="11" max="11" width="22.5703125" style="16" customWidth="1"/>
    <col min="12" max="12" width="15.28515625" style="17" customWidth="1"/>
    <col min="13" max="13" width="2.85546875" customWidth="1"/>
  </cols>
  <sheetData>
    <row r="1" spans="2:12" ht="30.95" customHeight="1"/>
    <row r="2" spans="2:12" ht="29.1" customHeight="1">
      <c r="B2" s="87"/>
      <c r="C2" s="88" t="s">
        <v>25</v>
      </c>
      <c r="D2" s="89"/>
      <c r="E2" s="89"/>
      <c r="F2" s="89"/>
      <c r="G2" s="89"/>
      <c r="H2" s="90"/>
      <c r="I2" s="91"/>
      <c r="J2" s="92"/>
      <c r="K2" s="92"/>
      <c r="L2" s="93"/>
    </row>
    <row r="3" spans="2:12" s="13" customFormat="1" ht="24" customHeight="1">
      <c r="B3" s="72" t="s">
        <v>26</v>
      </c>
      <c r="C3" s="73" t="s">
        <v>27</v>
      </c>
      <c r="D3" s="73" t="s">
        <v>28</v>
      </c>
      <c r="E3" s="73" t="s">
        <v>29</v>
      </c>
      <c r="F3" s="73" t="s">
        <v>30</v>
      </c>
      <c r="G3" s="73" t="s">
        <v>31</v>
      </c>
      <c r="H3" s="73" t="s">
        <v>32</v>
      </c>
      <c r="I3" s="73" t="s">
        <v>33</v>
      </c>
      <c r="J3" s="73" t="s">
        <v>34</v>
      </c>
      <c r="K3" s="74" t="s">
        <v>35</v>
      </c>
      <c r="L3" s="73" t="s">
        <v>36</v>
      </c>
    </row>
    <row r="4" spans="2:12" ht="33.950000000000003" customHeight="1">
      <c r="B4" s="121" t="str">
        <f t="shared" ref="B4:B5" si="0">C4&amp; " - "&amp;D4</f>
        <v xml:space="preserve">1 - Tailspin Toys </v>
      </c>
      <c r="C4" s="122">
        <v>1</v>
      </c>
      <c r="D4" s="112" t="s">
        <v>37</v>
      </c>
      <c r="E4" s="112" t="s">
        <v>38</v>
      </c>
      <c r="F4" s="112" t="s">
        <v>39</v>
      </c>
      <c r="G4" s="112" t="s">
        <v>40</v>
      </c>
      <c r="H4" s="123" t="s">
        <v>41</v>
      </c>
      <c r="I4" s="101" t="s">
        <v>42</v>
      </c>
      <c r="J4" s="124" t="s">
        <v>43</v>
      </c>
      <c r="K4" s="125" t="s">
        <v>44</v>
      </c>
      <c r="L4" s="124" t="s">
        <v>45</v>
      </c>
    </row>
    <row r="5" spans="2:12" ht="33.950000000000003" customHeight="1">
      <c r="B5" s="75" t="str">
        <f t="shared" si="0"/>
        <v>2 - Contoso, Ltd</v>
      </c>
      <c r="C5" s="76">
        <v>2</v>
      </c>
      <c r="D5" s="77" t="s">
        <v>46</v>
      </c>
      <c r="E5" s="77" t="s">
        <v>47</v>
      </c>
      <c r="F5" s="77" t="s">
        <v>48</v>
      </c>
      <c r="G5" s="77" t="s">
        <v>49</v>
      </c>
      <c r="H5" s="72" t="s">
        <v>50</v>
      </c>
      <c r="I5" s="78" t="s">
        <v>51</v>
      </c>
      <c r="J5" s="79" t="s">
        <v>52</v>
      </c>
      <c r="K5" s="80" t="s">
        <v>53</v>
      </c>
      <c r="L5" s="79" t="s">
        <v>54</v>
      </c>
    </row>
    <row r="6" spans="2:12" ht="33.950000000000003" customHeight="1">
      <c r="B6" s="121" t="str">
        <f>C6&amp; " - "&amp;D6</f>
        <v>3 - Raven, Ltd</v>
      </c>
      <c r="C6" s="122">
        <v>3</v>
      </c>
      <c r="D6" s="112" t="s">
        <v>55</v>
      </c>
      <c r="E6" s="112" t="s">
        <v>56</v>
      </c>
      <c r="F6" s="112" t="s">
        <v>57</v>
      </c>
      <c r="G6" s="112" t="s">
        <v>58</v>
      </c>
      <c r="H6" s="123" t="s">
        <v>59</v>
      </c>
      <c r="I6" s="101">
        <v>36000</v>
      </c>
      <c r="J6" s="124" t="s">
        <v>60</v>
      </c>
      <c r="K6" s="125" t="s">
        <v>61</v>
      </c>
      <c r="L6" s="124" t="s">
        <v>62</v>
      </c>
    </row>
    <row r="7" spans="2:12" ht="33.950000000000003" customHeight="1">
      <c r="B7" s="81" t="s">
        <v>63</v>
      </c>
      <c r="C7" s="82" t="str">
        <f>"Total des clients: "&amp;SUBTOTAL(103,ListeClients[Numéro de l’entreprise])</f>
        <v>Total des clients: 3</v>
      </c>
      <c r="D7" s="83"/>
      <c r="E7" s="83"/>
      <c r="F7" s="83"/>
      <c r="G7" s="83"/>
      <c r="H7" s="84"/>
      <c r="I7" s="85"/>
      <c r="J7" s="86"/>
      <c r="K7" s="85"/>
      <c r="L7" s="86"/>
    </row>
  </sheetData>
  <sheetProtection formatCells="0" formatColumns="0" formatRows="0" insertColumns="0" insertRows="0" insertHyperlinks="0" deleteColumns="0" deleteRows="0" selectLockedCells="1" sort="0" autoFilter="0" pivotTables="0"/>
  <conditionalFormatting sqref="C4:C6">
    <cfRule type="duplicateValues" dxfId="67" priority="53"/>
  </conditionalFormatting>
  <conditionalFormatting sqref="D4:D6">
    <cfRule type="duplicateValues" dxfId="66" priority="55"/>
  </conditionalFormatting>
  <hyperlinks>
    <hyperlink ref="K4" r:id="rId1" xr:uid="{00000000-0004-0000-0100-000000000000}"/>
    <hyperlink ref="K5" r:id="rId2" xr:uid="{62AA7524-73B9-4800-822D-DC78A9056B57}"/>
    <hyperlink ref="K6" r:id="rId3" xr:uid="{4B38E5C2-AE41-4AB3-891F-A322C02EC31C}"/>
  </hyperlinks>
  <pageMargins left="0.7" right="0.7" top="0.75" bottom="0.75" header="0.3" footer="0.3"/>
  <pageSetup paperSize="9" fitToHeight="0" orientation="portrait" r:id="rId4"/>
  <ignoredErrors>
    <ignoredError sqref="I4:I5" numberStoredAsText="1"/>
  </ignoredErrors>
  <drawing r:id="rId5"/>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tabColor rgb="FFD25913"/>
    <pageSetUpPr autoPageBreaks="0" fitToPage="1"/>
  </sheetPr>
  <dimension ref="A1:K7"/>
  <sheetViews>
    <sheetView showGridLines="0" zoomScaleNormal="100" workbookViewId="0">
      <selection activeCell="C2" sqref="C2"/>
    </sheetView>
  </sheetViews>
  <sheetFormatPr defaultColWidth="9" defaultRowHeight="33.950000000000003" customHeight="1"/>
  <cols>
    <col min="1" max="1" width="2.85546875" customWidth="1"/>
    <col min="2" max="2" width="16.5703125" customWidth="1"/>
    <col min="3" max="3" width="20.7109375" customWidth="1"/>
    <col min="4" max="4" width="21" customWidth="1"/>
    <col min="5" max="5" width="25.85546875" customWidth="1"/>
    <col min="6" max="6" width="16.42578125" style="1" customWidth="1"/>
    <col min="7" max="7" width="11.42578125" style="1" customWidth="1"/>
    <col min="8" max="8" width="13.5703125" style="1" customWidth="1"/>
    <col min="9" max="9" width="17.85546875" style="1" customWidth="1"/>
    <col min="10" max="10" width="20.5703125" style="1" customWidth="1"/>
    <col min="11" max="11" width="29.85546875" customWidth="1"/>
    <col min="12" max="12" width="2.85546875" customWidth="1"/>
  </cols>
  <sheetData>
    <row r="1" spans="1:11" ht="30.95" customHeight="1">
      <c r="A1" s="16"/>
      <c r="F1" s="24"/>
      <c r="G1" s="24"/>
      <c r="H1" s="24"/>
      <c r="I1" s="24"/>
      <c r="J1" s="24"/>
    </row>
    <row r="2" spans="1:11" ht="29.1" customHeight="1">
      <c r="B2" s="88" t="s">
        <v>64</v>
      </c>
      <c r="F2" s="24"/>
      <c r="G2" s="24"/>
      <c r="H2" s="24"/>
      <c r="I2" s="24"/>
      <c r="J2" s="24"/>
    </row>
    <row r="3" spans="1:11" ht="24" customHeight="1">
      <c r="B3" s="73" t="s">
        <v>65</v>
      </c>
      <c r="C3" s="73" t="s">
        <v>66</v>
      </c>
      <c r="D3" s="73" t="s">
        <v>67</v>
      </c>
      <c r="E3" s="73" t="s">
        <v>68</v>
      </c>
      <c r="F3" s="73" t="s">
        <v>69</v>
      </c>
      <c r="G3" s="73" t="s">
        <v>21</v>
      </c>
      <c r="H3" s="73" t="s">
        <v>70</v>
      </c>
      <c r="I3" s="73" t="s">
        <v>71</v>
      </c>
      <c r="J3" s="73" t="s">
        <v>72</v>
      </c>
      <c r="K3" s="73" t="s">
        <v>73</v>
      </c>
    </row>
    <row r="4" spans="1:11" ht="33.950000000000003" customHeight="1">
      <c r="B4" s="108" t="s">
        <v>74</v>
      </c>
      <c r="C4" s="109" t="s">
        <v>75</v>
      </c>
      <c r="D4" s="110">
        <f ca="1">TODAY()</f>
        <v>45702</v>
      </c>
      <c r="E4" s="101" t="str">
        <f>SUBSTITUTE(FacturesPrincipal[[#This Row],[N° de facture]], "0", "Projet ")</f>
        <v>Projet 1</v>
      </c>
      <c r="F4" s="111">
        <v>8.7499999999999994E-2</v>
      </c>
      <c r="G4" s="103">
        <v>100</v>
      </c>
      <c r="H4" s="103">
        <v>100</v>
      </c>
      <c r="I4" s="103">
        <f>SUMIF(DétailsFacture[N° de facture],"="&amp;FacturesPrincipal[[#This Row],[N° de facture]],DétailsFacture[Total])</f>
        <v>5200</v>
      </c>
      <c r="J4" s="103">
        <f>(FacturesPrincipal[[#This Row],[Total détaillé]]*(1+FacturesPrincipal[[#This Row],[Taux de TVA]]))+FacturesPrincipal[[#This Row],[Autres]]-FacturesPrincipal[[#This Row],[Acompte]]</f>
        <v>5654.9999999999991</v>
      </c>
      <c r="K4" s="112"/>
    </row>
    <row r="5" spans="1:11" ht="33.950000000000003" customHeight="1">
      <c r="B5" s="117" t="s">
        <v>76</v>
      </c>
      <c r="C5" s="118" t="s">
        <v>77</v>
      </c>
      <c r="D5" s="119">
        <f ca="1">TODAY()+10</f>
        <v>45712</v>
      </c>
      <c r="E5" s="78" t="str">
        <f>SUBSTITUTE(FacturesPrincipal[[#This Row],[N° de facture]], "0", "Projet ")</f>
        <v>Projet 2</v>
      </c>
      <c r="F5" s="120">
        <v>8.7499999999999994E-2</v>
      </c>
      <c r="G5" s="95"/>
      <c r="H5" s="95"/>
      <c r="I5" s="95">
        <f>SUMIF(DétailsFacture[N° de facture],"="&amp;FacturesPrincipal[[#This Row],[N° de facture]],DétailsFacture[Total])</f>
        <v>2014</v>
      </c>
      <c r="J5" s="95">
        <f>(FacturesPrincipal[[#This Row],[Total détaillé]]*(1+FacturesPrincipal[[#This Row],[Taux de TVA]]))+FacturesPrincipal[[#This Row],[Autres]]-FacturesPrincipal[[#This Row],[Acompte]]</f>
        <v>2190.2249999999999</v>
      </c>
      <c r="K5" s="19"/>
    </row>
    <row r="6" spans="1:11" ht="33.950000000000003" customHeight="1">
      <c r="B6" s="108" t="s">
        <v>9</v>
      </c>
      <c r="C6" s="109" t="s">
        <v>78</v>
      </c>
      <c r="D6" s="110">
        <v>45715</v>
      </c>
      <c r="E6" s="101" t="str">
        <f>SUBSTITUTE(FacturesPrincipal[[#This Row],[N° de facture]], "0", "Projet ")</f>
        <v>Projet 3</v>
      </c>
      <c r="F6" s="111">
        <v>8.7499999999999994E-2</v>
      </c>
      <c r="G6" s="103">
        <v>25</v>
      </c>
      <c r="H6" s="103">
        <v>25</v>
      </c>
      <c r="I6" s="103">
        <f>SUMIF(DétailsFacture[N° de facture],"="&amp;FacturesPrincipal[[#This Row],[N° de facture]],DétailsFacture[Total])</f>
        <v>5612</v>
      </c>
      <c r="J6" s="103">
        <f>(FacturesPrincipal[[#This Row],[Total détaillé]]*(1+FacturesPrincipal[[#This Row],[Taux de TVA]]))+FacturesPrincipal[[#This Row],[Autres]]-FacturesPrincipal[[#This Row],[Acompte]]</f>
        <v>6103.0499999999993</v>
      </c>
      <c r="K6" s="112"/>
    </row>
    <row r="7" spans="1:11" ht="33.950000000000003" customHeight="1">
      <c r="B7" s="113" t="s">
        <v>79</v>
      </c>
      <c r="C7" s="113" t="str">
        <f>"Total des factures : "&amp;SUBTOTAL(103,FacturesPrincipal[N° de facture])</f>
        <v>Total des factures : 3</v>
      </c>
      <c r="D7" s="114"/>
      <c r="E7" s="115"/>
      <c r="F7" s="77"/>
      <c r="G7" s="116">
        <f>SUBTOTAL(109,FacturesPrincipal[Autres])</f>
        <v>125</v>
      </c>
      <c r="H7" s="116">
        <f>SUBTOTAL(109,FacturesPrincipal[Acompte])</f>
        <v>125</v>
      </c>
      <c r="I7" s="116">
        <f>SUBTOTAL(109,FacturesPrincipal[Total détaillé])</f>
        <v>12826</v>
      </c>
      <c r="J7" s="116">
        <f>SUBTOTAL(109,FacturesPrincipal[Total de la facture])</f>
        <v>13948.274999999998</v>
      </c>
      <c r="K7" s="22"/>
    </row>
  </sheetData>
  <sheetProtection formatCells="0" formatColumns="0" formatRows="0" insertRows="0" insertHyperlinks="0" deleteRows="0" selectLockedCells="1" sort="0" autoFilter="0" pivotTables="0"/>
  <conditionalFormatting sqref="B4:B6">
    <cfRule type="duplicateValues" dxfId="40" priority="51"/>
  </conditionalFormatting>
  <dataValidations count="1">
    <dataValidation type="list" allowBlank="1" showInputMessage="1" showErrorMessage="1" sqref="C4:C6" xr:uid="{00000000-0002-0000-0200-000000000000}">
      <formula1>RechercheClients</formula1>
    </dataValidation>
  </dataValidations>
  <pageMargins left="0.7" right="0.7" top="0.75" bottom="0.75" header="0.3" footer="0.3"/>
  <pageSetup paperSize="9" fitToHeight="0" orientation="portrait" r:id="rId1"/>
  <ignoredErrors>
    <ignoredError sqref="J5" emptyCellReference="1"/>
  </ignoredErrors>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rgb="FFD25913"/>
    <pageSetUpPr autoPageBreaks="0" fitToPage="1"/>
  </sheetPr>
  <dimension ref="A1:DA50"/>
  <sheetViews>
    <sheetView showGridLines="0" zoomScaleNormal="100" workbookViewId="0">
      <pane ySplit="3" topLeftCell="A4" activePane="bottomLeft" state="frozen"/>
      <selection pane="bottomLeft" activeCell="B1" sqref="B1"/>
    </sheetView>
  </sheetViews>
  <sheetFormatPr defaultColWidth="9" defaultRowHeight="33.950000000000003" customHeight="1"/>
  <cols>
    <col min="1" max="1" width="2.5703125" customWidth="1"/>
    <col min="2" max="2" width="27.28515625" customWidth="1"/>
    <col min="3" max="3" width="15.7109375" customWidth="1"/>
    <col min="4" max="4" width="18.5703125" bestFit="1" customWidth="1"/>
    <col min="5" max="5" width="16" customWidth="1"/>
    <col min="6" max="6" width="15.42578125" customWidth="1"/>
    <col min="7" max="7" width="15.7109375" customWidth="1"/>
    <col min="8" max="8" width="12.85546875" customWidth="1"/>
    <col min="9" max="9" width="2.85546875" customWidth="1"/>
  </cols>
  <sheetData>
    <row r="1" spans="2:8" ht="30.95" customHeight="1"/>
    <row r="2" spans="2:8" ht="29.1" customHeight="1">
      <c r="B2" s="88" t="s">
        <v>80</v>
      </c>
      <c r="C2" s="87"/>
      <c r="D2" s="87"/>
      <c r="E2" s="87"/>
      <c r="F2" s="87"/>
      <c r="G2" s="87"/>
      <c r="H2" s="87"/>
    </row>
    <row r="3" spans="2:8" ht="24" customHeight="1">
      <c r="B3" s="73" t="s">
        <v>13</v>
      </c>
      <c r="C3" s="73" t="s">
        <v>65</v>
      </c>
      <c r="D3" s="73" t="s">
        <v>12</v>
      </c>
      <c r="E3" s="73" t="s">
        <v>14</v>
      </c>
      <c r="F3" s="73" t="s">
        <v>15</v>
      </c>
      <c r="G3" s="73" t="s">
        <v>16</v>
      </c>
      <c r="H3" s="73" t="s">
        <v>63</v>
      </c>
    </row>
    <row r="4" spans="2:8" ht="33.950000000000003" customHeight="1">
      <c r="B4" s="101" t="s">
        <v>81</v>
      </c>
      <c r="C4" s="101" t="s">
        <v>74</v>
      </c>
      <c r="D4" s="101">
        <v>1</v>
      </c>
      <c r="E4" s="102">
        <v>1</v>
      </c>
      <c r="F4" s="103">
        <v>1</v>
      </c>
      <c r="G4" s="103">
        <v>1</v>
      </c>
      <c r="H4" s="103">
        <f>(DétailsFacture[[#This Row],[Qté]]*DétailsFacture[[#This Row],[Prix unitaire]])-DétailsFacture[[#This Row],[Remise]]</f>
        <v>0</v>
      </c>
    </row>
    <row r="5" spans="2:8" ht="33.950000000000003" customHeight="1">
      <c r="B5" s="78" t="s">
        <v>81</v>
      </c>
      <c r="C5" s="78" t="s">
        <v>74</v>
      </c>
      <c r="D5" s="78">
        <v>2</v>
      </c>
      <c r="E5" s="94">
        <v>2</v>
      </c>
      <c r="F5" s="95">
        <v>2</v>
      </c>
      <c r="G5" s="95">
        <v>2</v>
      </c>
      <c r="H5" s="95">
        <f>(DétailsFacture[[#This Row],[Qté]]*DétailsFacture[[#This Row],[Prix unitaire]])-DétailsFacture[[#This Row],[Remise]]</f>
        <v>2</v>
      </c>
    </row>
    <row r="6" spans="2:8" ht="33.950000000000003" customHeight="1">
      <c r="B6" s="101" t="s">
        <v>81</v>
      </c>
      <c r="C6" s="101" t="s">
        <v>74</v>
      </c>
      <c r="D6" s="101">
        <v>3</v>
      </c>
      <c r="E6" s="102">
        <v>3</v>
      </c>
      <c r="F6" s="103">
        <v>3</v>
      </c>
      <c r="G6" s="103">
        <v>3</v>
      </c>
      <c r="H6" s="103">
        <f>(DétailsFacture[[#This Row],[Qté]]*DétailsFacture[[#This Row],[Prix unitaire]])-DétailsFacture[[#This Row],[Remise]]</f>
        <v>6</v>
      </c>
    </row>
    <row r="7" spans="2:8" ht="33.950000000000003" customHeight="1">
      <c r="B7" s="78" t="s">
        <v>81</v>
      </c>
      <c r="C7" s="78" t="s">
        <v>74</v>
      </c>
      <c r="D7" s="78">
        <v>4</v>
      </c>
      <c r="E7" s="94">
        <v>4</v>
      </c>
      <c r="F7" s="95">
        <v>4</v>
      </c>
      <c r="G7" s="95">
        <v>4</v>
      </c>
      <c r="H7" s="95">
        <f>(DétailsFacture[[#This Row],[Qté]]*DétailsFacture[[#This Row],[Prix unitaire]])-DétailsFacture[[#This Row],[Remise]]</f>
        <v>12</v>
      </c>
    </row>
    <row r="8" spans="2:8" ht="33.950000000000003" customHeight="1">
      <c r="B8" s="101" t="s">
        <v>81</v>
      </c>
      <c r="C8" s="101" t="s">
        <v>74</v>
      </c>
      <c r="D8" s="101">
        <v>5</v>
      </c>
      <c r="E8" s="102">
        <v>5</v>
      </c>
      <c r="F8" s="103">
        <v>5</v>
      </c>
      <c r="G8" s="103">
        <v>5</v>
      </c>
      <c r="H8" s="103">
        <f>(DétailsFacture[[#This Row],[Qté]]*DétailsFacture[[#This Row],[Prix unitaire]])-DétailsFacture[[#This Row],[Remise]]</f>
        <v>20</v>
      </c>
    </row>
    <row r="9" spans="2:8" ht="33.950000000000003" customHeight="1">
      <c r="B9" s="78" t="s">
        <v>81</v>
      </c>
      <c r="C9" s="78" t="s">
        <v>74</v>
      </c>
      <c r="D9" s="78">
        <v>6</v>
      </c>
      <c r="E9" s="94">
        <v>6</v>
      </c>
      <c r="F9" s="95">
        <v>6</v>
      </c>
      <c r="G9" s="95">
        <v>6</v>
      </c>
      <c r="H9" s="95">
        <f>(DétailsFacture[[#This Row],[Qté]]*DétailsFacture[[#This Row],[Prix unitaire]])-DétailsFacture[[#This Row],[Remise]]</f>
        <v>30</v>
      </c>
    </row>
    <row r="10" spans="2:8" ht="33.950000000000003" customHeight="1">
      <c r="B10" s="101" t="s">
        <v>81</v>
      </c>
      <c r="C10" s="101" t="s">
        <v>74</v>
      </c>
      <c r="D10" s="101">
        <v>7</v>
      </c>
      <c r="E10" s="102">
        <v>7</v>
      </c>
      <c r="F10" s="103">
        <v>7</v>
      </c>
      <c r="G10" s="103">
        <v>7</v>
      </c>
      <c r="H10" s="103">
        <f>(DétailsFacture[[#This Row],[Qté]]*DétailsFacture[[#This Row],[Prix unitaire]])-DétailsFacture[[#This Row],[Remise]]</f>
        <v>42</v>
      </c>
    </row>
    <row r="11" spans="2:8" ht="33.950000000000003" customHeight="1">
      <c r="B11" s="78" t="s">
        <v>81</v>
      </c>
      <c r="C11" s="78" t="s">
        <v>74</v>
      </c>
      <c r="D11" s="78">
        <v>8</v>
      </c>
      <c r="E11" s="94">
        <v>8</v>
      </c>
      <c r="F11" s="95">
        <v>8</v>
      </c>
      <c r="G11" s="95">
        <v>8</v>
      </c>
      <c r="H11" s="95">
        <f>(DétailsFacture[[#This Row],[Qté]]*DétailsFacture[[#This Row],[Prix unitaire]])-DétailsFacture[[#This Row],[Remise]]</f>
        <v>56</v>
      </c>
    </row>
    <row r="12" spans="2:8" ht="33.950000000000003" customHeight="1">
      <c r="B12" s="101" t="s">
        <v>81</v>
      </c>
      <c r="C12" s="101" t="s">
        <v>74</v>
      </c>
      <c r="D12" s="101">
        <v>9</v>
      </c>
      <c r="E12" s="102">
        <v>9</v>
      </c>
      <c r="F12" s="103">
        <v>9</v>
      </c>
      <c r="G12" s="103">
        <v>9</v>
      </c>
      <c r="H12" s="103">
        <f>(DétailsFacture[[#This Row],[Qté]]*DétailsFacture[[#This Row],[Prix unitaire]])-DétailsFacture[[#This Row],[Remise]]</f>
        <v>72</v>
      </c>
    </row>
    <row r="13" spans="2:8" ht="33.950000000000003" customHeight="1">
      <c r="B13" s="78" t="s">
        <v>81</v>
      </c>
      <c r="C13" s="78" t="s">
        <v>74</v>
      </c>
      <c r="D13" s="78">
        <v>10</v>
      </c>
      <c r="E13" s="94">
        <v>10</v>
      </c>
      <c r="F13" s="95">
        <v>10</v>
      </c>
      <c r="G13" s="95">
        <v>10</v>
      </c>
      <c r="H13" s="95">
        <f>(DétailsFacture[[#This Row],[Qté]]*DétailsFacture[[#This Row],[Prix unitaire]])-DétailsFacture[[#This Row],[Remise]]</f>
        <v>90</v>
      </c>
    </row>
    <row r="14" spans="2:8" ht="33.950000000000003" customHeight="1">
      <c r="B14" s="101" t="s">
        <v>81</v>
      </c>
      <c r="C14" s="101" t="s">
        <v>74</v>
      </c>
      <c r="D14" s="101">
        <v>11</v>
      </c>
      <c r="E14" s="102">
        <v>11</v>
      </c>
      <c r="F14" s="103">
        <v>11</v>
      </c>
      <c r="G14" s="103">
        <v>11</v>
      </c>
      <c r="H14" s="103">
        <f>(DétailsFacture[[#This Row],[Qté]]*DétailsFacture[[#This Row],[Prix unitaire]])-DétailsFacture[[#This Row],[Remise]]</f>
        <v>110</v>
      </c>
    </row>
    <row r="15" spans="2:8" ht="33.950000000000003" customHeight="1">
      <c r="B15" s="78" t="s">
        <v>81</v>
      </c>
      <c r="C15" s="78" t="s">
        <v>74</v>
      </c>
      <c r="D15" s="78">
        <v>12</v>
      </c>
      <c r="E15" s="94">
        <v>12</v>
      </c>
      <c r="F15" s="95">
        <v>12</v>
      </c>
      <c r="G15" s="95">
        <v>12</v>
      </c>
      <c r="H15" s="95">
        <f>(DétailsFacture[[#This Row],[Qté]]*DétailsFacture[[#This Row],[Prix unitaire]])-DétailsFacture[[#This Row],[Remise]]</f>
        <v>132</v>
      </c>
    </row>
    <row r="16" spans="2:8" ht="33.950000000000003" customHeight="1">
      <c r="B16" s="101" t="s">
        <v>81</v>
      </c>
      <c r="C16" s="101" t="s">
        <v>74</v>
      </c>
      <c r="D16" s="101">
        <v>13</v>
      </c>
      <c r="E16" s="102">
        <v>13</v>
      </c>
      <c r="F16" s="103">
        <v>13</v>
      </c>
      <c r="G16" s="103">
        <v>13</v>
      </c>
      <c r="H16" s="103">
        <f>(DétailsFacture[[#This Row],[Qté]]*DétailsFacture[[#This Row],[Prix unitaire]])-DétailsFacture[[#This Row],[Remise]]</f>
        <v>156</v>
      </c>
    </row>
    <row r="17" spans="1:105" ht="33.950000000000003" customHeight="1">
      <c r="B17" s="78" t="s">
        <v>81</v>
      </c>
      <c r="C17" s="78" t="s">
        <v>74</v>
      </c>
      <c r="D17" s="78">
        <v>14</v>
      </c>
      <c r="E17" s="94">
        <v>14</v>
      </c>
      <c r="F17" s="95">
        <v>14</v>
      </c>
      <c r="G17" s="95">
        <v>14</v>
      </c>
      <c r="H17" s="95">
        <f>(DétailsFacture[[#This Row],[Qté]]*DétailsFacture[[#This Row],[Prix unitaire]])-DétailsFacture[[#This Row],[Remise]]</f>
        <v>182</v>
      </c>
    </row>
    <row r="18" spans="1:105" ht="33.950000000000003" customHeight="1">
      <c r="B18" s="101" t="s">
        <v>81</v>
      </c>
      <c r="C18" s="101" t="s">
        <v>74</v>
      </c>
      <c r="D18" s="101">
        <v>15</v>
      </c>
      <c r="E18" s="102">
        <v>15</v>
      </c>
      <c r="F18" s="103">
        <v>15</v>
      </c>
      <c r="G18" s="103">
        <v>15</v>
      </c>
      <c r="H18" s="103">
        <f>(DétailsFacture[[#This Row],[Qté]]*DétailsFacture[[#This Row],[Prix unitaire]])-DétailsFacture[[#This Row],[Remise]]</f>
        <v>210</v>
      </c>
    </row>
    <row r="19" spans="1:105" ht="33.950000000000003" customHeight="1">
      <c r="B19" s="78" t="s">
        <v>81</v>
      </c>
      <c r="C19" s="78" t="s">
        <v>74</v>
      </c>
      <c r="D19" s="78">
        <v>16</v>
      </c>
      <c r="E19" s="94">
        <v>16</v>
      </c>
      <c r="F19" s="95">
        <v>16</v>
      </c>
      <c r="G19" s="95">
        <v>16</v>
      </c>
      <c r="H19" s="95">
        <f>(DétailsFacture[[#This Row],[Qté]]*DétailsFacture[[#This Row],[Prix unitaire]])-DétailsFacture[[#This Row],[Remise]]</f>
        <v>240</v>
      </c>
    </row>
    <row r="20" spans="1:105" ht="33.950000000000003" customHeight="1">
      <c r="B20" s="101" t="s">
        <v>81</v>
      </c>
      <c r="C20" s="101" t="s">
        <v>74</v>
      </c>
      <c r="D20" s="101">
        <v>17</v>
      </c>
      <c r="E20" s="102">
        <v>17</v>
      </c>
      <c r="F20" s="103">
        <v>17</v>
      </c>
      <c r="G20" s="103">
        <v>17</v>
      </c>
      <c r="H20" s="103">
        <f>(DétailsFacture[[#This Row],[Qté]]*DétailsFacture[[#This Row],[Prix unitaire]])-DétailsFacture[[#This Row],[Remise]]</f>
        <v>272</v>
      </c>
    </row>
    <row r="21" spans="1:105" ht="33.950000000000003" customHeight="1">
      <c r="B21" s="78" t="s">
        <v>81</v>
      </c>
      <c r="C21" s="78" t="s">
        <v>74</v>
      </c>
      <c r="D21" s="78">
        <v>18</v>
      </c>
      <c r="E21" s="94">
        <v>18</v>
      </c>
      <c r="F21" s="95">
        <v>18</v>
      </c>
      <c r="G21" s="95">
        <v>18</v>
      </c>
      <c r="H21" s="95">
        <f>(DétailsFacture[[#This Row],[Qté]]*DétailsFacture[[#This Row],[Prix unitaire]])-DétailsFacture[[#This Row],[Remise]]</f>
        <v>306</v>
      </c>
      <c r="I21" s="100"/>
      <c r="J21" s="100"/>
      <c r="K21" s="100"/>
      <c r="L21" s="100"/>
      <c r="M21" s="100"/>
      <c r="N21" s="100"/>
      <c r="O21" s="100"/>
      <c r="P21" s="100"/>
      <c r="Q21" s="100"/>
      <c r="R21" s="100"/>
      <c r="S21" s="100"/>
      <c r="T21" s="100"/>
      <c r="U21" s="100"/>
      <c r="V21" s="100"/>
      <c r="W21" s="100"/>
      <c r="X21" s="100"/>
      <c r="Y21" s="100"/>
      <c r="Z21" s="100"/>
      <c r="AA21" s="100"/>
      <c r="AB21" s="100"/>
      <c r="AC21" s="100"/>
      <c r="AD21" s="100"/>
      <c r="AE21" s="100"/>
      <c r="AF21" s="100"/>
      <c r="AG21" s="100"/>
      <c r="AH21" s="100"/>
      <c r="AI21" s="100"/>
      <c r="AJ21" s="100"/>
      <c r="AK21" s="100"/>
      <c r="AL21" s="100"/>
      <c r="AM21" s="100"/>
      <c r="AN21" s="100"/>
      <c r="AO21" s="100"/>
      <c r="AP21" s="100"/>
      <c r="AQ21" s="100"/>
      <c r="AR21" s="100"/>
      <c r="AS21" s="100"/>
      <c r="AT21" s="100"/>
      <c r="AU21" s="100"/>
      <c r="AV21" s="100"/>
      <c r="AW21" s="100"/>
      <c r="AX21" s="100"/>
      <c r="AY21" s="100"/>
      <c r="AZ21" s="100"/>
      <c r="BA21" s="100"/>
      <c r="BB21" s="100"/>
      <c r="BC21" s="100"/>
      <c r="BD21" s="100"/>
      <c r="BE21" s="100"/>
      <c r="BF21" s="100"/>
      <c r="BG21" s="100"/>
      <c r="BH21" s="100"/>
      <c r="BI21" s="100"/>
      <c r="BJ21" s="100"/>
      <c r="BK21" s="100"/>
      <c r="BL21" s="100"/>
      <c r="BM21" s="100"/>
      <c r="BN21" s="100"/>
      <c r="BO21" s="100"/>
      <c r="BP21" s="100"/>
      <c r="BQ21" s="100"/>
      <c r="BR21" s="100"/>
      <c r="BS21" s="100"/>
      <c r="BT21" s="100"/>
      <c r="BU21" s="100"/>
      <c r="BV21" s="100"/>
      <c r="BW21" s="100"/>
      <c r="BX21" s="100"/>
      <c r="BY21" s="100"/>
      <c r="BZ21" s="100"/>
      <c r="CA21" s="100"/>
      <c r="CB21" s="100"/>
      <c r="CC21" s="100"/>
      <c r="CD21" s="100"/>
      <c r="CE21" s="100"/>
      <c r="CF21" s="100"/>
      <c r="CG21" s="100"/>
      <c r="CH21" s="100"/>
      <c r="CI21" s="100"/>
      <c r="CJ21" s="100"/>
      <c r="CK21" s="100"/>
      <c r="CL21" s="100"/>
      <c r="CM21" s="100"/>
      <c r="CN21" s="100"/>
      <c r="CO21" s="100"/>
      <c r="CP21" s="100"/>
      <c r="CQ21" s="100"/>
      <c r="CR21" s="100"/>
      <c r="CS21" s="100"/>
      <c r="CT21" s="100"/>
      <c r="CU21" s="100"/>
      <c r="CV21" s="100"/>
      <c r="CW21" s="100"/>
      <c r="CX21" s="100"/>
      <c r="CY21" s="100"/>
      <c r="CZ21" s="100"/>
      <c r="DA21" s="100"/>
    </row>
    <row r="22" spans="1:105" s="99" customFormat="1" ht="33.950000000000003" customHeight="1">
      <c r="A22" s="107"/>
      <c r="B22" s="101" t="s">
        <v>81</v>
      </c>
      <c r="C22" s="101" t="s">
        <v>74</v>
      </c>
      <c r="D22" s="101">
        <v>19</v>
      </c>
      <c r="E22" s="102">
        <v>19</v>
      </c>
      <c r="F22" s="103">
        <v>19</v>
      </c>
      <c r="G22" s="103">
        <v>19</v>
      </c>
      <c r="H22" s="103">
        <f>(DétailsFacture[[#This Row],[Qté]]*DétailsFacture[[#This Row],[Prix unitaire]])-DétailsFacture[[#This Row],[Remise]]</f>
        <v>342</v>
      </c>
      <c r="I22" s="100"/>
      <c r="J22" s="100"/>
      <c r="K22" s="100"/>
      <c r="L22" s="100"/>
      <c r="M22" s="100"/>
      <c r="N22" s="100"/>
      <c r="O22" s="100"/>
      <c r="P22" s="100"/>
      <c r="Q22" s="100"/>
      <c r="R22" s="100"/>
      <c r="S22" s="100"/>
      <c r="T22" s="100"/>
      <c r="U22" s="100"/>
      <c r="V22" s="100"/>
      <c r="W22" s="100"/>
      <c r="X22" s="100"/>
      <c r="Y22" s="100"/>
      <c r="Z22" s="100"/>
      <c r="AA22" s="100"/>
      <c r="AB22" s="100"/>
      <c r="AC22" s="100"/>
      <c r="AD22" s="100"/>
      <c r="AE22" s="100"/>
      <c r="AF22" s="100"/>
      <c r="AG22" s="100"/>
      <c r="AH22" s="100"/>
      <c r="AI22" s="100"/>
      <c r="AJ22" s="100"/>
      <c r="AK22" s="100"/>
      <c r="AL22" s="100"/>
      <c r="AM22" s="100"/>
      <c r="AN22" s="100"/>
      <c r="AO22" s="100"/>
      <c r="AP22" s="100"/>
      <c r="AQ22" s="100"/>
      <c r="AR22" s="100"/>
      <c r="AS22" s="100"/>
      <c r="AT22" s="100"/>
      <c r="AU22" s="100"/>
      <c r="AV22" s="100"/>
      <c r="AW22" s="100"/>
      <c r="AX22" s="100"/>
      <c r="AY22" s="100"/>
      <c r="AZ22" s="100"/>
      <c r="BA22" s="100"/>
      <c r="BB22" s="100"/>
      <c r="BC22" s="100"/>
      <c r="BD22" s="100"/>
      <c r="BE22" s="100"/>
      <c r="BF22" s="100"/>
      <c r="BG22" s="100"/>
      <c r="BH22" s="100"/>
      <c r="BI22" s="100"/>
      <c r="BJ22" s="100"/>
      <c r="BK22" s="100"/>
      <c r="BL22" s="100"/>
      <c r="BM22" s="100"/>
      <c r="BN22" s="100"/>
      <c r="BO22" s="100"/>
      <c r="BP22" s="100"/>
      <c r="BQ22" s="100"/>
      <c r="BR22" s="100"/>
      <c r="BS22" s="100"/>
      <c r="BT22" s="100"/>
      <c r="BU22" s="100"/>
      <c r="BV22" s="100"/>
      <c r="BW22" s="100"/>
      <c r="BX22" s="100"/>
      <c r="BY22" s="100"/>
      <c r="BZ22" s="100"/>
      <c r="CA22" s="100"/>
      <c r="CB22" s="100"/>
      <c r="CC22" s="100"/>
      <c r="CD22" s="100"/>
      <c r="CE22" s="100"/>
      <c r="CF22" s="100"/>
      <c r="CG22" s="100"/>
      <c r="CH22" s="100"/>
      <c r="CI22" s="100"/>
      <c r="CJ22" s="100"/>
      <c r="CK22" s="100"/>
      <c r="CL22" s="100"/>
      <c r="CM22" s="100"/>
      <c r="CN22" s="100"/>
      <c r="CO22" s="100"/>
      <c r="CP22" s="100"/>
      <c r="CQ22" s="100"/>
      <c r="CR22" s="100"/>
      <c r="CS22" s="100"/>
      <c r="CT22" s="100"/>
      <c r="CU22" s="100"/>
      <c r="CV22" s="100"/>
      <c r="CW22" s="100"/>
      <c r="CX22" s="100"/>
      <c r="CY22" s="100"/>
      <c r="CZ22" s="100"/>
      <c r="DA22" s="100"/>
    </row>
    <row r="23" spans="1:105" ht="33.950000000000003" customHeight="1">
      <c r="B23" s="78" t="s">
        <v>81</v>
      </c>
      <c r="C23" s="78" t="s">
        <v>74</v>
      </c>
      <c r="D23" s="78">
        <v>20</v>
      </c>
      <c r="E23" s="94">
        <v>20</v>
      </c>
      <c r="F23" s="95">
        <v>20</v>
      </c>
      <c r="G23" s="95">
        <v>20</v>
      </c>
      <c r="H23" s="95">
        <f>(DétailsFacture[[#This Row],[Qté]]*DétailsFacture[[#This Row],[Prix unitaire]])-DétailsFacture[[#This Row],[Remise]]</f>
        <v>380</v>
      </c>
      <c r="I23" s="100"/>
      <c r="J23" s="100"/>
      <c r="K23" s="100"/>
      <c r="L23" s="100"/>
      <c r="M23" s="100"/>
      <c r="N23" s="100"/>
      <c r="O23" s="100"/>
      <c r="P23" s="100"/>
      <c r="Q23" s="100"/>
      <c r="R23" s="100"/>
      <c r="S23" s="100"/>
      <c r="T23" s="100"/>
      <c r="U23" s="100"/>
      <c r="V23" s="100"/>
      <c r="W23" s="100"/>
      <c r="X23" s="100"/>
      <c r="Y23" s="100"/>
      <c r="Z23" s="100"/>
      <c r="AA23" s="100"/>
      <c r="AB23" s="100"/>
      <c r="AC23" s="100"/>
      <c r="AD23" s="100"/>
      <c r="AE23" s="100"/>
      <c r="AF23" s="100"/>
      <c r="AG23" s="100"/>
      <c r="AH23" s="100"/>
      <c r="AI23" s="100"/>
      <c r="AJ23" s="100"/>
      <c r="AK23" s="100"/>
      <c r="AL23" s="100"/>
      <c r="AM23" s="100"/>
      <c r="AN23" s="100"/>
      <c r="AO23" s="100"/>
      <c r="AP23" s="100"/>
      <c r="AQ23" s="100"/>
      <c r="AR23" s="100"/>
      <c r="AS23" s="100"/>
      <c r="AT23" s="100"/>
      <c r="AU23" s="100"/>
      <c r="AV23" s="100"/>
      <c r="AW23" s="100"/>
      <c r="AX23" s="100"/>
      <c r="AY23" s="100"/>
      <c r="AZ23" s="100"/>
      <c r="BA23" s="100"/>
      <c r="BB23" s="100"/>
      <c r="BC23" s="100"/>
      <c r="BD23" s="100"/>
      <c r="BE23" s="100"/>
      <c r="BF23" s="100"/>
      <c r="BG23" s="100"/>
      <c r="BH23" s="100"/>
      <c r="BI23" s="100"/>
      <c r="BJ23" s="100"/>
      <c r="BK23" s="100"/>
      <c r="BL23" s="100"/>
      <c r="BM23" s="100"/>
      <c r="BN23" s="100"/>
      <c r="BO23" s="100"/>
      <c r="BP23" s="100"/>
      <c r="BQ23" s="100"/>
      <c r="BR23" s="100"/>
      <c r="BS23" s="100"/>
      <c r="BT23" s="100"/>
      <c r="BU23" s="100"/>
      <c r="BV23" s="100"/>
      <c r="BW23" s="100"/>
      <c r="BX23" s="100"/>
      <c r="BY23" s="100"/>
      <c r="BZ23" s="100"/>
      <c r="CA23" s="100"/>
      <c r="CB23" s="100"/>
      <c r="CC23" s="100"/>
      <c r="CD23" s="100"/>
      <c r="CE23" s="100"/>
      <c r="CF23" s="100"/>
      <c r="CG23" s="100"/>
      <c r="CH23" s="100"/>
      <c r="CI23" s="100"/>
      <c r="CJ23" s="100"/>
      <c r="CK23" s="100"/>
      <c r="CL23" s="100"/>
      <c r="CM23" s="100"/>
      <c r="CN23" s="100"/>
      <c r="CO23" s="100"/>
      <c r="CP23" s="100"/>
      <c r="CQ23" s="100"/>
      <c r="CR23" s="100"/>
      <c r="CS23" s="100"/>
      <c r="CT23" s="100"/>
      <c r="CU23" s="100"/>
      <c r="CV23" s="100"/>
      <c r="CW23" s="100"/>
      <c r="CX23" s="100"/>
      <c r="CY23" s="100"/>
      <c r="CZ23" s="100"/>
      <c r="DA23" s="100"/>
    </row>
    <row r="24" spans="1:105" s="99" customFormat="1" ht="33.950000000000003" customHeight="1">
      <c r="A24" s="107"/>
      <c r="B24" s="101" t="s">
        <v>81</v>
      </c>
      <c r="C24" s="101" t="s">
        <v>74</v>
      </c>
      <c r="D24" s="101">
        <v>21</v>
      </c>
      <c r="E24" s="102">
        <v>21</v>
      </c>
      <c r="F24" s="103">
        <v>21</v>
      </c>
      <c r="G24" s="103">
        <v>21</v>
      </c>
      <c r="H24" s="103">
        <f>(DétailsFacture[[#This Row],[Qté]]*DétailsFacture[[#This Row],[Prix unitaire]])-DétailsFacture[[#This Row],[Remise]]</f>
        <v>420</v>
      </c>
      <c r="I24" s="100"/>
      <c r="J24" s="100"/>
      <c r="K24" s="100"/>
      <c r="L24" s="100"/>
      <c r="M24" s="100"/>
      <c r="N24" s="100"/>
      <c r="O24" s="100"/>
      <c r="P24" s="100"/>
      <c r="Q24" s="100"/>
      <c r="R24" s="100"/>
      <c r="S24" s="100"/>
      <c r="T24" s="100"/>
      <c r="U24" s="100"/>
      <c r="V24" s="100"/>
      <c r="W24" s="100"/>
      <c r="X24" s="100"/>
      <c r="Y24" s="100"/>
      <c r="Z24" s="100"/>
      <c r="AA24" s="100"/>
      <c r="AB24" s="100"/>
      <c r="AC24" s="100"/>
      <c r="AD24" s="100"/>
      <c r="AE24" s="100"/>
      <c r="AF24" s="100"/>
      <c r="AG24" s="100"/>
      <c r="AH24" s="100"/>
      <c r="AI24" s="100"/>
      <c r="AJ24" s="100"/>
      <c r="AK24" s="100"/>
      <c r="AL24" s="100"/>
      <c r="AM24" s="100"/>
      <c r="AN24" s="100"/>
      <c r="AO24" s="100"/>
      <c r="AP24" s="100"/>
      <c r="AQ24" s="100"/>
      <c r="AR24" s="100"/>
      <c r="AS24" s="100"/>
      <c r="AT24" s="100"/>
      <c r="AU24" s="100"/>
      <c r="AV24" s="100"/>
      <c r="AW24" s="100"/>
      <c r="AX24" s="100"/>
      <c r="AY24" s="100"/>
      <c r="AZ24" s="100"/>
      <c r="BA24" s="100"/>
      <c r="BB24" s="100"/>
      <c r="BC24" s="100"/>
      <c r="BD24" s="100"/>
      <c r="BE24" s="100"/>
      <c r="BF24" s="100"/>
      <c r="BG24" s="100"/>
      <c r="BH24" s="100"/>
      <c r="BI24" s="100"/>
      <c r="BJ24" s="100"/>
      <c r="BK24" s="100"/>
      <c r="BL24" s="100"/>
      <c r="BM24" s="100"/>
      <c r="BN24" s="100"/>
      <c r="BO24" s="100"/>
      <c r="BP24" s="100"/>
      <c r="BQ24" s="100"/>
      <c r="BR24" s="100"/>
      <c r="BS24" s="100"/>
      <c r="BT24" s="100"/>
      <c r="BU24" s="100"/>
      <c r="BV24" s="100"/>
      <c r="BW24" s="100"/>
      <c r="BX24" s="100"/>
      <c r="BY24" s="100"/>
      <c r="BZ24" s="100"/>
      <c r="CA24" s="100"/>
      <c r="CB24" s="100"/>
      <c r="CC24" s="100"/>
      <c r="CD24" s="100"/>
      <c r="CE24" s="100"/>
      <c r="CF24" s="100"/>
      <c r="CG24" s="100"/>
      <c r="CH24" s="100"/>
      <c r="CI24" s="100"/>
      <c r="CJ24" s="100"/>
      <c r="CK24" s="100"/>
      <c r="CL24" s="100"/>
      <c r="CM24" s="100"/>
      <c r="CN24" s="100"/>
      <c r="CO24" s="100"/>
      <c r="CP24" s="100"/>
      <c r="CQ24" s="100"/>
      <c r="CR24" s="100"/>
      <c r="CS24" s="100"/>
      <c r="CT24" s="100"/>
      <c r="CU24" s="100"/>
      <c r="CV24" s="100"/>
      <c r="CW24" s="100"/>
      <c r="CX24" s="100"/>
      <c r="CY24" s="100"/>
      <c r="CZ24" s="100"/>
      <c r="DA24" s="100"/>
    </row>
    <row r="25" spans="1:105" ht="33.950000000000003" customHeight="1">
      <c r="B25" s="78" t="s">
        <v>81</v>
      </c>
      <c r="C25" s="78" t="s">
        <v>74</v>
      </c>
      <c r="D25" s="78">
        <v>22</v>
      </c>
      <c r="E25" s="94">
        <v>22</v>
      </c>
      <c r="F25" s="95">
        <v>22</v>
      </c>
      <c r="G25" s="95">
        <v>22</v>
      </c>
      <c r="H25" s="95">
        <f>(DétailsFacture[[#This Row],[Qté]]*DétailsFacture[[#This Row],[Prix unitaire]])-DétailsFacture[[#This Row],[Remise]]</f>
        <v>462</v>
      </c>
      <c r="I25" s="100"/>
      <c r="J25" s="100"/>
      <c r="K25" s="100"/>
      <c r="L25" s="100"/>
      <c r="M25" s="100"/>
      <c r="N25" s="100"/>
      <c r="O25" s="100"/>
      <c r="P25" s="100"/>
      <c r="Q25" s="100"/>
      <c r="R25" s="100"/>
      <c r="S25" s="100"/>
      <c r="T25" s="100"/>
      <c r="U25" s="100"/>
      <c r="V25" s="100"/>
      <c r="W25" s="100"/>
      <c r="X25" s="100"/>
      <c r="Y25" s="100"/>
      <c r="Z25" s="100"/>
      <c r="AA25" s="100"/>
      <c r="AB25" s="100"/>
      <c r="AC25" s="100"/>
      <c r="AD25" s="100"/>
      <c r="AE25" s="100"/>
      <c r="AF25" s="100"/>
      <c r="AG25" s="100"/>
      <c r="AH25" s="100"/>
      <c r="AI25" s="100"/>
      <c r="AJ25" s="100"/>
      <c r="AK25" s="100"/>
      <c r="AL25" s="100"/>
      <c r="AM25" s="100"/>
      <c r="AN25" s="100"/>
      <c r="AO25" s="100"/>
      <c r="AP25" s="100"/>
      <c r="AQ25" s="100"/>
      <c r="AR25" s="100"/>
      <c r="AS25" s="100"/>
      <c r="AT25" s="100"/>
      <c r="AU25" s="100"/>
      <c r="AV25" s="100"/>
      <c r="AW25" s="100"/>
      <c r="AX25" s="100"/>
      <c r="AY25" s="100"/>
      <c r="AZ25" s="100"/>
      <c r="BA25" s="100"/>
      <c r="BB25" s="100"/>
      <c r="BC25" s="100"/>
      <c r="BD25" s="100"/>
      <c r="BE25" s="100"/>
      <c r="BF25" s="100"/>
      <c r="BG25" s="100"/>
      <c r="BH25" s="100"/>
      <c r="BI25" s="100"/>
      <c r="BJ25" s="100"/>
      <c r="BK25" s="100"/>
      <c r="BL25" s="100"/>
      <c r="BM25" s="100"/>
      <c r="BN25" s="100"/>
      <c r="BO25" s="100"/>
      <c r="BP25" s="100"/>
      <c r="BQ25" s="100"/>
      <c r="BR25" s="100"/>
      <c r="BS25" s="100"/>
      <c r="BT25" s="100"/>
      <c r="BU25" s="100"/>
      <c r="BV25" s="100"/>
      <c r="BW25" s="100"/>
      <c r="BX25" s="100"/>
      <c r="BY25" s="100"/>
      <c r="BZ25" s="100"/>
      <c r="CA25" s="100"/>
      <c r="CB25" s="100"/>
      <c r="CC25" s="100"/>
      <c r="CD25" s="100"/>
      <c r="CE25" s="100"/>
      <c r="CF25" s="100"/>
      <c r="CG25" s="100"/>
      <c r="CH25" s="100"/>
      <c r="CI25" s="100"/>
      <c r="CJ25" s="100"/>
      <c r="CK25" s="100"/>
      <c r="CL25" s="100"/>
      <c r="CM25" s="100"/>
      <c r="CN25" s="100"/>
      <c r="CO25" s="100"/>
      <c r="CP25" s="100"/>
      <c r="CQ25" s="100"/>
      <c r="CR25" s="100"/>
      <c r="CS25" s="100"/>
      <c r="CT25" s="100"/>
      <c r="CU25" s="100"/>
      <c r="CV25" s="100"/>
      <c r="CW25" s="100"/>
      <c r="CX25" s="100"/>
      <c r="CY25" s="100"/>
      <c r="CZ25" s="100"/>
      <c r="DA25" s="100"/>
    </row>
    <row r="26" spans="1:105" s="99" customFormat="1" ht="33.950000000000003" customHeight="1">
      <c r="A26" s="107"/>
      <c r="B26" s="101" t="s">
        <v>81</v>
      </c>
      <c r="C26" s="101" t="s">
        <v>74</v>
      </c>
      <c r="D26" s="101">
        <v>23</v>
      </c>
      <c r="E26" s="102">
        <v>23</v>
      </c>
      <c r="F26" s="103">
        <v>23</v>
      </c>
      <c r="G26" s="103">
        <v>23</v>
      </c>
      <c r="H26" s="103">
        <f>(DétailsFacture[[#This Row],[Qté]]*DétailsFacture[[#This Row],[Prix unitaire]])-DétailsFacture[[#This Row],[Remise]]</f>
        <v>506</v>
      </c>
      <c r="I26" s="100"/>
      <c r="J26" s="100"/>
      <c r="K26" s="100"/>
      <c r="L26" s="100"/>
      <c r="M26" s="100"/>
      <c r="N26" s="100"/>
      <c r="O26" s="100"/>
      <c r="P26" s="100"/>
      <c r="Q26" s="100"/>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0"/>
      <c r="AO26" s="100"/>
      <c r="AP26" s="100"/>
      <c r="AQ26" s="100"/>
      <c r="AR26" s="100"/>
      <c r="AS26" s="100"/>
      <c r="AT26" s="100"/>
      <c r="AU26" s="100"/>
      <c r="AV26" s="100"/>
      <c r="AW26" s="100"/>
      <c r="AX26" s="100"/>
      <c r="AY26" s="100"/>
      <c r="AZ26" s="100"/>
      <c r="BA26" s="100"/>
      <c r="BB26" s="100"/>
      <c r="BC26" s="100"/>
      <c r="BD26" s="100"/>
      <c r="BE26" s="100"/>
      <c r="BF26" s="100"/>
      <c r="BG26" s="100"/>
      <c r="BH26" s="100"/>
      <c r="BI26" s="100"/>
      <c r="BJ26" s="100"/>
      <c r="BK26" s="100"/>
      <c r="BL26" s="100"/>
      <c r="BM26" s="100"/>
      <c r="BN26" s="100"/>
      <c r="BO26" s="100"/>
      <c r="BP26" s="100"/>
      <c r="BQ26" s="100"/>
      <c r="BR26" s="100"/>
      <c r="BS26" s="100"/>
      <c r="BT26" s="100"/>
      <c r="BU26" s="100"/>
      <c r="BV26" s="100"/>
      <c r="BW26" s="100"/>
      <c r="BX26" s="100"/>
      <c r="BY26" s="100"/>
      <c r="BZ26" s="100"/>
      <c r="CA26" s="100"/>
      <c r="CB26" s="100"/>
      <c r="CC26" s="100"/>
      <c r="CD26" s="100"/>
      <c r="CE26" s="100"/>
      <c r="CF26" s="100"/>
      <c r="CG26" s="100"/>
      <c r="CH26" s="100"/>
      <c r="CI26" s="100"/>
      <c r="CJ26" s="100"/>
      <c r="CK26" s="100"/>
      <c r="CL26" s="100"/>
      <c r="CM26" s="100"/>
      <c r="CN26" s="100"/>
      <c r="CO26" s="100"/>
      <c r="CP26" s="100"/>
      <c r="CQ26" s="100"/>
      <c r="CR26" s="100"/>
      <c r="CS26" s="100"/>
      <c r="CT26" s="100"/>
      <c r="CU26" s="100"/>
      <c r="CV26" s="100"/>
      <c r="CW26" s="100"/>
      <c r="CX26" s="100"/>
      <c r="CY26" s="100"/>
      <c r="CZ26" s="100"/>
      <c r="DA26" s="100"/>
    </row>
    <row r="27" spans="1:105" ht="33.950000000000003" customHeight="1">
      <c r="B27" s="78" t="s">
        <v>81</v>
      </c>
      <c r="C27" s="78" t="s">
        <v>74</v>
      </c>
      <c r="D27" s="78">
        <v>24</v>
      </c>
      <c r="E27" s="94">
        <v>24</v>
      </c>
      <c r="F27" s="95">
        <v>24</v>
      </c>
      <c r="G27" s="95">
        <v>24</v>
      </c>
      <c r="H27" s="95">
        <f>(DétailsFacture[[#This Row],[Qté]]*DétailsFacture[[#This Row],[Prix unitaire]])-DétailsFacture[[#This Row],[Remise]]</f>
        <v>552</v>
      </c>
      <c r="I27" s="100"/>
      <c r="J27" s="100"/>
      <c r="K27" s="100"/>
      <c r="L27" s="100"/>
      <c r="M27" s="100"/>
      <c r="N27" s="100"/>
      <c r="O27" s="100"/>
      <c r="P27" s="100"/>
      <c r="Q27" s="100"/>
      <c r="R27" s="100"/>
      <c r="S27" s="100"/>
      <c r="T27" s="100"/>
      <c r="U27" s="100"/>
      <c r="V27" s="100"/>
      <c r="W27" s="100"/>
      <c r="X27" s="100"/>
      <c r="Y27" s="100"/>
      <c r="Z27" s="100"/>
      <c r="AA27" s="100"/>
      <c r="AB27" s="100"/>
      <c r="AC27" s="100"/>
      <c r="AD27" s="100"/>
      <c r="AE27" s="100"/>
      <c r="AF27" s="100"/>
      <c r="AG27" s="100"/>
      <c r="AH27" s="100"/>
      <c r="AI27" s="100"/>
      <c r="AJ27" s="100"/>
      <c r="AK27" s="100"/>
      <c r="AL27" s="100"/>
      <c r="AM27" s="100"/>
      <c r="AN27" s="100"/>
      <c r="AO27" s="100"/>
      <c r="AP27" s="100"/>
      <c r="AQ27" s="100"/>
      <c r="AR27" s="100"/>
      <c r="AS27" s="100"/>
      <c r="AT27" s="100"/>
      <c r="AU27" s="100"/>
      <c r="AV27" s="100"/>
      <c r="AW27" s="100"/>
      <c r="AX27" s="100"/>
      <c r="AY27" s="100"/>
      <c r="AZ27" s="100"/>
      <c r="BA27" s="100"/>
      <c r="BB27" s="100"/>
      <c r="BC27" s="100"/>
      <c r="BD27" s="100"/>
      <c r="BE27" s="100"/>
      <c r="BF27" s="100"/>
      <c r="BG27" s="100"/>
      <c r="BH27" s="100"/>
      <c r="BI27" s="100"/>
      <c r="BJ27" s="100"/>
      <c r="BK27" s="100"/>
      <c r="BL27" s="100"/>
      <c r="BM27" s="100"/>
      <c r="BN27" s="100"/>
      <c r="BO27" s="100"/>
      <c r="BP27" s="100"/>
      <c r="BQ27" s="100"/>
      <c r="BR27" s="100"/>
      <c r="BS27" s="100"/>
      <c r="BT27" s="100"/>
      <c r="BU27" s="100"/>
      <c r="BV27" s="100"/>
      <c r="BW27" s="100"/>
      <c r="BX27" s="100"/>
      <c r="BY27" s="100"/>
      <c r="BZ27" s="100"/>
      <c r="CA27" s="100"/>
      <c r="CB27" s="100"/>
      <c r="CC27" s="100"/>
      <c r="CD27" s="100"/>
      <c r="CE27" s="100"/>
      <c r="CF27" s="100"/>
      <c r="CG27" s="100"/>
      <c r="CH27" s="100"/>
      <c r="CI27" s="100"/>
      <c r="CJ27" s="100"/>
      <c r="CK27" s="100"/>
      <c r="CL27" s="100"/>
      <c r="CM27" s="100"/>
      <c r="CN27" s="100"/>
      <c r="CO27" s="100"/>
      <c r="CP27" s="100"/>
      <c r="CQ27" s="100"/>
      <c r="CR27" s="100"/>
      <c r="CS27" s="100"/>
      <c r="CT27" s="100"/>
      <c r="CU27" s="100"/>
      <c r="CV27" s="100"/>
      <c r="CW27" s="100"/>
      <c r="CX27" s="100"/>
      <c r="CY27" s="100"/>
      <c r="CZ27" s="100"/>
      <c r="DA27" s="100"/>
    </row>
    <row r="28" spans="1:105" s="99" customFormat="1" ht="33.950000000000003" customHeight="1">
      <c r="A28" s="107"/>
      <c r="B28" s="101" t="s">
        <v>81</v>
      </c>
      <c r="C28" s="101" t="s">
        <v>74</v>
      </c>
      <c r="D28" s="101">
        <v>25</v>
      </c>
      <c r="E28" s="102">
        <v>25</v>
      </c>
      <c r="F28" s="103">
        <v>25</v>
      </c>
      <c r="G28" s="103">
        <v>25</v>
      </c>
      <c r="H28" s="103">
        <f>(DétailsFacture[[#This Row],[Qté]]*DétailsFacture[[#This Row],[Prix unitaire]])-DétailsFacture[[#This Row],[Remise]]</f>
        <v>600</v>
      </c>
      <c r="I28" s="100"/>
      <c r="J28" s="100"/>
      <c r="K28" s="100"/>
      <c r="L28" s="100"/>
      <c r="M28" s="100"/>
      <c r="N28" s="100"/>
      <c r="O28" s="100"/>
      <c r="P28" s="100"/>
      <c r="Q28" s="100"/>
      <c r="R28" s="100"/>
      <c r="S28" s="100"/>
      <c r="T28" s="100"/>
      <c r="U28" s="100"/>
      <c r="V28" s="100"/>
      <c r="W28" s="100"/>
      <c r="X28" s="100"/>
      <c r="Y28" s="100"/>
      <c r="Z28" s="100"/>
      <c r="AA28" s="100"/>
      <c r="AB28" s="100"/>
      <c r="AC28" s="100"/>
      <c r="AD28" s="100"/>
      <c r="AE28" s="100"/>
      <c r="AF28" s="100"/>
      <c r="AG28" s="100"/>
      <c r="AH28" s="100"/>
      <c r="AI28" s="100"/>
      <c r="AJ28" s="100"/>
      <c r="AK28" s="100"/>
      <c r="AL28" s="100"/>
      <c r="AM28" s="100"/>
      <c r="AN28" s="100"/>
      <c r="AO28" s="100"/>
      <c r="AP28" s="100"/>
      <c r="AQ28" s="100"/>
      <c r="AR28" s="100"/>
      <c r="AS28" s="100"/>
      <c r="AT28" s="100"/>
      <c r="AU28" s="100"/>
      <c r="AV28" s="100"/>
      <c r="AW28" s="100"/>
      <c r="AX28" s="100"/>
      <c r="AY28" s="100"/>
      <c r="AZ28" s="100"/>
      <c r="BA28" s="100"/>
      <c r="BB28" s="100"/>
      <c r="BC28" s="100"/>
      <c r="BD28" s="100"/>
      <c r="BE28" s="100"/>
      <c r="BF28" s="100"/>
      <c r="BG28" s="100"/>
      <c r="BH28" s="100"/>
      <c r="BI28" s="100"/>
      <c r="BJ28" s="100"/>
      <c r="BK28" s="100"/>
      <c r="BL28" s="100"/>
      <c r="BM28" s="100"/>
      <c r="BN28" s="100"/>
      <c r="BO28" s="100"/>
      <c r="BP28" s="100"/>
      <c r="BQ28" s="100"/>
      <c r="BR28" s="100"/>
      <c r="BS28" s="100"/>
      <c r="BT28" s="100"/>
      <c r="BU28" s="100"/>
      <c r="BV28" s="100"/>
      <c r="BW28" s="100"/>
      <c r="BX28" s="100"/>
      <c r="BY28" s="100"/>
      <c r="BZ28" s="100"/>
      <c r="CA28" s="100"/>
      <c r="CB28" s="100"/>
      <c r="CC28" s="100"/>
      <c r="CD28" s="100"/>
      <c r="CE28" s="100"/>
      <c r="CF28" s="100"/>
      <c r="CG28" s="100"/>
      <c r="CH28" s="100"/>
      <c r="CI28" s="100"/>
      <c r="CJ28" s="100"/>
      <c r="CK28" s="100"/>
      <c r="CL28" s="100"/>
      <c r="CM28" s="100"/>
      <c r="CN28" s="100"/>
      <c r="CO28" s="100"/>
      <c r="CP28" s="100"/>
      <c r="CQ28" s="100"/>
      <c r="CR28" s="100"/>
      <c r="CS28" s="100"/>
      <c r="CT28" s="100"/>
      <c r="CU28" s="100"/>
      <c r="CV28" s="100"/>
      <c r="CW28" s="100"/>
      <c r="CX28" s="100"/>
      <c r="CY28" s="100"/>
      <c r="CZ28" s="100"/>
      <c r="DA28" s="100"/>
    </row>
    <row r="29" spans="1:105" ht="33.950000000000003" customHeight="1">
      <c r="B29" s="78" t="s">
        <v>82</v>
      </c>
      <c r="C29" s="78" t="s">
        <v>76</v>
      </c>
      <c r="D29" s="78" t="s">
        <v>83</v>
      </c>
      <c r="E29" s="94">
        <v>39</v>
      </c>
      <c r="F29" s="95">
        <v>5</v>
      </c>
      <c r="G29" s="95"/>
      <c r="H29" s="95">
        <f>(DétailsFacture[[#This Row],[Qté]]*DétailsFacture[[#This Row],[Prix unitaire]])-DétailsFacture[[#This Row],[Remise]]</f>
        <v>195</v>
      </c>
      <c r="I29" s="100"/>
      <c r="J29" s="100"/>
      <c r="K29" s="100"/>
      <c r="L29" s="100"/>
      <c r="M29" s="100"/>
      <c r="N29" s="100"/>
      <c r="O29" s="100"/>
      <c r="P29" s="100"/>
      <c r="Q29" s="100"/>
      <c r="R29" s="100"/>
      <c r="S29" s="100"/>
      <c r="T29" s="100"/>
      <c r="U29" s="100"/>
      <c r="V29" s="100"/>
      <c r="W29" s="100"/>
      <c r="X29" s="100"/>
      <c r="Y29" s="100"/>
      <c r="Z29" s="100"/>
      <c r="AA29" s="100"/>
      <c r="AB29" s="100"/>
      <c r="AC29" s="100"/>
      <c r="AD29" s="100"/>
      <c r="AE29" s="100"/>
      <c r="AF29" s="100"/>
      <c r="AG29" s="100"/>
      <c r="AH29" s="100"/>
      <c r="AI29" s="100"/>
      <c r="AJ29" s="100"/>
      <c r="AK29" s="100"/>
      <c r="AL29" s="100"/>
      <c r="AM29" s="100"/>
      <c r="AN29" s="100"/>
      <c r="AO29" s="100"/>
      <c r="AP29" s="100"/>
      <c r="AQ29" s="100"/>
      <c r="AR29" s="100"/>
      <c r="AS29" s="100"/>
      <c r="AT29" s="100"/>
      <c r="AU29" s="100"/>
      <c r="AV29" s="100"/>
      <c r="AW29" s="100"/>
      <c r="AX29" s="100"/>
      <c r="AY29" s="100"/>
      <c r="AZ29" s="100"/>
      <c r="BA29" s="100"/>
      <c r="BB29" s="100"/>
      <c r="BC29" s="100"/>
      <c r="BD29" s="100"/>
      <c r="BE29" s="100"/>
      <c r="BF29" s="100"/>
      <c r="BG29" s="100"/>
      <c r="BH29" s="100"/>
      <c r="BI29" s="100"/>
      <c r="BJ29" s="100"/>
      <c r="BK29" s="100"/>
      <c r="BL29" s="100"/>
      <c r="BM29" s="100"/>
      <c r="BN29" s="100"/>
      <c r="BO29" s="100"/>
      <c r="BP29" s="100"/>
      <c r="BQ29" s="100"/>
      <c r="BR29" s="100"/>
      <c r="BS29" s="100"/>
      <c r="BT29" s="100"/>
      <c r="BU29" s="100"/>
      <c r="BV29" s="100"/>
      <c r="BW29" s="100"/>
      <c r="BX29" s="100"/>
      <c r="BY29" s="100"/>
      <c r="BZ29" s="100"/>
      <c r="CA29" s="100"/>
      <c r="CB29" s="100"/>
      <c r="CC29" s="100"/>
      <c r="CD29" s="100"/>
      <c r="CE29" s="100"/>
      <c r="CF29" s="100"/>
      <c r="CG29" s="100"/>
      <c r="CH29" s="100"/>
      <c r="CI29" s="100"/>
      <c r="CJ29" s="100"/>
      <c r="CK29" s="100"/>
      <c r="CL29" s="100"/>
      <c r="CM29" s="100"/>
      <c r="CN29" s="100"/>
      <c r="CO29" s="100"/>
      <c r="CP29" s="100"/>
      <c r="CQ29" s="100"/>
      <c r="CR29" s="100"/>
      <c r="CS29" s="100"/>
      <c r="CT29" s="100"/>
      <c r="CU29" s="100"/>
      <c r="CV29" s="100"/>
      <c r="CW29" s="100"/>
      <c r="CX29" s="100"/>
      <c r="CY29" s="100"/>
      <c r="CZ29" s="100"/>
      <c r="DA29" s="100"/>
    </row>
    <row r="30" spans="1:105" s="99" customFormat="1" ht="33.950000000000003" customHeight="1">
      <c r="A30" s="107"/>
      <c r="B30" s="101" t="s">
        <v>82</v>
      </c>
      <c r="C30" s="101" t="s">
        <v>76</v>
      </c>
      <c r="D30" s="101" t="s">
        <v>84</v>
      </c>
      <c r="E30" s="102">
        <v>40</v>
      </c>
      <c r="F30" s="103">
        <v>4</v>
      </c>
      <c r="G30" s="103">
        <v>5</v>
      </c>
      <c r="H30" s="103">
        <f>(DétailsFacture[[#This Row],[Qté]]*DétailsFacture[[#This Row],[Prix unitaire]])-DétailsFacture[[#This Row],[Remise]]</f>
        <v>155</v>
      </c>
      <c r="I30" s="100"/>
      <c r="J30" s="100"/>
      <c r="K30" s="100"/>
      <c r="L30" s="100"/>
      <c r="M30" s="100"/>
      <c r="N30" s="100"/>
      <c r="O30" s="100"/>
      <c r="P30" s="100"/>
      <c r="Q30" s="100"/>
      <c r="R30" s="100"/>
      <c r="S30" s="100"/>
      <c r="T30" s="100"/>
      <c r="U30" s="100"/>
      <c r="V30" s="100"/>
      <c r="W30" s="100"/>
      <c r="X30" s="100"/>
      <c r="Y30" s="100"/>
      <c r="Z30" s="100"/>
      <c r="AA30" s="100"/>
      <c r="AB30" s="100"/>
      <c r="AC30" s="100"/>
      <c r="AD30" s="100"/>
      <c r="AE30" s="100"/>
      <c r="AF30" s="100"/>
      <c r="AG30" s="100"/>
      <c r="AH30" s="100"/>
      <c r="AI30" s="100"/>
      <c r="AJ30" s="100"/>
      <c r="AK30" s="100"/>
      <c r="AL30" s="100"/>
      <c r="AM30" s="100"/>
      <c r="AN30" s="100"/>
      <c r="AO30" s="100"/>
      <c r="AP30" s="100"/>
      <c r="AQ30" s="100"/>
      <c r="AR30" s="100"/>
      <c r="AS30" s="100"/>
      <c r="AT30" s="100"/>
      <c r="AU30" s="100"/>
      <c r="AV30" s="100"/>
      <c r="AW30" s="100"/>
      <c r="AX30" s="100"/>
      <c r="AY30" s="100"/>
      <c r="AZ30" s="100"/>
      <c r="BA30" s="100"/>
      <c r="BB30" s="100"/>
      <c r="BC30" s="100"/>
      <c r="BD30" s="100"/>
      <c r="BE30" s="100"/>
      <c r="BF30" s="100"/>
      <c r="BG30" s="100"/>
      <c r="BH30" s="100"/>
      <c r="BI30" s="100"/>
      <c r="BJ30" s="100"/>
      <c r="BK30" s="100"/>
      <c r="BL30" s="100"/>
      <c r="BM30" s="100"/>
      <c r="BN30" s="100"/>
      <c r="BO30" s="100"/>
      <c r="BP30" s="100"/>
      <c r="BQ30" s="100"/>
      <c r="BR30" s="100"/>
      <c r="BS30" s="100"/>
      <c r="BT30" s="100"/>
      <c r="BU30" s="100"/>
      <c r="BV30" s="100"/>
      <c r="BW30" s="100"/>
      <c r="BX30" s="100"/>
      <c r="BY30" s="100"/>
      <c r="BZ30" s="100"/>
      <c r="CA30" s="100"/>
      <c r="CB30" s="100"/>
      <c r="CC30" s="100"/>
      <c r="CD30" s="100"/>
      <c r="CE30" s="100"/>
      <c r="CF30" s="100"/>
      <c r="CG30" s="100"/>
      <c r="CH30" s="100"/>
      <c r="CI30" s="100"/>
      <c r="CJ30" s="100"/>
      <c r="CK30" s="100"/>
      <c r="CL30" s="100"/>
      <c r="CM30" s="100"/>
      <c r="CN30" s="100"/>
      <c r="CO30" s="100"/>
      <c r="CP30" s="100"/>
      <c r="CQ30" s="100"/>
      <c r="CR30" s="100"/>
      <c r="CS30" s="100"/>
      <c r="CT30" s="100"/>
      <c r="CU30" s="100"/>
      <c r="CV30" s="100"/>
      <c r="CW30" s="100"/>
      <c r="CX30" s="100"/>
      <c r="CY30" s="100"/>
      <c r="CZ30" s="100"/>
      <c r="DA30" s="100"/>
    </row>
    <row r="31" spans="1:105" ht="33.950000000000003" customHeight="1">
      <c r="B31" s="78" t="s">
        <v>82</v>
      </c>
      <c r="C31" s="78" t="s">
        <v>76</v>
      </c>
      <c r="D31" s="78" t="s">
        <v>85</v>
      </c>
      <c r="E31" s="94">
        <v>30</v>
      </c>
      <c r="F31" s="95">
        <v>6</v>
      </c>
      <c r="G31" s="95">
        <v>7</v>
      </c>
      <c r="H31" s="95">
        <f>(DétailsFacture[[#This Row],[Qté]]*DétailsFacture[[#This Row],[Prix unitaire]])-DétailsFacture[[#This Row],[Remise]]</f>
        <v>173</v>
      </c>
      <c r="I31" s="100"/>
      <c r="J31" s="100"/>
      <c r="K31" s="100"/>
      <c r="L31" s="100"/>
      <c r="M31" s="100"/>
      <c r="N31" s="100"/>
      <c r="O31" s="100"/>
      <c r="P31" s="100"/>
      <c r="Q31" s="100"/>
      <c r="R31" s="100"/>
      <c r="S31" s="100"/>
      <c r="T31" s="100"/>
      <c r="U31" s="100"/>
      <c r="V31" s="100"/>
      <c r="W31" s="100"/>
      <c r="X31" s="100"/>
      <c r="Y31" s="100"/>
      <c r="Z31" s="100"/>
      <c r="AA31" s="100"/>
      <c r="AB31" s="100"/>
      <c r="AC31" s="100"/>
      <c r="AD31" s="100"/>
      <c r="AE31" s="100"/>
      <c r="AF31" s="100"/>
      <c r="AG31" s="100"/>
      <c r="AH31" s="100"/>
      <c r="AI31" s="100"/>
      <c r="AJ31" s="100"/>
      <c r="AK31" s="100"/>
      <c r="AL31" s="100"/>
      <c r="AM31" s="100"/>
      <c r="AN31" s="100"/>
      <c r="AO31" s="100"/>
      <c r="AP31" s="100"/>
      <c r="AQ31" s="100"/>
      <c r="AR31" s="100"/>
      <c r="AS31" s="100"/>
      <c r="AT31" s="100"/>
      <c r="AU31" s="100"/>
      <c r="AV31" s="100"/>
      <c r="AW31" s="100"/>
      <c r="AX31" s="100"/>
      <c r="AY31" s="100"/>
      <c r="AZ31" s="100"/>
      <c r="BA31" s="100"/>
      <c r="BB31" s="100"/>
      <c r="BC31" s="100"/>
      <c r="BD31" s="100"/>
      <c r="BE31" s="100"/>
      <c r="BF31" s="100"/>
      <c r="BG31" s="100"/>
      <c r="BH31" s="100"/>
      <c r="BI31" s="100"/>
      <c r="BJ31" s="100"/>
      <c r="BK31" s="100"/>
      <c r="BL31" s="100"/>
      <c r="BM31" s="100"/>
      <c r="BN31" s="100"/>
      <c r="BO31" s="100"/>
      <c r="BP31" s="100"/>
      <c r="BQ31" s="100"/>
      <c r="BR31" s="100"/>
      <c r="BS31" s="100"/>
      <c r="BT31" s="100"/>
      <c r="BU31" s="100"/>
      <c r="BV31" s="100"/>
      <c r="BW31" s="100"/>
      <c r="BX31" s="100"/>
      <c r="BY31" s="100"/>
      <c r="BZ31" s="100"/>
      <c r="CA31" s="100"/>
      <c r="CB31" s="100"/>
      <c r="CC31" s="100"/>
      <c r="CD31" s="100"/>
      <c r="CE31" s="100"/>
      <c r="CF31" s="100"/>
      <c r="CG31" s="100"/>
      <c r="CH31" s="100"/>
      <c r="CI31" s="100"/>
      <c r="CJ31" s="100"/>
      <c r="CK31" s="100"/>
      <c r="CL31" s="100"/>
      <c r="CM31" s="100"/>
      <c r="CN31" s="100"/>
      <c r="CO31" s="100"/>
      <c r="CP31" s="100"/>
      <c r="CQ31" s="100"/>
      <c r="CR31" s="100"/>
      <c r="CS31" s="100"/>
      <c r="CT31" s="100"/>
      <c r="CU31" s="100"/>
      <c r="CV31" s="100"/>
      <c r="CW31" s="100"/>
      <c r="CX31" s="100"/>
      <c r="CY31" s="100"/>
      <c r="CZ31" s="100"/>
      <c r="DA31" s="100"/>
    </row>
    <row r="32" spans="1:105" s="99" customFormat="1" ht="33.950000000000003" customHeight="1">
      <c r="A32" s="107"/>
      <c r="B32" s="101" t="s">
        <v>82</v>
      </c>
      <c r="C32" s="101" t="s">
        <v>76</v>
      </c>
      <c r="D32" s="101" t="s">
        <v>86</v>
      </c>
      <c r="E32" s="102">
        <v>40</v>
      </c>
      <c r="F32" s="103">
        <v>7</v>
      </c>
      <c r="G32" s="103"/>
      <c r="H32" s="103">
        <f>(DétailsFacture[[#This Row],[Qté]]*DétailsFacture[[#This Row],[Prix unitaire]])-DétailsFacture[[#This Row],[Remise]]</f>
        <v>280</v>
      </c>
      <c r="I32" s="100"/>
      <c r="J32" s="100"/>
      <c r="K32" s="100"/>
      <c r="L32" s="100"/>
      <c r="M32" s="100"/>
      <c r="N32" s="100"/>
      <c r="O32" s="100"/>
      <c r="P32" s="100"/>
      <c r="Q32" s="100"/>
      <c r="R32" s="100"/>
      <c r="S32" s="100"/>
      <c r="T32" s="100"/>
      <c r="U32" s="100"/>
      <c r="V32" s="100"/>
      <c r="W32" s="100"/>
      <c r="X32" s="100"/>
      <c r="Y32" s="100"/>
      <c r="Z32" s="100"/>
      <c r="AA32" s="100"/>
      <c r="AB32" s="100"/>
      <c r="AC32" s="100"/>
      <c r="AD32" s="100"/>
      <c r="AE32" s="100"/>
      <c r="AF32" s="100"/>
      <c r="AG32" s="100"/>
      <c r="AH32" s="100"/>
      <c r="AI32" s="100"/>
      <c r="AJ32" s="100"/>
      <c r="AK32" s="100"/>
      <c r="AL32" s="100"/>
      <c r="AM32" s="100"/>
      <c r="AN32" s="100"/>
      <c r="AO32" s="100"/>
      <c r="AP32" s="100"/>
      <c r="AQ32" s="100"/>
      <c r="AR32" s="100"/>
      <c r="AS32" s="100"/>
      <c r="AT32" s="100"/>
      <c r="AU32" s="100"/>
      <c r="AV32" s="100"/>
      <c r="AW32" s="100"/>
      <c r="AX32" s="100"/>
      <c r="AY32" s="100"/>
      <c r="AZ32" s="100"/>
      <c r="BA32" s="100"/>
      <c r="BB32" s="100"/>
      <c r="BC32" s="100"/>
      <c r="BD32" s="100"/>
      <c r="BE32" s="100"/>
      <c r="BF32" s="100"/>
      <c r="BG32" s="100"/>
      <c r="BH32" s="100"/>
      <c r="BI32" s="100"/>
      <c r="BJ32" s="100"/>
      <c r="BK32" s="100"/>
      <c r="BL32" s="100"/>
      <c r="BM32" s="100"/>
      <c r="BN32" s="100"/>
      <c r="BO32" s="100"/>
      <c r="BP32" s="100"/>
      <c r="BQ32" s="100"/>
      <c r="BR32" s="100"/>
      <c r="BS32" s="100"/>
      <c r="BT32" s="100"/>
      <c r="BU32" s="100"/>
      <c r="BV32" s="100"/>
      <c r="BW32" s="100"/>
      <c r="BX32" s="100"/>
      <c r="BY32" s="100"/>
      <c r="BZ32" s="100"/>
      <c r="CA32" s="100"/>
      <c r="CB32" s="100"/>
      <c r="CC32" s="100"/>
      <c r="CD32" s="100"/>
      <c r="CE32" s="100"/>
      <c r="CF32" s="100"/>
      <c r="CG32" s="100"/>
      <c r="CH32" s="100"/>
      <c r="CI32" s="100"/>
      <c r="CJ32" s="100"/>
      <c r="CK32" s="100"/>
      <c r="CL32" s="100"/>
      <c r="CM32" s="100"/>
      <c r="CN32" s="100"/>
      <c r="CO32" s="100"/>
      <c r="CP32" s="100"/>
      <c r="CQ32" s="100"/>
      <c r="CR32" s="100"/>
      <c r="CS32" s="100"/>
      <c r="CT32" s="100"/>
      <c r="CU32" s="100"/>
      <c r="CV32" s="100"/>
      <c r="CW32" s="100"/>
      <c r="CX32" s="100"/>
      <c r="CY32" s="100"/>
      <c r="CZ32" s="100"/>
      <c r="DA32" s="100"/>
    </row>
    <row r="33" spans="1:105" ht="33.950000000000003" customHeight="1">
      <c r="B33" s="78" t="s">
        <v>82</v>
      </c>
      <c r="C33" s="78" t="s">
        <v>76</v>
      </c>
      <c r="D33" s="78" t="s">
        <v>87</v>
      </c>
      <c r="E33" s="94">
        <v>10</v>
      </c>
      <c r="F33" s="95">
        <v>4</v>
      </c>
      <c r="G33" s="95"/>
      <c r="H33" s="95">
        <f>(DétailsFacture[[#This Row],[Qté]]*DétailsFacture[[#This Row],[Prix unitaire]])-DétailsFacture[[#This Row],[Remise]]</f>
        <v>40</v>
      </c>
      <c r="I33" s="100"/>
      <c r="J33" s="100"/>
      <c r="K33" s="100"/>
      <c r="L33" s="100"/>
      <c r="M33" s="100"/>
      <c r="N33" s="100"/>
      <c r="O33" s="100"/>
      <c r="P33" s="100"/>
      <c r="Q33" s="100"/>
      <c r="R33" s="100"/>
      <c r="S33" s="100"/>
      <c r="T33" s="100"/>
      <c r="U33" s="100"/>
      <c r="V33" s="100"/>
      <c r="W33" s="100"/>
      <c r="X33" s="100"/>
      <c r="Y33" s="100"/>
      <c r="Z33" s="100"/>
      <c r="AA33" s="100"/>
      <c r="AB33" s="100"/>
      <c r="AC33" s="100"/>
      <c r="AD33" s="100"/>
      <c r="AE33" s="100"/>
      <c r="AF33" s="100"/>
      <c r="AG33" s="100"/>
      <c r="AH33" s="100"/>
      <c r="AI33" s="100"/>
      <c r="AJ33" s="100"/>
      <c r="AK33" s="100"/>
      <c r="AL33" s="100"/>
      <c r="AM33" s="100"/>
      <c r="AN33" s="100"/>
      <c r="AO33" s="100"/>
      <c r="AP33" s="100"/>
      <c r="AQ33" s="100"/>
      <c r="AR33" s="100"/>
      <c r="AS33" s="100"/>
      <c r="AT33" s="100"/>
      <c r="AU33" s="100"/>
      <c r="AV33" s="100"/>
      <c r="AW33" s="100"/>
      <c r="AX33" s="100"/>
      <c r="AY33" s="100"/>
      <c r="AZ33" s="100"/>
      <c r="BA33" s="100"/>
      <c r="BB33" s="100"/>
      <c r="BC33" s="100"/>
      <c r="BD33" s="100"/>
      <c r="BE33" s="100"/>
      <c r="BF33" s="100"/>
      <c r="BG33" s="100"/>
      <c r="BH33" s="100"/>
      <c r="BI33" s="100"/>
      <c r="BJ33" s="100"/>
      <c r="BK33" s="100"/>
      <c r="BL33" s="100"/>
      <c r="BM33" s="100"/>
      <c r="BN33" s="100"/>
      <c r="BO33" s="100"/>
      <c r="BP33" s="100"/>
      <c r="BQ33" s="100"/>
      <c r="BR33" s="100"/>
      <c r="BS33" s="100"/>
      <c r="BT33" s="100"/>
      <c r="BU33" s="100"/>
      <c r="BV33" s="100"/>
      <c r="BW33" s="100"/>
      <c r="BX33" s="100"/>
      <c r="BY33" s="100"/>
      <c r="BZ33" s="100"/>
      <c r="CA33" s="100"/>
      <c r="CB33" s="100"/>
      <c r="CC33" s="100"/>
      <c r="CD33" s="100"/>
      <c r="CE33" s="100"/>
      <c r="CF33" s="100"/>
      <c r="CG33" s="100"/>
      <c r="CH33" s="100"/>
      <c r="CI33" s="100"/>
      <c r="CJ33" s="100"/>
      <c r="CK33" s="100"/>
      <c r="CL33" s="100"/>
      <c r="CM33" s="100"/>
      <c r="CN33" s="100"/>
      <c r="CO33" s="100"/>
      <c r="CP33" s="100"/>
      <c r="CQ33" s="100"/>
      <c r="CR33" s="100"/>
      <c r="CS33" s="100"/>
      <c r="CT33" s="100"/>
      <c r="CU33" s="100"/>
      <c r="CV33" s="100"/>
      <c r="CW33" s="100"/>
      <c r="CX33" s="100"/>
      <c r="CY33" s="100"/>
      <c r="CZ33" s="100"/>
      <c r="DA33" s="100"/>
    </row>
    <row r="34" spans="1:105" s="99" customFormat="1" ht="33.950000000000003" customHeight="1">
      <c r="A34" s="107"/>
      <c r="B34" s="101" t="s">
        <v>82</v>
      </c>
      <c r="C34" s="101" t="s">
        <v>76</v>
      </c>
      <c r="D34" s="101" t="s">
        <v>88</v>
      </c>
      <c r="E34" s="102">
        <v>5</v>
      </c>
      <c r="F34" s="103">
        <v>8</v>
      </c>
      <c r="G34" s="103"/>
      <c r="H34" s="103">
        <f>(DétailsFacture[[#This Row],[Qté]]*DétailsFacture[[#This Row],[Prix unitaire]])-DétailsFacture[[#This Row],[Remise]]</f>
        <v>40</v>
      </c>
      <c r="I34" s="100"/>
      <c r="J34" s="100"/>
      <c r="K34" s="100"/>
      <c r="L34" s="100"/>
      <c r="M34" s="100"/>
      <c r="N34" s="100"/>
      <c r="O34" s="100"/>
      <c r="P34" s="100"/>
      <c r="Q34" s="100"/>
      <c r="R34" s="100"/>
      <c r="S34" s="100"/>
      <c r="T34" s="100"/>
      <c r="U34" s="100"/>
      <c r="V34" s="100"/>
      <c r="W34" s="100"/>
      <c r="X34" s="100"/>
      <c r="Y34" s="100"/>
      <c r="Z34" s="100"/>
      <c r="AA34" s="100"/>
      <c r="AB34" s="100"/>
      <c r="AC34" s="100"/>
      <c r="AD34" s="100"/>
      <c r="AE34" s="100"/>
      <c r="AF34" s="100"/>
      <c r="AG34" s="100"/>
      <c r="AH34" s="100"/>
      <c r="AI34" s="100"/>
      <c r="AJ34" s="100"/>
      <c r="AK34" s="100"/>
      <c r="AL34" s="100"/>
      <c r="AM34" s="100"/>
      <c r="AN34" s="100"/>
      <c r="AO34" s="100"/>
      <c r="AP34" s="100"/>
      <c r="AQ34" s="100"/>
      <c r="AR34" s="100"/>
      <c r="AS34" s="100"/>
      <c r="AT34" s="100"/>
      <c r="AU34" s="100"/>
      <c r="AV34" s="100"/>
      <c r="AW34" s="100"/>
      <c r="AX34" s="100"/>
      <c r="AY34" s="100"/>
      <c r="AZ34" s="100"/>
      <c r="BA34" s="100"/>
      <c r="BB34" s="100"/>
      <c r="BC34" s="100"/>
      <c r="BD34" s="100"/>
      <c r="BE34" s="100"/>
      <c r="BF34" s="100"/>
      <c r="BG34" s="100"/>
      <c r="BH34" s="100"/>
      <c r="BI34" s="100"/>
      <c r="BJ34" s="100"/>
      <c r="BK34" s="100"/>
      <c r="BL34" s="100"/>
      <c r="BM34" s="100"/>
      <c r="BN34" s="100"/>
      <c r="BO34" s="100"/>
      <c r="BP34" s="100"/>
      <c r="BQ34" s="100"/>
      <c r="BR34" s="100"/>
      <c r="BS34" s="100"/>
      <c r="BT34" s="100"/>
      <c r="BU34" s="100"/>
      <c r="BV34" s="100"/>
      <c r="BW34" s="100"/>
      <c r="BX34" s="100"/>
      <c r="BY34" s="100"/>
      <c r="BZ34" s="100"/>
      <c r="CA34" s="100"/>
      <c r="CB34" s="100"/>
      <c r="CC34" s="100"/>
      <c r="CD34" s="100"/>
      <c r="CE34" s="100"/>
      <c r="CF34" s="100"/>
      <c r="CG34" s="100"/>
      <c r="CH34" s="100"/>
      <c r="CI34" s="100"/>
      <c r="CJ34" s="100"/>
      <c r="CK34" s="100"/>
      <c r="CL34" s="100"/>
      <c r="CM34" s="100"/>
      <c r="CN34" s="100"/>
      <c r="CO34" s="100"/>
      <c r="CP34" s="100"/>
      <c r="CQ34" s="100"/>
      <c r="CR34" s="100"/>
      <c r="CS34" s="100"/>
      <c r="CT34" s="100"/>
      <c r="CU34" s="100"/>
      <c r="CV34" s="100"/>
      <c r="CW34" s="100"/>
      <c r="CX34" s="100"/>
      <c r="CY34" s="100"/>
      <c r="CZ34" s="100"/>
      <c r="DA34" s="100"/>
    </row>
    <row r="35" spans="1:105" ht="33.950000000000003" customHeight="1">
      <c r="B35" s="78" t="s">
        <v>82</v>
      </c>
      <c r="C35" s="78" t="s">
        <v>76</v>
      </c>
      <c r="D35" s="78" t="s">
        <v>89</v>
      </c>
      <c r="E35" s="94">
        <v>70</v>
      </c>
      <c r="F35" s="95">
        <v>6</v>
      </c>
      <c r="G35" s="95"/>
      <c r="H35" s="95">
        <f>(DétailsFacture[[#This Row],[Qté]]*DétailsFacture[[#This Row],[Prix unitaire]])-DétailsFacture[[#This Row],[Remise]]</f>
        <v>420</v>
      </c>
      <c r="I35" s="100"/>
      <c r="J35" s="100"/>
      <c r="K35" s="100"/>
      <c r="L35" s="100"/>
      <c r="M35" s="100"/>
      <c r="N35" s="100"/>
      <c r="O35" s="100"/>
      <c r="P35" s="100"/>
      <c r="Q35" s="100"/>
      <c r="R35" s="100"/>
      <c r="S35" s="100"/>
      <c r="T35" s="100"/>
      <c r="U35" s="100"/>
      <c r="V35" s="100"/>
      <c r="W35" s="100"/>
      <c r="X35" s="100"/>
      <c r="Y35" s="100"/>
      <c r="Z35" s="100"/>
      <c r="AA35" s="100"/>
      <c r="AB35" s="100"/>
      <c r="AC35" s="100"/>
      <c r="AD35" s="100"/>
      <c r="AE35" s="100"/>
      <c r="AF35" s="100"/>
      <c r="AG35" s="100"/>
      <c r="AH35" s="100"/>
      <c r="AI35" s="100"/>
      <c r="AJ35" s="100"/>
      <c r="AK35" s="100"/>
      <c r="AL35" s="100"/>
      <c r="AM35" s="100"/>
      <c r="AN35" s="100"/>
      <c r="AO35" s="100"/>
      <c r="AP35" s="100"/>
      <c r="AQ35" s="100"/>
      <c r="AR35" s="100"/>
      <c r="AS35" s="100"/>
      <c r="AT35" s="100"/>
      <c r="AU35" s="100"/>
      <c r="AV35" s="100"/>
      <c r="AW35" s="100"/>
      <c r="AX35" s="100"/>
      <c r="AY35" s="100"/>
      <c r="AZ35" s="100"/>
      <c r="BA35" s="100"/>
      <c r="BB35" s="100"/>
      <c r="BC35" s="100"/>
      <c r="BD35" s="100"/>
      <c r="BE35" s="100"/>
      <c r="BF35" s="100"/>
      <c r="BG35" s="100"/>
      <c r="BH35" s="100"/>
      <c r="BI35" s="100"/>
      <c r="BJ35" s="100"/>
      <c r="BK35" s="100"/>
      <c r="BL35" s="100"/>
      <c r="BM35" s="100"/>
      <c r="BN35" s="100"/>
      <c r="BO35" s="100"/>
      <c r="BP35" s="100"/>
      <c r="BQ35" s="100"/>
      <c r="BR35" s="100"/>
      <c r="BS35" s="100"/>
      <c r="BT35" s="100"/>
      <c r="BU35" s="100"/>
      <c r="BV35" s="100"/>
      <c r="BW35" s="100"/>
      <c r="BX35" s="100"/>
      <c r="BY35" s="100"/>
      <c r="BZ35" s="100"/>
      <c r="CA35" s="100"/>
      <c r="CB35" s="100"/>
      <c r="CC35" s="100"/>
      <c r="CD35" s="100"/>
      <c r="CE35" s="100"/>
      <c r="CF35" s="100"/>
      <c r="CG35" s="100"/>
      <c r="CH35" s="100"/>
      <c r="CI35" s="100"/>
      <c r="CJ35" s="100"/>
      <c r="CK35" s="100"/>
      <c r="CL35" s="100"/>
      <c r="CM35" s="100"/>
      <c r="CN35" s="100"/>
      <c r="CO35" s="100"/>
      <c r="CP35" s="100"/>
      <c r="CQ35" s="100"/>
      <c r="CR35" s="100"/>
      <c r="CS35" s="100"/>
      <c r="CT35" s="100"/>
      <c r="CU35" s="100"/>
      <c r="CV35" s="100"/>
      <c r="CW35" s="100"/>
      <c r="CX35" s="100"/>
      <c r="CY35" s="100"/>
      <c r="CZ35" s="100"/>
      <c r="DA35" s="100"/>
    </row>
    <row r="36" spans="1:105" s="99" customFormat="1" ht="33.950000000000003" customHeight="1">
      <c r="A36" s="107"/>
      <c r="B36" s="101" t="s">
        <v>82</v>
      </c>
      <c r="C36" s="101" t="s">
        <v>76</v>
      </c>
      <c r="D36" s="101" t="s">
        <v>90</v>
      </c>
      <c r="E36" s="102">
        <v>25</v>
      </c>
      <c r="F36" s="103">
        <v>4</v>
      </c>
      <c r="G36" s="103"/>
      <c r="H36" s="103">
        <f>(DétailsFacture[[#This Row],[Qté]]*DétailsFacture[[#This Row],[Prix unitaire]])-DétailsFacture[[#This Row],[Remise]]</f>
        <v>100</v>
      </c>
      <c r="I36" s="100"/>
      <c r="J36" s="100"/>
      <c r="K36" s="100"/>
      <c r="L36" s="100"/>
      <c r="M36" s="100"/>
      <c r="N36" s="100"/>
      <c r="O36" s="100"/>
      <c r="P36" s="100"/>
      <c r="Q36" s="100"/>
      <c r="R36" s="100"/>
      <c r="S36" s="100"/>
      <c r="T36" s="100"/>
      <c r="U36" s="100"/>
      <c r="V36" s="100"/>
      <c r="W36" s="100"/>
      <c r="X36" s="100"/>
      <c r="Y36" s="100"/>
      <c r="Z36" s="100"/>
      <c r="AA36" s="100"/>
      <c r="AB36" s="100"/>
      <c r="AC36" s="100"/>
      <c r="AD36" s="100"/>
      <c r="AE36" s="100"/>
      <c r="AF36" s="100"/>
      <c r="AG36" s="100"/>
      <c r="AH36" s="100"/>
      <c r="AI36" s="100"/>
      <c r="AJ36" s="100"/>
      <c r="AK36" s="100"/>
      <c r="AL36" s="100"/>
      <c r="AM36" s="100"/>
      <c r="AN36" s="100"/>
      <c r="AO36" s="100"/>
      <c r="AP36" s="100"/>
      <c r="AQ36" s="100"/>
      <c r="AR36" s="100"/>
      <c r="AS36" s="100"/>
      <c r="AT36" s="100"/>
      <c r="AU36" s="100"/>
      <c r="AV36" s="100"/>
      <c r="AW36" s="100"/>
      <c r="AX36" s="100"/>
      <c r="AY36" s="100"/>
      <c r="AZ36" s="100"/>
      <c r="BA36" s="100"/>
      <c r="BB36" s="100"/>
      <c r="BC36" s="100"/>
      <c r="BD36" s="100"/>
      <c r="BE36" s="100"/>
      <c r="BF36" s="100"/>
      <c r="BG36" s="100"/>
      <c r="BH36" s="100"/>
      <c r="BI36" s="100"/>
      <c r="BJ36" s="100"/>
      <c r="BK36" s="100"/>
      <c r="BL36" s="100"/>
      <c r="BM36" s="100"/>
      <c r="BN36" s="100"/>
      <c r="BO36" s="100"/>
      <c r="BP36" s="100"/>
      <c r="BQ36" s="100"/>
      <c r="BR36" s="100"/>
      <c r="BS36" s="100"/>
      <c r="BT36" s="100"/>
      <c r="BU36" s="100"/>
      <c r="BV36" s="100"/>
      <c r="BW36" s="100"/>
      <c r="BX36" s="100"/>
      <c r="BY36" s="100"/>
      <c r="BZ36" s="100"/>
      <c r="CA36" s="100"/>
      <c r="CB36" s="100"/>
      <c r="CC36" s="100"/>
      <c r="CD36" s="100"/>
      <c r="CE36" s="100"/>
      <c r="CF36" s="100"/>
      <c r="CG36" s="100"/>
      <c r="CH36" s="100"/>
      <c r="CI36" s="100"/>
      <c r="CJ36" s="100"/>
      <c r="CK36" s="100"/>
      <c r="CL36" s="100"/>
      <c r="CM36" s="100"/>
      <c r="CN36" s="100"/>
      <c r="CO36" s="100"/>
      <c r="CP36" s="100"/>
      <c r="CQ36" s="100"/>
      <c r="CR36" s="100"/>
      <c r="CS36" s="100"/>
      <c r="CT36" s="100"/>
      <c r="CU36" s="100"/>
      <c r="CV36" s="100"/>
      <c r="CW36" s="100"/>
      <c r="CX36" s="100"/>
      <c r="CY36" s="100"/>
      <c r="CZ36" s="100"/>
      <c r="DA36" s="100"/>
    </row>
    <row r="37" spans="1:105" ht="33.950000000000003" customHeight="1">
      <c r="B37" s="78" t="s">
        <v>82</v>
      </c>
      <c r="C37" s="78" t="s">
        <v>76</v>
      </c>
      <c r="D37" s="78" t="s">
        <v>91</v>
      </c>
      <c r="E37" s="94">
        <v>5</v>
      </c>
      <c r="F37" s="95">
        <v>7</v>
      </c>
      <c r="G37" s="95">
        <v>3</v>
      </c>
      <c r="H37" s="95">
        <f>(DétailsFacture[[#This Row],[Qté]]*DétailsFacture[[#This Row],[Prix unitaire]])-DétailsFacture[[#This Row],[Remise]]</f>
        <v>32</v>
      </c>
      <c r="I37" s="100"/>
      <c r="J37" s="100"/>
      <c r="K37" s="100"/>
      <c r="L37" s="100"/>
      <c r="M37" s="100"/>
      <c r="N37" s="100"/>
      <c r="O37" s="100"/>
      <c r="P37" s="100"/>
      <c r="Q37" s="100"/>
      <c r="R37" s="100"/>
      <c r="S37" s="100"/>
      <c r="T37" s="100"/>
      <c r="U37" s="100"/>
      <c r="V37" s="100"/>
      <c r="W37" s="100"/>
      <c r="X37" s="100"/>
      <c r="Y37" s="100"/>
      <c r="Z37" s="100"/>
      <c r="AA37" s="100"/>
      <c r="AB37" s="100"/>
      <c r="AC37" s="100"/>
      <c r="AD37" s="100"/>
      <c r="AE37" s="100"/>
      <c r="AF37" s="100"/>
      <c r="AG37" s="100"/>
      <c r="AH37" s="100"/>
      <c r="AI37" s="100"/>
      <c r="AJ37" s="100"/>
      <c r="AK37" s="100"/>
      <c r="AL37" s="100"/>
      <c r="AM37" s="100"/>
      <c r="AN37" s="100"/>
      <c r="AO37" s="100"/>
      <c r="AP37" s="100"/>
      <c r="AQ37" s="100"/>
      <c r="AR37" s="100"/>
      <c r="AS37" s="100"/>
      <c r="AT37" s="100"/>
      <c r="AU37" s="100"/>
      <c r="AV37" s="100"/>
      <c r="AW37" s="100"/>
      <c r="AX37" s="100"/>
      <c r="AY37" s="100"/>
      <c r="AZ37" s="100"/>
      <c r="BA37" s="100"/>
      <c r="BB37" s="100"/>
      <c r="BC37" s="100"/>
      <c r="BD37" s="100"/>
      <c r="BE37" s="100"/>
      <c r="BF37" s="100"/>
      <c r="BG37" s="100"/>
      <c r="BH37" s="100"/>
      <c r="BI37" s="100"/>
      <c r="BJ37" s="100"/>
      <c r="BK37" s="100"/>
      <c r="BL37" s="100"/>
      <c r="BM37" s="100"/>
      <c r="BN37" s="100"/>
      <c r="BO37" s="100"/>
      <c r="BP37" s="100"/>
      <c r="BQ37" s="100"/>
      <c r="BR37" s="100"/>
      <c r="BS37" s="100"/>
      <c r="BT37" s="100"/>
      <c r="BU37" s="100"/>
      <c r="BV37" s="100"/>
      <c r="BW37" s="100"/>
      <c r="BX37" s="100"/>
      <c r="BY37" s="100"/>
      <c r="BZ37" s="100"/>
      <c r="CA37" s="100"/>
      <c r="CB37" s="100"/>
      <c r="CC37" s="100"/>
      <c r="CD37" s="100"/>
      <c r="CE37" s="100"/>
      <c r="CF37" s="100"/>
      <c r="CG37" s="100"/>
      <c r="CH37" s="100"/>
      <c r="CI37" s="100"/>
      <c r="CJ37" s="100"/>
      <c r="CK37" s="100"/>
      <c r="CL37" s="100"/>
      <c r="CM37" s="100"/>
      <c r="CN37" s="100"/>
      <c r="CO37" s="100"/>
      <c r="CP37" s="100"/>
      <c r="CQ37" s="100"/>
      <c r="CR37" s="100"/>
      <c r="CS37" s="100"/>
      <c r="CT37" s="100"/>
      <c r="CU37" s="100"/>
      <c r="CV37" s="100"/>
      <c r="CW37" s="100"/>
      <c r="CX37" s="100"/>
      <c r="CY37" s="100"/>
      <c r="CZ37" s="100"/>
      <c r="DA37" s="100"/>
    </row>
    <row r="38" spans="1:105" s="99" customFormat="1" ht="33.950000000000003" customHeight="1">
      <c r="A38" s="107"/>
      <c r="B38" s="101" t="s">
        <v>82</v>
      </c>
      <c r="C38" s="101" t="s">
        <v>76</v>
      </c>
      <c r="D38" s="101" t="s">
        <v>92</v>
      </c>
      <c r="E38" s="102">
        <v>80</v>
      </c>
      <c r="F38" s="103">
        <v>1</v>
      </c>
      <c r="G38" s="103"/>
      <c r="H38" s="103">
        <f>(DétailsFacture[[#This Row],[Qté]]*DétailsFacture[[#This Row],[Prix unitaire]])-DétailsFacture[[#This Row],[Remise]]</f>
        <v>80</v>
      </c>
      <c r="I38" s="100"/>
      <c r="J38" s="100"/>
      <c r="K38" s="100"/>
      <c r="L38" s="100"/>
      <c r="M38" s="100"/>
      <c r="N38" s="100"/>
      <c r="O38" s="100"/>
      <c r="P38" s="100"/>
      <c r="Q38" s="100"/>
      <c r="R38" s="100"/>
      <c r="S38" s="100"/>
      <c r="T38" s="100"/>
      <c r="U38" s="100"/>
      <c r="V38" s="100"/>
      <c r="W38" s="100"/>
      <c r="X38" s="100"/>
      <c r="Y38" s="100"/>
      <c r="Z38" s="100"/>
      <c r="AA38" s="100"/>
      <c r="AB38" s="100"/>
      <c r="AC38" s="100"/>
      <c r="AD38" s="100"/>
      <c r="AE38" s="100"/>
      <c r="AF38" s="100"/>
      <c r="AG38" s="100"/>
      <c r="AH38" s="100"/>
      <c r="AI38" s="100"/>
      <c r="AJ38" s="100"/>
      <c r="AK38" s="100"/>
      <c r="AL38" s="100"/>
      <c r="AM38" s="100"/>
      <c r="AN38" s="100"/>
      <c r="AO38" s="100"/>
      <c r="AP38" s="100"/>
      <c r="AQ38" s="100"/>
      <c r="AR38" s="100"/>
      <c r="AS38" s="100"/>
      <c r="AT38" s="100"/>
      <c r="AU38" s="100"/>
      <c r="AV38" s="100"/>
      <c r="AW38" s="100"/>
      <c r="AX38" s="100"/>
      <c r="AY38" s="100"/>
      <c r="AZ38" s="100"/>
      <c r="BA38" s="100"/>
      <c r="BB38" s="100"/>
      <c r="BC38" s="100"/>
      <c r="BD38" s="100"/>
      <c r="BE38" s="100"/>
      <c r="BF38" s="100"/>
      <c r="BG38" s="100"/>
      <c r="BH38" s="100"/>
      <c r="BI38" s="100"/>
      <c r="BJ38" s="100"/>
      <c r="BK38" s="100"/>
      <c r="BL38" s="100"/>
      <c r="BM38" s="100"/>
      <c r="BN38" s="100"/>
      <c r="BO38" s="100"/>
      <c r="BP38" s="100"/>
      <c r="BQ38" s="100"/>
      <c r="BR38" s="100"/>
      <c r="BS38" s="100"/>
      <c r="BT38" s="100"/>
      <c r="BU38" s="100"/>
      <c r="BV38" s="100"/>
      <c r="BW38" s="100"/>
      <c r="BX38" s="100"/>
      <c r="BY38" s="100"/>
      <c r="BZ38" s="100"/>
      <c r="CA38" s="100"/>
      <c r="CB38" s="100"/>
      <c r="CC38" s="100"/>
      <c r="CD38" s="100"/>
      <c r="CE38" s="100"/>
      <c r="CF38" s="100"/>
      <c r="CG38" s="100"/>
      <c r="CH38" s="100"/>
      <c r="CI38" s="100"/>
      <c r="CJ38" s="100"/>
      <c r="CK38" s="100"/>
      <c r="CL38" s="100"/>
      <c r="CM38" s="100"/>
      <c r="CN38" s="100"/>
      <c r="CO38" s="100"/>
      <c r="CP38" s="100"/>
      <c r="CQ38" s="100"/>
      <c r="CR38" s="100"/>
      <c r="CS38" s="100"/>
      <c r="CT38" s="100"/>
      <c r="CU38" s="100"/>
      <c r="CV38" s="100"/>
      <c r="CW38" s="100"/>
      <c r="CX38" s="100"/>
      <c r="CY38" s="100"/>
      <c r="CZ38" s="100"/>
      <c r="DA38" s="100"/>
    </row>
    <row r="39" spans="1:105" ht="33.950000000000003" customHeight="1">
      <c r="B39" s="78" t="s">
        <v>82</v>
      </c>
      <c r="C39" s="78" t="s">
        <v>76</v>
      </c>
      <c r="D39" s="78" t="s">
        <v>93</v>
      </c>
      <c r="E39" s="94">
        <v>65</v>
      </c>
      <c r="F39" s="95">
        <v>7</v>
      </c>
      <c r="G39" s="95"/>
      <c r="H39" s="95">
        <f>(DétailsFacture[[#This Row],[Qté]]*DétailsFacture[[#This Row],[Prix unitaire]])-DétailsFacture[[#This Row],[Remise]]</f>
        <v>455</v>
      </c>
      <c r="I39" s="100"/>
      <c r="J39" s="100"/>
      <c r="K39" s="100"/>
      <c r="L39" s="100"/>
      <c r="M39" s="100"/>
      <c r="N39" s="100"/>
      <c r="O39" s="100"/>
      <c r="P39" s="100"/>
      <c r="Q39" s="100"/>
      <c r="R39" s="100"/>
      <c r="S39" s="100"/>
      <c r="T39" s="100"/>
      <c r="U39" s="100"/>
      <c r="V39" s="100"/>
      <c r="W39" s="100"/>
      <c r="X39" s="100"/>
      <c r="Y39" s="100"/>
      <c r="Z39" s="100"/>
      <c r="AA39" s="100"/>
      <c r="AB39" s="100"/>
      <c r="AC39" s="100"/>
      <c r="AD39" s="100"/>
      <c r="AE39" s="100"/>
      <c r="AF39" s="100"/>
      <c r="AG39" s="100"/>
      <c r="AH39" s="100"/>
      <c r="AI39" s="100"/>
      <c r="AJ39" s="100"/>
      <c r="AK39" s="100"/>
      <c r="AL39" s="100"/>
      <c r="AM39" s="100"/>
      <c r="AN39" s="100"/>
      <c r="AO39" s="100"/>
      <c r="AP39" s="100"/>
      <c r="AQ39" s="100"/>
      <c r="AR39" s="100"/>
      <c r="AS39" s="100"/>
      <c r="AT39" s="100"/>
      <c r="AU39" s="100"/>
      <c r="AV39" s="100"/>
      <c r="AW39" s="100"/>
      <c r="AX39" s="100"/>
      <c r="AY39" s="100"/>
      <c r="AZ39" s="100"/>
      <c r="BA39" s="100"/>
      <c r="BB39" s="100"/>
      <c r="BC39" s="100"/>
      <c r="BD39" s="100"/>
      <c r="BE39" s="100"/>
      <c r="BF39" s="100"/>
      <c r="BG39" s="100"/>
      <c r="BH39" s="100"/>
      <c r="BI39" s="100"/>
      <c r="BJ39" s="100"/>
      <c r="BK39" s="100"/>
      <c r="BL39" s="100"/>
      <c r="BM39" s="100"/>
      <c r="BN39" s="100"/>
      <c r="BO39" s="100"/>
      <c r="BP39" s="100"/>
      <c r="BQ39" s="100"/>
      <c r="BR39" s="100"/>
      <c r="BS39" s="100"/>
      <c r="BT39" s="100"/>
      <c r="BU39" s="100"/>
      <c r="BV39" s="100"/>
      <c r="BW39" s="100"/>
      <c r="BX39" s="100"/>
      <c r="BY39" s="100"/>
      <c r="BZ39" s="100"/>
      <c r="CA39" s="100"/>
      <c r="CB39" s="100"/>
      <c r="CC39" s="100"/>
      <c r="CD39" s="100"/>
      <c r="CE39" s="100"/>
      <c r="CF39" s="100"/>
      <c r="CG39" s="100"/>
      <c r="CH39" s="100"/>
      <c r="CI39" s="100"/>
      <c r="CJ39" s="100"/>
      <c r="CK39" s="100"/>
      <c r="CL39" s="100"/>
      <c r="CM39" s="100"/>
      <c r="CN39" s="100"/>
      <c r="CO39" s="100"/>
      <c r="CP39" s="100"/>
      <c r="CQ39" s="100"/>
      <c r="CR39" s="100"/>
      <c r="CS39" s="100"/>
      <c r="CT39" s="100"/>
      <c r="CU39" s="100"/>
      <c r="CV39" s="100"/>
      <c r="CW39" s="100"/>
      <c r="CX39" s="100"/>
      <c r="CY39" s="100"/>
      <c r="CZ39" s="100"/>
      <c r="DA39" s="100"/>
    </row>
    <row r="40" spans="1:105" s="99" customFormat="1" ht="33.950000000000003" customHeight="1">
      <c r="A40" s="107"/>
      <c r="B40" s="101" t="s">
        <v>82</v>
      </c>
      <c r="C40" s="101" t="s">
        <v>76</v>
      </c>
      <c r="D40" s="101" t="s">
        <v>94</v>
      </c>
      <c r="E40" s="102">
        <v>44</v>
      </c>
      <c r="F40" s="103">
        <v>1</v>
      </c>
      <c r="G40" s="103"/>
      <c r="H40" s="103">
        <f>(DétailsFacture[[#This Row],[Qté]]*DétailsFacture[[#This Row],[Prix unitaire]])-DétailsFacture[[#This Row],[Remise]]</f>
        <v>44</v>
      </c>
      <c r="I40" s="100"/>
      <c r="J40" s="100"/>
      <c r="K40" s="100"/>
      <c r="L40" s="100"/>
      <c r="M40" s="100"/>
      <c r="N40" s="100"/>
      <c r="O40" s="100"/>
      <c r="P40" s="100"/>
      <c r="Q40" s="100"/>
      <c r="R40" s="100"/>
      <c r="S40" s="100"/>
      <c r="T40" s="100"/>
      <c r="U40" s="100"/>
      <c r="V40" s="100"/>
      <c r="W40" s="100"/>
      <c r="X40" s="100"/>
      <c r="Y40" s="100"/>
      <c r="Z40" s="100"/>
      <c r="AA40" s="100"/>
      <c r="AB40" s="100"/>
      <c r="AC40" s="100"/>
      <c r="AD40" s="100"/>
      <c r="AE40" s="100"/>
      <c r="AF40" s="100"/>
      <c r="AG40" s="100"/>
      <c r="AH40" s="100"/>
      <c r="AI40" s="100"/>
      <c r="AJ40" s="100"/>
      <c r="AK40" s="100"/>
      <c r="AL40" s="100"/>
      <c r="AM40" s="100"/>
      <c r="AN40" s="100"/>
      <c r="AO40" s="100"/>
      <c r="AP40" s="100"/>
      <c r="AQ40" s="100"/>
      <c r="AR40" s="100"/>
      <c r="AS40" s="100"/>
      <c r="AT40" s="100"/>
      <c r="AU40" s="100"/>
      <c r="AV40" s="100"/>
      <c r="AW40" s="100"/>
      <c r="AX40" s="100"/>
      <c r="AY40" s="100"/>
      <c r="AZ40" s="100"/>
      <c r="BA40" s="100"/>
      <c r="BB40" s="100"/>
      <c r="BC40" s="100"/>
      <c r="BD40" s="100"/>
      <c r="BE40" s="100"/>
      <c r="BF40" s="100"/>
      <c r="BG40" s="100"/>
      <c r="BH40" s="100"/>
      <c r="BI40" s="100"/>
      <c r="BJ40" s="100"/>
      <c r="BK40" s="100"/>
      <c r="BL40" s="100"/>
      <c r="BM40" s="100"/>
      <c r="BN40" s="100"/>
      <c r="BO40" s="100"/>
      <c r="BP40" s="100"/>
      <c r="BQ40" s="100"/>
      <c r="BR40" s="100"/>
      <c r="BS40" s="100"/>
      <c r="BT40" s="100"/>
      <c r="BU40" s="100"/>
      <c r="BV40" s="100"/>
      <c r="BW40" s="100"/>
      <c r="BX40" s="100"/>
      <c r="BY40" s="100"/>
      <c r="BZ40" s="100"/>
      <c r="CA40" s="100"/>
      <c r="CB40" s="100"/>
      <c r="CC40" s="100"/>
      <c r="CD40" s="100"/>
      <c r="CE40" s="100"/>
      <c r="CF40" s="100"/>
      <c r="CG40" s="100"/>
      <c r="CH40" s="100"/>
      <c r="CI40" s="100"/>
      <c r="CJ40" s="100"/>
      <c r="CK40" s="100"/>
      <c r="CL40" s="100"/>
      <c r="CM40" s="100"/>
      <c r="CN40" s="100"/>
      <c r="CO40" s="100"/>
      <c r="CP40" s="100"/>
      <c r="CQ40" s="100"/>
      <c r="CR40" s="100"/>
      <c r="CS40" s="100"/>
      <c r="CT40" s="100"/>
      <c r="CU40" s="100"/>
      <c r="CV40" s="100"/>
      <c r="CW40" s="100"/>
      <c r="CX40" s="100"/>
      <c r="CY40" s="100"/>
      <c r="CZ40" s="100"/>
      <c r="DA40" s="100"/>
    </row>
    <row r="41" spans="1:105" ht="33.950000000000003" customHeight="1">
      <c r="B41" s="96" t="s">
        <v>95</v>
      </c>
      <c r="C41" s="96" t="s">
        <v>9</v>
      </c>
      <c r="D41" s="96" t="s">
        <v>96</v>
      </c>
      <c r="E41" s="97">
        <v>3</v>
      </c>
      <c r="F41" s="98">
        <v>125</v>
      </c>
      <c r="G41" s="98">
        <v>5</v>
      </c>
      <c r="H41" s="98">
        <f>(DétailsFacture[[#This Row],[Qté]]*DétailsFacture[[#This Row],[Prix unitaire]])-DétailsFacture[[#This Row],[Remise]]</f>
        <v>370</v>
      </c>
      <c r="I41" s="100"/>
      <c r="J41" s="100"/>
      <c r="K41" s="100"/>
      <c r="L41" s="100"/>
      <c r="M41" s="100"/>
      <c r="N41" s="100"/>
      <c r="O41" s="100"/>
      <c r="P41" s="100"/>
      <c r="Q41" s="100"/>
      <c r="R41" s="100"/>
      <c r="S41" s="100"/>
      <c r="T41" s="100"/>
      <c r="U41" s="100"/>
      <c r="V41" s="100"/>
      <c r="W41" s="100"/>
      <c r="X41" s="100"/>
      <c r="Y41" s="100"/>
      <c r="Z41" s="100"/>
      <c r="AA41" s="100"/>
      <c r="AB41" s="100"/>
      <c r="AC41" s="100"/>
      <c r="AD41" s="100"/>
      <c r="AE41" s="100"/>
      <c r="AF41" s="100"/>
      <c r="AG41" s="100"/>
      <c r="AH41" s="100"/>
      <c r="AI41" s="100"/>
      <c r="AJ41" s="100"/>
      <c r="AK41" s="100"/>
      <c r="AL41" s="100"/>
      <c r="AM41" s="100"/>
      <c r="AN41" s="100"/>
      <c r="AO41" s="100"/>
      <c r="AP41" s="100"/>
      <c r="AQ41" s="100"/>
      <c r="AR41" s="100"/>
      <c r="AS41" s="100"/>
      <c r="AT41" s="100"/>
      <c r="AU41" s="100"/>
      <c r="AV41" s="100"/>
      <c r="AW41" s="100"/>
      <c r="AX41" s="100"/>
      <c r="AY41" s="100"/>
      <c r="AZ41" s="100"/>
      <c r="BA41" s="100"/>
      <c r="BB41" s="100"/>
      <c r="BC41" s="100"/>
      <c r="BD41" s="100"/>
      <c r="BE41" s="100"/>
      <c r="BF41" s="100"/>
      <c r="BG41" s="100"/>
      <c r="BH41" s="100"/>
      <c r="BI41" s="100"/>
      <c r="BJ41" s="100"/>
      <c r="BK41" s="100"/>
      <c r="BL41" s="100"/>
      <c r="BM41" s="100"/>
      <c r="BN41" s="100"/>
      <c r="BO41" s="100"/>
      <c r="BP41" s="100"/>
      <c r="BQ41" s="100"/>
      <c r="BR41" s="100"/>
      <c r="BS41" s="100"/>
      <c r="BT41" s="100"/>
      <c r="BU41" s="100"/>
      <c r="BV41" s="100"/>
      <c r="BW41" s="100"/>
      <c r="BX41" s="100"/>
      <c r="BY41" s="100"/>
      <c r="BZ41" s="100"/>
      <c r="CA41" s="100"/>
      <c r="CB41" s="100"/>
      <c r="CC41" s="100"/>
      <c r="CD41" s="100"/>
      <c r="CE41" s="100"/>
      <c r="CF41" s="100"/>
      <c r="CG41" s="100"/>
      <c r="CH41" s="100"/>
      <c r="CI41" s="100"/>
      <c r="CJ41" s="100"/>
      <c r="CK41" s="100"/>
      <c r="CL41" s="100"/>
      <c r="CM41" s="100"/>
      <c r="CN41" s="100"/>
      <c r="CO41" s="100"/>
      <c r="CP41" s="100"/>
      <c r="CQ41" s="100"/>
      <c r="CR41" s="100"/>
      <c r="CS41" s="100"/>
      <c r="CT41" s="100"/>
      <c r="CU41" s="100"/>
      <c r="CV41" s="100"/>
      <c r="CW41" s="100"/>
      <c r="CX41" s="100"/>
      <c r="CY41" s="100"/>
      <c r="CZ41" s="100"/>
      <c r="DA41" s="100"/>
    </row>
    <row r="42" spans="1:105" s="99" customFormat="1" ht="33.950000000000003" customHeight="1">
      <c r="A42" s="107"/>
      <c r="B42" s="104" t="s">
        <v>95</v>
      </c>
      <c r="C42" s="104" t="s">
        <v>9</v>
      </c>
      <c r="D42" s="104" t="s">
        <v>97</v>
      </c>
      <c r="E42" s="105">
        <v>1</v>
      </c>
      <c r="F42" s="106">
        <v>125</v>
      </c>
      <c r="G42" s="106"/>
      <c r="H42" s="106">
        <f>(DétailsFacture[[#This Row],[Qté]]*DétailsFacture[[#This Row],[Prix unitaire]])-DétailsFacture[[#This Row],[Remise]]</f>
        <v>125</v>
      </c>
      <c r="I42" s="100"/>
      <c r="J42" s="100"/>
      <c r="K42" s="100"/>
      <c r="L42" s="100"/>
      <c r="M42" s="100"/>
      <c r="N42" s="100"/>
      <c r="O42" s="100"/>
      <c r="P42" s="100"/>
      <c r="Q42" s="100"/>
      <c r="R42" s="100"/>
      <c r="S42" s="100"/>
      <c r="T42" s="100"/>
      <c r="U42" s="100"/>
      <c r="V42" s="100"/>
      <c r="W42" s="100"/>
      <c r="X42" s="100"/>
      <c r="Y42" s="100"/>
      <c r="Z42" s="100"/>
      <c r="AA42" s="100"/>
      <c r="AB42" s="100"/>
      <c r="AC42" s="100"/>
      <c r="AD42" s="100"/>
      <c r="AE42" s="100"/>
      <c r="AF42" s="100"/>
      <c r="AG42" s="100"/>
      <c r="AH42" s="100"/>
      <c r="AI42" s="100"/>
      <c r="AJ42" s="100"/>
      <c r="AK42" s="100"/>
      <c r="AL42" s="100"/>
      <c r="AM42" s="100"/>
      <c r="AN42" s="100"/>
      <c r="AO42" s="100"/>
      <c r="AP42" s="100"/>
      <c r="AQ42" s="100"/>
      <c r="AR42" s="100"/>
      <c r="AS42" s="100"/>
      <c r="AT42" s="100"/>
      <c r="AU42" s="100"/>
      <c r="AV42" s="100"/>
      <c r="AW42" s="100"/>
      <c r="AX42" s="100"/>
      <c r="AY42" s="100"/>
      <c r="AZ42" s="100"/>
      <c r="BA42" s="100"/>
      <c r="BB42" s="100"/>
      <c r="BC42" s="100"/>
      <c r="BD42" s="100"/>
      <c r="BE42" s="100"/>
      <c r="BF42" s="100"/>
      <c r="BG42" s="100"/>
      <c r="BH42" s="100"/>
      <c r="BI42" s="100"/>
      <c r="BJ42" s="100"/>
      <c r="BK42" s="100"/>
      <c r="BL42" s="100"/>
      <c r="BM42" s="100"/>
      <c r="BN42" s="100"/>
      <c r="BO42" s="100"/>
      <c r="BP42" s="100"/>
      <c r="BQ42" s="100"/>
      <c r="BR42" s="100"/>
      <c r="BS42" s="100"/>
      <c r="BT42" s="100"/>
      <c r="BU42" s="100"/>
      <c r="BV42" s="100"/>
      <c r="BW42" s="100"/>
      <c r="BX42" s="100"/>
      <c r="BY42" s="100"/>
      <c r="BZ42" s="100"/>
      <c r="CA42" s="100"/>
      <c r="CB42" s="100"/>
      <c r="CC42" s="100"/>
      <c r="CD42" s="100"/>
      <c r="CE42" s="100"/>
      <c r="CF42" s="100"/>
      <c r="CG42" s="100"/>
      <c r="CH42" s="100"/>
      <c r="CI42" s="100"/>
      <c r="CJ42" s="100"/>
      <c r="CK42" s="100"/>
      <c r="CL42" s="100"/>
      <c r="CM42" s="100"/>
      <c r="CN42" s="100"/>
      <c r="CO42" s="100"/>
      <c r="CP42" s="100"/>
      <c r="CQ42" s="100"/>
      <c r="CR42" s="100"/>
      <c r="CS42" s="100"/>
      <c r="CT42" s="100"/>
      <c r="CU42" s="100"/>
      <c r="CV42" s="100"/>
      <c r="CW42" s="100"/>
      <c r="CX42" s="100"/>
      <c r="CY42" s="100"/>
      <c r="CZ42" s="100"/>
      <c r="DA42" s="100"/>
    </row>
    <row r="43" spans="1:105" ht="33.950000000000003" customHeight="1">
      <c r="B43" s="96" t="s">
        <v>95</v>
      </c>
      <c r="C43" s="96" t="s">
        <v>9</v>
      </c>
      <c r="D43" s="96" t="s">
        <v>98</v>
      </c>
      <c r="E43" s="97">
        <v>5</v>
      </c>
      <c r="F43" s="98">
        <v>125</v>
      </c>
      <c r="G43" s="98">
        <v>5</v>
      </c>
      <c r="H43" s="98">
        <f>(DétailsFacture[[#This Row],[Qté]]*DétailsFacture[[#This Row],[Prix unitaire]])-DétailsFacture[[#This Row],[Remise]]</f>
        <v>620</v>
      </c>
      <c r="I43" s="100"/>
      <c r="J43" s="100"/>
      <c r="K43" s="100"/>
      <c r="L43" s="100"/>
      <c r="M43" s="100"/>
      <c r="N43" s="100"/>
      <c r="O43" s="100"/>
      <c r="P43" s="100"/>
      <c r="Q43" s="100"/>
      <c r="R43" s="100"/>
      <c r="S43" s="100"/>
      <c r="T43" s="100"/>
      <c r="U43" s="100"/>
      <c r="V43" s="100"/>
      <c r="W43" s="100"/>
      <c r="X43" s="100"/>
      <c r="Y43" s="100"/>
      <c r="Z43" s="100"/>
      <c r="AA43" s="100"/>
      <c r="AB43" s="100"/>
      <c r="AC43" s="100"/>
      <c r="AD43" s="100"/>
      <c r="AE43" s="100"/>
      <c r="AF43" s="100"/>
      <c r="AG43" s="100"/>
      <c r="AH43" s="100"/>
      <c r="AI43" s="100"/>
      <c r="AJ43" s="100"/>
      <c r="AK43" s="100"/>
      <c r="AL43" s="100"/>
      <c r="AM43" s="100"/>
      <c r="AN43" s="100"/>
      <c r="AO43" s="100"/>
      <c r="AP43" s="100"/>
      <c r="AQ43" s="100"/>
      <c r="AR43" s="100"/>
      <c r="AS43" s="100"/>
      <c r="AT43" s="100"/>
      <c r="AU43" s="100"/>
      <c r="AV43" s="100"/>
      <c r="AW43" s="100"/>
      <c r="AX43" s="100"/>
      <c r="AY43" s="100"/>
      <c r="AZ43" s="100"/>
      <c r="BA43" s="100"/>
      <c r="BB43" s="100"/>
      <c r="BC43" s="100"/>
      <c r="BD43" s="100"/>
      <c r="BE43" s="100"/>
      <c r="BF43" s="100"/>
      <c r="BG43" s="100"/>
      <c r="BH43" s="100"/>
      <c r="BI43" s="100"/>
      <c r="BJ43" s="100"/>
      <c r="BK43" s="100"/>
      <c r="BL43" s="100"/>
      <c r="BM43" s="100"/>
      <c r="BN43" s="100"/>
      <c r="BO43" s="100"/>
      <c r="BP43" s="100"/>
      <c r="BQ43" s="100"/>
      <c r="BR43" s="100"/>
      <c r="BS43" s="100"/>
      <c r="BT43" s="100"/>
      <c r="BU43" s="100"/>
      <c r="BV43" s="100"/>
      <c r="BW43" s="100"/>
      <c r="BX43" s="100"/>
      <c r="BY43" s="100"/>
      <c r="BZ43" s="100"/>
      <c r="CA43" s="100"/>
      <c r="CB43" s="100"/>
      <c r="CC43" s="100"/>
      <c r="CD43" s="100"/>
      <c r="CE43" s="100"/>
      <c r="CF43" s="100"/>
      <c r="CG43" s="100"/>
      <c r="CH43" s="100"/>
      <c r="CI43" s="100"/>
      <c r="CJ43" s="100"/>
      <c r="CK43" s="100"/>
      <c r="CL43" s="100"/>
      <c r="CM43" s="100"/>
      <c r="CN43" s="100"/>
      <c r="CO43" s="100"/>
      <c r="CP43" s="100"/>
      <c r="CQ43" s="100"/>
      <c r="CR43" s="100"/>
      <c r="CS43" s="100"/>
      <c r="CT43" s="100"/>
      <c r="CU43" s="100"/>
      <c r="CV43" s="100"/>
      <c r="CW43" s="100"/>
      <c r="CX43" s="100"/>
      <c r="CY43" s="100"/>
      <c r="CZ43" s="100"/>
      <c r="DA43" s="100"/>
    </row>
    <row r="44" spans="1:105" s="99" customFormat="1" ht="33.950000000000003" customHeight="1">
      <c r="A44" s="107"/>
      <c r="B44" s="104" t="s">
        <v>95</v>
      </c>
      <c r="C44" s="104" t="s">
        <v>9</v>
      </c>
      <c r="D44" s="104" t="s">
        <v>99</v>
      </c>
      <c r="E44" s="105">
        <v>10</v>
      </c>
      <c r="F44" s="106">
        <v>125</v>
      </c>
      <c r="G44" s="106">
        <v>150</v>
      </c>
      <c r="H44" s="106">
        <f>(DétailsFacture[[#This Row],[Qté]]*DétailsFacture[[#This Row],[Prix unitaire]])-DétailsFacture[[#This Row],[Remise]]</f>
        <v>1100</v>
      </c>
      <c r="I44" s="100"/>
      <c r="J44" s="100"/>
      <c r="K44" s="100"/>
      <c r="L44" s="100"/>
      <c r="M44" s="100"/>
      <c r="N44" s="100"/>
      <c r="O44" s="100"/>
      <c r="P44" s="100"/>
      <c r="Q44" s="100"/>
      <c r="R44" s="100"/>
      <c r="S44" s="100"/>
      <c r="T44" s="100"/>
      <c r="U44" s="100"/>
      <c r="V44" s="100"/>
      <c r="W44" s="100"/>
      <c r="X44" s="100"/>
      <c r="Y44" s="100"/>
      <c r="Z44" s="100"/>
      <c r="AA44" s="100"/>
      <c r="AB44" s="100"/>
      <c r="AC44" s="100"/>
      <c r="AD44" s="100"/>
      <c r="AE44" s="100"/>
      <c r="AF44" s="100"/>
      <c r="AG44" s="100"/>
      <c r="AH44" s="100"/>
      <c r="AI44" s="100"/>
      <c r="AJ44" s="100"/>
      <c r="AK44" s="100"/>
      <c r="AL44" s="100"/>
      <c r="AM44" s="100"/>
      <c r="AN44" s="100"/>
      <c r="AO44" s="100"/>
      <c r="AP44" s="100"/>
      <c r="AQ44" s="100"/>
      <c r="AR44" s="100"/>
      <c r="AS44" s="100"/>
      <c r="AT44" s="100"/>
      <c r="AU44" s="100"/>
      <c r="AV44" s="100"/>
      <c r="AW44" s="100"/>
      <c r="AX44" s="100"/>
      <c r="AY44" s="100"/>
      <c r="AZ44" s="100"/>
      <c r="BA44" s="100"/>
      <c r="BB44" s="100"/>
      <c r="BC44" s="100"/>
      <c r="BD44" s="100"/>
      <c r="BE44" s="100"/>
      <c r="BF44" s="100"/>
      <c r="BG44" s="100"/>
      <c r="BH44" s="100"/>
      <c r="BI44" s="100"/>
      <c r="BJ44" s="100"/>
      <c r="BK44" s="100"/>
      <c r="BL44" s="100"/>
      <c r="BM44" s="100"/>
      <c r="BN44" s="100"/>
      <c r="BO44" s="100"/>
      <c r="BP44" s="100"/>
      <c r="BQ44" s="100"/>
      <c r="BR44" s="100"/>
      <c r="BS44" s="100"/>
      <c r="BT44" s="100"/>
      <c r="BU44" s="100"/>
      <c r="BV44" s="100"/>
      <c r="BW44" s="100"/>
      <c r="BX44" s="100"/>
      <c r="BY44" s="100"/>
      <c r="BZ44" s="100"/>
      <c r="CA44" s="100"/>
      <c r="CB44" s="100"/>
      <c r="CC44" s="100"/>
      <c r="CD44" s="100"/>
      <c r="CE44" s="100"/>
      <c r="CF44" s="100"/>
      <c r="CG44" s="100"/>
      <c r="CH44" s="100"/>
      <c r="CI44" s="100"/>
      <c r="CJ44" s="100"/>
      <c r="CK44" s="100"/>
      <c r="CL44" s="100"/>
      <c r="CM44" s="100"/>
      <c r="CN44" s="100"/>
      <c r="CO44" s="100"/>
      <c r="CP44" s="100"/>
      <c r="CQ44" s="100"/>
      <c r="CR44" s="100"/>
      <c r="CS44" s="100"/>
      <c r="CT44" s="100"/>
      <c r="CU44" s="100"/>
      <c r="CV44" s="100"/>
      <c r="CW44" s="100"/>
      <c r="CX44" s="100"/>
      <c r="CY44" s="100"/>
      <c r="CZ44" s="100"/>
      <c r="DA44" s="100"/>
    </row>
    <row r="45" spans="1:105" ht="33.950000000000003" customHeight="1">
      <c r="B45" s="96" t="s">
        <v>95</v>
      </c>
      <c r="C45" s="96" t="s">
        <v>9</v>
      </c>
      <c r="D45" s="96" t="s">
        <v>100</v>
      </c>
      <c r="E45" s="97">
        <v>1</v>
      </c>
      <c r="F45" s="98">
        <v>125</v>
      </c>
      <c r="G45" s="98">
        <v>3</v>
      </c>
      <c r="H45" s="98">
        <f>(DétailsFacture[[#This Row],[Qté]]*DétailsFacture[[#This Row],[Prix unitaire]])-DétailsFacture[[#This Row],[Remise]]</f>
        <v>122</v>
      </c>
      <c r="I45" s="100"/>
      <c r="J45" s="100"/>
      <c r="K45" s="100"/>
      <c r="L45" s="100"/>
      <c r="M45" s="100"/>
      <c r="N45" s="100"/>
      <c r="O45" s="100"/>
      <c r="P45" s="100"/>
      <c r="Q45" s="100"/>
      <c r="R45" s="100"/>
      <c r="S45" s="100"/>
      <c r="T45" s="100"/>
      <c r="U45" s="100"/>
      <c r="V45" s="100"/>
      <c r="W45" s="100"/>
      <c r="X45" s="100"/>
      <c r="Y45" s="100"/>
      <c r="Z45" s="100"/>
      <c r="AA45" s="100"/>
      <c r="AB45" s="100"/>
      <c r="AC45" s="100"/>
      <c r="AD45" s="100"/>
      <c r="AE45" s="100"/>
      <c r="AF45" s="100"/>
      <c r="AG45" s="100"/>
      <c r="AH45" s="100"/>
      <c r="AI45" s="100"/>
      <c r="AJ45" s="100"/>
      <c r="AK45" s="100"/>
      <c r="AL45" s="100"/>
      <c r="AM45" s="100"/>
      <c r="AN45" s="100"/>
      <c r="AO45" s="100"/>
      <c r="AP45" s="100"/>
      <c r="AQ45" s="100"/>
      <c r="AR45" s="100"/>
      <c r="AS45" s="100"/>
      <c r="AT45" s="100"/>
      <c r="AU45" s="100"/>
      <c r="AV45" s="100"/>
      <c r="AW45" s="100"/>
      <c r="AX45" s="100"/>
      <c r="AY45" s="100"/>
      <c r="AZ45" s="100"/>
      <c r="BA45" s="100"/>
      <c r="BB45" s="100"/>
      <c r="BC45" s="100"/>
      <c r="BD45" s="100"/>
      <c r="BE45" s="100"/>
      <c r="BF45" s="100"/>
      <c r="BG45" s="100"/>
      <c r="BH45" s="100"/>
      <c r="BI45" s="100"/>
      <c r="BJ45" s="100"/>
      <c r="BK45" s="100"/>
      <c r="BL45" s="100"/>
      <c r="BM45" s="100"/>
      <c r="BN45" s="100"/>
      <c r="BO45" s="100"/>
      <c r="BP45" s="100"/>
      <c r="BQ45" s="100"/>
      <c r="BR45" s="100"/>
      <c r="BS45" s="100"/>
      <c r="BT45" s="100"/>
      <c r="BU45" s="100"/>
      <c r="BV45" s="100"/>
      <c r="BW45" s="100"/>
      <c r="BX45" s="100"/>
      <c r="BY45" s="100"/>
      <c r="BZ45" s="100"/>
      <c r="CA45" s="100"/>
      <c r="CB45" s="100"/>
      <c r="CC45" s="100"/>
      <c r="CD45" s="100"/>
      <c r="CE45" s="100"/>
      <c r="CF45" s="100"/>
      <c r="CG45" s="100"/>
      <c r="CH45" s="100"/>
      <c r="CI45" s="100"/>
      <c r="CJ45" s="100"/>
      <c r="CK45" s="100"/>
      <c r="CL45" s="100"/>
      <c r="CM45" s="100"/>
      <c r="CN45" s="100"/>
      <c r="CO45" s="100"/>
      <c r="CP45" s="100"/>
      <c r="CQ45" s="100"/>
      <c r="CR45" s="100"/>
      <c r="CS45" s="100"/>
      <c r="CT45" s="100"/>
      <c r="CU45" s="100"/>
      <c r="CV45" s="100"/>
      <c r="CW45" s="100"/>
      <c r="CX45" s="100"/>
      <c r="CY45" s="100"/>
      <c r="CZ45" s="100"/>
      <c r="DA45" s="100"/>
    </row>
    <row r="46" spans="1:105" s="99" customFormat="1" ht="33.950000000000003" customHeight="1">
      <c r="A46" s="107"/>
      <c r="B46" s="104" t="s">
        <v>95</v>
      </c>
      <c r="C46" s="104" t="s">
        <v>9</v>
      </c>
      <c r="D46" s="104" t="s">
        <v>101</v>
      </c>
      <c r="E46" s="105">
        <v>8</v>
      </c>
      <c r="F46" s="106">
        <v>125</v>
      </c>
      <c r="G46" s="106">
        <v>100</v>
      </c>
      <c r="H46" s="106">
        <f>(DétailsFacture[[#This Row],[Qté]]*DétailsFacture[[#This Row],[Prix unitaire]])-DétailsFacture[[#This Row],[Remise]]</f>
        <v>900</v>
      </c>
      <c r="I46" s="100"/>
      <c r="J46" s="100"/>
      <c r="K46" s="100"/>
      <c r="L46" s="100"/>
      <c r="M46" s="100"/>
      <c r="N46" s="100"/>
      <c r="O46" s="100"/>
      <c r="P46" s="100"/>
      <c r="Q46" s="100"/>
      <c r="R46" s="100"/>
      <c r="S46" s="100"/>
      <c r="T46" s="100"/>
      <c r="U46" s="100"/>
      <c r="V46" s="100"/>
      <c r="W46" s="100"/>
      <c r="X46" s="100"/>
      <c r="Y46" s="100"/>
      <c r="Z46" s="100"/>
      <c r="AA46" s="100"/>
      <c r="AB46" s="100"/>
      <c r="AC46" s="100"/>
      <c r="AD46" s="100"/>
      <c r="AE46" s="100"/>
      <c r="AF46" s="100"/>
      <c r="AG46" s="100"/>
      <c r="AH46" s="100"/>
      <c r="AI46" s="100"/>
      <c r="AJ46" s="100"/>
      <c r="AK46" s="100"/>
      <c r="AL46" s="100"/>
      <c r="AM46" s="100"/>
      <c r="AN46" s="100"/>
      <c r="AO46" s="100"/>
      <c r="AP46" s="100"/>
      <c r="AQ46" s="100"/>
      <c r="AR46" s="100"/>
      <c r="AS46" s="100"/>
      <c r="AT46" s="100"/>
      <c r="AU46" s="100"/>
      <c r="AV46" s="100"/>
      <c r="AW46" s="100"/>
      <c r="AX46" s="100"/>
      <c r="AY46" s="100"/>
      <c r="AZ46" s="100"/>
      <c r="BA46" s="100"/>
      <c r="BB46" s="100"/>
      <c r="BC46" s="100"/>
      <c r="BD46" s="100"/>
      <c r="BE46" s="100"/>
      <c r="BF46" s="100"/>
      <c r="BG46" s="100"/>
      <c r="BH46" s="100"/>
      <c r="BI46" s="100"/>
      <c r="BJ46" s="100"/>
      <c r="BK46" s="100"/>
      <c r="BL46" s="100"/>
      <c r="BM46" s="100"/>
      <c r="BN46" s="100"/>
      <c r="BO46" s="100"/>
      <c r="BP46" s="100"/>
      <c r="BQ46" s="100"/>
      <c r="BR46" s="100"/>
      <c r="BS46" s="100"/>
      <c r="BT46" s="100"/>
      <c r="BU46" s="100"/>
      <c r="BV46" s="100"/>
      <c r="BW46" s="100"/>
      <c r="BX46" s="100"/>
      <c r="BY46" s="100"/>
      <c r="BZ46" s="100"/>
      <c r="CA46" s="100"/>
      <c r="CB46" s="100"/>
      <c r="CC46" s="100"/>
      <c r="CD46" s="100"/>
      <c r="CE46" s="100"/>
      <c r="CF46" s="100"/>
      <c r="CG46" s="100"/>
      <c r="CH46" s="100"/>
      <c r="CI46" s="100"/>
      <c r="CJ46" s="100"/>
      <c r="CK46" s="100"/>
      <c r="CL46" s="100"/>
      <c r="CM46" s="100"/>
      <c r="CN46" s="100"/>
      <c r="CO46" s="100"/>
      <c r="CP46" s="100"/>
      <c r="CQ46" s="100"/>
      <c r="CR46" s="100"/>
      <c r="CS46" s="100"/>
      <c r="CT46" s="100"/>
      <c r="CU46" s="100"/>
      <c r="CV46" s="100"/>
      <c r="CW46" s="100"/>
      <c r="CX46" s="100"/>
      <c r="CY46" s="100"/>
      <c r="CZ46" s="100"/>
      <c r="DA46" s="100"/>
    </row>
    <row r="47" spans="1:105" ht="33.950000000000003" customHeight="1">
      <c r="B47" s="96" t="s">
        <v>95</v>
      </c>
      <c r="C47" s="96" t="s">
        <v>9</v>
      </c>
      <c r="D47" s="96" t="s">
        <v>102</v>
      </c>
      <c r="E47" s="97">
        <v>4</v>
      </c>
      <c r="F47" s="98">
        <v>125</v>
      </c>
      <c r="G47" s="98">
        <v>25</v>
      </c>
      <c r="H47" s="98">
        <f>(DétailsFacture[[#This Row],[Qté]]*DétailsFacture[[#This Row],[Prix unitaire]])-DétailsFacture[[#This Row],[Remise]]</f>
        <v>475</v>
      </c>
      <c r="I47" s="100"/>
      <c r="J47" s="100"/>
      <c r="K47" s="100"/>
      <c r="L47" s="100"/>
      <c r="M47" s="100"/>
      <c r="N47" s="100"/>
      <c r="O47" s="100"/>
      <c r="P47" s="100"/>
      <c r="Q47" s="100"/>
      <c r="R47" s="100"/>
      <c r="S47" s="100"/>
      <c r="T47" s="100"/>
      <c r="U47" s="100"/>
      <c r="V47" s="100"/>
      <c r="W47" s="100"/>
      <c r="X47" s="100"/>
      <c r="Y47" s="100"/>
      <c r="Z47" s="100"/>
      <c r="AA47" s="100"/>
      <c r="AB47" s="100"/>
      <c r="AC47" s="100"/>
      <c r="AD47" s="100"/>
      <c r="AE47" s="100"/>
      <c r="AF47" s="100"/>
      <c r="AG47" s="100"/>
      <c r="AH47" s="100"/>
      <c r="AI47" s="100"/>
      <c r="AJ47" s="100"/>
      <c r="AK47" s="100"/>
      <c r="AL47" s="100"/>
      <c r="AM47" s="100"/>
      <c r="AN47" s="100"/>
      <c r="AO47" s="100"/>
      <c r="AP47" s="100"/>
      <c r="AQ47" s="100"/>
      <c r="AR47" s="100"/>
      <c r="AS47" s="100"/>
      <c r="AT47" s="100"/>
      <c r="AU47" s="100"/>
      <c r="AV47" s="100"/>
      <c r="AW47" s="100"/>
      <c r="AX47" s="100"/>
      <c r="AY47" s="100"/>
      <c r="AZ47" s="100"/>
      <c r="BA47" s="100"/>
      <c r="BB47" s="100"/>
      <c r="BC47" s="100"/>
      <c r="BD47" s="100"/>
      <c r="BE47" s="100"/>
      <c r="BF47" s="100"/>
      <c r="BG47" s="100"/>
      <c r="BH47" s="100"/>
      <c r="BI47" s="100"/>
      <c r="BJ47" s="100"/>
      <c r="BK47" s="100"/>
      <c r="BL47" s="100"/>
      <c r="BM47" s="100"/>
      <c r="BN47" s="100"/>
      <c r="BO47" s="100"/>
      <c r="BP47" s="100"/>
      <c r="BQ47" s="100"/>
      <c r="BR47" s="100"/>
      <c r="BS47" s="100"/>
      <c r="BT47" s="100"/>
      <c r="BU47" s="100"/>
      <c r="BV47" s="100"/>
      <c r="BW47" s="100"/>
      <c r="BX47" s="100"/>
      <c r="BY47" s="100"/>
      <c r="BZ47" s="100"/>
      <c r="CA47" s="100"/>
      <c r="CB47" s="100"/>
      <c r="CC47" s="100"/>
      <c r="CD47" s="100"/>
      <c r="CE47" s="100"/>
      <c r="CF47" s="100"/>
      <c r="CG47" s="100"/>
      <c r="CH47" s="100"/>
      <c r="CI47" s="100"/>
      <c r="CJ47" s="100"/>
      <c r="CK47" s="100"/>
      <c r="CL47" s="100"/>
      <c r="CM47" s="100"/>
      <c r="CN47" s="100"/>
      <c r="CO47" s="100"/>
      <c r="CP47" s="100"/>
      <c r="CQ47" s="100"/>
      <c r="CR47" s="100"/>
      <c r="CS47" s="100"/>
      <c r="CT47" s="100"/>
      <c r="CU47" s="100"/>
      <c r="CV47" s="100"/>
      <c r="CW47" s="100"/>
      <c r="CX47" s="100"/>
      <c r="CY47" s="100"/>
      <c r="CZ47" s="100"/>
      <c r="DA47" s="100"/>
    </row>
    <row r="48" spans="1:105" s="99" customFormat="1" ht="33.950000000000003" customHeight="1">
      <c r="A48" s="107"/>
      <c r="B48" s="104" t="s">
        <v>95</v>
      </c>
      <c r="C48" s="104" t="s">
        <v>9</v>
      </c>
      <c r="D48" s="104" t="s">
        <v>103</v>
      </c>
      <c r="E48" s="105">
        <v>2</v>
      </c>
      <c r="F48" s="106">
        <v>125</v>
      </c>
      <c r="G48" s="106"/>
      <c r="H48" s="106">
        <f>(DétailsFacture[[#This Row],[Qté]]*DétailsFacture[[#This Row],[Prix unitaire]])-DétailsFacture[[#This Row],[Remise]]</f>
        <v>250</v>
      </c>
      <c r="I48" s="100"/>
      <c r="J48" s="100"/>
      <c r="K48" s="100"/>
      <c r="L48" s="100"/>
      <c r="M48" s="100"/>
      <c r="N48" s="100"/>
      <c r="O48" s="100"/>
      <c r="P48" s="100"/>
      <c r="Q48" s="100"/>
      <c r="R48" s="100"/>
      <c r="S48" s="100"/>
      <c r="T48" s="100"/>
      <c r="U48" s="100"/>
      <c r="V48" s="100"/>
      <c r="W48" s="100"/>
      <c r="X48" s="100"/>
      <c r="Y48" s="100"/>
      <c r="Z48" s="100"/>
      <c r="AA48" s="100"/>
      <c r="AB48" s="100"/>
      <c r="AC48" s="100"/>
      <c r="AD48" s="100"/>
      <c r="AE48" s="100"/>
      <c r="AF48" s="100"/>
      <c r="AG48" s="100"/>
      <c r="AH48" s="100"/>
      <c r="AI48" s="100"/>
      <c r="AJ48" s="100"/>
      <c r="AK48" s="100"/>
      <c r="AL48" s="100"/>
      <c r="AM48" s="100"/>
      <c r="AN48" s="100"/>
      <c r="AO48" s="100"/>
      <c r="AP48" s="100"/>
      <c r="AQ48" s="100"/>
      <c r="AR48" s="100"/>
      <c r="AS48" s="100"/>
      <c r="AT48" s="100"/>
      <c r="AU48" s="100"/>
      <c r="AV48" s="100"/>
      <c r="AW48" s="100"/>
      <c r="AX48" s="100"/>
      <c r="AY48" s="100"/>
      <c r="AZ48" s="100"/>
      <c r="BA48" s="100"/>
      <c r="BB48" s="100"/>
      <c r="BC48" s="100"/>
      <c r="BD48" s="100"/>
      <c r="BE48" s="100"/>
      <c r="BF48" s="100"/>
      <c r="BG48" s="100"/>
      <c r="BH48" s="100"/>
      <c r="BI48" s="100"/>
      <c r="BJ48" s="100"/>
      <c r="BK48" s="100"/>
      <c r="BL48" s="100"/>
      <c r="BM48" s="100"/>
      <c r="BN48" s="100"/>
      <c r="BO48" s="100"/>
      <c r="BP48" s="100"/>
      <c r="BQ48" s="100"/>
      <c r="BR48" s="100"/>
      <c r="BS48" s="100"/>
      <c r="BT48" s="100"/>
      <c r="BU48" s="100"/>
      <c r="BV48" s="100"/>
      <c r="BW48" s="100"/>
      <c r="BX48" s="100"/>
      <c r="BY48" s="100"/>
      <c r="BZ48" s="100"/>
      <c r="CA48" s="100"/>
      <c r="CB48" s="100"/>
      <c r="CC48" s="100"/>
      <c r="CD48" s="100"/>
      <c r="CE48" s="100"/>
      <c r="CF48" s="100"/>
      <c r="CG48" s="100"/>
      <c r="CH48" s="100"/>
      <c r="CI48" s="100"/>
      <c r="CJ48" s="100"/>
      <c r="CK48" s="100"/>
      <c r="CL48" s="100"/>
      <c r="CM48" s="100"/>
      <c r="CN48" s="100"/>
      <c r="CO48" s="100"/>
      <c r="CP48" s="100"/>
      <c r="CQ48" s="100"/>
      <c r="CR48" s="100"/>
      <c r="CS48" s="100"/>
      <c r="CT48" s="100"/>
      <c r="CU48" s="100"/>
      <c r="CV48" s="100"/>
      <c r="CW48" s="100"/>
      <c r="CX48" s="100"/>
      <c r="CY48" s="100"/>
      <c r="CZ48" s="100"/>
      <c r="DA48" s="100"/>
    </row>
    <row r="49" spans="1:105" ht="33.950000000000003" customHeight="1">
      <c r="B49" s="96" t="s">
        <v>95</v>
      </c>
      <c r="C49" s="96" t="s">
        <v>9</v>
      </c>
      <c r="D49" s="96" t="s">
        <v>104</v>
      </c>
      <c r="E49" s="97">
        <v>11</v>
      </c>
      <c r="F49" s="98">
        <v>125</v>
      </c>
      <c r="G49" s="98">
        <v>300</v>
      </c>
      <c r="H49" s="98">
        <f>(DétailsFacture[[#This Row],[Qté]]*DétailsFacture[[#This Row],[Prix unitaire]])-DétailsFacture[[#This Row],[Remise]]</f>
        <v>1075</v>
      </c>
      <c r="I49" s="100"/>
      <c r="J49" s="100"/>
      <c r="K49" s="100"/>
      <c r="L49" s="100"/>
      <c r="M49" s="100"/>
      <c r="N49" s="100"/>
      <c r="O49" s="100"/>
      <c r="P49" s="100"/>
      <c r="Q49" s="100"/>
      <c r="R49" s="100"/>
      <c r="S49" s="100"/>
      <c r="T49" s="100"/>
      <c r="U49" s="100"/>
      <c r="V49" s="100"/>
      <c r="W49" s="100"/>
      <c r="X49" s="100"/>
      <c r="Y49" s="100"/>
      <c r="Z49" s="100"/>
      <c r="AA49" s="100"/>
      <c r="AB49" s="100"/>
      <c r="AC49" s="100"/>
      <c r="AD49" s="100"/>
      <c r="AE49" s="100"/>
      <c r="AF49" s="100"/>
      <c r="AG49" s="100"/>
      <c r="AH49" s="100"/>
      <c r="AI49" s="100"/>
      <c r="AJ49" s="100"/>
      <c r="AK49" s="100"/>
      <c r="AL49" s="100"/>
      <c r="AM49" s="100"/>
      <c r="AN49" s="100"/>
      <c r="AO49" s="100"/>
      <c r="AP49" s="100"/>
      <c r="AQ49" s="100"/>
      <c r="AR49" s="100"/>
      <c r="AS49" s="100"/>
      <c r="AT49" s="100"/>
      <c r="AU49" s="100"/>
      <c r="AV49" s="100"/>
      <c r="AW49" s="100"/>
      <c r="AX49" s="100"/>
      <c r="AY49" s="100"/>
      <c r="AZ49" s="100"/>
      <c r="BA49" s="100"/>
      <c r="BB49" s="100"/>
      <c r="BC49" s="100"/>
      <c r="BD49" s="100"/>
      <c r="BE49" s="100"/>
      <c r="BF49" s="100"/>
      <c r="BG49" s="100"/>
      <c r="BH49" s="100"/>
      <c r="BI49" s="100"/>
      <c r="BJ49" s="100"/>
      <c r="BK49" s="100"/>
      <c r="BL49" s="100"/>
      <c r="BM49" s="100"/>
      <c r="BN49" s="100"/>
      <c r="BO49" s="100"/>
      <c r="BP49" s="100"/>
      <c r="BQ49" s="100"/>
      <c r="BR49" s="100"/>
      <c r="BS49" s="100"/>
      <c r="BT49" s="100"/>
      <c r="BU49" s="100"/>
      <c r="BV49" s="100"/>
      <c r="BW49" s="100"/>
      <c r="BX49" s="100"/>
      <c r="BY49" s="100"/>
      <c r="BZ49" s="100"/>
      <c r="CA49" s="100"/>
      <c r="CB49" s="100"/>
      <c r="CC49" s="100"/>
      <c r="CD49" s="100"/>
      <c r="CE49" s="100"/>
      <c r="CF49" s="100"/>
      <c r="CG49" s="100"/>
      <c r="CH49" s="100"/>
      <c r="CI49" s="100"/>
      <c r="CJ49" s="100"/>
      <c r="CK49" s="100"/>
      <c r="CL49" s="100"/>
      <c r="CM49" s="100"/>
      <c r="CN49" s="100"/>
      <c r="CO49" s="100"/>
      <c r="CP49" s="100"/>
      <c r="CQ49" s="100"/>
      <c r="CR49" s="100"/>
      <c r="CS49" s="100"/>
      <c r="CT49" s="100"/>
      <c r="CU49" s="100"/>
      <c r="CV49" s="100"/>
      <c r="CW49" s="100"/>
      <c r="CX49" s="100"/>
      <c r="CY49" s="100"/>
      <c r="CZ49" s="100"/>
      <c r="DA49" s="100"/>
    </row>
    <row r="50" spans="1:105" s="99" customFormat="1" ht="33.950000000000003" customHeight="1">
      <c r="A50" s="107"/>
      <c r="B50" s="104" t="s">
        <v>95</v>
      </c>
      <c r="C50" s="104" t="s">
        <v>9</v>
      </c>
      <c r="D50" s="104" t="s">
        <v>105</v>
      </c>
      <c r="E50" s="105">
        <v>5</v>
      </c>
      <c r="F50" s="106">
        <v>125</v>
      </c>
      <c r="G50" s="106">
        <v>50</v>
      </c>
      <c r="H50" s="106">
        <f>(DétailsFacture[[#This Row],[Qté]]*DétailsFacture[[#This Row],[Prix unitaire]])-DétailsFacture[[#This Row],[Remise]]</f>
        <v>575</v>
      </c>
      <c r="I50" s="100"/>
      <c r="J50" s="100"/>
      <c r="K50" s="100"/>
      <c r="L50" s="100"/>
      <c r="M50" s="100"/>
      <c r="N50" s="100"/>
      <c r="O50" s="100"/>
      <c r="P50" s="100"/>
      <c r="Q50" s="100"/>
      <c r="R50" s="100"/>
      <c r="S50" s="100"/>
      <c r="T50" s="100"/>
      <c r="U50" s="100"/>
      <c r="V50" s="100"/>
      <c r="W50" s="100"/>
      <c r="X50" s="100"/>
      <c r="Y50" s="100"/>
      <c r="Z50" s="100"/>
      <c r="AA50" s="100"/>
      <c r="AB50" s="100"/>
      <c r="AC50" s="100"/>
      <c r="AD50" s="100"/>
      <c r="AE50" s="100"/>
      <c r="AF50" s="100"/>
      <c r="AG50" s="100"/>
      <c r="AH50" s="100"/>
      <c r="AI50" s="100"/>
      <c r="AJ50" s="100"/>
      <c r="AK50" s="100"/>
      <c r="AL50" s="100"/>
      <c r="AM50" s="100"/>
      <c r="AN50" s="100"/>
      <c r="AO50" s="100"/>
      <c r="AP50" s="100"/>
      <c r="AQ50" s="100"/>
      <c r="AR50" s="100"/>
      <c r="AS50" s="100"/>
      <c r="AT50" s="100"/>
      <c r="AU50" s="100"/>
      <c r="AV50" s="100"/>
      <c r="AW50" s="100"/>
      <c r="AX50" s="100"/>
      <c r="AY50" s="100"/>
      <c r="AZ50" s="100"/>
      <c r="BA50" s="100"/>
      <c r="BB50" s="100"/>
      <c r="BC50" s="100"/>
      <c r="BD50" s="100"/>
      <c r="BE50" s="100"/>
      <c r="BF50" s="100"/>
      <c r="BG50" s="100"/>
      <c r="BH50" s="100"/>
      <c r="BI50" s="100"/>
      <c r="BJ50" s="100"/>
      <c r="BK50" s="100"/>
      <c r="BL50" s="100"/>
      <c r="BM50" s="100"/>
      <c r="BN50" s="100"/>
      <c r="BO50" s="100"/>
      <c r="BP50" s="100"/>
      <c r="BQ50" s="100"/>
      <c r="BR50" s="100"/>
      <c r="BS50" s="100"/>
      <c r="BT50" s="100"/>
      <c r="BU50" s="100"/>
      <c r="BV50" s="100"/>
      <c r="BW50" s="100"/>
      <c r="BX50" s="100"/>
      <c r="BY50" s="100"/>
      <c r="BZ50" s="100"/>
      <c r="CA50" s="100"/>
      <c r="CB50" s="100"/>
      <c r="CC50" s="100"/>
      <c r="CD50" s="100"/>
      <c r="CE50" s="100"/>
      <c r="CF50" s="100"/>
      <c r="CG50" s="100"/>
      <c r="CH50" s="100"/>
      <c r="CI50" s="100"/>
      <c r="CJ50" s="100"/>
      <c r="CK50" s="100"/>
      <c r="CL50" s="100"/>
      <c r="CM50" s="100"/>
      <c r="CN50" s="100"/>
      <c r="CO50" s="100"/>
      <c r="CP50" s="100"/>
      <c r="CQ50" s="100"/>
      <c r="CR50" s="100"/>
      <c r="CS50" s="100"/>
      <c r="CT50" s="100"/>
      <c r="CU50" s="100"/>
      <c r="CV50" s="100"/>
      <c r="CW50" s="100"/>
      <c r="CX50" s="100"/>
      <c r="CY50" s="100"/>
      <c r="CZ50" s="100"/>
      <c r="DA50" s="100"/>
    </row>
  </sheetData>
  <sheetProtection formatCells="0" formatColumns="0" formatRows="0" insertRows="0" deleteRows="0" selectLockedCells="1" sort="0" autoFilter="0" pivotTables="0"/>
  <conditionalFormatting sqref="C4:C50">
    <cfRule type="expression" dxfId="17" priority="52">
      <formula>COUNTIF($C$4:$C$50,C4)&gt;25</formula>
    </cfRule>
  </conditionalFormatting>
  <dataValidations count="1">
    <dataValidation type="list" allowBlank="1" showInputMessage="1" showErrorMessage="1" errorTitle="Données non valides" error="Sélectionnez une facture dans cette liste. Si votre numéro de facture n’apparaît pas, vérifiez la feuille de calcul nommée Factures – Principal." sqref="C4:C50" xr:uid="{00000000-0002-0000-0300-000000000000}">
      <formula1>No_Facture</formula1>
    </dataValidation>
  </dataValidations>
  <pageMargins left="0.7" right="0.7" top="0.75" bottom="0.75" header="0.3" footer="0.3"/>
  <pageSetup paperSize="9" fitToHeight="0" orientation="portrait" r:id="rId1"/>
  <ignoredErrors>
    <ignoredError sqref="H29:H40" emptyCellReference="1"/>
  </ignoredErrors>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tabColor theme="4" tint="0.59999389629810485"/>
    <pageSetUpPr autoPageBreaks="0" fitToPage="1"/>
  </sheetPr>
  <dimension ref="A1:H40"/>
  <sheetViews>
    <sheetView showGridLines="0" topLeftCell="A33" zoomScaleNormal="100" workbookViewId="0"/>
  </sheetViews>
  <sheetFormatPr defaultColWidth="9.140625" defaultRowHeight="15"/>
  <cols>
    <col min="1" max="1" width="2.85546875" customWidth="1"/>
    <col min="2" max="2" width="5.28515625" customWidth="1"/>
    <col min="3" max="3" width="13.28515625" customWidth="1"/>
    <col min="4" max="4" width="44.7109375" customWidth="1"/>
    <col min="5" max="5" width="13.42578125" customWidth="1"/>
    <col min="6" max="6" width="1.140625" customWidth="1"/>
    <col min="7" max="7" width="21" customWidth="1"/>
    <col min="8" max="8" width="20.5703125" customWidth="1"/>
    <col min="9" max="9" width="2.85546875" customWidth="1"/>
  </cols>
  <sheetData>
    <row r="1" spans="1:8" s="2" customFormat="1" ht="58.5" customHeight="1" thickBot="1">
      <c r="A1"/>
      <c r="B1" s="12" t="s">
        <v>106</v>
      </c>
      <c r="C1" s="12"/>
      <c r="D1" s="12"/>
      <c r="E1" s="12"/>
      <c r="F1" s="11"/>
      <c r="G1" s="11"/>
      <c r="H1" s="11"/>
    </row>
    <row r="2" spans="1:8" ht="35.25" customHeight="1" thickTop="1">
      <c r="B2" s="5"/>
      <c r="C2" s="5"/>
      <c r="D2" s="5"/>
      <c r="E2" s="5"/>
      <c r="F2" s="6"/>
      <c r="G2" s="6"/>
      <c r="H2" s="6"/>
    </row>
    <row r="3" spans="1:8" ht="9.75" customHeight="1"/>
    <row r="4" spans="1:8" ht="66.75" customHeight="1">
      <c r="B4" s="126" t="s">
        <v>107</v>
      </c>
      <c r="C4" s="126"/>
      <c r="D4" s="126"/>
      <c r="E4" s="126"/>
      <c r="F4" s="126"/>
      <c r="G4" s="126"/>
      <c r="H4" s="126"/>
    </row>
    <row r="5" spans="1:8" ht="83.25" customHeight="1">
      <c r="B5" s="126" t="s">
        <v>108</v>
      </c>
      <c r="C5" s="126"/>
      <c r="D5" s="126"/>
      <c r="E5" s="126"/>
      <c r="F5" s="126"/>
      <c r="G5" s="126"/>
      <c r="H5" s="126"/>
    </row>
    <row r="6" spans="1:8" ht="23.25" customHeight="1">
      <c r="B6" s="127" t="s">
        <v>109</v>
      </c>
      <c r="C6" s="127"/>
      <c r="D6" s="127"/>
      <c r="E6" s="127"/>
      <c r="F6" s="127"/>
      <c r="G6" s="127"/>
      <c r="H6" s="127"/>
    </row>
    <row r="7" spans="1:8" ht="19.5" customHeight="1">
      <c r="B7" s="126" t="s">
        <v>110</v>
      </c>
      <c r="C7" s="126"/>
      <c r="D7" s="126"/>
      <c r="E7" s="126"/>
      <c r="F7" s="126"/>
      <c r="G7" s="126"/>
      <c r="H7" s="126"/>
    </row>
    <row r="8" spans="1:8" ht="34.5" customHeight="1">
      <c r="B8" s="23" t="s">
        <v>111</v>
      </c>
      <c r="C8" s="126" t="s">
        <v>112</v>
      </c>
      <c r="D8" s="126"/>
      <c r="E8" s="126"/>
      <c r="F8" s="126"/>
      <c r="G8" s="126"/>
      <c r="H8" s="126"/>
    </row>
    <row r="9" spans="1:8" ht="36" customHeight="1">
      <c r="B9" s="23"/>
      <c r="C9" s="126" t="s">
        <v>113</v>
      </c>
      <c r="D9" s="126"/>
      <c r="E9" s="126"/>
      <c r="F9" s="126"/>
      <c r="G9" s="126"/>
      <c r="H9" s="126"/>
    </row>
    <row r="10" spans="1:8" ht="37.5" customHeight="1">
      <c r="B10" s="23" t="s">
        <v>114</v>
      </c>
      <c r="C10" s="126" t="s">
        <v>115</v>
      </c>
      <c r="D10" s="126"/>
      <c r="E10" s="126"/>
      <c r="F10" s="126"/>
      <c r="G10" s="126"/>
      <c r="H10" s="126"/>
    </row>
    <row r="11" spans="1:8" ht="34.5" customHeight="1">
      <c r="B11" s="23"/>
      <c r="C11" s="126" t="s">
        <v>116</v>
      </c>
      <c r="D11" s="126"/>
      <c r="E11" s="126"/>
      <c r="F11" s="126"/>
      <c r="G11" s="126"/>
      <c r="H11" s="126"/>
    </row>
    <row r="12" spans="1:8" ht="36.75" customHeight="1">
      <c r="B12" s="23" t="s">
        <v>117</v>
      </c>
      <c r="C12" s="126" t="s">
        <v>118</v>
      </c>
      <c r="D12" s="126"/>
      <c r="E12" s="126"/>
      <c r="F12" s="126"/>
      <c r="G12" s="126"/>
      <c r="H12" s="126"/>
    </row>
    <row r="13" spans="1:8" ht="53.25" customHeight="1">
      <c r="B13" s="128" t="s">
        <v>119</v>
      </c>
      <c r="C13" s="128"/>
      <c r="D13" s="128"/>
      <c r="E13" s="128"/>
      <c r="F13" s="128"/>
      <c r="G13" s="128"/>
      <c r="H13" s="128"/>
    </row>
    <row r="14" spans="1:8" ht="23.25" customHeight="1">
      <c r="B14" s="23"/>
      <c r="C14" s="128" t="s">
        <v>120</v>
      </c>
      <c r="D14" s="128"/>
      <c r="E14" s="23"/>
      <c r="F14" s="23"/>
      <c r="G14" s="23"/>
      <c r="H14" s="23"/>
    </row>
    <row r="15" spans="1:8" ht="51" customHeight="1">
      <c r="B15" s="23" t="s">
        <v>121</v>
      </c>
      <c r="C15" s="126" t="s">
        <v>122</v>
      </c>
      <c r="D15" s="126"/>
      <c r="E15" s="126"/>
      <c r="F15" s="126"/>
      <c r="G15" s="126"/>
      <c r="H15" s="126"/>
    </row>
    <row r="16" spans="1:8" ht="23.25" customHeight="1">
      <c r="B16" s="127" t="s">
        <v>123</v>
      </c>
      <c r="C16" s="127"/>
      <c r="D16" s="127"/>
      <c r="E16" s="127"/>
      <c r="F16" s="127"/>
      <c r="G16" s="127"/>
      <c r="H16" s="127"/>
    </row>
    <row r="17" spans="2:8" ht="68.25" customHeight="1">
      <c r="B17" s="23" t="s">
        <v>111</v>
      </c>
      <c r="C17" s="126" t="s">
        <v>124</v>
      </c>
      <c r="D17" s="126"/>
      <c r="E17" s="126"/>
      <c r="F17" s="126"/>
      <c r="G17" s="126"/>
      <c r="H17" s="126"/>
    </row>
    <row r="18" spans="2:8" ht="35.25" customHeight="1">
      <c r="B18" s="23"/>
      <c r="C18" s="126" t="s">
        <v>125</v>
      </c>
      <c r="D18" s="126"/>
      <c r="E18" s="126"/>
      <c r="F18" s="126"/>
      <c r="G18" s="126"/>
      <c r="H18" s="126"/>
    </row>
    <row r="19" spans="2:8" ht="96.75" customHeight="1">
      <c r="B19" s="23" t="s">
        <v>114</v>
      </c>
      <c r="C19" s="126" t="s">
        <v>126</v>
      </c>
      <c r="D19" s="126"/>
      <c r="E19" s="126"/>
      <c r="F19" s="126"/>
      <c r="G19" s="126"/>
      <c r="H19" s="126"/>
    </row>
    <row r="20" spans="2:8" ht="36" customHeight="1">
      <c r="B20" s="23"/>
      <c r="C20" s="126" t="s">
        <v>127</v>
      </c>
      <c r="D20" s="126"/>
      <c r="E20" s="126"/>
      <c r="F20" s="126"/>
      <c r="G20" s="126"/>
      <c r="H20" s="126"/>
    </row>
    <row r="21" spans="2:8" ht="84" customHeight="1">
      <c r="B21" s="23" t="s">
        <v>117</v>
      </c>
      <c r="C21" s="126" t="s">
        <v>128</v>
      </c>
      <c r="D21" s="126"/>
      <c r="E21" s="126"/>
      <c r="F21" s="126"/>
      <c r="G21" s="126"/>
      <c r="H21" s="126"/>
    </row>
    <row r="22" spans="2:8" ht="51" customHeight="1">
      <c r="C22" s="126" t="s">
        <v>129</v>
      </c>
      <c r="D22" s="126"/>
      <c r="E22" s="126"/>
      <c r="F22" s="126"/>
      <c r="G22" s="126"/>
      <c r="H22" s="126"/>
    </row>
    <row r="23" spans="2:8" ht="23.25" customHeight="1">
      <c r="B23" s="127" t="s">
        <v>130</v>
      </c>
      <c r="C23" s="127"/>
      <c r="D23" s="127"/>
      <c r="E23" s="127"/>
      <c r="F23" s="127"/>
      <c r="G23" s="127"/>
      <c r="H23" s="127"/>
    </row>
    <row r="24" spans="2:8" ht="51" customHeight="1">
      <c r="B24" s="126" t="s">
        <v>131</v>
      </c>
      <c r="C24" s="126"/>
      <c r="D24" s="126"/>
      <c r="E24" s="126"/>
      <c r="F24" s="126"/>
      <c r="G24" s="126"/>
      <c r="H24" s="126"/>
    </row>
    <row r="25" spans="2:8" ht="33.75" customHeight="1">
      <c r="B25" t="s">
        <v>132</v>
      </c>
      <c r="C25" s="126" t="s">
        <v>133</v>
      </c>
      <c r="D25" s="126"/>
      <c r="E25" s="126"/>
      <c r="F25" s="126"/>
      <c r="G25" s="126"/>
      <c r="H25" s="126"/>
    </row>
    <row r="26" spans="2:8" ht="33.75" customHeight="1">
      <c r="B26" t="s">
        <v>132</v>
      </c>
      <c r="C26" s="126" t="s">
        <v>134</v>
      </c>
      <c r="D26" s="126"/>
      <c r="E26" s="126"/>
      <c r="F26" s="126"/>
      <c r="G26" s="126"/>
      <c r="H26" s="126"/>
    </row>
    <row r="27" spans="2:8" ht="33" customHeight="1">
      <c r="B27" t="s">
        <v>132</v>
      </c>
      <c r="C27" s="126" t="s">
        <v>135</v>
      </c>
      <c r="D27" s="126"/>
      <c r="E27" s="126"/>
      <c r="F27" s="126"/>
      <c r="G27" s="126"/>
      <c r="H27" s="126"/>
    </row>
    <row r="28" spans="2:8" ht="30" customHeight="1">
      <c r="B28" t="s">
        <v>132</v>
      </c>
      <c r="C28" s="126" t="s">
        <v>136</v>
      </c>
      <c r="D28" s="126"/>
      <c r="E28" s="126"/>
      <c r="F28" s="126"/>
      <c r="G28" s="126"/>
      <c r="H28" s="126"/>
    </row>
    <row r="29" spans="2:8" ht="23.25" customHeight="1">
      <c r="B29" s="127" t="s">
        <v>137</v>
      </c>
      <c r="C29" s="127"/>
      <c r="D29" s="127"/>
      <c r="E29" s="127"/>
      <c r="F29" s="127"/>
      <c r="G29" s="127"/>
      <c r="H29" s="127"/>
    </row>
    <row r="30" spans="2:8" ht="78.75" customHeight="1">
      <c r="B30" s="126" t="s">
        <v>138</v>
      </c>
      <c r="C30" s="126"/>
      <c r="D30" s="126"/>
      <c r="E30" s="126"/>
      <c r="F30" s="126"/>
      <c r="G30" s="126"/>
      <c r="H30" s="126"/>
    </row>
    <row r="31" spans="2:8" ht="49.5" customHeight="1">
      <c r="B31" t="s">
        <v>132</v>
      </c>
      <c r="C31" s="126" t="s">
        <v>139</v>
      </c>
      <c r="D31" s="126"/>
      <c r="E31" s="126"/>
      <c r="F31" s="126"/>
      <c r="G31" s="126"/>
      <c r="H31" s="126"/>
    </row>
    <row r="32" spans="2:8" ht="36" customHeight="1">
      <c r="C32" s="126" t="s">
        <v>140</v>
      </c>
      <c r="D32" s="126"/>
      <c r="E32" s="126"/>
      <c r="F32" s="126"/>
      <c r="G32" s="126"/>
      <c r="H32" s="126"/>
    </row>
    <row r="33" spans="2:8" ht="48" customHeight="1">
      <c r="B33" t="s">
        <v>132</v>
      </c>
      <c r="C33" s="126" t="s">
        <v>141</v>
      </c>
      <c r="D33" s="126"/>
      <c r="E33" s="126"/>
      <c r="F33" s="126"/>
      <c r="G33" s="126"/>
      <c r="H33" s="126"/>
    </row>
    <row r="34" spans="2:8" ht="33" customHeight="1">
      <c r="B34" t="s">
        <v>132</v>
      </c>
      <c r="C34" s="126" t="s">
        <v>142</v>
      </c>
      <c r="D34" s="126"/>
      <c r="E34" s="126"/>
      <c r="F34" s="126"/>
      <c r="G34" s="126"/>
      <c r="H34" s="126"/>
    </row>
    <row r="35" spans="2:8" ht="52.5" customHeight="1">
      <c r="B35" t="s">
        <v>132</v>
      </c>
      <c r="C35" s="126" t="s">
        <v>143</v>
      </c>
      <c r="D35" s="126"/>
      <c r="E35" s="126"/>
      <c r="F35" s="126"/>
      <c r="G35" s="126"/>
      <c r="H35" s="126"/>
    </row>
    <row r="36" spans="2:8" ht="21.75" customHeight="1">
      <c r="B36" s="7" t="s">
        <v>144</v>
      </c>
      <c r="C36" s="8"/>
      <c r="D36" s="9"/>
      <c r="E36" s="9"/>
      <c r="F36" s="9"/>
      <c r="G36" s="9"/>
      <c r="H36" s="9"/>
    </row>
    <row r="37" spans="2:8" ht="19.5" customHeight="1">
      <c r="B37" s="4" t="s">
        <v>132</v>
      </c>
      <c r="C37" s="126" t="s">
        <v>145</v>
      </c>
      <c r="D37" s="126"/>
      <c r="E37" s="126"/>
      <c r="F37" s="126"/>
      <c r="G37" s="126"/>
      <c r="H37" s="126"/>
    </row>
    <row r="38" spans="2:8" ht="19.5" customHeight="1">
      <c r="B38" s="4" t="s">
        <v>132</v>
      </c>
      <c r="C38" s="126" t="s">
        <v>146</v>
      </c>
      <c r="D38" s="126"/>
      <c r="E38" s="126"/>
      <c r="F38" s="126"/>
      <c r="G38" s="126"/>
      <c r="H38" s="126"/>
    </row>
    <row r="39" spans="2:8" ht="36.75" customHeight="1">
      <c r="B39" s="4" t="s">
        <v>132</v>
      </c>
      <c r="C39" s="126" t="s">
        <v>147</v>
      </c>
      <c r="D39" s="126"/>
      <c r="E39" s="126"/>
      <c r="F39" s="126"/>
      <c r="G39" s="126"/>
      <c r="H39" s="126"/>
    </row>
    <row r="40" spans="2:8" ht="35.25" customHeight="1">
      <c r="B40" s="4" t="s">
        <v>132</v>
      </c>
      <c r="C40" s="126" t="s">
        <v>148</v>
      </c>
      <c r="D40" s="126"/>
      <c r="E40" s="126"/>
      <c r="F40" s="126"/>
      <c r="G40" s="126"/>
      <c r="H40" s="126"/>
    </row>
  </sheetData>
  <mergeCells count="36">
    <mergeCell ref="B4:H4"/>
    <mergeCell ref="B5:H5"/>
    <mergeCell ref="B16:H16"/>
    <mergeCell ref="C25:H25"/>
    <mergeCell ref="B6:H6"/>
    <mergeCell ref="B7:H7"/>
    <mergeCell ref="C8:H8"/>
    <mergeCell ref="C10:H10"/>
    <mergeCell ref="C12:H12"/>
    <mergeCell ref="C15:H15"/>
    <mergeCell ref="C11:H11"/>
    <mergeCell ref="C14:D14"/>
    <mergeCell ref="C17:H17"/>
    <mergeCell ref="B13:H13"/>
    <mergeCell ref="C9:H9"/>
    <mergeCell ref="C26:H26"/>
    <mergeCell ref="C27:H27"/>
    <mergeCell ref="C28:H28"/>
    <mergeCell ref="C18:H18"/>
    <mergeCell ref="C20:H20"/>
    <mergeCell ref="B23:H23"/>
    <mergeCell ref="B24:H24"/>
    <mergeCell ref="C19:H19"/>
    <mergeCell ref="C21:H21"/>
    <mergeCell ref="C22:H22"/>
    <mergeCell ref="C35:H35"/>
    <mergeCell ref="C40:H40"/>
    <mergeCell ref="C33:H33"/>
    <mergeCell ref="C39:H39"/>
    <mergeCell ref="B29:H29"/>
    <mergeCell ref="B30:H30"/>
    <mergeCell ref="C31:H31"/>
    <mergeCell ref="C34:H34"/>
    <mergeCell ref="C32:H32"/>
    <mergeCell ref="C38:H38"/>
    <mergeCell ref="C37:H37"/>
  </mergeCells>
  <hyperlinks>
    <hyperlink ref="C14:D14" r:id="rId1" location="_Toc261352312" display="Customize a document theme." xr:uid="{00000000-0004-0000-0400-000000000000}"/>
  </hyperlinks>
  <pageMargins left="0.7" right="0.7" top="0.75" bottom="0.75" header="0.3" footer="0.3"/>
  <pageSetup paperSize="9" fitToHeight="0" orientation="portrait" r:id="rId2"/>
  <ignoredErrors>
    <ignoredError sqref="B12 B15 B17 B19 B21 B10 B8" numberStoredAsText="1"/>
  </ignoredErrors>
  <drawing r:id="rId3"/>
</worksheet>
</file>

<file path=docProps/app.xml><?xml version="1.0" encoding="utf-8"?>
<Properties xmlns="http://schemas.openxmlformats.org/officeDocument/2006/extended-properties" xmlns:vt="http://schemas.openxmlformats.org/officeDocument/2006/docPropsVTypes">
  <Template>TM03107658</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2025-02-14T08:43:15Z</dcterms:created>
  <dcterms:modified xsi:type="dcterms:W3CDTF">2025-02-14T10:39:29Z</dcterms:modified>
  <cp:category/>
  <cp:contentStatus/>
</cp:coreProperties>
</file>