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Form" sheetId="1" state="visible" r:id="rId2"/>
    <sheet name="Drawings" sheetId="2" state="hidden" r:id="rId3"/>
    <sheet name="Data" sheetId="3" state="visible" r:id="rId4"/>
    <sheet name="3rd Surveyors" sheetId="4" state="visible" r:id="rId5"/>
    <sheet name="JP" sheetId="5" state="visible" r:id="rId6"/>
    <sheet name="BO" sheetId="6" state="hidden" r:id="rId7"/>
    <sheet name="AO 1" sheetId="7" state="visible" r:id="rId8"/>
    <sheet name="AO 2" sheetId="8" state="hidden" r:id="rId9"/>
    <sheet name="AO 3" sheetId="9" state="visible" r:id="rId10"/>
    <sheet name="AO 4" sheetId="10" state="hidden" r:id="rId11"/>
    <sheet name="AO 5" sheetId="11" state="hidden" r:id="rId12"/>
    <sheet name="AO 6" sheetId="12" state="hidden" r:id="rId13"/>
    <sheet name="AO 7" sheetId="13" state="hidden" r:id="rId14"/>
    <sheet name="AO 8" sheetId="14" state="hidden" r:id="rId15"/>
    <sheet name="AO 9" sheetId="15" state="hidden" r:id="rId16"/>
    <sheet name="AO 10" sheetId="16" state="hidden" r:id="rId17"/>
    <sheet name="AO 11" sheetId="17" state="hidden" r:id="rId18"/>
    <sheet name="AO 12" sheetId="18" state="hidden" r:id="rId19"/>
    <sheet name="AO 13" sheetId="19" state="hidden" r:id="rId20"/>
    <sheet name="AO 14" sheetId="20" state="hidden" r:id="rId21"/>
    <sheet name="AO 15" sheetId="21" state="hidden" r:id="rId22"/>
    <sheet name="AO 16" sheetId="22" state="hidden" r:id="rId23"/>
    <sheet name="AO 17" sheetId="23" state="hidden" r:id="rId24"/>
    <sheet name="AO 18" sheetId="24" state="hidden" r:id="rId25"/>
    <sheet name="AO 19" sheetId="25" state="hidden" r:id="rId26"/>
    <sheet name="AO 20" sheetId="26" state="hidden" r:id="rId27"/>
  </sheets>
  <definedNames>
    <definedName function="false" hidden="false" name="Agreement" vbProcedure="false">Form!$A$221:$G$224</definedName>
    <definedName function="false" hidden="false" name="ConditionalConsent" vbProcedure="false">Form!$A$231:$G$241</definedName>
    <definedName function="false" hidden="false" name="DisputeAgreed" vbProcedure="false">Form!$A$248:$G$263</definedName>
    <definedName function="false" hidden="false" name="DisputeEngineering" vbProcedure="false">Form!$A$295:$G$320</definedName>
    <definedName function="false" hidden="false" name="DisputeTwoSurveyors" vbProcedure="false">Form!$A$270:$G$288</definedName>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3"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<sst xmlns="http://schemas.openxmlformats.org/spreadsheetml/2006/main" count="8509" uniqueCount="670">
  <si>
    <t xml:space="preserve">Building Owner - Details</t>
  </si>
  <si>
    <t xml:space="preserve">CC Data</t>
  </si>
  <si>
    <t xml:space="preserve">Title</t>
  </si>
  <si>
    <t xml:space="preserve">First</t>
  </si>
  <si>
    <t xml:space="preserve">Middle</t>
  </si>
  <si>
    <t xml:space="preserve">Surname</t>
  </si>
  <si>
    <t xml:space="preserve">M/F/P</t>
  </si>
  <si>
    <t xml:space="preserve">Today's Date</t>
  </si>
  <si>
    <t xml:space="preserve">Days to Add (10 day Letter)</t>
  </si>
  <si>
    <t xml:space="preserve">Mr</t>
  </si>
  <si>
    <t xml:space="preserve">Steven</t>
  </si>
  <si>
    <t xml:space="preserve">James</t>
  </si>
  <si>
    <t xml:space="preserve">Pemberton</t>
  </si>
  <si>
    <t xml:space="preserve">Married</t>
  </si>
  <si>
    <t xml:space="preserve">Mrs</t>
  </si>
  <si>
    <t xml:space="preserve">Caroline</t>
  </si>
  <si>
    <t xml:space="preserve">Mary</t>
  </si>
  <si>
    <t xml:space="preserve">FH/LH</t>
  </si>
  <si>
    <t xml:space="preserve">Freeholders</t>
  </si>
  <si>
    <t xml:space="preserve">10 Day Letter - Appoint by Date</t>
  </si>
  <si>
    <t xml:space="preserve">Building Owner's Surveyor</t>
  </si>
  <si>
    <t xml:space="preserve">Property Address</t>
  </si>
  <si>
    <t xml:space="preserve">Steve</t>
  </si>
  <si>
    <t xml:space="preserve">Whitehead MFPWS</t>
  </si>
  <si>
    <t xml:space="preserve">Male</t>
  </si>
  <si>
    <t xml:space="preserve">Flat No</t>
  </si>
  <si>
    <t xml:space="preserve">House No</t>
  </si>
  <si>
    <t xml:space="preserve">Road</t>
  </si>
  <si>
    <t xml:space="preserve">Spare</t>
  </si>
  <si>
    <t xml:space="preserve">Town</t>
  </si>
  <si>
    <t xml:space="preserve">County</t>
  </si>
  <si>
    <t xml:space="preserve">Post Code</t>
  </si>
  <si>
    <t xml:space="preserve">BO Surveyor's Address</t>
  </si>
  <si>
    <t xml:space="preserve">The Chase</t>
  </si>
  <si>
    <t xml:space="preserve">London</t>
  </si>
  <si>
    <t xml:space="preserve">SW4 0NH</t>
  </si>
  <si>
    <t xml:space="preserve">Company</t>
  </si>
  <si>
    <t xml:space="preserve">Grey &amp; Associates, </t>
  </si>
  <si>
    <t xml:space="preserve">Argentum, </t>
  </si>
  <si>
    <t xml:space="preserve">2 Queen Caroline Street, </t>
  </si>
  <si>
    <t xml:space="preserve">Hammersmith, </t>
  </si>
  <si>
    <t xml:space="preserve">London, </t>
  </si>
  <si>
    <t xml:space="preserve">W6 9DX</t>
  </si>
  <si>
    <t xml:space="preserve">Correspondence Address</t>
  </si>
  <si>
    <t xml:space="preserve">Drawings</t>
  </si>
  <si>
    <t xml:space="preserve">Adjoining Owner 1</t>
  </si>
  <si>
    <t xml:space="preserve">Adjoining Owner 2</t>
  </si>
  <si>
    <t xml:space="preserve">Adjoining Owner 3</t>
  </si>
  <si>
    <t xml:space="preserve">Adjoining Owner 4</t>
  </si>
  <si>
    <t xml:space="preserve">Adjoining Owner 5</t>
  </si>
  <si>
    <t xml:space="preserve">Adjoining Owner 6</t>
  </si>
  <si>
    <t xml:space="preserve">Adjoining Owner 7</t>
  </si>
  <si>
    <t xml:space="preserve">Adjoining Owner 8</t>
  </si>
  <si>
    <t xml:space="preserve">Adjoining Owner 9</t>
  </si>
  <si>
    <t xml:space="preserve">Adjoining Owner 10</t>
  </si>
  <si>
    <t xml:space="preserve">Adjoining Owner 11</t>
  </si>
  <si>
    <t xml:space="preserve">Adjoining Owner 12</t>
  </si>
  <si>
    <t xml:space="preserve">Adjoining Owner 13</t>
  </si>
  <si>
    <t xml:space="preserve">Adjoining Owner 14</t>
  </si>
  <si>
    <t xml:space="preserve">Adjoining Owner 15</t>
  </si>
  <si>
    <t xml:space="preserve">Adjoining Owner 16</t>
  </si>
  <si>
    <t xml:space="preserve">Adjoining Owner 17</t>
  </si>
  <si>
    <t xml:space="preserve">Adjoining Owner 18</t>
  </si>
  <si>
    <t xml:space="preserve">Adjoining Owner 19</t>
  </si>
  <si>
    <t xml:space="preserve">Adjoining Owner 20</t>
  </si>
  <si>
    <t xml:space="preserve">Howard</t>
  </si>
  <si>
    <t xml:space="preserve">Peter</t>
  </si>
  <si>
    <t xml:space="preserve">Stevens</t>
  </si>
  <si>
    <t xml:space="preserve">56 The Chase (No 2) Limited</t>
  </si>
  <si>
    <t xml:space="preserve">Philip </t>
  </si>
  <si>
    <t xml:space="preserve">Geoffrey David</t>
  </si>
  <si>
    <t xml:space="preserve">Jubb</t>
  </si>
  <si>
    <t xml:space="preserve">Basri</t>
  </si>
  <si>
    <t xml:space="preserve">Dogan</t>
  </si>
  <si>
    <t xml:space="preserve">Ms</t>
  </si>
  <si>
    <t xml:space="preserve">Dina</t>
  </si>
  <si>
    <t xml:space="preserve">Kamal Shoukry</t>
  </si>
  <si>
    <t xml:space="preserve">Weston</t>
  </si>
  <si>
    <t xml:space="preserve">Female</t>
  </si>
  <si>
    <t xml:space="preserve">Desiree</t>
  </si>
  <si>
    <t xml:space="preserve">Alexandra</t>
  </si>
  <si>
    <t xml:space="preserve">Zeynep</t>
  </si>
  <si>
    <t xml:space="preserve">Leaseholders</t>
  </si>
  <si>
    <t xml:space="preserve">Leaseholder</t>
  </si>
  <si>
    <t xml:space="preserve">Notice(s) Served:</t>
  </si>
  <si>
    <t xml:space="preserve">Days to Add (10 Day Letter):</t>
  </si>
  <si>
    <t xml:space="preserve">Appoint AOS By:</t>
  </si>
  <si>
    <t xml:space="preserve">56A</t>
  </si>
  <si>
    <t xml:space="preserve">Raised Ground Floor Flat</t>
  </si>
  <si>
    <t xml:space="preserve">Flat 2</t>
  </si>
  <si>
    <t xml:space="preserve">Flat 3</t>
  </si>
  <si>
    <t xml:space="preserve">Which Correspondence Address to Use:</t>
  </si>
  <si>
    <t xml:space="preserve">Correspondence Address 1</t>
  </si>
  <si>
    <t xml:space="preserve">Selected Correspondence Address</t>
  </si>
  <si>
    <t xml:space="preserve">DON'T EDIT THE CELLS BELOW!!!</t>
  </si>
  <si>
    <t xml:space="preserve">C/o Pastor Real Estate</t>
  </si>
  <si>
    <t xml:space="preserve">Curzon Street</t>
  </si>
  <si>
    <t xml:space="preserve">W1J 7UL</t>
  </si>
  <si>
    <t xml:space="preserve">25A</t>
  </si>
  <si>
    <t xml:space="preserve">Wargrave Road</t>
  </si>
  <si>
    <t xml:space="preserve">Twyford</t>
  </si>
  <si>
    <t xml:space="preserve">Reading</t>
  </si>
  <si>
    <t xml:space="preserve">RG10 9NY</t>
  </si>
  <si>
    <t xml:space="preserve">Thirsk Road</t>
  </si>
  <si>
    <t xml:space="preserve">SW11 5SX</t>
  </si>
  <si>
    <t xml:space="preserve">Correspondence Address 2</t>
  </si>
  <si>
    <t xml:space="preserve">Correspondence Address 3</t>
  </si>
  <si>
    <t xml:space="preserve">Correspondence Address 4</t>
  </si>
  <si>
    <t xml:space="preserve">Correspondence Address 5</t>
  </si>
  <si>
    <t xml:space="preserve">Email</t>
  </si>
  <si>
    <t xml:space="preserve">Adjoining Owner's Surveyor</t>
  </si>
  <si>
    <t xml:space="preserve">test@test.com</t>
  </si>
  <si>
    <t xml:space="preserve">Tel No.</t>
  </si>
  <si>
    <t xml:space="preserve">AO Surveyor's Address</t>
  </si>
  <si>
    <t xml:space="preserve">Third Surveyor</t>
  </si>
  <si>
    <t xml:space="preserve">Third Surveyor's Address</t>
  </si>
  <si>
    <t xml:space="preserve">Notice 1</t>
  </si>
  <si>
    <t xml:space="preserve">Is Notice Required:</t>
  </si>
  <si>
    <t xml:space="preserve">No</t>
  </si>
  <si>
    <t xml:space="preserve">Choose Section</t>
  </si>
  <si>
    <t xml:space="preserve">PW/PFW/Both</t>
  </si>
  <si>
    <t xml:space="preserve">Details</t>
  </si>
  <si>
    <t xml:space="preserve">Notice 2</t>
  </si>
  <si>
    <t xml:space="preserve">Yes</t>
  </si>
  <si>
    <t xml:space="preserve">Sections</t>
  </si>
  <si>
    <t xml:space="preserve">(a, f, g, j, k, n)</t>
  </si>
  <si>
    <t xml:space="preserve">(b, e)</t>
  </si>
  <si>
    <t xml:space="preserve">Underpinning of the party wall and party fence wall to a depth of approximately between 600mm &amp; 1,800mm with mass concrete.</t>
  </si>
  <si>
    <t xml:space="preserve">Demolish existing party fence wall and rebuild as retaining party fence wall.</t>
  </si>
  <si>
    <t xml:space="preserve">Underpinning of the party wall to a depth of approximately 4,050mm with reinforced special foundations.</t>
  </si>
  <si>
    <t xml:space="preserve">Cut back existing corbelled footings on Building Owners side where required.</t>
  </si>
  <si>
    <t xml:space="preserve">Cut pockets into the party wall to receive steel beams, which will be supported by padstones.</t>
  </si>
  <si>
    <t xml:space="preserve">Chase into the party wall to receive steel columns, to a depth no greater than half the thickness of the party wall and subject to providing sound insulation to the party wall to no lesser extent than is provided by the existing construction.</t>
  </si>
  <si>
    <t xml:space="preserve">Insert fixings &amp; flashings into the party wall where required.</t>
  </si>
  <si>
    <t xml:space="preserve">Affix steel columns to party wall.</t>
  </si>
  <si>
    <t xml:space="preserve">Temporarily expose party wall during construction and weatherproof said party wall.</t>
  </si>
  <si>
    <t xml:space="preserve">Enclose upon party wall at high level.</t>
  </si>
  <si>
    <t xml:space="preserve">Notice 6</t>
  </si>
  <si>
    <t xml:space="preserve">Underpin</t>
  </si>
  <si>
    <t xml:space="preserve">IS</t>
  </si>
  <si>
    <t xml:space="preserve">Section?</t>
  </si>
  <si>
    <t xml:space="preserve">Section 6(1)</t>
  </si>
  <si>
    <t xml:space="preserve">IS NOT</t>
  </si>
  <si>
    <t xml:space="preserve">Excavations and associated groundworks for the purposes of underpinning the party wall as shown in the accompanying plans to a depth of between approximately 600mm &amp; 4,050mm below ground level, the final depth of which will be determined by the Building Control Officer.</t>
  </si>
  <si>
    <t xml:space="preserve">Excavations and associated groundworks for the purposes of constructing a retaining party wall on the Line of Junction as shown in the accompanying plans to a minimum depth of approximately 2,100mm below ground level, the final depth of which will be determined by the Building Control Officer.</t>
  </si>
  <si>
    <t xml:space="preserve">Excavations and associated groundworks for the purposes of constructing a basement as shown in the accompanying plans to a depth of approximately 4,750mm below ground level, the final depth of which will be determined by the Building Control Officer.</t>
  </si>
  <si>
    <t xml:space="preserve">10 Day Letter</t>
  </si>
  <si>
    <t xml:space="preserve">Address</t>
  </si>
  <si>
    <t xml:space="preserve">Style</t>
  </si>
  <si>
    <t xml:space="preserve">Construction of a party wall on the line of junction such that it straddles the boundary line.</t>
  </si>
  <si>
    <t xml:space="preserve">Underpinning of the party wall to a depth of approximately 1,100mm with reinforced special foundations.</t>
  </si>
  <si>
    <t xml:space="preserve">Raise party wall at high level to form flank of new loft extension.</t>
  </si>
  <si>
    <t xml:space="preserve">Cut back any projections from party wall to facilitate works where required.</t>
  </si>
  <si>
    <t xml:space="preserve">Enclose upon party wall for loft extension.</t>
  </si>
  <si>
    <t xml:space="preserve">Chase into the party wall to receive steel column(s), to a depth no greater than 100mm and subject to providing sound insulation to the party wall to no lesser extent than is provided by the existing construction.</t>
  </si>
  <si>
    <t xml:space="preserve">Demolish existing party fence wall and rebuild as party wall.</t>
  </si>
  <si>
    <t xml:space="preserve">The structural design is to be produced by a qualified and competent structural engineer. </t>
  </si>
  <si>
    <t xml:space="preserve">Remove, using hand tools only, chimney breast(s) as shown on plans, cutting back no further than the face of the party wall, and making good brickwork.  Provide temporary and permanent supports to retained breast(s)/stack above.</t>
  </si>
  <si>
    <t xml:space="preserve">We reserve the right to require weathering details/sections showing the proposed abutment of structures at both loft and ground floor levels. For the avoidance of doubt any proposed flashings need to be constructed in lead and installed in accordance with the Lead Sheet Association guidelines.</t>
  </si>
  <si>
    <t xml:space="preserve">Affix steel column to party wall.</t>
  </si>
  <si>
    <t xml:space="preserve">Alterations to the party ceiling/floor to accommodate services.</t>
  </si>
  <si>
    <t xml:space="preserve">Excavations and associated groundworks for the purposes of laying foundations as shown in the accompanying plans to a minimum depth of approximately 1,000mm below ground level, the final depth of which will be determined by the Building Control Officer.</t>
  </si>
  <si>
    <t xml:space="preserve">Excavations and associated groundworks for the purposes of underpinning the party wall as shown in the accompanying plans to a depth of approximately 3,000mm below ground level, the final depth of which will be determined by the Building Control Officer.</t>
  </si>
  <si>
    <t xml:space="preserve">Construction of a wall on the line of junction, placed wholly on the </t>
  </si>
  <si>
    <t xml:space="preserve">Construction of a wall on the line of junction, placed wholly on </t>
  </si>
  <si>
    <t xml:space="preserve"> own land.</t>
  </si>
  <si>
    <t xml:space="preserve">The excavation of a trench for the purposes of laying foundations sufficient for the purposes of the construction shown in the accompanying plans to a minimum depth of approximately 1,000mm, the final depth of which will be determined by the Building Control Officer.</t>
  </si>
  <si>
    <t xml:space="preserve">Excavations and associated groundworks for the purposes of underpinning the party wall as shown in the accompanying plans to a depth of approximately 3,000mm, the final depth of which will be determined by the Building Control Officer.</t>
  </si>
  <si>
    <t xml:space="preserve">Party Wall Matters - </t>
  </si>
  <si>
    <t xml:space="preserve">Style 1</t>
  </si>
  <si>
    <t xml:space="preserve">Style 2</t>
  </si>
  <si>
    <t xml:space="preserve">Underpinning of the party wall to a depth of approximately 3,000mm with reinforced special foundations.</t>
  </si>
  <si>
    <t xml:space="preserve">Cut back existing corbelled footings where required.</t>
  </si>
  <si>
    <t xml:space="preserve">Chase into the party wall to receive steel columns. </t>
  </si>
  <si>
    <t xml:space="preserve">Remove chimney breast(s) and make good party wall.</t>
  </si>
  <si>
    <t xml:space="preserve">Affix new wall(s) to party wall.</t>
  </si>
  <si>
    <t xml:space="preserve">Raise party wall at roof level where required.</t>
  </si>
  <si>
    <t xml:space="preserve">Raise party fence wall where required.</t>
  </si>
  <si>
    <t xml:space="preserve">HOME</t>
  </si>
  <si>
    <t xml:space="preserve">Top</t>
  </si>
  <si>
    <t xml:space="preserve">Conditional Consent Conditions</t>
  </si>
  <si>
    <t xml:space="preserve">We consent on the condition that the Freeholder of our building appoints a surveyor to protect our ownership interests.</t>
  </si>
  <si>
    <t xml:space="preserve">I consent on the condition that the Freeholder of my building appoints a surveyor to protect my ownership interests.</t>
  </si>
  <si>
    <t xml:space="preserve">That the flank wall of the extension has eccentric foundations such that they do not cross the boundary line.</t>
  </si>
  <si>
    <t xml:space="preserve">That the external face of the wall is to be finished in fair faced brickwork and neatly pointed.</t>
  </si>
  <si>
    <t xml:space="preserve">That the location of the new wall is to be agreed as per measurements published to both parties, where such measurements are to be taken when preparing the Schedule of Condition.</t>
  </si>
  <si>
    <t xml:space="preserve">That no flues or vents are to be placed in the flank wall of the new extension.</t>
  </si>
  <si>
    <t xml:space="preserve">That no guttering, fascia or other projections are to project across the boundary line.</t>
  </si>
  <si>
    <t xml:space="preserve">Any plants damaged beyond recovery will be replaced like for like, or a payment in lieu of replacement will be made.</t>
  </si>
  <si>
    <t xml:space="preserve">The fence will be removed where the extension wall is to be located, with the fence neatly and securely reinstated from the rear corner of the proposed extension.</t>
  </si>
  <si>
    <t xml:space="preserve">Steel beams to protrude into the party wall no more than half its width.</t>
  </si>
  <si>
    <t xml:space="preserve">Reasonable advance notice to be provided if/when access onto our land is required.</t>
  </si>
  <si>
    <t xml:space="preserve">Any windows, frames, sills &amp; gutters in the vicinity of the works will be cleaned upon completion of the works.</t>
  </si>
  <si>
    <t xml:space="preserve">Any open fireplaces and/or vents are to be sealed prior to removal of chimney breasts.</t>
  </si>
  <si>
    <t xml:space="preserve">Hoarding to be erected to maintain a secure boundary no more than 500mm onto our land such that our land, paving/concrete floor is not disturbed. Access will be granted upon completion of the wall in order to complete pointing, rendering and/or painting of said wall.</t>
  </si>
  <si>
    <t xml:space="preserve">Ensure that excavations are carefully trimmed and levelled using hand tools and left free from debris. Temporary supports in the form of reinforced shuttering ply shall be installed to the sides of the excavations to protect them from collapse if necessary. The excavations shall be mass filled as soon as possible following the inspection of the Building Control Officer.</t>
  </si>
  <si>
    <t xml:space="preserve">The party wall where exposed is to be protected from the elements as far as reasonably possible and permanent weathering is to be applied to ensure a weathertight junction upon completion.</t>
  </si>
  <si>
    <t xml:space="preserve">No tools or building materials to be stored on our roof. Our roof will be left clean and free from debris, tools, materials upon completion of the works.</t>
  </si>
  <si>
    <t xml:space="preserve">Scaffolding to be securely sheeted/netted near our land to avoid damage from falling tools/materials, etc. Scaffolding is not to take any support from our land or building, or to project across the boundary line except for a small cantilevered platform at roof level to facilitate the building up of the flank of the loft extension and to install flashings to the required standard.</t>
  </si>
  <si>
    <t xml:space="preserve">That an independent engineer will be engaged to review the proposals insofar as they relate to the removal of any load bearing walls, and subsequent replacement with steel beams.</t>
  </si>
  <si>
    <t xml:space="preserve">A contribution will be made towards the cost of the party wall under Section 11.11 of the Party Wall Act, where such costs shall be agreed between the parties, or by calculation by a surveyor of mutual agreement.</t>
  </si>
  <si>
    <t xml:space="preserve">The flank wall of the extension is to be neatly finished as either pointed brick, or rendered and painted.</t>
  </si>
  <si>
    <t xml:space="preserve">Architect:</t>
  </si>
  <si>
    <t xml:space="preserve">Drawings </t>
  </si>
  <si>
    <t xml:space="preserve">Engineer:</t>
  </si>
  <si>
    <t xml:space="preserve">Architects</t>
  </si>
  <si>
    <t xml:space="preserve">Structural</t>
  </si>
  <si>
    <t xml:space="preserve">Existing</t>
  </si>
  <si>
    <t xml:space="preserve">Demolition</t>
  </si>
  <si>
    <t xml:space="preserve">Proposed</t>
  </si>
  <si>
    <t xml:space="preserve">DO NOT ALTER ANYTHING JUST BELOW</t>
  </si>
  <si>
    <t xml:space="preserve">Project: BO Address</t>
  </si>
  <si>
    <t xml:space="preserve">Architect's Name/Company:</t>
  </si>
  <si>
    <t xml:space="preserve">ABC Architects</t>
  </si>
  <si>
    <t xml:space="preserve">Engineer's Name/Compay:</t>
  </si>
  <si>
    <t xml:space="preserve">DEF Engineers</t>
  </si>
  <si>
    <t xml:space="preserve">Drawing Title</t>
  </si>
  <si>
    <t xml:space="preserve">Drawing No.</t>
  </si>
  <si>
    <t xml:space="preserve">Revisions</t>
  </si>
  <si>
    <t xml:space="preserve">FINAL</t>
  </si>
  <si>
    <t xml:space="preserve">COPY for AWARD:</t>
  </si>
  <si>
    <t xml:space="preserve">Lower Ground Floor</t>
  </si>
  <si>
    <t xml:space="preserve">COPY for DOC REG:</t>
  </si>
  <si>
    <t xml:space="preserve">Ground Floor</t>
  </si>
  <si>
    <t xml:space="preserve">First Floor</t>
  </si>
  <si>
    <t xml:space="preserve">Second Floor</t>
  </si>
  <si>
    <t xml:space="preserve">Third Floor</t>
  </si>
  <si>
    <t xml:space="preserve">Roof</t>
  </si>
  <si>
    <t xml:space="preserve">Section A-A</t>
  </si>
  <si>
    <t xml:space="preserve">Section B-B</t>
  </si>
  <si>
    <t xml:space="preserve">Section C-C</t>
  </si>
  <si>
    <t xml:space="preserve">Front Elevation</t>
  </si>
  <si>
    <t xml:space="preserve">Rear Elevation</t>
  </si>
  <si>
    <t xml:space="preserve">Side Elevation</t>
  </si>
  <si>
    <t xml:space="preserve">Proposed (Architects)</t>
  </si>
  <si>
    <t xml:space="preserve">Proposed (Engineers/Structural)</t>
  </si>
  <si>
    <t xml:space="preserve">Title 1</t>
  </si>
  <si>
    <t xml:space="preserve">First 1</t>
  </si>
  <si>
    <t xml:space="preserve">Middle 1</t>
  </si>
  <si>
    <t xml:space="preserve">Surname 1</t>
  </si>
  <si>
    <t xml:space="preserve">Title 2</t>
  </si>
  <si>
    <t xml:space="preserve">First 2</t>
  </si>
  <si>
    <t xml:space="preserve">Middle 2</t>
  </si>
  <si>
    <t xml:space="preserve">Surname 2</t>
  </si>
  <si>
    <t xml:space="preserve">LH/FH</t>
  </si>
  <si>
    <t xml:space="preserve">P-Flat No</t>
  </si>
  <si>
    <t xml:space="preserve">P-Hse No</t>
  </si>
  <si>
    <t xml:space="preserve">P-Rd</t>
  </si>
  <si>
    <t xml:space="preserve">P-Spare</t>
  </si>
  <si>
    <t xml:space="preserve">P-Town</t>
  </si>
  <si>
    <t xml:space="preserve">P-County</t>
  </si>
  <si>
    <t xml:space="preserve">P-P.Code</t>
  </si>
  <si>
    <t xml:space="preserve">C-Flat No</t>
  </si>
  <si>
    <t xml:space="preserve">C-Hse No</t>
  </si>
  <si>
    <t xml:space="preserve">C-Rd</t>
  </si>
  <si>
    <t xml:space="preserve">C-Spare</t>
  </si>
  <si>
    <t xml:space="preserve">C-Town</t>
  </si>
  <si>
    <t xml:space="preserve">C-County</t>
  </si>
  <si>
    <t xml:space="preserve">C-P.Code</t>
  </si>
  <si>
    <t xml:space="preserve">Date</t>
  </si>
  <si>
    <t xml:space="preserve">Drop Down Options</t>
  </si>
  <si>
    <t xml:space="preserve">Building Owner</t>
  </si>
  <si>
    <t xml:space="preserve">Fred</t>
  </si>
  <si>
    <t xml:space="preserve">Lotter</t>
  </si>
  <si>
    <t xml:space="preserve">Lucy</t>
  </si>
  <si>
    <t xml:space="preserve">Carry</t>
  </si>
  <si>
    <t xml:space="preserve">Kissenger</t>
  </si>
  <si>
    <t xml:space="preserve">Hight Street</t>
  </si>
  <si>
    <t xml:space="preserve">Hounslow</t>
  </si>
  <si>
    <t xml:space="preserve">Middlesex</t>
  </si>
  <si>
    <t xml:space="preserve">Chandler Crescent</t>
  </si>
  <si>
    <t xml:space="preserve">Woodlands</t>
  </si>
  <si>
    <t xml:space="preserve">Natal</t>
  </si>
  <si>
    <t xml:space="preserve">TW3 3TE</t>
  </si>
  <si>
    <t xml:space="preserve">Section 1(2)</t>
  </si>
  <si>
    <t xml:space="preserve">Bill</t>
  </si>
  <si>
    <t xml:space="preserve">Tom</t>
  </si>
  <si>
    <t xml:space="preserve">Menzies</t>
  </si>
  <si>
    <t xml:space="preserve">Dott</t>
  </si>
  <si>
    <t xml:space="preserve">Karen</t>
  </si>
  <si>
    <t xml:space="preserve">Kelly</t>
  </si>
  <si>
    <t xml:space="preserve">Plural</t>
  </si>
  <si>
    <t xml:space="preserve">Leaseholders &amp; Freeholders</t>
  </si>
  <si>
    <t xml:space="preserve">Flat 24</t>
  </si>
  <si>
    <t xml:space="preserve">Roseville Ave</t>
  </si>
  <si>
    <t xml:space="preserve">Ealing</t>
  </si>
  <si>
    <t xml:space="preserve">Surrey</t>
  </si>
  <si>
    <t xml:space="preserve">UB3 4JR</t>
  </si>
  <si>
    <t xml:space="preserve">Verity Ave</t>
  </si>
  <si>
    <t xml:space="preserve">Montclair</t>
  </si>
  <si>
    <t xml:space="preserve">Berkshire</t>
  </si>
  <si>
    <t xml:space="preserve">GH21 3RT</t>
  </si>
  <si>
    <t xml:space="preserve">Section 1(5)</t>
  </si>
  <si>
    <t xml:space="preserve">Anton</t>
  </si>
  <si>
    <t xml:space="preserve">Freeholder</t>
  </si>
  <si>
    <t xml:space="preserve">Section 1(2) &amp; Section 1(5)</t>
  </si>
  <si>
    <t xml:space="preserve">Dr</t>
  </si>
  <si>
    <t xml:space="preserve">wall</t>
  </si>
  <si>
    <t xml:space="preserve">The Right Honourable Sir</t>
  </si>
  <si>
    <t xml:space="preserve">joint Freeholder</t>
  </si>
  <si>
    <t xml:space="preserve">party wall.</t>
  </si>
  <si>
    <t xml:space="preserve">Residential</t>
  </si>
  <si>
    <t xml:space="preserve">The Most Noble</t>
  </si>
  <si>
    <t xml:space="preserve">joint Freeholders</t>
  </si>
  <si>
    <t xml:space="preserve">party fence wall.</t>
  </si>
  <si>
    <t xml:space="preserve">Commercial</t>
  </si>
  <si>
    <t xml:space="preserve">Lady</t>
  </si>
  <si>
    <t xml:space="preserve">Leaseholder &amp; Freeholder</t>
  </si>
  <si>
    <t xml:space="preserve">party wall &amp; party fence wall.</t>
  </si>
  <si>
    <t xml:space="preserve">Leaseholder &amp; joint Freeholder</t>
  </si>
  <si>
    <t xml:space="preserve">Dry</t>
  </si>
  <si>
    <t xml:space="preserve">BO</t>
  </si>
  <si>
    <t xml:space="preserve">BOS Details</t>
  </si>
  <si>
    <t xml:space="preserve">Wet</t>
  </si>
  <si>
    <t xml:space="preserve">Leaseholders &amp; joint Freeholders</t>
  </si>
  <si>
    <t xml:space="preserve">Names</t>
  </si>
  <si>
    <t xml:space="preserve">To</t>
  </si>
  <si>
    <t xml:space="preserve">of</t>
  </si>
  <si>
    <t xml:space="preserve">Long Lease Tenant</t>
  </si>
  <si>
    <t xml:space="preserve">Initial</t>
  </si>
  <si>
    <t xml:space="preserve">Full Name (1)</t>
  </si>
  <si>
    <t xml:space="preserve">Full Name (2)</t>
  </si>
  <si>
    <t xml:space="preserve">Notice Lower</t>
  </si>
  <si>
    <t xml:space="preserve">Caps</t>
  </si>
  <si>
    <t xml:space="preserve">Letter (Dear)</t>
  </si>
  <si>
    <t xml:space="preserve">DO NOT EDIT, DELETE OR ALTER ANYTHING</t>
  </si>
  <si>
    <t xml:space="preserve">Section 6(2)</t>
  </si>
  <si>
    <t xml:space="preserve">WITHIN THIS BOX!!!</t>
  </si>
  <si>
    <t xml:space="preserve">Notice Names</t>
  </si>
  <si>
    <t xml:space="preserve">Letter Names</t>
  </si>
  <si>
    <t xml:space="preserve">as</t>
  </si>
  <si>
    <t xml:space="preserve">of the land and premises known as</t>
  </si>
  <si>
    <t xml:space="preserve">which adjoins your premises known as</t>
  </si>
  <si>
    <t xml:space="preserve">Property</t>
  </si>
  <si>
    <t xml:space="preserve">Prop. Address</t>
  </si>
  <si>
    <t xml:space="preserve">Corresp. Address</t>
  </si>
  <si>
    <t xml:space="preserve">Full Address (Horizontal)</t>
  </si>
  <si>
    <t xml:space="preserve">Full Address (Vertical)</t>
  </si>
  <si>
    <t xml:space="preserve">Correspondence Address (Vertical)</t>
  </si>
  <si>
    <t xml:space="preserve">form!b19</t>
  </si>
  <si>
    <t xml:space="preserve">AO 1</t>
  </si>
  <si>
    <t xml:space="preserve">AOS Details</t>
  </si>
  <si>
    <t xml:space="preserve">TS Details</t>
  </si>
  <si>
    <t xml:space="preserve">Correspondence 1</t>
  </si>
  <si>
    <t xml:space="preserve">Correspondence 2</t>
  </si>
  <si>
    <t xml:space="preserve">Notice Entry</t>
  </si>
  <si>
    <t xml:space="preserve">Is Notice 1 Required?</t>
  </si>
  <si>
    <t xml:space="preserve">Is Notice 2 Required?</t>
  </si>
  <si>
    <t xml:space="preserve">Is Notice 6 Required?</t>
  </si>
  <si>
    <t xml:space="preserve">Correspondence 3</t>
  </si>
  <si>
    <t xml:space="preserve">Correspondence 4</t>
  </si>
  <si>
    <t xml:space="preserve">Correspondence 5</t>
  </si>
  <si>
    <t xml:space="preserve">form!j19</t>
  </si>
  <si>
    <t xml:space="preserve">AO 2</t>
  </si>
  <si>
    <t xml:space="preserve">form!r19</t>
  </si>
  <si>
    <t xml:space="preserve">AO 3</t>
  </si>
  <si>
    <t xml:space="preserve">form!z19</t>
  </si>
  <si>
    <t xml:space="preserve">AO 4</t>
  </si>
  <si>
    <t xml:space="preserve">form!ah19</t>
  </si>
  <si>
    <t xml:space="preserve">AO 5</t>
  </si>
  <si>
    <t xml:space="preserve">form!ap19</t>
  </si>
  <si>
    <t xml:space="preserve">AO 6</t>
  </si>
  <si>
    <t xml:space="preserve">form!ax19</t>
  </si>
  <si>
    <t xml:space="preserve">AO 7</t>
  </si>
  <si>
    <t xml:space="preserve">form!bf19</t>
  </si>
  <si>
    <t xml:space="preserve">AO 8</t>
  </si>
  <si>
    <t xml:space="preserve">form!bn19</t>
  </si>
  <si>
    <t xml:space="preserve">AO 9</t>
  </si>
  <si>
    <t xml:space="preserve">form!bv19</t>
  </si>
  <si>
    <t xml:space="preserve">AO 10</t>
  </si>
  <si>
    <t xml:space="preserve">form!cd19</t>
  </si>
  <si>
    <t xml:space="preserve">AO 11</t>
  </si>
  <si>
    <t xml:space="preserve">form!cl19</t>
  </si>
  <si>
    <t xml:space="preserve">AO 12</t>
  </si>
  <si>
    <t xml:space="preserve">form!ct19</t>
  </si>
  <si>
    <t xml:space="preserve">AO 13</t>
  </si>
  <si>
    <t xml:space="preserve">form!db19</t>
  </si>
  <si>
    <t xml:space="preserve">AO 14</t>
  </si>
  <si>
    <t xml:space="preserve">form!dj19</t>
  </si>
  <si>
    <t xml:space="preserve">AO 15</t>
  </si>
  <si>
    <t xml:space="preserve">form!dr19</t>
  </si>
  <si>
    <t xml:space="preserve">AO 16</t>
  </si>
  <si>
    <t xml:space="preserve">form!dz19</t>
  </si>
  <si>
    <t xml:space="preserve">AO 17</t>
  </si>
  <si>
    <t xml:space="preserve">form!eh19</t>
  </si>
  <si>
    <t xml:space="preserve">AO 18</t>
  </si>
  <si>
    <t xml:space="preserve">form!ep19</t>
  </si>
  <si>
    <t xml:space="preserve">AO 19</t>
  </si>
  <si>
    <t xml:space="preserve">form!ex19</t>
  </si>
  <si>
    <t xml:space="preserve">AO 20</t>
  </si>
  <si>
    <t xml:space="preserve">David</t>
  </si>
  <si>
    <t xml:space="preserve">Toogood FRICS IRRV ACIArb</t>
  </si>
  <si>
    <t xml:space="preserve">Harding Chartered Surveyors</t>
  </si>
  <si>
    <t xml:space="preserve">Ackmar Road</t>
  </si>
  <si>
    <t xml:space="preserve">SW6 4UR</t>
  </si>
  <si>
    <t xml:space="preserve">Maycox FRICS FFPWS</t>
  </si>
  <si>
    <t xml:space="preserve">David Maycox &amp; Co</t>
  </si>
  <si>
    <t xml:space="preserve">Church Hill Road</t>
  </si>
  <si>
    <t xml:space="preserve">East Barnet Village</t>
  </si>
  <si>
    <t xml:space="preserve">Barnet</t>
  </si>
  <si>
    <t xml:space="preserve">EN4 8SY</t>
  </si>
  <si>
    <t xml:space="preserve">Alistair</t>
  </si>
  <si>
    <t xml:space="preserve">Redler FRICS</t>
  </si>
  <si>
    <t xml:space="preserve">Delva Patman Redler</t>
  </si>
  <si>
    <t xml:space="preserve">Thavies Inn House</t>
  </si>
  <si>
    <t xml:space="preserve">3 – 4 Holborn Circus</t>
  </si>
  <si>
    <t xml:space="preserve">EC1N 2HA</t>
  </si>
  <si>
    <t xml:space="preserve">John</t>
  </si>
  <si>
    <t xml:space="preserve">Hughes FRICS FFPWS</t>
  </si>
  <si>
    <t xml:space="preserve">Party Walls Limited</t>
  </si>
  <si>
    <t xml:space="preserve">Bray Place</t>
  </si>
  <si>
    <t xml:space="preserve">SW3 3LP</t>
  </si>
  <si>
    <t xml:space="preserve">Simon</t>
  </si>
  <si>
    <t xml:space="preserve">J</t>
  </si>
  <si>
    <t xml:space="preserve">Price Bsc (Hons) FRICS FFPWS</t>
  </si>
  <si>
    <t xml:space="preserve">Price Partnership</t>
  </si>
  <si>
    <t xml:space="preserve">Suite 107</t>
  </si>
  <si>
    <t xml:space="preserve">212 New Kings Road</t>
  </si>
  <si>
    <t xml:space="preserve">SW6 4NZ</t>
  </si>
  <si>
    <t xml:space="preserve">Stephen</t>
  </si>
  <si>
    <t xml:space="preserve">Cornish PhD MA Bsc FRICS FFPWS</t>
  </si>
  <si>
    <t xml:space="preserve">Woodward Chartered Surveyors</t>
  </si>
  <si>
    <t xml:space="preserve">Batchworth Lock House</t>
  </si>
  <si>
    <t xml:space="preserve">99 Church Street</t>
  </si>
  <si>
    <t xml:space="preserve">Rickmansworth</t>
  </si>
  <si>
    <t xml:space="preserve">WD3 1JJ</t>
  </si>
  <si>
    <t xml:space="preserve">jpp@stanleystrong.co.uk</t>
  </si>
  <si>
    <t xml:space="preserve">Jean-Pierre</t>
  </si>
  <si>
    <t xml:space="preserve">Panchaud  MRICS FFPWS</t>
  </si>
  <si>
    <t xml:space="preserve"> 020 8396 6180</t>
  </si>
  <si>
    <t xml:space="preserve">Stanley &amp; Strong</t>
  </si>
  <si>
    <t xml:space="preserve">352-356</t>
  </si>
  <si>
    <t xml:space="preserve">Battersea Park Road</t>
  </si>
  <si>
    <t xml:space="preserve">SW11 3BY</t>
  </si>
  <si>
    <t xml:space="preserve">Upper Floors</t>
  </si>
  <si>
    <t xml:space="preserve">Panchaud</t>
  </si>
  <si>
    <t xml:space="preserve">31 Church Road</t>
  </si>
  <si>
    <t xml:space="preserve">Poole</t>
  </si>
  <si>
    <t xml:space="preserve">Dorset</t>
  </si>
  <si>
    <t xml:space="preserve">BH14 8UF</t>
  </si>
  <si>
    <t xml:space="preserve">Letter Name</t>
  </si>
  <si>
    <t xml:space="preserve">Notice Name</t>
  </si>
  <si>
    <t xml:space="preserve">I/We</t>
  </si>
  <si>
    <t xml:space="preserve">My/Our</t>
  </si>
  <si>
    <t xml:space="preserve">His/Hers</t>
  </si>
  <si>
    <t xml:space="preserve">He/She</t>
  </si>
  <si>
    <t xml:space="preserve">Do/Does</t>
  </si>
  <si>
    <t xml:space="preserve">Have/Has</t>
  </si>
  <si>
    <t xml:space="preserve">Me/Us</t>
  </si>
  <si>
    <t xml:space="preserve">P - Horz</t>
  </si>
  <si>
    <t xml:space="preserve">C - Horz</t>
  </si>
  <si>
    <t xml:space="preserve">P - Vert</t>
  </si>
  <si>
    <t xml:space="preserve">C - Vert</t>
  </si>
  <si>
    <t xml:space="preserve">AO I/We</t>
  </si>
  <si>
    <t xml:space="preserve">AO My/Our</t>
  </si>
  <si>
    <t xml:space="preserve">AO His/Hers</t>
  </si>
  <si>
    <t xml:space="preserve">AO He/She</t>
  </si>
  <si>
    <t xml:space="preserve">AO Do/Does</t>
  </si>
  <si>
    <t xml:space="preserve">AO Have/Has</t>
  </si>
  <si>
    <t xml:space="preserve">AO him/her/them</t>
  </si>
  <si>
    <t xml:space="preserve">BO I/We</t>
  </si>
  <si>
    <t xml:space="preserve">BO My/Our</t>
  </si>
  <si>
    <t xml:space="preserve">BO His/Hers</t>
  </si>
  <si>
    <t xml:space="preserve">BO He/She</t>
  </si>
  <si>
    <t xml:space="preserve">BO Do/Does</t>
  </si>
  <si>
    <t xml:space="preserve">BO Have/Has</t>
  </si>
  <si>
    <t xml:space="preserve">BO I/we</t>
  </si>
  <si>
    <t xml:space="preserve">BO Me/Us</t>
  </si>
  <si>
    <t xml:space="preserve">BO Is/Are</t>
  </si>
  <si>
    <t xml:space="preserve">BO Notice Name</t>
  </si>
  <si>
    <t xml:space="preserve">BO C Add</t>
  </si>
  <si>
    <t xml:space="preserve">BO P Add</t>
  </si>
  <si>
    <t xml:space="preserve">BO FH/LH</t>
  </si>
  <si>
    <t xml:space="preserve">BO C Add Vert</t>
  </si>
  <si>
    <t xml:space="preserve">AO(s)</t>
  </si>
  <si>
    <t xml:space="preserve">BO(s)</t>
  </si>
  <si>
    <t xml:space="preserve">BO Him/Her</t>
  </si>
  <si>
    <t xml:space="preserve">AO Me/Us</t>
  </si>
  <si>
    <t xml:space="preserve">AO Myself/Ourselves</t>
  </si>
  <si>
    <t xml:space="preserve">AO I/we</t>
  </si>
  <si>
    <t xml:space="preserve">AO I am/am not</t>
  </si>
  <si>
    <t xml:space="preserve">AO Am/am not</t>
  </si>
  <si>
    <t xml:space="preserve">AO am/are</t>
  </si>
  <si>
    <t xml:space="preserve">S1(2)/(5) Text</t>
  </si>
  <si>
    <t xml:space="preserve">S1(2)/(5)</t>
  </si>
  <si>
    <t xml:space="preserve">S1 pw/pfw/both</t>
  </si>
  <si>
    <t xml:space="preserve">S1 Detail 1</t>
  </si>
  <si>
    <t xml:space="preserve">S1 Detail 2</t>
  </si>
  <si>
    <t xml:space="preserve">S2 Sections</t>
  </si>
  <si>
    <t xml:space="preserve">S2 Detail 1</t>
  </si>
  <si>
    <t xml:space="preserve">S2 Detail 2</t>
  </si>
  <si>
    <t xml:space="preserve">S2 Detail 3</t>
  </si>
  <si>
    <t xml:space="preserve">S2 Detail 4</t>
  </si>
  <si>
    <t xml:space="preserve">S2 Detail 5</t>
  </si>
  <si>
    <t xml:space="preserve">S2 Detail 6</t>
  </si>
  <si>
    <t xml:space="preserve">S2 Detail 7</t>
  </si>
  <si>
    <t xml:space="preserve">S2 Detail 8</t>
  </si>
  <si>
    <t xml:space="preserve">S2 Detail 9</t>
  </si>
  <si>
    <t xml:space="preserve">S6 Underpin</t>
  </si>
  <si>
    <t xml:space="preserve">S6 Section</t>
  </si>
  <si>
    <t xml:space="preserve">S6 Detail 1</t>
  </si>
  <si>
    <t xml:space="preserve">S6 Detail 2</t>
  </si>
  <si>
    <t xml:space="preserve">Neighbours2</t>
  </si>
  <si>
    <t xml:space="preserve">BO Apostrophe</t>
  </si>
  <si>
    <t xml:space="preserve">AO Apostrophe</t>
  </si>
  <si>
    <t xml:space="preserve">BO owner(s)</t>
  </si>
  <si>
    <t xml:space="preserve">AO owner(s)</t>
  </si>
  <si>
    <t xml:space="preserve">AO (is/are)</t>
  </si>
  <si>
    <t xml:space="preserve">BO Choose</t>
  </si>
  <si>
    <t xml:space="preserve">BO exercise</t>
  </si>
  <si>
    <t xml:space="preserve">BO require</t>
  </si>
  <si>
    <t xml:space="preserve">10 Day Subj</t>
  </si>
  <si>
    <t xml:space="preserve">AO Choose</t>
  </si>
  <si>
    <t xml:space="preserve">AO exercise</t>
  </si>
  <si>
    <t xml:space="preserve">AO require</t>
  </si>
  <si>
    <t xml:space="preserve">AppointSurveyor</t>
  </si>
  <si>
    <t xml:space="preserve">Todays Date</t>
  </si>
  <si>
    <t xml:space="preserve">AO I/we2</t>
  </si>
  <si>
    <t xml:space="preserve">W/Sheet URL</t>
  </si>
  <si>
    <t xml:space="preserve">Sheet Name</t>
  </si>
  <si>
    <t xml:space="preserve">AdjOwnSurveyor</t>
  </si>
  <si>
    <t xml:space="preserve">AOS_HorzAdd</t>
  </si>
  <si>
    <t xml:space="preserve">AOS_VertAdd</t>
  </si>
  <si>
    <t xml:space="preserve">AOS_Gender</t>
  </si>
  <si>
    <t xml:space="preserve">ThirdSurveyor</t>
  </si>
  <si>
    <t xml:space="preserve">TS_HorzAdd</t>
  </si>
  <si>
    <t xml:space="preserve">TS_VertAdd</t>
  </si>
  <si>
    <t xml:space="preserve">TS_Gender</t>
  </si>
  <si>
    <t xml:space="preserve">CC1</t>
  </si>
  <si>
    <t xml:space="preserve">CC2</t>
  </si>
  <si>
    <t xml:space="preserve">CC3</t>
  </si>
  <si>
    <t xml:space="preserve">CC4</t>
  </si>
  <si>
    <t xml:space="preserve">CC5</t>
  </si>
  <si>
    <t xml:space="preserve">CC6</t>
  </si>
  <si>
    <t xml:space="preserve">CC7</t>
  </si>
  <si>
    <t xml:space="preserve">CC8</t>
  </si>
  <si>
    <t xml:space="preserve">CC9</t>
  </si>
  <si>
    <t xml:space="preserve">CC10</t>
  </si>
  <si>
    <t xml:space="preserve">CC11</t>
  </si>
  <si>
    <t xml:space="preserve">CC12</t>
  </si>
  <si>
    <t xml:space="preserve">CC13</t>
  </si>
  <si>
    <t xml:space="preserve">CC14</t>
  </si>
  <si>
    <t xml:space="preserve">CC15</t>
  </si>
  <si>
    <t xml:space="preserve">CC16</t>
  </si>
  <si>
    <t xml:space="preserve">Building Owner Surveyor</t>
  </si>
  <si>
    <t xml:space="preserve">BOS_HorzAdd</t>
  </si>
  <si>
    <t xml:space="preserve">BOS_VertAdd</t>
  </si>
  <si>
    <t xml:space="preserve">BOS_Gender</t>
  </si>
  <si>
    <t xml:space="preserve">BOS_FirstName</t>
  </si>
  <si>
    <t xml:space="preserve">AOS_FirstName</t>
  </si>
  <si>
    <t xml:space="preserve">TS_FirstName</t>
  </si>
  <si>
    <t xml:space="preserve">BO(Dear)</t>
  </si>
  <si>
    <t xml:space="preserve">AO(Dear)</t>
  </si>
  <si>
    <t xml:space="preserve">AOS Email</t>
  </si>
  <si>
    <t xml:space="preserve">AOS Tel</t>
  </si>
  <si>
    <t xml:space="preserve">LttrBodyBOName</t>
  </si>
  <si>
    <t xml:space="preserve">Architect</t>
  </si>
  <si>
    <t xml:space="preserve">Engineer</t>
  </si>
  <si>
    <t xml:space="preserve">ArchPlansEx Horz</t>
  </si>
  <si>
    <t xml:space="preserve">ArchPlansDem Horz</t>
  </si>
  <si>
    <t xml:space="preserve">ArchPlansProp Horz</t>
  </si>
  <si>
    <t xml:space="preserve">ArchPlansEx Vert</t>
  </si>
  <si>
    <t xml:space="preserve">ArchPlansDem Vert</t>
  </si>
  <si>
    <t xml:space="preserve">ArchPlansProp Vert</t>
  </si>
  <si>
    <t xml:space="preserve">EngPlans Horz</t>
  </si>
  <si>
    <t xml:space="preserve">EngPlans Vert</t>
  </si>
  <si>
    <t xml:space="preserve">Notice 1 Req?</t>
  </si>
  <si>
    <t xml:space="preserve">Notice 2 Req?</t>
  </si>
  <si>
    <t xml:space="preserve">Notice 6 Req?</t>
  </si>
  <si>
    <t xml:space="preserve">Mr. &amp; Mrs. f. sur1</t>
  </si>
  <si>
    <t xml:space="preserve">FIRST1 MID1 SUR1 &amp; FIRST2 MID2 SUR2</t>
  </si>
  <si>
    <t xml:space="preserve">We</t>
  </si>
  <si>
    <t xml:space="preserve">our</t>
  </si>
  <si>
    <t xml:space="preserve">their</t>
  </si>
  <si>
    <t xml:space="preserve">they</t>
  </si>
  <si>
    <t xml:space="preserve">do</t>
  </si>
  <si>
    <t xml:space="preserve">have</t>
  </si>
  <si>
    <t xml:space="preserve">them</t>
  </si>
  <si>
    <t xml:space="preserve">flat1, 100 high street, spare, hayes, london, ub3 4jr</t>
  </si>
  <si>
    <t xml:space="preserve">abcdefg</t>
  </si>
  <si>
    <t xml:space="preserve">flat1, 
100 high street, 
spare, 
hayes, 
london, 
ub3 4jr</t>
  </si>
  <si>
    <t xml:space="preserve">a
bc
d
e
f
g</t>
  </si>
  <si>
    <t xml:space="preserve"> &amp;   </t>
  </si>
  <si>
    <t xml:space="preserve">we</t>
  </si>
  <si>
    <t xml:space="preserve">us</t>
  </si>
  <si>
    <t xml:space="preserve">are</t>
  </si>
  <si>
    <t xml:space="preserve">      </t>
  </si>
  <si>
    <t xml:space="preserve">Adjoining Owners</t>
  </si>
  <si>
    <t xml:space="preserve">Building Owners</t>
  </si>
  <si>
    <t xml:space="preserve">ourselves</t>
  </si>
  <si>
    <t xml:space="preserve">We are/are not</t>
  </si>
  <si>
    <t xml:space="preserve">are/are not</t>
  </si>
  <si>
    <t xml:space="preserve">Under Section 1(2), subject to your written consent
it is intended to build on the line of junction of the said lands a party wall &amp; party fence wall.
Under Section 1(5)
it is intended to build on the line of junction of the said lands a wall wholly on our land.</t>
  </si>
  <si>
    <t xml:space="preserve">Construction of a wall along the line of junction sitting wholly on the Building Owners’ land.</t>
  </si>
  <si>
    <t xml:space="preserve">Raise party wall at high level.</t>
  </si>
  <si>
    <t xml:space="preserve">Affix new internal partition walls to party wall.</t>
  </si>
  <si>
    <t xml:space="preserve">Temporarily expose party wall during roof removal for loft construction and weatherproof said party wall.</t>
  </si>
  <si>
    <t xml:space="preserve">Remove chimney breasts and make good party wall.</t>
  </si>
  <si>
    <t xml:space="preserve">Remove internal partition walls and make good party wall.</t>
  </si>
  <si>
    <t xml:space="preserve">Affix new second floor rear elevation to party wall.</t>
  </si>
  <si>
    <t xml:space="preserve">Excavations and associated groundworks for the purposes of laying foundations as shown in the accompanying plans to a minimum depth of approximately 1,000mm, the final depth of which will be determined by the Building Control Officer.</t>
  </si>
  <si>
    <t xml:space="preserve">neighbours</t>
  </si>
  <si>
    <t xml:space="preserve">Building Owners'</t>
  </si>
  <si>
    <t xml:space="preserve">Adjoining Owners'</t>
  </si>
  <si>
    <t xml:space="preserve">owners</t>
  </si>
  <si>
    <t xml:space="preserve">choose</t>
  </si>
  <si>
    <t xml:space="preserve">exercise</t>
  </si>
  <si>
    <t xml:space="preserve">require</t>
  </si>
  <si>
    <t xml:space="preserve">Party Wall Matters -  &amp; flat1, 100 high street, spare, hayes, london, ub3 4jr</t>
  </si>
  <si>
    <t xml:space="preserve">Z:\Dropbox (Grey &amp; Assoc)\Grey\Data-DocsMerge BACKUP\Testing\</t>
  </si>
  <si>
    <t xml:space="preserve">  </t>
  </si>
  <si>
    <t xml:space="preserve">his</t>
  </si>
  <si>
    <t xml:space="preserve">That no guttering is to extend across the boundary line.</t>
  </si>
  <si>
    <t xml:space="preserve">Mr. Steve Whitehead</t>
  </si>
  <si>
    <t xml:space="preserve">Grey &amp; Associates, Argentum, 2 Queen Caroline Street, Hammersmith, London, W6 9DX</t>
  </si>
  <si>
    <t xml:space="preserve">Grey &amp; Associates, 
Argentum, 
2 Queen Caroline Street, 
Hammersmith, 
London, 
W6 9DX</t>
  </si>
  <si>
    <t xml:space="preserve"> &amp;  </t>
  </si>
  <si>
    <t xml:space="preserve">Mr. &amp; Mrs. sur1</t>
  </si>
  <si>
    <t xml:space="preserve">
</t>
  </si>
  <si>
    <t xml:space="preserve">
</t>
  </si>
  <si>
    <t xml:space="preserve">Column</t>
  </si>
  <si>
    <t xml:space="preserve">Row</t>
  </si>
  <si>
    <t xml:space="preserve">a</t>
  </si>
  <si>
    <t xml:space="preserve">b</t>
  </si>
  <si>
    <t xml:space="preserve">g</t>
  </si>
  <si>
    <t xml:space="preserve">e</t>
  </si>
  <si>
    <t xml:space="preserve">data!a37</t>
  </si>
  <si>
    <t xml:space="preserve">drawings!a1</t>
  </si>
  <si>
    <t xml:space="preserve">data!a10</t>
  </si>
  <si>
    <t xml:space="preserve">c</t>
  </si>
  <si>
    <t xml:space="preserve">d</t>
  </si>
  <si>
    <t xml:space="preserve">f</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</si>
  <si>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</si>
  <si>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</si>
  <si>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</si>
  <si>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</si>
  <si>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</si>
  <si>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</si>
  <si>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</si>
  <si>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</si>
  <si>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</si>
  <si>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</si>
  <si>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</si>
  <si>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</si>
  <si>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</si>
  <si>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</si>
  <si>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</si>
  <si>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</si>
  <si>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</si>
  <si>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</si>
  <si>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</si>
  <si>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data!a119</t>
  </si>
  <si>
    <t xml:space="preserve">data!a201</t>
  </si>
  <si>
    <t xml:space="preserve">data!a283</t>
  </si>
  <si>
    <t xml:space="preserve">data!a365</t>
  </si>
  <si>
    <t xml:space="preserve">data!a447</t>
  </si>
  <si>
    <t xml:space="preserve">data!a529</t>
  </si>
  <si>
    <t xml:space="preserve">data!a611</t>
  </si>
  <si>
    <t xml:space="preserve">data!a693</t>
  </si>
  <si>
    <t xml:space="preserve">data!a775</t>
  </si>
  <si>
    <t xml:space="preserve">data!a857</t>
  </si>
  <si>
    <t xml:space="preserve">data!a939</t>
  </si>
  <si>
    <t xml:space="preserve">data!a1021</t>
  </si>
  <si>
    <t xml:space="preserve">data!a1103</t>
  </si>
  <si>
    <t xml:space="preserve">data!a1185</t>
  </si>
  <si>
    <t xml:space="preserve">data!a1267</t>
  </si>
  <si>
    <t xml:space="preserve">data!a1349</t>
  </si>
  <si>
    <t xml:space="preserve">data!a1431</t>
  </si>
  <si>
    <t xml:space="preserve">data!a1513</t>
  </si>
  <si>
    <t xml:space="preserve">data!a1595</t>
  </si>
</sst>
</file>

<file path=xl/styles.xml><?xml version="1.0" encoding="utf-8"?>
<styleSheet xmlns="http://schemas.openxmlformats.org/spreadsheetml/2006/main">
  <numFmts count="6">
    <numFmt numFmtId="164" formatCode="General"/>
    <numFmt numFmtId="165" formatCode="General"/>
    <numFmt numFmtId="166" formatCode="[$-809]d\ mmmm\ yyyy;@"/>
    <numFmt numFmtId="167" formatCode="0"/>
    <numFmt numFmtId="168" formatCode="0%"/>
    <numFmt numFmtId="169" formatCode="[$-F800]dddd&quot;, &quot;mmmm\ dd&quot;, &quot;yyyy"/>
  </numFmts>
  <fonts count="18">
    <font>
      <sz val="11"/>
      <color rgb="FF000000"/>
      <name val="Calibri"/>
      <family val="2"/>
      <charset val="134"/>
    </font>
    <font>
      <sz val="10"/>
      <name val="Arial"/>
      <family val="0"/>
    </font>
    <font>
      <sz val="10"/>
      <name val="Arial"/>
      <family val="0"/>
    </font>
    <font>
      <sz val="10"/>
      <name val="Arial"/>
      <family val="0"/>
    </font>
    <font>
      <sz val="10"/>
      <color rgb="FF000000"/>
      <name val="Arial Unicode MS"/>
      <family val="2"/>
      <charset val="134"/>
    </font>
    <font>
      <u val="single"/>
      <sz val="10"/>
      <color rgb="FF000000"/>
      <name val="Arial Unicode MS"/>
      <family val="2"/>
      <charset val="134"/>
    </font>
    <font>
      <u val="single"/>
      <sz val="10"/>
      <name val="Arial Unicode MS"/>
      <family val="2"/>
      <charset val="134"/>
    </font>
    <font>
      <sz val="10"/>
      <name val="Arial Unicode MS"/>
      <family val="2"/>
      <charset val="134"/>
    </font>
    <font>
      <u val="single"/>
      <sz val="11"/>
      <color rgb="FF0000FF"/>
      <name val="Calibri"/>
      <family val="2"/>
      <charset val="134"/>
    </font>
    <font>
      <b val="true"/>
      <i val="true"/>
      <sz val="11"/>
      <color rgb="FFFF0000"/>
      <name val="Calibri"/>
      <family val="2"/>
      <charset val="134"/>
    </font>
    <font>
      <b val="true"/>
      <sz val="10"/>
      <name val="Arial Unicode MS"/>
      <family val="2"/>
      <charset val="134"/>
    </font>
    <font>
      <b val="true"/>
      <sz val="10"/>
      <color rgb="FFFFFFFF"/>
      <name val="Arial Unicode MS"/>
      <family val="2"/>
      <charset val="1"/>
    </font>
    <font>
      <sz val="11"/>
      <color rgb="FFFF0000"/>
      <name val="Calibri"/>
      <family val="2"/>
      <charset val="134"/>
    </font>
    <font>
      <sz val="10"/>
      <color rgb="FF000000"/>
      <name val="Arial"/>
      <family val="2"/>
      <charset val="1"/>
    </font>
    <font>
      <b val="true"/>
      <sz val="10"/>
      <color rgb="FFFFFFFF"/>
      <name val="Arial"/>
      <family val="2"/>
      <charset val="1"/>
    </font>
    <font>
      <b val="true"/>
      <sz val="10"/>
      <color rgb="FFFFFFFF"/>
      <name val="Arial Unicode MS"/>
      <family val="2"/>
      <charset val="134"/>
    </font>
    <font>
      <b val="true"/>
      <sz val="10"/>
      <color rgb="FF000000"/>
      <name val="Arial Unicode MS"/>
      <family val="2"/>
      <charset val="134"/>
    </font>
    <font>
      <u val="single"/>
      <sz val="10"/>
      <color rgb="FF0000FF"/>
      <name val="Arial Unicode MS"/>
      <family val="2"/>
      <charset val="134"/>
    </font>
  </fonts>
  <fills count="1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B3A2C7"/>
        <bgColor rgb="FFCC99FF"/>
      </patternFill>
    </fill>
    <fill>
      <patternFill patternType="solid">
        <fgColor rgb="FF99CCFF"/>
        <bgColor rgb="FFCCCCFF"/>
      </patternFill>
    </fill>
    <fill>
      <patternFill patternType="solid">
        <fgColor rgb="FF008000"/>
        <bgColor rgb="FF008080"/>
      </patternFill>
    </fill>
    <fill>
      <patternFill patternType="solid">
        <fgColor rgb="FFFF0000"/>
        <bgColor rgb="FF993300"/>
      </patternFill>
    </fill>
    <fill>
      <patternFill patternType="solid">
        <fgColor rgb="FFCC99FF"/>
        <bgColor rgb="FFB3A2C7"/>
      </patternFill>
    </fill>
    <fill>
      <patternFill patternType="solid">
        <fgColor rgb="FF558ED5"/>
        <bgColor rgb="FF808080"/>
      </patternFill>
    </fill>
    <fill>
      <patternFill patternType="solid">
        <fgColor rgb="FF00B050"/>
        <bgColor rgb="FF008080"/>
      </patternFill>
    </fill>
    <fill>
      <patternFill patternType="solid">
        <fgColor rgb="FF00B0F0"/>
        <bgColor rgb="FF33CCCC"/>
      </patternFill>
    </fill>
    <fill>
      <patternFill patternType="solid">
        <fgColor rgb="FF969696"/>
        <bgColor rgb="FF808080"/>
      </patternFill>
    </fill>
    <fill>
      <patternFill patternType="solid">
        <fgColor rgb="FF0066CC"/>
        <bgColor rgb="FF008080"/>
      </patternFill>
    </fill>
    <fill>
      <patternFill patternType="solid">
        <fgColor rgb="FF92D050"/>
        <bgColor rgb="FF969696"/>
      </patternFill>
    </fill>
    <fill>
      <patternFill patternType="solid">
        <fgColor rgb="FF33CCCC"/>
        <bgColor rgb="FF00B0F0"/>
      </patternFill>
    </fill>
  </fills>
  <borders count="69">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top style="medium"/>
      <bottom style="mediu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top/>
      <bottom style="medium"/>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medium"/>
      <top style="medium"/>
      <bottom/>
      <diagonal/>
    </border>
    <border diagonalUp="false" diagonalDown="false">
      <left style="thin"/>
      <right style="medium"/>
      <top style="medium"/>
      <bottom style="medium"/>
      <diagonal/>
    </border>
    <border diagonalUp="false" diagonalDown="false">
      <left/>
      <right style="thin"/>
      <top style="medium"/>
      <bottom/>
      <diagonal/>
    </border>
    <border diagonalUp="false" diagonalDown="false">
      <left style="thin"/>
      <right style="thin"/>
      <top style="thin"/>
      <bottom/>
      <diagonal/>
    </border>
    <border diagonalUp="false" diagonalDown="false">
      <left/>
      <right/>
      <top/>
      <bottom style="double"/>
      <diagonal/>
    </border>
    <border diagonalUp="false" diagonalDown="false">
      <left/>
      <right style="double"/>
      <top style="double"/>
      <bottom/>
      <diagonal/>
    </border>
    <border diagonalUp="false" diagonalDown="false">
      <left/>
      <right style="double"/>
      <top/>
      <bottom/>
      <diagonal/>
    </border>
    <border diagonalUp="false" diagonalDown="false">
      <left/>
      <right style="double"/>
      <top/>
      <bottom style="double"/>
      <diagonal/>
    </border>
    <border diagonalUp="false" diagonalDown="false">
      <left style="medium"/>
      <right style="thin"/>
      <top style="thin"/>
      <bottom style="thin"/>
      <diagonal/>
    </border>
    <border diagonalUp="false" diagonalDown="false">
      <left style="medium"/>
      <right style="medium"/>
      <top style="thin"/>
      <bottom style="medium"/>
      <diagonal/>
    </border>
    <border diagonalUp="false" diagonalDown="false">
      <left style="medium"/>
      <right style="medium"/>
      <top style="thin"/>
      <bottom style="thin"/>
      <diagonal/>
    </border>
    <border diagonalUp="false" diagonalDown="false">
      <left/>
      <right style="thick"/>
      <top/>
      <bottom/>
      <diagonal/>
    </border>
    <border diagonalUp="false" diagonalDown="false">
      <left style="thick"/>
      <right/>
      <top style="thick"/>
      <bottom style="thin"/>
      <diagonal/>
    </border>
    <border diagonalUp="false" diagonalDown="false">
      <left/>
      <right style="thick"/>
      <top style="thick"/>
      <bottom style="thin"/>
      <diagonal/>
    </border>
    <border diagonalUp="false" diagonalDown="false">
      <left style="thick"/>
      <right style="thick"/>
      <top style="thick"/>
      <bottom style="thin"/>
      <diagonal/>
    </border>
    <border diagonalUp="false" diagonalDown="false">
      <left style="thick"/>
      <right/>
      <top style="thin"/>
      <bottom/>
      <diagonal/>
    </border>
    <border diagonalUp="false" diagonalDown="false">
      <left/>
      <right style="thick"/>
      <top style="thin"/>
      <bottom/>
      <diagonal/>
    </border>
    <border diagonalUp="false" diagonalDown="false">
      <left style="thick"/>
      <right style="thick"/>
      <top style="thin"/>
      <bottom/>
      <diagonal/>
    </border>
    <border diagonalUp="false" diagonalDown="false">
      <left style="thick"/>
      <right style="thin"/>
      <top style="thick"/>
      <bottom style="thin"/>
      <diagonal/>
    </border>
    <border diagonalUp="false" diagonalDown="false">
      <left style="thin"/>
      <right style="thick"/>
      <top/>
      <bottom style="thick"/>
      <diagonal/>
    </border>
    <border diagonalUp="false" diagonalDown="false">
      <left style="thin"/>
      <right style="thick"/>
      <top style="thick"/>
      <bottom style="thick"/>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right style="thin"/>
      <top/>
      <bottom style="thin"/>
      <diagonal/>
    </border>
    <border diagonalUp="false" diagonalDown="false">
      <left style="thin"/>
      <right style="thick"/>
      <top/>
      <bottom style="thin"/>
      <diagonal/>
    </border>
    <border diagonalUp="false" diagonalDown="false">
      <left style="thin"/>
      <right style="thick"/>
      <top style="thin"/>
      <bottom style="thin"/>
      <diagonal/>
    </border>
    <border diagonalUp="false" diagonalDown="false">
      <left style="thin"/>
      <right style="thick"/>
      <top style="thin"/>
      <bottom style="thick"/>
      <diagonal/>
    </border>
    <border diagonalUp="false" diagonalDown="false">
      <left/>
      <right style="thin"/>
      <top style="thin"/>
      <bottom style="thick"/>
      <diagonal/>
    </border>
    <border diagonalUp="false" diagonalDown="false">
      <left style="thin"/>
      <right style="double"/>
      <top style="thin"/>
      <bottom/>
      <diagonal/>
    </border>
    <border diagonalUp="false" diagonalDown="false">
      <left style="double"/>
      <right/>
      <top style="medium"/>
      <bottom style="thin"/>
      <diagonal/>
    </border>
    <border diagonalUp="false" diagonalDown="false">
      <left style="thin"/>
      <right style="double"/>
      <top style="thin"/>
      <bottom style="thin"/>
      <diagonal/>
    </border>
    <border diagonalUp="false" diagonalDown="false">
      <left/>
      <right/>
      <top style="thin"/>
      <bottom style="thin"/>
      <diagonal/>
    </border>
    <border diagonalUp="false" diagonalDown="false">
      <left style="double"/>
      <right style="thin"/>
      <top style="thin"/>
      <bottom style="thin"/>
      <diagonal/>
    </border>
    <border diagonalUp="false" diagonalDown="false">
      <left style="thin"/>
      <right style="double"/>
      <top/>
      <bottom style="thin"/>
      <diagonal/>
    </border>
    <border diagonalUp="false" diagonalDown="false">
      <left style="double"/>
      <right/>
      <top style="thin"/>
      <bottom style="thin"/>
      <diagonal/>
    </border>
    <border diagonalUp="false" diagonalDown="false">
      <left style="double"/>
      <right style="double"/>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style="thin"/>
      <right style="thin"/>
      <top/>
      <bottom/>
      <diagonal/>
    </border>
    <border diagonalUp="false" diagonalDown="false">
      <left style="medium"/>
      <right style="thin"/>
      <top style="medium"/>
      <bottom style="mediu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19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5" fontId="4" fillId="4"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5" borderId="4" xfId="0" applyFont="true" applyBorder="true" applyAlignment="true" applyProtection="false">
      <alignment horizontal="general" vertical="bottom" textRotation="0" wrapText="false" indent="0" shrinkToFit="false"/>
      <protection locked="true" hidden="false"/>
    </xf>
    <xf numFmtId="164" fontId="4" fillId="5" borderId="5" xfId="0" applyFont="true" applyBorder="true" applyAlignment="true" applyProtection="false">
      <alignment horizontal="general" vertical="bottom" textRotation="0" wrapText="false" indent="0" shrinkToFit="false"/>
      <protection locked="true" hidden="false"/>
    </xf>
    <xf numFmtId="164" fontId="4" fillId="5" borderId="6" xfId="0" applyFont="true" applyBorder="true" applyAlignment="true" applyProtection="false">
      <alignment horizontal="general" vertical="bottom" textRotation="0" wrapText="false" indent="0" shrinkToFit="false"/>
      <protection locked="true" hidden="false"/>
    </xf>
    <xf numFmtId="164" fontId="4" fillId="5" borderId="7" xfId="0" applyFont="true" applyBorder="true" applyAlignment="true" applyProtection="false">
      <alignment horizontal="general" vertical="bottom" textRotation="0" wrapText="false" indent="0" shrinkToFit="false"/>
      <protection locked="true" hidden="false"/>
    </xf>
    <xf numFmtId="164" fontId="4" fillId="5" borderId="8" xfId="0" applyFont="true" applyBorder="true" applyAlignment="true" applyProtection="false">
      <alignment horizontal="general" vertical="bottom" textRotation="0" wrapText="false" indent="0" shrinkToFit="false"/>
      <protection locked="true" hidden="false"/>
    </xf>
    <xf numFmtId="164" fontId="4" fillId="5" borderId="9" xfId="0" applyFont="true" applyBorder="true" applyAlignment="true" applyProtection="false">
      <alignment horizontal="general" vertical="bottom" textRotation="0" wrapText="false" indent="0" shrinkToFit="false"/>
      <protection locked="true" hidden="false"/>
    </xf>
    <xf numFmtId="164" fontId="4" fillId="6" borderId="2" xfId="0" applyFont="true" applyBorder="true" applyAlignment="true" applyProtection="false">
      <alignment horizontal="general" vertical="bottom" textRotation="0" wrapText="false" indent="0" shrinkToFit="false"/>
      <protection locked="true" hidden="false"/>
    </xf>
    <xf numFmtId="166" fontId="4" fillId="6" borderId="10" xfId="0" applyFont="true" applyBorder="true" applyAlignment="true" applyProtection="false">
      <alignment horizontal="general" vertical="bottom" textRotation="0" wrapText="false" indent="0" shrinkToFit="false"/>
      <protection locked="true" hidden="false"/>
    </xf>
    <xf numFmtId="167" fontId="4" fillId="6" borderId="10" xfId="0" applyFont="true" applyBorder="true" applyAlignment="true" applyProtection="false">
      <alignment horizontal="general" vertical="bottom" textRotation="0" wrapText="false" indent="0" shrinkToFit="false"/>
      <protection locked="true" hidden="false"/>
    </xf>
    <xf numFmtId="164" fontId="4" fillId="5" borderId="11" xfId="0" applyFont="true" applyBorder="true" applyAlignment="tru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8" borderId="4" xfId="0" applyFont="true" applyBorder="true" applyAlignment="true" applyProtection="false">
      <alignment horizontal="general" vertical="bottom" textRotation="0" wrapText="false" indent="0" shrinkToFit="false"/>
      <protection locked="true" hidden="false"/>
    </xf>
    <xf numFmtId="164" fontId="4" fillId="8" borderId="5" xfId="0" applyFont="true" applyBorder="true" applyAlignment="true" applyProtection="false">
      <alignment horizontal="general" vertical="bottom" textRotation="0" wrapText="false" indent="0" shrinkToFit="false"/>
      <protection locked="true" hidden="false"/>
    </xf>
    <xf numFmtId="164" fontId="4" fillId="8" borderId="6" xfId="0" applyFont="true" applyBorder="true" applyAlignment="true" applyProtection="false">
      <alignment horizontal="general" vertical="bottom" textRotation="0" wrapText="false" indent="0" shrinkToFit="false"/>
      <protection locked="true" hidden="false"/>
    </xf>
    <xf numFmtId="164" fontId="4" fillId="8" borderId="11"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4" fillId="9" borderId="13" xfId="0" applyFont="true" applyBorder="true" applyAlignment="true" applyProtection="false">
      <alignment horizontal="general" vertical="bottom" textRotation="0" wrapText="false" indent="0" shrinkToFit="false"/>
      <protection locked="true" hidden="false"/>
    </xf>
    <xf numFmtId="166" fontId="4" fillId="10" borderId="14" xfId="0" applyFont="true" applyBorder="true" applyAlignment="true" applyProtection="false">
      <alignment horizontal="general" vertical="bottom" textRotation="0" wrapText="false" indent="0" shrinkToFit="false"/>
      <protection locked="true" hidden="false"/>
    </xf>
    <xf numFmtId="167" fontId="4" fillId="10" borderId="14"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4" fillId="8" borderId="15"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general" vertical="bottom" textRotation="0" wrapText="false" indent="0" shrinkToFit="false"/>
      <protection locked="true" hidden="false"/>
    </xf>
    <xf numFmtId="164" fontId="4" fillId="8" borderId="12"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4" fillId="6" borderId="10" xfId="0" applyFont="true" applyBorder="true" applyAlignment="true" applyProtection="false">
      <alignment horizontal="general" vertical="bottom" textRotation="0" wrapText="false" indent="0" shrinkToFit="false"/>
      <protection locked="true" hidden="false"/>
    </xf>
    <xf numFmtId="164" fontId="11" fillId="7" borderId="16"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bottom" textRotation="0" wrapText="false" indent="0" shrinkToFit="false"/>
      <protection locked="true" hidden="false"/>
    </xf>
    <xf numFmtId="164" fontId="5" fillId="7" borderId="17" xfId="0" applyFont="true" applyBorder="true" applyAlignment="true" applyProtection="false">
      <alignment horizontal="general" vertical="bottom" textRotation="0" wrapText="false" indent="0" shrinkToFit="false"/>
      <protection locked="true" hidden="false"/>
    </xf>
    <xf numFmtId="164" fontId="8" fillId="6" borderId="2" xfId="20" applyFont="false" applyBorder="true" applyAlignment="true" applyProtection="true">
      <alignment horizontal="general" vertical="bottom" textRotation="0" wrapText="false" indent="0" shrinkToFit="false"/>
      <protection locked="true" hidden="false"/>
    </xf>
    <xf numFmtId="164" fontId="4" fillId="8" borderId="7" xfId="0" applyFont="true" applyBorder="true" applyAlignment="true" applyProtection="false">
      <alignment horizontal="general" vertical="bottom" textRotation="0" wrapText="false" indent="0" shrinkToFit="false"/>
      <protection locked="true" hidden="false"/>
    </xf>
    <xf numFmtId="164" fontId="5" fillId="3" borderId="17" xfId="0" applyFont="true" applyBorder="true" applyAlignment="true" applyProtection="false">
      <alignment horizontal="general" vertical="bottom" textRotation="0" wrapText="false" indent="0" shrinkToFit="false"/>
      <protection locked="true" hidden="false"/>
    </xf>
    <xf numFmtId="164" fontId="5" fillId="2" borderId="18"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64" fontId="4" fillId="6" borderId="20"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3" borderId="11" xfId="0" applyFont="true" applyBorder="true" applyAlignment="true" applyProtection="false">
      <alignment horizontal="general" vertical="bottom" textRotation="0" wrapText="false" indent="0" shrinkToFit="false"/>
      <protection locked="true" hidden="false"/>
    </xf>
    <xf numFmtId="164" fontId="4" fillId="5" borderId="21" xfId="0" applyFont="true" applyBorder="true" applyAlignment="true" applyProtection="false">
      <alignment horizontal="general" vertical="bottom" textRotation="0" wrapText="false" indent="0" shrinkToFit="false"/>
      <protection locked="true" hidden="false"/>
    </xf>
    <xf numFmtId="164" fontId="4" fillId="5" borderId="22" xfId="0" applyFont="true" applyBorder="true" applyAlignment="true" applyProtection="false">
      <alignment horizontal="general" vertical="bottom" textRotation="0" wrapText="fals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4" fillId="6" borderId="24" xfId="0" applyFont="true" applyBorder="true" applyAlignment="true" applyProtection="false">
      <alignment horizontal="general" vertical="bottom" textRotation="0" wrapText="false" indent="0" shrinkToFit="false"/>
      <protection locked="true" hidden="false"/>
    </xf>
    <xf numFmtId="164" fontId="4" fillId="2" borderId="18"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6" borderId="25" xfId="0" applyFont="true" applyBorder="true" applyAlignment="true" applyProtection="false">
      <alignment horizontal="general" vertical="bottom" textRotation="0" wrapText="false" indent="0" shrinkToFit="false"/>
      <protection locked="true" hidden="false"/>
    </xf>
    <xf numFmtId="164" fontId="4" fillId="6" borderId="26"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top" textRotation="0" wrapText="true" indent="0" shrinkToFit="false"/>
      <protection locked="true" hidden="false"/>
    </xf>
    <xf numFmtId="164" fontId="4" fillId="5" borderId="27" xfId="0" applyFont="true" applyBorder="true" applyAlignment="true" applyProtection="false">
      <alignment horizontal="general" vertical="bottom" textRotation="0" wrapText="false" indent="0" shrinkToFit="false"/>
      <protection locked="true" hidden="false"/>
    </xf>
    <xf numFmtId="165" fontId="4" fillId="6" borderId="28" xfId="0" applyFont="true" applyBorder="true" applyAlignment="true" applyProtection="false">
      <alignment horizontal="general" vertical="bottom" textRotation="0" wrapText="false" indent="0" shrinkToFit="false"/>
      <protection locked="true" hidden="false"/>
    </xf>
    <xf numFmtId="165" fontId="4" fillId="6" borderId="2" xfId="0" applyFont="true" applyBorder="true" applyAlignment="true" applyProtection="false">
      <alignment horizontal="general" vertical="bottom" textRotation="0" wrapText="false" indent="0" shrinkToFit="false"/>
      <protection locked="true" hidden="false"/>
    </xf>
    <xf numFmtId="164" fontId="4" fillId="2" borderId="29"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30" xfId="0" applyFont="true" applyBorder="true" applyAlignment="true" applyProtection="false">
      <alignment horizontal="general" vertical="bottom" textRotation="0" wrapText="false" indent="0" shrinkToFit="false"/>
      <protection locked="true" hidden="false"/>
    </xf>
    <xf numFmtId="164" fontId="4" fillId="5" borderId="31"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5" borderId="29" xfId="0" applyFont="true" applyBorder="true" applyAlignment="true" applyProtection="false">
      <alignment horizontal="general" vertical="bottom" textRotation="0" wrapText="false" indent="0" shrinkToFit="false"/>
      <protection locked="true" hidden="false"/>
    </xf>
    <xf numFmtId="164" fontId="4" fillId="5" borderId="32"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6" borderId="33" xfId="0" applyFont="true" applyBorder="true" applyAlignment="true" applyProtection="false">
      <alignment horizontal="general" vertical="bottom" textRotation="0" wrapText="false" indent="0" shrinkToFit="false"/>
      <protection locked="true" hidden="false"/>
    </xf>
    <xf numFmtId="164" fontId="4" fillId="6" borderId="9" xfId="0" applyFont="true" applyBorder="true" applyAlignment="true" applyProtection="false">
      <alignment horizontal="general" vertical="top" textRotation="0" wrapText="true" indent="0" shrinkToFit="false"/>
      <protection locked="true" hidden="false"/>
    </xf>
    <xf numFmtId="164" fontId="4" fillId="6" borderId="34" xfId="0" applyFont="true" applyBorder="true" applyAlignment="true" applyProtection="false">
      <alignment horizontal="general" vertical="top" textRotation="0" wrapText="true" indent="0" shrinkToFit="false"/>
      <protection locked="true" hidden="false"/>
    </xf>
    <xf numFmtId="164" fontId="4" fillId="6" borderId="8" xfId="0" applyFont="true" applyBorder="true" applyAlignment="true" applyProtection="false">
      <alignment horizontal="general" vertical="bottom" textRotation="0" wrapText="false" indent="0" shrinkToFit="false"/>
      <protection locked="true" hidden="false"/>
    </xf>
    <xf numFmtId="164" fontId="4" fillId="6" borderId="35" xfId="0" applyFont="true" applyBorder="true" applyAlignment="true" applyProtection="false">
      <alignment horizontal="general" vertical="bottom" textRotation="0" wrapText="false" indent="0" shrinkToFit="false"/>
      <protection locked="true" hidden="false"/>
    </xf>
    <xf numFmtId="164" fontId="4" fillId="6" borderId="3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11" borderId="11"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6" fontId="0" fillId="2" borderId="0" xfId="0" applyFont="false" applyBorder="true" applyAlignment="true" applyProtection="false">
      <alignment horizontal="general" vertical="bottom" textRotation="0" wrapText="false" indent="0" shrinkToFit="false"/>
      <protection locked="true" hidden="false"/>
    </xf>
    <xf numFmtId="168" fontId="0" fillId="2" borderId="0" xfId="0" applyFont="false" applyBorder="true" applyAlignment="true" applyProtection="false">
      <alignment horizontal="general" vertical="bottom" textRotation="0" wrapText="false" indent="0" shrinkToFit="false"/>
      <protection locked="true" hidden="false"/>
    </xf>
    <xf numFmtId="164" fontId="0" fillId="2" borderId="36" xfId="0" applyFont="false" applyBorder="true" applyAlignment="true" applyProtection="false">
      <alignment horizontal="general" vertical="bottom" textRotation="0" wrapText="false" indent="0" shrinkToFit="false"/>
      <protection locked="true" hidden="false"/>
    </xf>
    <xf numFmtId="165" fontId="0" fillId="10" borderId="37" xfId="0" applyFont="false" applyBorder="true" applyAlignment="true" applyProtection="false">
      <alignment horizontal="left" vertical="bottom" textRotation="0" wrapText="false" indent="0" shrinkToFit="false"/>
      <protection locked="true" hidden="false"/>
    </xf>
    <xf numFmtId="164" fontId="0" fillId="11" borderId="2" xfId="0" applyFont="true" applyBorder="true" applyAlignment="tru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false" indent="0" shrinkToFit="false"/>
      <protection locked="true" hidden="false"/>
    </xf>
    <xf numFmtId="165" fontId="0" fillId="10" borderId="38" xfId="0" applyFont="false" applyBorder="true" applyAlignment="true" applyProtection="false">
      <alignment horizontal="left" vertical="bottom" textRotation="0" wrapText="false" indent="0" shrinkToFit="false"/>
      <protection locked="true" hidden="false"/>
    </xf>
    <xf numFmtId="165" fontId="0" fillId="10" borderId="39" xfId="0" applyFont="false" applyBorder="true" applyAlignment="true" applyProtection="false">
      <alignment horizontal="left" vertical="bottom" textRotation="0" wrapText="false" indent="0" shrinkToFit="false"/>
      <protection locked="true" hidden="false"/>
    </xf>
    <xf numFmtId="164" fontId="0" fillId="10" borderId="40" xfId="0" applyFont="true" applyBorder="true" applyAlignment="true" applyProtection="false">
      <alignment horizontal="center" vertical="bottom" textRotation="0" wrapText="false" indent="0" shrinkToFit="false"/>
      <protection locked="true" hidden="false"/>
    </xf>
    <xf numFmtId="164" fontId="0" fillId="10" borderId="41" xfId="0" applyFont="true" applyBorder="true" applyAlignment="true" applyProtection="false">
      <alignment horizontal="center" vertical="bottom" textRotation="0" wrapText="false" indent="0" shrinkToFit="false"/>
      <protection locked="true" hidden="false"/>
    </xf>
    <xf numFmtId="164" fontId="0" fillId="10" borderId="42" xfId="0" applyFont="true" applyBorder="true" applyAlignment="true" applyProtection="false">
      <alignment horizontal="center" vertical="bottom" textRotation="0" wrapText="false" indent="0" shrinkToFit="false"/>
      <protection locked="true" hidden="false"/>
    </xf>
    <xf numFmtId="164" fontId="0" fillId="11" borderId="43" xfId="0" applyFont="true" applyBorder="true" applyAlignment="true" applyProtection="false">
      <alignment horizontal="center" vertical="bottom" textRotation="0" wrapText="false" indent="0" shrinkToFit="false"/>
      <protection locked="true" hidden="false"/>
    </xf>
    <xf numFmtId="164" fontId="0" fillId="3" borderId="44" xfId="0" applyFont="true" applyBorder="true" applyAlignment="true" applyProtection="false">
      <alignment horizontal="center" vertical="bottom" textRotation="0" wrapText="false" indent="0" shrinkToFit="false"/>
      <protection locked="true" hidden="false"/>
    </xf>
    <xf numFmtId="164" fontId="0" fillId="3" borderId="45" xfId="0" applyFont="true" applyBorder="true" applyAlignment="true" applyProtection="false">
      <alignment horizontal="center" vertical="bottom" textRotation="0" wrapText="false" indent="0" shrinkToFit="false"/>
      <protection locked="true" hidden="false"/>
    </xf>
    <xf numFmtId="164" fontId="0" fillId="11" borderId="46" xfId="0" applyFont="true" applyBorder="true" applyAlignment="true" applyProtection="false">
      <alignment horizontal="center" vertical="bottom" textRotation="0" wrapText="false" indent="0" shrinkToFit="false"/>
      <protection locked="true" hidden="false"/>
    </xf>
    <xf numFmtId="164" fontId="0" fillId="11" borderId="47" xfId="0" applyFont="true" applyBorder="true" applyAlignment="true" applyProtection="false">
      <alignment horizontal="center" vertical="bottom" textRotation="0" wrapText="false" indent="0" shrinkToFit="false"/>
      <protection locked="true" hidden="false"/>
    </xf>
    <xf numFmtId="164" fontId="0" fillId="2" borderId="48" xfId="0" applyFont="false" applyBorder="true" applyAlignment="true" applyProtection="false">
      <alignment horizontal="center" vertical="bottom" textRotation="0" wrapText="false" indent="0" shrinkToFit="false"/>
      <protection locked="true" hidden="false"/>
    </xf>
    <xf numFmtId="164" fontId="0" fillId="2" borderId="10" xfId="0" applyFont="false" applyBorder="true" applyAlignment="true" applyProtection="false">
      <alignment horizontal="center" vertical="bottom" textRotation="0" wrapText="false" indent="0" shrinkToFit="false"/>
      <protection locked="true" hidden="false"/>
    </xf>
    <xf numFmtId="164" fontId="0" fillId="2" borderId="49" xfId="0" applyFont="false" applyBorder="true" applyAlignment="true" applyProtection="false">
      <alignment horizontal="center" vertical="bottom" textRotation="0" wrapText="false" indent="0" shrinkToFit="false"/>
      <protection locked="true" hidden="false"/>
    </xf>
    <xf numFmtId="164" fontId="0" fillId="2" borderId="14" xfId="0" applyFont="fals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4" fontId="0" fillId="2" borderId="50" xfId="0" applyFont="false" applyBorder="true" applyAlignment="true" applyProtection="false">
      <alignment horizontal="center" vertical="bottom" textRotation="0" wrapText="false" indent="0" shrinkToFit="false"/>
      <protection locked="true" hidden="false"/>
    </xf>
    <xf numFmtId="164" fontId="12" fillId="2" borderId="36" xfId="0" applyFont="true" applyBorder="true" applyAlignment="true" applyProtection="false">
      <alignment horizontal="general" vertical="bottom" textRotation="0" wrapText="false" indent="0" shrinkToFit="false"/>
      <protection locked="true" hidden="false"/>
    </xf>
    <xf numFmtId="164" fontId="4" fillId="2" borderId="36" xfId="0" applyFont="true" applyBorder="true" applyAlignment="true" applyProtection="false">
      <alignment horizontal="general" vertical="bottom" textRotation="0" wrapText="false" indent="0" shrinkToFit="false"/>
      <protection locked="true" hidden="false"/>
    </xf>
    <xf numFmtId="164" fontId="0" fillId="2" borderId="46" xfId="0" applyFont="false" applyBorder="true" applyAlignment="true" applyProtection="false">
      <alignment horizontal="center" vertical="bottom" textRotation="0" wrapText="false" indent="0" shrinkToFit="false"/>
      <protection locked="true" hidden="false"/>
    </xf>
    <xf numFmtId="164" fontId="0" fillId="2" borderId="47" xfId="0" applyFont="false" applyBorder="true" applyAlignment="true" applyProtection="false">
      <alignment horizontal="center" vertical="bottom" textRotation="0" wrapText="false" indent="0" shrinkToFit="false"/>
      <protection locked="true" hidden="false"/>
    </xf>
    <xf numFmtId="164" fontId="0" fillId="2" borderId="51" xfId="0" applyFont="false" applyBorder="true" applyAlignment="true" applyProtection="false">
      <alignment horizontal="center" vertical="bottom" textRotation="0" wrapText="false" indent="0" shrinkToFit="false"/>
      <protection locked="true" hidden="false"/>
    </xf>
    <xf numFmtId="164" fontId="0" fillId="2" borderId="52" xfId="0" applyFont="fals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11" borderId="4" xfId="0" applyFont="true" applyBorder="true" applyAlignment="true" applyProtection="false">
      <alignment horizontal="general" vertical="bottom" textRotation="0" wrapText="false" indent="0" shrinkToFit="false"/>
      <protection locked="true" hidden="false"/>
    </xf>
    <xf numFmtId="165" fontId="13" fillId="0" borderId="2" xfId="0" applyFont="true" applyBorder="true" applyAlignment="tru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false" indent="0" shrinkToFit="false"/>
      <protection locked="true" hidden="false"/>
    </xf>
    <xf numFmtId="164" fontId="13" fillId="11" borderId="11" xfId="0" applyFont="true" applyBorder="true" applyAlignment="true" applyProtection="false">
      <alignment horizontal="center" vertical="bottom" textRotation="0" wrapText="false" indent="0" shrinkToFit="false"/>
      <protection locked="true" hidden="false"/>
    </xf>
    <xf numFmtId="164" fontId="13" fillId="11" borderId="1" xfId="0" applyFont="true" applyBorder="true" applyAlignment="true" applyProtection="false">
      <alignment horizontal="center" vertical="bottom" textRotation="0" wrapText="false" indent="0" shrinkToFit="false"/>
      <protection locked="true" hidden="false"/>
    </xf>
    <xf numFmtId="164" fontId="13" fillId="3" borderId="53"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3" fillId="0" borderId="54" xfId="0" applyFont="true" applyBorder="true" applyAlignment="true" applyProtection="false">
      <alignment horizontal="general"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4" fontId="13" fillId="3" borderId="1" xfId="0" applyFont="true" applyBorder="true" applyAlignment="true" applyProtection="false">
      <alignment horizontal="left" vertical="bottom" textRotation="0" wrapText="false" indent="0" shrinkToFit="false"/>
      <protection locked="true" hidden="false"/>
    </xf>
    <xf numFmtId="165" fontId="13" fillId="0" borderId="14" xfId="0" applyFont="true" applyBorder="true" applyAlignment="true" applyProtection="false">
      <alignment horizontal="general" vertical="bottom" textRotation="0" wrapText="false" indent="0" shrinkToFit="false"/>
      <protection locked="true" hidden="false"/>
    </xf>
    <xf numFmtId="165" fontId="13" fillId="3" borderId="0" xfId="0" applyFont="true" applyBorder="false" applyAlignment="true" applyProtection="false">
      <alignment horizontal="general" vertical="bottom" textRotation="0" wrapText="false" indent="0" shrinkToFit="false"/>
      <protection locked="true" hidden="false"/>
    </xf>
    <xf numFmtId="164" fontId="13" fillId="0" borderId="55" xfId="0" applyFont="true" applyBorder="true" applyAlignment="true" applyProtection="false">
      <alignment horizontal="general" vertical="bottom" textRotation="0" wrapText="false" indent="0" shrinkToFit="false"/>
      <protection locked="true" hidden="false"/>
    </xf>
    <xf numFmtId="164" fontId="13" fillId="10" borderId="56" xfId="0" applyFont="true" applyBorder="true" applyAlignment="true" applyProtection="false">
      <alignment horizontal="center" vertical="bottom" textRotation="0" wrapText="false" indent="0" shrinkToFit="false"/>
      <protection locked="true" hidden="false"/>
    </xf>
    <xf numFmtId="164" fontId="13" fillId="0" borderId="57"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13" fillId="10" borderId="10" xfId="0" applyFont="true" applyBorder="true" applyAlignment="true" applyProtection="false">
      <alignment horizontal="center" vertical="bottom" textRotation="0" wrapText="false" indent="0" shrinkToFit="false"/>
      <protection locked="true" hidden="false"/>
    </xf>
    <xf numFmtId="164" fontId="13" fillId="3" borderId="17" xfId="0" applyFont="true" applyBorder="true" applyAlignment="true" applyProtection="false">
      <alignment horizontal="left" vertical="bottom" textRotation="0" wrapText="false" indent="0" shrinkToFit="false"/>
      <protection locked="true" hidden="false"/>
    </xf>
    <xf numFmtId="165" fontId="13" fillId="0" borderId="2" xfId="0" applyFont="true" applyBorder="true" applyAlignment="true" applyProtection="false">
      <alignment horizontal="general" vertical="top" textRotation="0" wrapText="true" indent="0" shrinkToFit="false"/>
      <protection locked="true" hidden="false"/>
    </xf>
    <xf numFmtId="164" fontId="13" fillId="0" borderId="58" xfId="0" applyFont="true" applyBorder="true" applyAlignment="true" applyProtection="false">
      <alignment horizontal="general" vertical="bottom" textRotation="0" wrapText="false" indent="0" shrinkToFit="false"/>
      <protection locked="true" hidden="false"/>
    </xf>
    <xf numFmtId="164" fontId="13" fillId="10" borderId="2" xfId="0" applyFont="true" applyBorder="true" applyAlignment="true" applyProtection="false">
      <alignment horizontal="center" vertical="bottom" textRotation="0" wrapText="false" indent="0" shrinkToFit="false"/>
      <protection locked="true" hidden="false"/>
    </xf>
    <xf numFmtId="164" fontId="13" fillId="0" borderId="13" xfId="0" applyFont="true" applyBorder="true" applyAlignment="true" applyProtection="false">
      <alignment horizontal="general" vertical="bottom" textRotation="0" wrapText="false" indent="0" shrinkToFit="false"/>
      <protection locked="true" hidden="false"/>
    </xf>
    <xf numFmtId="164" fontId="13" fillId="10" borderId="59" xfId="0" applyFont="true" applyBorder="true" applyAlignment="true" applyProtection="false">
      <alignment horizontal="center" vertical="bottom" textRotation="0" wrapText="false" indent="0" shrinkToFit="false"/>
      <protection locked="true" hidden="false"/>
    </xf>
    <xf numFmtId="164" fontId="13" fillId="10" borderId="60" xfId="0" applyFont="true" applyBorder="true" applyAlignment="true" applyProtection="false">
      <alignment horizontal="center" vertical="bottom" textRotation="0" wrapText="false" indent="0" shrinkToFit="false"/>
      <protection locked="true" hidden="false"/>
    </xf>
    <xf numFmtId="164" fontId="13" fillId="0" borderId="1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3" borderId="11"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general" vertical="bottom" textRotation="0" wrapText="false" indent="0" shrinkToFit="false"/>
      <protection locked="true" hidden="false"/>
    </xf>
    <xf numFmtId="164" fontId="4" fillId="12" borderId="19" xfId="0" applyFont="true" applyBorder="true" applyAlignment="true" applyProtection="false">
      <alignment horizontal="general" vertical="bottom" textRotation="0" wrapText="false" indent="0" shrinkToFit="false"/>
      <protection locked="true" hidden="false"/>
    </xf>
    <xf numFmtId="164" fontId="6" fillId="2" borderId="61" xfId="0" applyFont="true" applyBorder="true" applyAlignment="true" applyProtection="false">
      <alignment horizontal="general" vertical="bottom" textRotation="0" wrapText="false" indent="0" shrinkToFit="false"/>
      <protection locked="true" hidden="false"/>
    </xf>
    <xf numFmtId="164" fontId="7" fillId="2" borderId="62" xfId="0" applyFont="true" applyBorder="true" applyAlignment="true" applyProtection="false">
      <alignment horizontal="general" vertical="bottom" textRotation="0" wrapText="false" indent="0" shrinkToFit="false"/>
      <protection locked="true" hidden="false"/>
    </xf>
    <xf numFmtId="164" fontId="6" fillId="2" borderId="62" xfId="0" applyFont="true" applyBorder="true" applyAlignment="true" applyProtection="false">
      <alignment horizontal="general" vertical="bottom" textRotation="0" wrapText="false" indent="0" shrinkToFit="false"/>
      <protection locked="true" hidden="false"/>
    </xf>
    <xf numFmtId="164" fontId="7" fillId="2" borderId="63" xfId="0" applyFont="true" applyBorder="true" applyAlignment="true" applyProtection="false">
      <alignment horizontal="general" vertical="bottom" textRotation="0" wrapText="false" indent="0" shrinkToFit="false"/>
      <protection locked="true" hidden="false"/>
    </xf>
    <xf numFmtId="164" fontId="8" fillId="2" borderId="2" xfId="20" applyFont="true" applyBorder="true" applyAlignment="true" applyProtection="true">
      <alignment horizontal="general" vertical="bottom" textRotation="0" wrapText="false" indent="0" shrinkToFit="false"/>
      <protection locked="true" hidden="false"/>
    </xf>
    <xf numFmtId="164" fontId="8" fillId="2" borderId="13" xfId="20" applyFont="false" applyBorder="true" applyAlignment="true" applyProtection="tru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9" fontId="4" fillId="2" borderId="2" xfId="0" applyFont="true" applyBorder="true" applyAlignment="true" applyProtection="false">
      <alignment horizontal="general" vertical="bottom" textRotation="0" wrapText="false" indent="0" shrinkToFit="false"/>
      <protection locked="true" hidden="false"/>
    </xf>
    <xf numFmtId="164" fontId="7" fillId="2" borderId="64" xfId="0" applyFont="true" applyBorder="true" applyAlignment="true" applyProtection="false">
      <alignment horizontal="general" vertical="bottom" textRotation="0" wrapText="false" indent="0" shrinkToFit="false"/>
      <protection locked="true" hidden="false"/>
    </xf>
    <xf numFmtId="164" fontId="7" fillId="2" borderId="65"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true" applyAlignment="true" applyProtection="false">
      <alignment horizontal="general" vertical="bottom" textRotation="0" wrapText="false" indent="0" shrinkToFit="false"/>
      <protection locked="true" hidden="false"/>
    </xf>
    <xf numFmtId="164" fontId="15" fillId="13" borderId="0" xfId="0" applyFont="true" applyBorder="false" applyAlignment="tru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false" indent="0" shrinkToFit="false"/>
      <protection locked="true" hidden="false"/>
    </xf>
    <xf numFmtId="165" fontId="16" fillId="2" borderId="0" xfId="0" applyFont="true" applyBorder="true" applyAlignment="true" applyProtection="fals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5" fontId="4" fillId="14" borderId="1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bottom" textRotation="0" wrapText="false" indent="0" shrinkToFit="false"/>
      <protection locked="true" hidden="false"/>
    </xf>
    <xf numFmtId="164" fontId="16" fillId="2" borderId="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top" textRotation="0" wrapText="true" indent="0" shrinkToFit="false"/>
      <protection locked="true" hidden="false"/>
    </xf>
    <xf numFmtId="164" fontId="10" fillId="2" borderId="64"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left" vertical="top" textRotation="0" wrapText="true" indent="0" shrinkToFit="false"/>
      <protection locked="true" hidden="false"/>
    </xf>
    <xf numFmtId="164" fontId="7" fillId="2" borderId="66" xfId="0" applyFont="true" applyBorder="true" applyAlignment="true" applyProtection="false">
      <alignment horizontal="general" vertical="bottom" textRotation="0" wrapText="false" indent="0" shrinkToFit="false"/>
      <protection locked="true" hidden="false"/>
    </xf>
    <xf numFmtId="164" fontId="7" fillId="2" borderId="19" xfId="0" applyFont="true" applyBorder="true" applyAlignment="true" applyProtection="false">
      <alignment horizontal="general" vertical="bottom" textRotation="0" wrapText="false" indent="0" shrinkToFit="false"/>
      <protection locked="true" hidden="false"/>
    </xf>
    <xf numFmtId="164" fontId="7" fillId="2" borderId="48"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true" applyAlignment="tru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top" textRotation="0" wrapText="true" indent="0" shrinkToFit="false"/>
      <protection locked="true" hidden="false"/>
    </xf>
    <xf numFmtId="165" fontId="4" fillId="15" borderId="2" xfId="0" applyFont="true" applyBorder="true" applyAlignment="true" applyProtection="false">
      <alignment horizontal="general" vertical="bottom" textRotation="0" wrapText="false" indent="0" shrinkToFit="false"/>
      <protection locked="true" hidden="false"/>
    </xf>
    <xf numFmtId="165" fontId="4" fillId="15"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9" fontId="4" fillId="7" borderId="2" xfId="0" applyFont="true" applyBorder="true" applyAlignment="true" applyProtection="false">
      <alignment horizontal="general" vertical="top" textRotation="0" wrapText="true" indent="0" shrinkToFit="false"/>
      <protection locked="true" hidden="false"/>
    </xf>
    <xf numFmtId="165" fontId="4" fillId="7" borderId="2" xfId="0" applyFont="true" applyBorder="true" applyAlignment="true" applyProtection="false">
      <alignment horizontal="left" vertical="top" textRotation="0" wrapText="true" indent="0" shrinkToFit="false"/>
      <protection locked="true" hidden="false"/>
    </xf>
    <xf numFmtId="165" fontId="4" fillId="15" borderId="2" xfId="0" applyFont="true" applyBorder="true" applyAlignment="true" applyProtection="false">
      <alignment horizontal="left" vertical="top" textRotation="0" wrapText="tru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5" fontId="4" fillId="7" borderId="10" xfId="0" applyFont="true" applyBorder="tru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5" fontId="13" fillId="2" borderId="0" xfId="0" applyFont="true" applyBorder="true" applyAlignment="true" applyProtection="false">
      <alignment horizontal="general" vertical="top" textRotation="0" wrapText="true" indent="0" shrinkToFit="false"/>
      <protection locked="true" hidden="false"/>
    </xf>
    <xf numFmtId="165" fontId="4" fillId="10" borderId="2"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6" borderId="67" xfId="0" applyFont="true" applyBorder="true" applyAlignment="true" applyProtection="false">
      <alignment horizontal="general" vertical="bottom" textRotation="0" wrapText="false" indent="0" shrinkToFit="false"/>
      <protection locked="true" hidden="false"/>
    </xf>
    <xf numFmtId="164" fontId="5" fillId="7" borderId="68"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9"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general" vertical="bottom" textRotation="0" wrapText="false" indent="0" shrinkToFit="false"/>
      <protection locked="true" hidden="false"/>
    </xf>
    <xf numFmtId="167" fontId="0" fillId="10" borderId="0" xfId="0" applyFont="false" applyBorder="true" applyAlignment="true" applyProtection="false">
      <alignment horizontal="general" vertical="bottom" textRotation="0" wrapText="false" indent="0" shrinkToFit="false"/>
      <protection locked="true" hidden="false"/>
    </xf>
    <xf numFmtId="165" fontId="0" fillId="10" borderId="0" xfId="0" applyFont="fals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A2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558ED5"/>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test@t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jpp@stanleystrong.co.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3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1" activeCellId="0" sqref="G31"/>
    </sheetView>
  </sheetViews>
  <sheetFormatPr defaultColWidth="9.14453125" defaultRowHeight="15" zeroHeight="false" outlineLevelRow="0" outlineLevelCol="0"/>
  <cols>
    <col collapsed="false" customWidth="false" hidden="false" outlineLevel="0" max="1024" min="1" style="1" width="9.14"/>
  </cols>
  <sheetData>
    <row r="1" customFormat="false" ht="16.5" hidden="false" customHeight="true" outlineLevel="0" collapsed="false">
      <c r="B1" s="2" t="s">
        <v>0</v>
      </c>
      <c r="C1" s="2"/>
      <c r="D1" s="2"/>
      <c r="E1" s="3"/>
      <c r="F1" s="4" t="e">
        <f aca="true">LEFT(CELL("filename"),FIND("[",CELL("filename"),1)-1)</f>
        <v>#VALUE!</v>
      </c>
      <c r="G1" s="4"/>
      <c r="H1" s="4"/>
      <c r="I1" s="4"/>
      <c r="J1" s="4"/>
      <c r="K1" s="4"/>
      <c r="L1" s="4"/>
      <c r="M1" s="4"/>
      <c r="N1" s="4"/>
      <c r="O1" s="4"/>
      <c r="P1" s="4"/>
      <c r="Q1" s="5"/>
      <c r="R1" s="5"/>
      <c r="S1" s="5"/>
      <c r="AA1" s="6"/>
      <c r="AB1" s="6"/>
      <c r="AC1" s="7"/>
      <c r="AD1" s="7"/>
      <c r="AE1" s="7"/>
      <c r="AF1" s="7"/>
      <c r="AG1" s="6"/>
      <c r="AH1" s="7"/>
      <c r="AI1" s="7"/>
      <c r="AJ1" s="7"/>
      <c r="AK1" s="7"/>
      <c r="AL1" s="7"/>
    </row>
    <row r="2" customFormat="false" ht="15.75" hidden="false" customHeight="false" outlineLevel="0" collapsed="false">
      <c r="A2" s="8" t="s">
        <v>1</v>
      </c>
      <c r="B2" s="9" t="s">
        <v>2</v>
      </c>
      <c r="C2" s="10" t="s">
        <v>3</v>
      </c>
      <c r="D2" s="10" t="s">
        <v>4</v>
      </c>
      <c r="E2" s="11" t="s">
        <v>5</v>
      </c>
      <c r="F2" s="3"/>
      <c r="G2" s="12" t="s">
        <v>6</v>
      </c>
      <c r="H2" s="3"/>
      <c r="M2" s="13" t="s">
        <v>7</v>
      </c>
      <c r="N2" s="13"/>
      <c r="Q2" s="14" t="s">
        <v>8</v>
      </c>
      <c r="R2" s="14"/>
      <c r="S2" s="14"/>
      <c r="AA2" s="7"/>
      <c r="AB2" s="7"/>
      <c r="AC2" s="7"/>
      <c r="AD2" s="7"/>
      <c r="AE2" s="7"/>
      <c r="AF2" s="7"/>
      <c r="AG2" s="7"/>
      <c r="AH2" s="7"/>
      <c r="AI2" s="7"/>
      <c r="AJ2" s="7"/>
      <c r="AK2" s="7"/>
      <c r="AL2" s="7"/>
    </row>
    <row r="3" customFormat="false" ht="15" hidden="false" customHeight="false" outlineLevel="0" collapsed="false">
      <c r="B3" s="15" t="s">
        <v>9</v>
      </c>
      <c r="C3" s="15" t="s">
        <v>10</v>
      </c>
      <c r="D3" s="15" t="s">
        <v>11</v>
      </c>
      <c r="E3" s="15" t="s">
        <v>12</v>
      </c>
      <c r="F3" s="3"/>
      <c r="G3" s="15" t="s">
        <v>13</v>
      </c>
      <c r="H3" s="3"/>
      <c r="M3" s="16" t="n">
        <f aca="true">TODAY()</f>
        <v>44196</v>
      </c>
      <c r="N3" s="16"/>
      <c r="O3" s="16"/>
      <c r="Q3" s="17" t="n">
        <v>12</v>
      </c>
      <c r="R3" s="17"/>
      <c r="S3" s="17"/>
      <c r="AA3" s="7"/>
      <c r="AB3" s="7"/>
      <c r="AC3" s="7"/>
      <c r="AD3" s="7"/>
      <c r="AE3" s="7"/>
      <c r="AF3" s="7"/>
      <c r="AG3" s="7"/>
      <c r="AH3" s="7"/>
      <c r="AI3" s="7"/>
      <c r="AJ3" s="7"/>
      <c r="AK3" s="7"/>
      <c r="AL3" s="7"/>
    </row>
    <row r="4" customFormat="false" ht="15.75" hidden="false" customHeight="false" outlineLevel="0" collapsed="false">
      <c r="B4" s="15" t="s">
        <v>14</v>
      </c>
      <c r="C4" s="15" t="s">
        <v>15</v>
      </c>
      <c r="D4" s="15" t="s">
        <v>16</v>
      </c>
      <c r="E4" s="15" t="s">
        <v>12</v>
      </c>
      <c r="F4" s="3"/>
      <c r="G4" s="3"/>
      <c r="H4" s="3"/>
      <c r="I4" s="3"/>
      <c r="AA4" s="7"/>
      <c r="AB4" s="7"/>
      <c r="AC4" s="7"/>
      <c r="AD4" s="7"/>
      <c r="AE4" s="7"/>
      <c r="AF4" s="7"/>
      <c r="AG4" s="7"/>
      <c r="AH4" s="7"/>
      <c r="AI4" s="7"/>
      <c r="AJ4" s="7"/>
      <c r="AK4" s="7"/>
      <c r="AL4" s="7"/>
    </row>
    <row r="5" customFormat="false" ht="15.75" hidden="false" customHeight="false" outlineLevel="0" collapsed="false">
      <c r="B5" s="15"/>
      <c r="C5" s="15"/>
      <c r="D5" s="15"/>
      <c r="E5" s="15"/>
      <c r="F5" s="3"/>
      <c r="G5" s="18" t="s">
        <v>17</v>
      </c>
      <c r="H5" s="18"/>
      <c r="I5" s="3"/>
      <c r="AA5" s="7"/>
      <c r="AB5" s="7"/>
      <c r="AC5" s="7"/>
      <c r="AD5" s="7"/>
      <c r="AE5" s="7"/>
      <c r="AF5" s="7"/>
      <c r="AG5" s="7"/>
      <c r="AH5" s="7"/>
      <c r="AI5" s="7"/>
      <c r="AJ5" s="7"/>
      <c r="AK5" s="7"/>
      <c r="AL5" s="7"/>
    </row>
    <row r="6" customFormat="false" ht="15.75" hidden="false" customHeight="false" outlineLevel="0" collapsed="false">
      <c r="B6" s="15"/>
      <c r="C6" s="15"/>
      <c r="D6" s="15"/>
      <c r="E6" s="15"/>
      <c r="F6" s="3"/>
      <c r="G6" s="15" t="s">
        <v>18</v>
      </c>
      <c r="H6" s="15"/>
      <c r="I6" s="15"/>
      <c r="P6" s="19"/>
      <c r="Q6" s="20" t="s">
        <v>19</v>
      </c>
      <c r="R6" s="20"/>
      <c r="S6" s="20"/>
      <c r="AA6" s="7"/>
      <c r="AB6" s="7"/>
      <c r="AC6" s="7"/>
      <c r="AD6" s="7"/>
      <c r="AE6" s="7"/>
      <c r="AF6" s="7"/>
      <c r="AG6" s="7"/>
      <c r="AH6" s="7"/>
      <c r="AI6" s="7"/>
      <c r="AJ6" s="7"/>
      <c r="AK6" s="7"/>
      <c r="AL6" s="7"/>
    </row>
    <row r="7" customFormat="false" ht="15.75" hidden="false" customHeight="false" outlineLevel="0" collapsed="false">
      <c r="B7" s="15"/>
      <c r="C7" s="15"/>
      <c r="D7" s="15"/>
      <c r="E7" s="15"/>
      <c r="F7" s="3"/>
      <c r="G7" s="3"/>
      <c r="H7" s="3"/>
      <c r="I7" s="3"/>
      <c r="J7" s="21" t="s">
        <v>20</v>
      </c>
      <c r="K7" s="21"/>
      <c r="L7" s="21"/>
      <c r="M7" s="3"/>
      <c r="N7" s="3"/>
      <c r="O7" s="3"/>
      <c r="P7" s="3"/>
      <c r="Q7" s="16" t="n">
        <f aca="false">WORKDAY(M3+Q3,1)</f>
        <v>44209</v>
      </c>
      <c r="R7" s="16"/>
      <c r="S7" s="16"/>
      <c r="AA7" s="7"/>
      <c r="AB7" s="7"/>
      <c r="AC7" s="7"/>
      <c r="AD7" s="7"/>
      <c r="AE7" s="7"/>
      <c r="AF7" s="7"/>
      <c r="AG7" s="7"/>
      <c r="AH7" s="7"/>
      <c r="AI7" s="7"/>
      <c r="AJ7" s="7"/>
      <c r="AK7" s="7"/>
      <c r="AL7" s="7"/>
    </row>
    <row r="8" customFormat="false" ht="16.5" hidden="false" customHeight="false" outlineLevel="0" collapsed="false">
      <c r="B8" s="3"/>
      <c r="C8" s="3"/>
      <c r="D8" s="3"/>
      <c r="E8" s="3"/>
      <c r="F8" s="3"/>
      <c r="G8" s="3"/>
      <c r="H8" s="22"/>
      <c r="I8" s="3"/>
      <c r="J8" s="23" t="s">
        <v>2</v>
      </c>
      <c r="K8" s="24" t="s">
        <v>3</v>
      </c>
      <c r="L8" s="24" t="s">
        <v>4</v>
      </c>
      <c r="M8" s="25" t="s">
        <v>5</v>
      </c>
      <c r="N8" s="3"/>
      <c r="O8" s="26" t="s">
        <v>6</v>
      </c>
      <c r="AA8" s="7"/>
      <c r="AB8" s="7"/>
      <c r="AC8" s="7"/>
      <c r="AD8" s="7"/>
      <c r="AE8" s="7"/>
      <c r="AF8" s="7"/>
      <c r="AG8" s="7"/>
      <c r="AH8" s="7"/>
      <c r="AI8" s="7"/>
      <c r="AJ8" s="7"/>
      <c r="AK8" s="7"/>
      <c r="AL8" s="7"/>
    </row>
    <row r="9" customFormat="false" ht="16.5" hidden="false" customHeight="true" outlineLevel="0" collapsed="false">
      <c r="B9" s="20" t="s">
        <v>21</v>
      </c>
      <c r="C9" s="20"/>
      <c r="D9" s="3"/>
      <c r="E9" s="3"/>
      <c r="F9" s="3"/>
      <c r="G9" s="3"/>
      <c r="H9" s="3"/>
      <c r="I9" s="3"/>
      <c r="J9" s="15" t="s">
        <v>9</v>
      </c>
      <c r="K9" s="15" t="s">
        <v>22</v>
      </c>
      <c r="L9" s="15"/>
      <c r="M9" s="15" t="s">
        <v>23</v>
      </c>
      <c r="N9" s="3"/>
      <c r="O9" s="15" t="s">
        <v>24</v>
      </c>
      <c r="AA9" s="7"/>
      <c r="AB9" s="7"/>
      <c r="AC9" s="7"/>
      <c r="AD9" s="7"/>
      <c r="AE9" s="7"/>
      <c r="AF9" s="7"/>
      <c r="AG9" s="7"/>
      <c r="AH9" s="7"/>
      <c r="AI9" s="7"/>
      <c r="AJ9" s="7"/>
      <c r="AK9" s="7"/>
      <c r="AL9" s="7"/>
    </row>
    <row r="10" customFormat="false" ht="15.75" hidden="false" customHeight="false" outlineLevel="0" collapsed="false">
      <c r="B10" s="9" t="s">
        <v>25</v>
      </c>
      <c r="C10" s="10" t="s">
        <v>26</v>
      </c>
      <c r="D10" s="10" t="s">
        <v>27</v>
      </c>
      <c r="E10" s="10" t="s">
        <v>28</v>
      </c>
      <c r="F10" s="10" t="s">
        <v>29</v>
      </c>
      <c r="G10" s="10" t="s">
        <v>30</v>
      </c>
      <c r="H10" s="11" t="s">
        <v>31</v>
      </c>
      <c r="I10" s="3"/>
      <c r="J10" s="21" t="s">
        <v>32</v>
      </c>
      <c r="K10" s="21"/>
      <c r="L10" s="21"/>
      <c r="M10" s="3"/>
      <c r="N10" s="3"/>
      <c r="O10" s="3"/>
      <c r="P10" s="3"/>
      <c r="AA10" s="7"/>
      <c r="AB10" s="7"/>
      <c r="AC10" s="7"/>
      <c r="AD10" s="7"/>
      <c r="AE10" s="7"/>
      <c r="AF10" s="7"/>
      <c r="AG10" s="7"/>
      <c r="AH10" s="7"/>
      <c r="AI10" s="7"/>
      <c r="AJ10" s="7"/>
      <c r="AK10" s="7"/>
      <c r="AL10" s="7"/>
    </row>
    <row r="11" customFormat="false" ht="15" hidden="false" customHeight="false" outlineLevel="0" collapsed="false">
      <c r="B11" s="15"/>
      <c r="C11" s="15" t="n">
        <v>54</v>
      </c>
      <c r="D11" s="15" t="s">
        <v>33</v>
      </c>
      <c r="E11" s="15"/>
      <c r="F11" s="15"/>
      <c r="G11" s="15" t="s">
        <v>34</v>
      </c>
      <c r="H11" s="15" t="s">
        <v>35</v>
      </c>
      <c r="I11" s="3"/>
      <c r="J11" s="23" t="s">
        <v>36</v>
      </c>
      <c r="K11" s="24" t="s">
        <v>26</v>
      </c>
      <c r="L11" s="24" t="s">
        <v>27</v>
      </c>
      <c r="M11" s="24" t="s">
        <v>28</v>
      </c>
      <c r="N11" s="24" t="s">
        <v>29</v>
      </c>
      <c r="O11" s="24" t="s">
        <v>30</v>
      </c>
      <c r="P11" s="25" t="s">
        <v>31</v>
      </c>
      <c r="AA11" s="7"/>
      <c r="AB11" s="7"/>
      <c r="AC11" s="7"/>
      <c r="AD11" s="7"/>
      <c r="AE11" s="7"/>
      <c r="AF11" s="7"/>
      <c r="AG11" s="7"/>
      <c r="AH11" s="7"/>
      <c r="AI11" s="7"/>
      <c r="AJ11" s="7"/>
      <c r="AK11" s="7"/>
      <c r="AL11" s="7"/>
    </row>
    <row r="12" customFormat="false" ht="15.75" hidden="false" customHeight="false" outlineLevel="0" collapsed="false">
      <c r="B12" s="3"/>
      <c r="C12" s="3"/>
      <c r="D12" s="3"/>
      <c r="E12" s="3"/>
      <c r="F12" s="3"/>
      <c r="G12" s="3"/>
      <c r="H12" s="3"/>
      <c r="I12" s="3"/>
      <c r="J12" s="15" t="s">
        <v>37</v>
      </c>
      <c r="K12" s="15"/>
      <c r="L12" s="15" t="s">
        <v>38</v>
      </c>
      <c r="M12" s="15" t="s">
        <v>39</v>
      </c>
      <c r="N12" s="15" t="s">
        <v>40</v>
      </c>
      <c r="O12" s="15" t="s">
        <v>41</v>
      </c>
      <c r="P12" s="15" t="s">
        <v>42</v>
      </c>
      <c r="AA12" s="7"/>
      <c r="AB12" s="7"/>
      <c r="AC12" s="7"/>
      <c r="AD12" s="7"/>
      <c r="AE12" s="7"/>
      <c r="AF12" s="7"/>
      <c r="AG12" s="7"/>
      <c r="AH12" s="7"/>
      <c r="AI12" s="7"/>
      <c r="AJ12" s="7"/>
      <c r="AK12" s="7"/>
      <c r="AL12" s="7"/>
    </row>
    <row r="13" customFormat="false" ht="16.5" hidden="false" customHeight="true" outlineLevel="0" collapsed="false">
      <c r="B13" s="20" t="s">
        <v>43</v>
      </c>
      <c r="C13" s="20"/>
      <c r="D13" s="20"/>
      <c r="E13" s="3"/>
      <c r="F13" s="3"/>
      <c r="G13" s="3"/>
      <c r="H13" s="3"/>
      <c r="I13" s="3"/>
      <c r="AA13" s="27"/>
      <c r="AB13" s="7"/>
      <c r="AC13" s="7"/>
      <c r="AD13" s="7"/>
      <c r="AE13" s="7"/>
      <c r="AF13" s="7"/>
      <c r="AG13" s="7"/>
      <c r="AH13" s="7"/>
      <c r="AI13" s="7"/>
      <c r="AJ13" s="7"/>
      <c r="AK13" s="7"/>
      <c r="AL13" s="7"/>
    </row>
    <row r="14" customFormat="false" ht="15" hidden="false" customHeight="false" outlineLevel="0" collapsed="false">
      <c r="B14" s="9" t="s">
        <v>25</v>
      </c>
      <c r="C14" s="10" t="s">
        <v>26</v>
      </c>
      <c r="D14" s="10" t="s">
        <v>27</v>
      </c>
      <c r="E14" s="10" t="s">
        <v>28</v>
      </c>
      <c r="F14" s="10" t="s">
        <v>29</v>
      </c>
      <c r="G14" s="10" t="s">
        <v>30</v>
      </c>
      <c r="H14" s="11" t="s">
        <v>31</v>
      </c>
      <c r="I14" s="3"/>
      <c r="AA14" s="27"/>
      <c r="AB14" s="7"/>
      <c r="AC14" s="7"/>
      <c r="AD14" s="7"/>
      <c r="AE14" s="7"/>
      <c r="AF14" s="7"/>
      <c r="AG14" s="7"/>
      <c r="AH14" s="7"/>
      <c r="AI14" s="7"/>
      <c r="AJ14" s="7"/>
      <c r="AK14" s="7"/>
      <c r="AL14" s="7"/>
    </row>
    <row r="15" customFormat="false" ht="15" hidden="false" customHeight="false" outlineLevel="0" collapsed="false">
      <c r="B15" s="15"/>
      <c r="C15" s="15" t="n">
        <v>54</v>
      </c>
      <c r="D15" s="15" t="s">
        <v>33</v>
      </c>
      <c r="E15" s="15"/>
      <c r="F15" s="15"/>
      <c r="G15" s="15" t="s">
        <v>34</v>
      </c>
      <c r="H15" s="15" t="s">
        <v>35</v>
      </c>
      <c r="I15" s="3"/>
      <c r="AA15" s="7"/>
      <c r="AB15" s="7"/>
      <c r="AC15" s="7"/>
      <c r="AD15" s="7"/>
      <c r="AE15" s="7"/>
      <c r="AF15" s="7"/>
      <c r="AG15" s="7"/>
      <c r="AH15" s="7"/>
      <c r="AI15" s="7"/>
      <c r="AJ15" s="7"/>
      <c r="AK15" s="7"/>
      <c r="AL15" s="7"/>
    </row>
    <row r="16" customFormat="false" ht="15" hidden="false" customHeight="false" outlineLevel="0" collapsed="false">
      <c r="A16" s="3"/>
      <c r="AA16" s="7"/>
      <c r="AB16" s="7"/>
      <c r="AC16" s="7"/>
      <c r="AD16" s="7"/>
      <c r="AE16" s="7"/>
      <c r="AF16" s="7"/>
      <c r="AG16" s="7"/>
      <c r="AH16" s="7"/>
      <c r="AI16" s="7"/>
      <c r="AJ16" s="7"/>
      <c r="AK16" s="7"/>
      <c r="AL16" s="7"/>
    </row>
    <row r="17" customFormat="false" ht="15" hidden="false" customHeight="false" outlineLevel="0" collapsed="false">
      <c r="A17" s="3"/>
    </row>
    <row r="18" customFormat="false" ht="16.5" hidden="false" customHeight="false" outlineLevel="0" collapsed="false">
      <c r="B18" s="8" t="s">
        <v>44</v>
      </c>
      <c r="J18" s="8" t="s">
        <v>44</v>
      </c>
      <c r="R18" s="8" t="s">
        <v>44</v>
      </c>
      <c r="Z18" s="8" t="s">
        <v>44</v>
      </c>
      <c r="AH18" s="8" t="s">
        <v>44</v>
      </c>
      <c r="AP18" s="8" t="s">
        <v>44</v>
      </c>
      <c r="AX18" s="8" t="s">
        <v>44</v>
      </c>
      <c r="BF18" s="8" t="s">
        <v>44</v>
      </c>
      <c r="BN18" s="8" t="s">
        <v>44</v>
      </c>
      <c r="BV18" s="8" t="s">
        <v>44</v>
      </c>
      <c r="CD18" s="8" t="s">
        <v>44</v>
      </c>
      <c r="CL18" s="8" t="s">
        <v>44</v>
      </c>
      <c r="CT18" s="8" t="s">
        <v>44</v>
      </c>
      <c r="DB18" s="8" t="s">
        <v>44</v>
      </c>
      <c r="DJ18" s="8" t="s">
        <v>44</v>
      </c>
      <c r="DR18" s="8" t="s">
        <v>44</v>
      </c>
      <c r="DZ18" s="8" t="s">
        <v>44</v>
      </c>
      <c r="EH18" s="8" t="s">
        <v>44</v>
      </c>
      <c r="EP18" s="8" t="s">
        <v>44</v>
      </c>
      <c r="EX18" s="8" t="s">
        <v>44</v>
      </c>
    </row>
    <row r="19" customFormat="false" ht="15.75" hidden="false" customHeight="false" outlineLevel="0" collapsed="false">
      <c r="B19" s="2" t="s">
        <v>45</v>
      </c>
      <c r="C19" s="2"/>
      <c r="D19" s="2"/>
      <c r="F19" s="3"/>
      <c r="G19" s="3"/>
      <c r="H19" s="3"/>
      <c r="J19" s="2" t="s">
        <v>46</v>
      </c>
      <c r="K19" s="2"/>
      <c r="L19" s="2"/>
      <c r="M19" s="3"/>
      <c r="N19" s="3"/>
      <c r="O19" s="3"/>
      <c r="P19" s="3"/>
      <c r="R19" s="2" t="s">
        <v>47</v>
      </c>
      <c r="S19" s="2"/>
      <c r="T19" s="2"/>
      <c r="U19" s="3"/>
      <c r="V19" s="3"/>
      <c r="W19" s="3"/>
      <c r="X19" s="3"/>
      <c r="Z19" s="2" t="s">
        <v>48</v>
      </c>
      <c r="AA19" s="2"/>
      <c r="AB19" s="2"/>
      <c r="AC19" s="3"/>
      <c r="AD19" s="3"/>
      <c r="AE19" s="3"/>
      <c r="AF19" s="3"/>
      <c r="AH19" s="2" t="s">
        <v>49</v>
      </c>
      <c r="AI19" s="2"/>
      <c r="AJ19" s="2"/>
      <c r="AK19" s="3"/>
      <c r="AL19" s="3"/>
      <c r="AM19" s="3"/>
      <c r="AN19" s="3"/>
      <c r="AP19" s="2" t="s">
        <v>50</v>
      </c>
      <c r="AQ19" s="2"/>
      <c r="AR19" s="2"/>
      <c r="AS19" s="3"/>
      <c r="AT19" s="3"/>
      <c r="AU19" s="3"/>
      <c r="AV19" s="3"/>
      <c r="AX19" s="2" t="s">
        <v>51</v>
      </c>
      <c r="AY19" s="2"/>
      <c r="AZ19" s="2"/>
      <c r="BA19" s="3"/>
      <c r="BB19" s="3"/>
      <c r="BC19" s="3"/>
      <c r="BD19" s="3"/>
      <c r="BF19" s="2" t="s">
        <v>52</v>
      </c>
      <c r="BG19" s="2"/>
      <c r="BH19" s="2"/>
      <c r="BI19" s="3"/>
      <c r="BJ19" s="3"/>
      <c r="BK19" s="3"/>
      <c r="BL19" s="3"/>
      <c r="BN19" s="2" t="s">
        <v>53</v>
      </c>
      <c r="BO19" s="2"/>
      <c r="BP19" s="2"/>
      <c r="BQ19" s="3"/>
      <c r="BR19" s="3"/>
      <c r="BS19" s="3"/>
      <c r="BT19" s="3"/>
      <c r="BV19" s="2" t="s">
        <v>54</v>
      </c>
      <c r="BW19" s="2"/>
      <c r="BX19" s="2"/>
      <c r="BY19" s="3"/>
      <c r="BZ19" s="3"/>
      <c r="CA19" s="3"/>
      <c r="CB19" s="3"/>
      <c r="CD19" s="2" t="s">
        <v>55</v>
      </c>
      <c r="CE19" s="2"/>
      <c r="CF19" s="2"/>
      <c r="CG19" s="3"/>
      <c r="CH19" s="3"/>
      <c r="CI19" s="3"/>
      <c r="CJ19" s="3"/>
      <c r="CL19" s="2" t="s">
        <v>56</v>
      </c>
      <c r="CM19" s="2"/>
      <c r="CN19" s="2"/>
      <c r="CO19" s="3"/>
      <c r="CP19" s="3"/>
      <c r="CQ19" s="3"/>
      <c r="CR19" s="3"/>
      <c r="CT19" s="2" t="s">
        <v>57</v>
      </c>
      <c r="CU19" s="2"/>
      <c r="CV19" s="2"/>
      <c r="CW19" s="3"/>
      <c r="CX19" s="3"/>
      <c r="CY19" s="3"/>
      <c r="CZ19" s="3"/>
      <c r="DB19" s="2" t="s">
        <v>58</v>
      </c>
      <c r="DC19" s="2"/>
      <c r="DD19" s="2"/>
      <c r="DE19" s="3"/>
      <c r="DF19" s="3"/>
      <c r="DG19" s="3"/>
      <c r="DH19" s="3"/>
      <c r="DJ19" s="2" t="s">
        <v>59</v>
      </c>
      <c r="DK19" s="2"/>
      <c r="DL19" s="2"/>
      <c r="DM19" s="3"/>
      <c r="DN19" s="3"/>
      <c r="DO19" s="3"/>
      <c r="DP19" s="3"/>
      <c r="DR19" s="2" t="s">
        <v>60</v>
      </c>
      <c r="DS19" s="2"/>
      <c r="DT19" s="2"/>
      <c r="DU19" s="3"/>
      <c r="DV19" s="3"/>
      <c r="DW19" s="3"/>
      <c r="DX19" s="3"/>
      <c r="DZ19" s="2" t="s">
        <v>61</v>
      </c>
      <c r="EA19" s="2"/>
      <c r="EB19" s="2"/>
      <c r="EC19" s="3"/>
      <c r="ED19" s="3"/>
      <c r="EE19" s="3"/>
      <c r="EF19" s="3"/>
      <c r="EH19" s="2" t="s">
        <v>62</v>
      </c>
      <c r="EI19" s="2"/>
      <c r="EJ19" s="2"/>
      <c r="EK19" s="3"/>
      <c r="EL19" s="3"/>
      <c r="EM19" s="3"/>
      <c r="EN19" s="3"/>
      <c r="EP19" s="2" t="s">
        <v>63</v>
      </c>
      <c r="EQ19" s="2"/>
      <c r="ER19" s="2"/>
      <c r="ES19" s="3"/>
      <c r="ET19" s="3"/>
      <c r="EU19" s="3"/>
      <c r="EV19" s="3"/>
      <c r="EX19" s="2" t="s">
        <v>64</v>
      </c>
      <c r="EY19" s="2"/>
      <c r="EZ19" s="2"/>
      <c r="FA19" s="3"/>
      <c r="FB19" s="3"/>
      <c r="FC19" s="3"/>
      <c r="FD19" s="3"/>
    </row>
    <row r="20" customFormat="false" ht="15" hidden="false" customHeight="false" outlineLevel="0" collapsed="false">
      <c r="B20" s="23" t="s">
        <v>2</v>
      </c>
      <c r="C20" s="24" t="s">
        <v>3</v>
      </c>
      <c r="D20" s="24" t="s">
        <v>4</v>
      </c>
      <c r="E20" s="25" t="s">
        <v>5</v>
      </c>
      <c r="F20" s="3"/>
      <c r="G20" s="26" t="s">
        <v>6</v>
      </c>
      <c r="H20" s="3"/>
      <c r="J20" s="23" t="s">
        <v>2</v>
      </c>
      <c r="K20" s="24" t="s">
        <v>3</v>
      </c>
      <c r="L20" s="24" t="s">
        <v>4</v>
      </c>
      <c r="M20" s="25" t="s">
        <v>5</v>
      </c>
      <c r="N20" s="3"/>
      <c r="O20" s="26" t="s">
        <v>6</v>
      </c>
      <c r="P20" s="3"/>
      <c r="R20" s="23" t="s">
        <v>2</v>
      </c>
      <c r="S20" s="24" t="s">
        <v>3</v>
      </c>
      <c r="T20" s="24" t="s">
        <v>4</v>
      </c>
      <c r="U20" s="25" t="s">
        <v>5</v>
      </c>
      <c r="V20" s="3"/>
      <c r="W20" s="26" t="s">
        <v>6</v>
      </c>
      <c r="X20" s="3"/>
      <c r="Z20" s="23" t="s">
        <v>2</v>
      </c>
      <c r="AA20" s="24" t="s">
        <v>3</v>
      </c>
      <c r="AB20" s="24" t="s">
        <v>4</v>
      </c>
      <c r="AC20" s="25" t="s">
        <v>5</v>
      </c>
      <c r="AD20" s="3"/>
      <c r="AE20" s="26" t="s">
        <v>6</v>
      </c>
      <c r="AF20" s="3"/>
      <c r="AH20" s="23" t="s">
        <v>2</v>
      </c>
      <c r="AI20" s="24" t="s">
        <v>3</v>
      </c>
      <c r="AJ20" s="24" t="s">
        <v>4</v>
      </c>
      <c r="AK20" s="25" t="s">
        <v>5</v>
      </c>
      <c r="AL20" s="3"/>
      <c r="AM20" s="26" t="s">
        <v>6</v>
      </c>
      <c r="AN20" s="3"/>
      <c r="AP20" s="23" t="s">
        <v>2</v>
      </c>
      <c r="AQ20" s="24" t="s">
        <v>3</v>
      </c>
      <c r="AR20" s="24" t="s">
        <v>4</v>
      </c>
      <c r="AS20" s="25" t="s">
        <v>5</v>
      </c>
      <c r="AT20" s="3"/>
      <c r="AU20" s="26" t="s">
        <v>6</v>
      </c>
      <c r="AV20" s="3"/>
      <c r="AX20" s="23" t="s">
        <v>2</v>
      </c>
      <c r="AY20" s="24" t="s">
        <v>3</v>
      </c>
      <c r="AZ20" s="24" t="s">
        <v>4</v>
      </c>
      <c r="BA20" s="25" t="s">
        <v>5</v>
      </c>
      <c r="BB20" s="3"/>
      <c r="BC20" s="26" t="s">
        <v>6</v>
      </c>
      <c r="BD20" s="3"/>
      <c r="BF20" s="23" t="s">
        <v>2</v>
      </c>
      <c r="BG20" s="24" t="s">
        <v>3</v>
      </c>
      <c r="BH20" s="24" t="s">
        <v>4</v>
      </c>
      <c r="BI20" s="25" t="s">
        <v>5</v>
      </c>
      <c r="BJ20" s="3"/>
      <c r="BK20" s="26" t="s">
        <v>6</v>
      </c>
      <c r="BL20" s="3"/>
      <c r="BN20" s="23" t="s">
        <v>2</v>
      </c>
      <c r="BO20" s="24" t="s">
        <v>3</v>
      </c>
      <c r="BP20" s="24" t="s">
        <v>4</v>
      </c>
      <c r="BQ20" s="25" t="s">
        <v>5</v>
      </c>
      <c r="BR20" s="3"/>
      <c r="BS20" s="26" t="s">
        <v>6</v>
      </c>
      <c r="BT20" s="3"/>
      <c r="BV20" s="23" t="s">
        <v>2</v>
      </c>
      <c r="BW20" s="24" t="s">
        <v>3</v>
      </c>
      <c r="BX20" s="24" t="s">
        <v>4</v>
      </c>
      <c r="BY20" s="25" t="s">
        <v>5</v>
      </c>
      <c r="BZ20" s="3"/>
      <c r="CA20" s="26" t="s">
        <v>6</v>
      </c>
      <c r="CB20" s="3"/>
      <c r="CD20" s="23" t="s">
        <v>2</v>
      </c>
      <c r="CE20" s="24" t="s">
        <v>3</v>
      </c>
      <c r="CF20" s="24" t="s">
        <v>4</v>
      </c>
      <c r="CG20" s="25" t="s">
        <v>5</v>
      </c>
      <c r="CH20" s="3"/>
      <c r="CI20" s="26" t="s">
        <v>6</v>
      </c>
      <c r="CJ20" s="3"/>
      <c r="CL20" s="23" t="s">
        <v>2</v>
      </c>
      <c r="CM20" s="24" t="s">
        <v>3</v>
      </c>
      <c r="CN20" s="24" t="s">
        <v>4</v>
      </c>
      <c r="CO20" s="25" t="s">
        <v>5</v>
      </c>
      <c r="CP20" s="3"/>
      <c r="CQ20" s="26" t="s">
        <v>6</v>
      </c>
      <c r="CR20" s="3"/>
      <c r="CT20" s="23" t="s">
        <v>2</v>
      </c>
      <c r="CU20" s="24" t="s">
        <v>3</v>
      </c>
      <c r="CV20" s="24" t="s">
        <v>4</v>
      </c>
      <c r="CW20" s="25" t="s">
        <v>5</v>
      </c>
      <c r="CX20" s="3"/>
      <c r="CY20" s="26" t="s">
        <v>6</v>
      </c>
      <c r="CZ20" s="3"/>
      <c r="DB20" s="23" t="s">
        <v>2</v>
      </c>
      <c r="DC20" s="24" t="s">
        <v>3</v>
      </c>
      <c r="DD20" s="24" t="s">
        <v>4</v>
      </c>
      <c r="DE20" s="25" t="s">
        <v>5</v>
      </c>
      <c r="DF20" s="3"/>
      <c r="DG20" s="26" t="s">
        <v>6</v>
      </c>
      <c r="DH20" s="3"/>
      <c r="DJ20" s="23" t="s">
        <v>2</v>
      </c>
      <c r="DK20" s="24" t="s">
        <v>3</v>
      </c>
      <c r="DL20" s="24" t="s">
        <v>4</v>
      </c>
      <c r="DM20" s="25" t="s">
        <v>5</v>
      </c>
      <c r="DN20" s="3"/>
      <c r="DO20" s="26" t="s">
        <v>6</v>
      </c>
      <c r="DP20" s="3"/>
      <c r="DR20" s="23" t="s">
        <v>2</v>
      </c>
      <c r="DS20" s="24" t="s">
        <v>3</v>
      </c>
      <c r="DT20" s="24" t="s">
        <v>4</v>
      </c>
      <c r="DU20" s="25" t="s">
        <v>5</v>
      </c>
      <c r="DV20" s="3"/>
      <c r="DW20" s="26" t="s">
        <v>6</v>
      </c>
      <c r="DX20" s="3"/>
      <c r="DZ20" s="23" t="s">
        <v>2</v>
      </c>
      <c r="EA20" s="24" t="s">
        <v>3</v>
      </c>
      <c r="EB20" s="24" t="s">
        <v>4</v>
      </c>
      <c r="EC20" s="25" t="s">
        <v>5</v>
      </c>
      <c r="ED20" s="3"/>
      <c r="EE20" s="26" t="s">
        <v>6</v>
      </c>
      <c r="EF20" s="3"/>
      <c r="EH20" s="23" t="s">
        <v>2</v>
      </c>
      <c r="EI20" s="24" t="s">
        <v>3</v>
      </c>
      <c r="EJ20" s="24" t="s">
        <v>4</v>
      </c>
      <c r="EK20" s="25" t="s">
        <v>5</v>
      </c>
      <c r="EL20" s="3"/>
      <c r="EM20" s="26" t="s">
        <v>6</v>
      </c>
      <c r="EN20" s="3"/>
      <c r="EP20" s="23" t="s">
        <v>2</v>
      </c>
      <c r="EQ20" s="24" t="s">
        <v>3</v>
      </c>
      <c r="ER20" s="24" t="s">
        <v>4</v>
      </c>
      <c r="ES20" s="25" t="s">
        <v>5</v>
      </c>
      <c r="ET20" s="3"/>
      <c r="EU20" s="26" t="s">
        <v>6</v>
      </c>
      <c r="EV20" s="3"/>
      <c r="EX20" s="23" t="s">
        <v>2</v>
      </c>
      <c r="EY20" s="24" t="s">
        <v>3</v>
      </c>
      <c r="EZ20" s="24" t="s">
        <v>4</v>
      </c>
      <c r="FA20" s="25" t="s">
        <v>5</v>
      </c>
      <c r="FB20" s="3"/>
      <c r="FC20" s="26" t="s">
        <v>6</v>
      </c>
      <c r="FD20" s="3"/>
    </row>
    <row r="21" customFormat="false" ht="15" hidden="false" customHeight="false" outlineLevel="0" collapsed="false">
      <c r="B21" s="15" t="s">
        <v>9</v>
      </c>
      <c r="C21" s="15" t="s">
        <v>65</v>
      </c>
      <c r="D21" s="15" t="s">
        <v>66</v>
      </c>
      <c r="E21" s="15" t="s">
        <v>67</v>
      </c>
      <c r="F21" s="3"/>
      <c r="G21" s="15" t="s">
        <v>13</v>
      </c>
      <c r="H21" s="3"/>
      <c r="J21" s="15"/>
      <c r="K21" s="15"/>
      <c r="L21" s="15"/>
      <c r="M21" s="15" t="s">
        <v>68</v>
      </c>
      <c r="N21" s="3"/>
      <c r="O21" s="15" t="s">
        <v>36</v>
      </c>
      <c r="P21" s="3"/>
      <c r="R21" s="15" t="s">
        <v>9</v>
      </c>
      <c r="S21" s="15" t="s">
        <v>65</v>
      </c>
      <c r="T21" s="15" t="s">
        <v>66</v>
      </c>
      <c r="U21" s="15" t="s">
        <v>67</v>
      </c>
      <c r="V21" s="3"/>
      <c r="W21" s="15" t="s">
        <v>13</v>
      </c>
      <c r="X21" s="3"/>
      <c r="Z21" s="15" t="s">
        <v>9</v>
      </c>
      <c r="AA21" s="15" t="s">
        <v>69</v>
      </c>
      <c r="AB21" s="15" t="s">
        <v>70</v>
      </c>
      <c r="AC21" s="15" t="s">
        <v>71</v>
      </c>
      <c r="AD21" s="3"/>
      <c r="AE21" s="15" t="s">
        <v>24</v>
      </c>
      <c r="AF21" s="3"/>
      <c r="AH21" s="15" t="s">
        <v>9</v>
      </c>
      <c r="AI21" s="15" t="s">
        <v>72</v>
      </c>
      <c r="AJ21" s="15"/>
      <c r="AK21" s="15" t="s">
        <v>73</v>
      </c>
      <c r="AL21" s="3"/>
      <c r="AM21" s="15" t="s">
        <v>13</v>
      </c>
      <c r="AN21" s="3"/>
      <c r="AP21" s="15" t="s">
        <v>74</v>
      </c>
      <c r="AQ21" s="15" t="s">
        <v>75</v>
      </c>
      <c r="AR21" s="15" t="s">
        <v>76</v>
      </c>
      <c r="AS21" s="15" t="s">
        <v>77</v>
      </c>
      <c r="AT21" s="3"/>
      <c r="AU21" s="15" t="s">
        <v>78</v>
      </c>
      <c r="AV21" s="3"/>
      <c r="AX21" s="15"/>
      <c r="AY21" s="15"/>
      <c r="AZ21" s="15"/>
      <c r="BA21" s="15"/>
      <c r="BB21" s="3"/>
      <c r="BC21" s="15"/>
      <c r="BD21" s="3"/>
      <c r="BF21" s="15"/>
      <c r="BG21" s="15"/>
      <c r="BH21" s="15"/>
      <c r="BI21" s="15"/>
      <c r="BJ21" s="3"/>
      <c r="BK21" s="15"/>
      <c r="BL21" s="3"/>
      <c r="BN21" s="15"/>
      <c r="BO21" s="15"/>
      <c r="BP21" s="15"/>
      <c r="BQ21" s="15"/>
      <c r="BR21" s="3"/>
      <c r="BS21" s="15"/>
      <c r="BT21" s="3"/>
      <c r="BV21" s="15"/>
      <c r="BW21" s="15"/>
      <c r="BX21" s="15"/>
      <c r="BY21" s="15"/>
      <c r="BZ21" s="3"/>
      <c r="CA21" s="15"/>
      <c r="CB21" s="3"/>
      <c r="CD21" s="15"/>
      <c r="CE21" s="15"/>
      <c r="CF21" s="15"/>
      <c r="CG21" s="15"/>
      <c r="CH21" s="3"/>
      <c r="CI21" s="15"/>
      <c r="CJ21" s="3"/>
      <c r="CL21" s="15"/>
      <c r="CM21" s="15"/>
      <c r="CN21" s="15"/>
      <c r="CO21" s="15"/>
      <c r="CP21" s="3"/>
      <c r="CQ21" s="15"/>
      <c r="CR21" s="3"/>
      <c r="CT21" s="15"/>
      <c r="CU21" s="15"/>
      <c r="CV21" s="15"/>
      <c r="CW21" s="15"/>
      <c r="CX21" s="3"/>
      <c r="CY21" s="15"/>
      <c r="CZ21" s="3"/>
      <c r="DB21" s="15"/>
      <c r="DC21" s="15"/>
      <c r="DD21" s="15"/>
      <c r="DE21" s="15"/>
      <c r="DF21" s="3"/>
      <c r="DG21" s="15"/>
      <c r="DH21" s="3"/>
      <c r="DJ21" s="15"/>
      <c r="DK21" s="15"/>
      <c r="DL21" s="15"/>
      <c r="DM21" s="15"/>
      <c r="DN21" s="3"/>
      <c r="DO21" s="15"/>
      <c r="DP21" s="3"/>
      <c r="DR21" s="15"/>
      <c r="DS21" s="15"/>
      <c r="DT21" s="15"/>
      <c r="DU21" s="15"/>
      <c r="DV21" s="3"/>
      <c r="DW21" s="15"/>
      <c r="DX21" s="3"/>
      <c r="DZ21" s="15"/>
      <c r="EA21" s="15"/>
      <c r="EB21" s="15"/>
      <c r="EC21" s="15"/>
      <c r="ED21" s="3"/>
      <c r="EE21" s="15"/>
      <c r="EF21" s="3"/>
      <c r="EH21" s="15"/>
      <c r="EI21" s="15"/>
      <c r="EJ21" s="15"/>
      <c r="EK21" s="15"/>
      <c r="EL21" s="3"/>
      <c r="EM21" s="15"/>
      <c r="EN21" s="3"/>
      <c r="EP21" s="15"/>
      <c r="EQ21" s="15"/>
      <c r="ER21" s="15"/>
      <c r="ES21" s="15"/>
      <c r="ET21" s="3"/>
      <c r="EU21" s="15"/>
      <c r="EV21" s="3"/>
      <c r="EX21" s="15"/>
      <c r="EY21" s="15"/>
      <c r="EZ21" s="15"/>
      <c r="FA21" s="15"/>
      <c r="FB21" s="3"/>
      <c r="FC21" s="15"/>
      <c r="FD21" s="3"/>
    </row>
    <row r="22" customFormat="false" ht="15.75" hidden="false" customHeight="false" outlineLevel="0" collapsed="false">
      <c r="B22" s="15" t="s">
        <v>14</v>
      </c>
      <c r="C22" s="15" t="s">
        <v>79</v>
      </c>
      <c r="D22" s="15" t="s">
        <v>80</v>
      </c>
      <c r="E22" s="15" t="s">
        <v>67</v>
      </c>
      <c r="F22" s="3"/>
      <c r="G22" s="3"/>
      <c r="H22" s="3"/>
      <c r="J22" s="15"/>
      <c r="K22" s="15"/>
      <c r="L22" s="15"/>
      <c r="M22" s="15"/>
      <c r="N22" s="3"/>
      <c r="O22" s="3"/>
      <c r="P22" s="3"/>
      <c r="R22" s="15" t="s">
        <v>14</v>
      </c>
      <c r="S22" s="15" t="s">
        <v>79</v>
      </c>
      <c r="T22" s="15" t="s">
        <v>80</v>
      </c>
      <c r="U22" s="15" t="s">
        <v>67</v>
      </c>
      <c r="V22" s="3"/>
      <c r="W22" s="3"/>
      <c r="X22" s="3"/>
      <c r="Z22" s="15"/>
      <c r="AA22" s="15"/>
      <c r="AB22" s="15"/>
      <c r="AC22" s="15"/>
      <c r="AD22" s="3"/>
      <c r="AE22" s="3"/>
      <c r="AF22" s="3"/>
      <c r="AH22" s="15" t="s">
        <v>14</v>
      </c>
      <c r="AI22" s="15" t="s">
        <v>81</v>
      </c>
      <c r="AJ22" s="15"/>
      <c r="AK22" s="15" t="s">
        <v>73</v>
      </c>
      <c r="AL22" s="3"/>
      <c r="AM22" s="3"/>
      <c r="AN22" s="3"/>
      <c r="AP22" s="15"/>
      <c r="AQ22" s="15"/>
      <c r="AR22" s="15"/>
      <c r="AS22" s="15"/>
      <c r="AT22" s="3"/>
      <c r="AU22" s="3"/>
      <c r="AV22" s="3"/>
      <c r="AX22" s="15"/>
      <c r="AY22" s="15"/>
      <c r="AZ22" s="15"/>
      <c r="BA22" s="15"/>
      <c r="BB22" s="3"/>
      <c r="BC22" s="3"/>
      <c r="BD22" s="3"/>
      <c r="BF22" s="15"/>
      <c r="BG22" s="15"/>
      <c r="BH22" s="15"/>
      <c r="BI22" s="15"/>
      <c r="BJ22" s="3"/>
      <c r="BK22" s="3"/>
      <c r="BL22" s="3"/>
      <c r="BN22" s="15"/>
      <c r="BO22" s="15"/>
      <c r="BP22" s="15"/>
      <c r="BQ22" s="15"/>
      <c r="BR22" s="3"/>
      <c r="BS22" s="3"/>
      <c r="BT22" s="3"/>
      <c r="BV22" s="15"/>
      <c r="BW22" s="15"/>
      <c r="BX22" s="15"/>
      <c r="BY22" s="15"/>
      <c r="BZ22" s="3"/>
      <c r="CA22" s="3"/>
      <c r="CB22" s="3"/>
      <c r="CD22" s="15"/>
      <c r="CE22" s="15"/>
      <c r="CF22" s="15"/>
      <c r="CG22" s="15"/>
      <c r="CH22" s="3"/>
      <c r="CI22" s="3"/>
      <c r="CJ22" s="3"/>
      <c r="CL22" s="15"/>
      <c r="CM22" s="15"/>
      <c r="CN22" s="15"/>
      <c r="CO22" s="15"/>
      <c r="CP22" s="3"/>
      <c r="CQ22" s="3"/>
      <c r="CR22" s="3"/>
      <c r="CT22" s="15"/>
      <c r="CU22" s="15"/>
      <c r="CV22" s="15"/>
      <c r="CW22" s="15"/>
      <c r="CX22" s="3"/>
      <c r="CY22" s="3"/>
      <c r="CZ22" s="3"/>
      <c r="DB22" s="15"/>
      <c r="DC22" s="15"/>
      <c r="DD22" s="15"/>
      <c r="DE22" s="15"/>
      <c r="DF22" s="3"/>
      <c r="DG22" s="3"/>
      <c r="DH22" s="3"/>
      <c r="DJ22" s="15"/>
      <c r="DK22" s="15"/>
      <c r="DL22" s="15"/>
      <c r="DM22" s="15"/>
      <c r="DN22" s="3"/>
      <c r="DO22" s="3"/>
      <c r="DP22" s="3"/>
      <c r="DR22" s="15"/>
      <c r="DS22" s="15"/>
      <c r="DT22" s="15"/>
      <c r="DU22" s="15"/>
      <c r="DV22" s="3"/>
      <c r="DW22" s="3"/>
      <c r="DX22" s="3"/>
      <c r="DZ22" s="15"/>
      <c r="EA22" s="15"/>
      <c r="EB22" s="15"/>
      <c r="EC22" s="15"/>
      <c r="ED22" s="3"/>
      <c r="EE22" s="3"/>
      <c r="EF22" s="3"/>
      <c r="EH22" s="15"/>
      <c r="EI22" s="15"/>
      <c r="EJ22" s="15"/>
      <c r="EK22" s="15"/>
      <c r="EL22" s="3"/>
      <c r="EM22" s="3"/>
      <c r="EN22" s="3"/>
      <c r="EP22" s="15"/>
      <c r="EQ22" s="15"/>
      <c r="ER22" s="15"/>
      <c r="ES22" s="15"/>
      <c r="ET22" s="3"/>
      <c r="EU22" s="3"/>
      <c r="EV22" s="3"/>
      <c r="EX22" s="15"/>
      <c r="EY22" s="15"/>
      <c r="EZ22" s="15"/>
      <c r="FA22" s="15"/>
      <c r="FB22" s="3"/>
      <c r="FC22" s="3"/>
      <c r="FD22" s="3"/>
    </row>
    <row r="23" customFormat="false" ht="15" hidden="false" customHeight="false" outlineLevel="0" collapsed="false">
      <c r="B23" s="15"/>
      <c r="C23" s="15"/>
      <c r="D23" s="15"/>
      <c r="E23" s="15"/>
      <c r="F23" s="3"/>
      <c r="G23" s="26" t="s">
        <v>17</v>
      </c>
      <c r="H23" s="26"/>
      <c r="J23" s="15"/>
      <c r="K23" s="15"/>
      <c r="L23" s="15"/>
      <c r="M23" s="15"/>
      <c r="N23" s="3"/>
      <c r="O23" s="26" t="s">
        <v>17</v>
      </c>
      <c r="P23" s="26"/>
      <c r="R23" s="15"/>
      <c r="S23" s="15"/>
      <c r="T23" s="15"/>
      <c r="U23" s="15"/>
      <c r="V23" s="3"/>
      <c r="W23" s="26" t="s">
        <v>17</v>
      </c>
      <c r="X23" s="26"/>
      <c r="Z23" s="15"/>
      <c r="AA23" s="15"/>
      <c r="AB23" s="15"/>
      <c r="AC23" s="15"/>
      <c r="AD23" s="3"/>
      <c r="AE23" s="26" t="s">
        <v>17</v>
      </c>
      <c r="AF23" s="26"/>
      <c r="AH23" s="15"/>
      <c r="AI23" s="15"/>
      <c r="AJ23" s="15"/>
      <c r="AK23" s="15"/>
      <c r="AL23" s="3"/>
      <c r="AM23" s="26" t="s">
        <v>17</v>
      </c>
      <c r="AN23" s="26"/>
      <c r="AP23" s="15"/>
      <c r="AQ23" s="15"/>
      <c r="AR23" s="15"/>
      <c r="AS23" s="15"/>
      <c r="AT23" s="3"/>
      <c r="AU23" s="26" t="s">
        <v>17</v>
      </c>
      <c r="AV23" s="26"/>
      <c r="AX23" s="15"/>
      <c r="AY23" s="15"/>
      <c r="AZ23" s="15"/>
      <c r="BA23" s="15"/>
      <c r="BB23" s="3"/>
      <c r="BC23" s="26" t="s">
        <v>17</v>
      </c>
      <c r="BD23" s="26"/>
      <c r="BF23" s="15"/>
      <c r="BG23" s="15"/>
      <c r="BH23" s="15"/>
      <c r="BI23" s="15"/>
      <c r="BJ23" s="3"/>
      <c r="BK23" s="26" t="s">
        <v>17</v>
      </c>
      <c r="BL23" s="26"/>
      <c r="BN23" s="15"/>
      <c r="BO23" s="15"/>
      <c r="BP23" s="15"/>
      <c r="BQ23" s="15"/>
      <c r="BR23" s="3"/>
      <c r="BS23" s="26" t="s">
        <v>17</v>
      </c>
      <c r="BT23" s="26"/>
      <c r="BV23" s="15"/>
      <c r="BW23" s="15"/>
      <c r="BX23" s="15"/>
      <c r="BY23" s="15"/>
      <c r="BZ23" s="3"/>
      <c r="CA23" s="26" t="s">
        <v>17</v>
      </c>
      <c r="CB23" s="26"/>
      <c r="CD23" s="15"/>
      <c r="CE23" s="15"/>
      <c r="CF23" s="15"/>
      <c r="CG23" s="15"/>
      <c r="CH23" s="3"/>
      <c r="CI23" s="26" t="s">
        <v>17</v>
      </c>
      <c r="CJ23" s="26"/>
      <c r="CL23" s="15"/>
      <c r="CM23" s="15"/>
      <c r="CN23" s="15"/>
      <c r="CO23" s="15"/>
      <c r="CP23" s="3"/>
      <c r="CQ23" s="26" t="s">
        <v>17</v>
      </c>
      <c r="CR23" s="26"/>
      <c r="CT23" s="15"/>
      <c r="CU23" s="15"/>
      <c r="CV23" s="15"/>
      <c r="CW23" s="15"/>
      <c r="CX23" s="3"/>
      <c r="CY23" s="26" t="s">
        <v>17</v>
      </c>
      <c r="CZ23" s="26"/>
      <c r="DB23" s="15"/>
      <c r="DC23" s="15"/>
      <c r="DD23" s="15"/>
      <c r="DE23" s="15"/>
      <c r="DF23" s="3"/>
      <c r="DG23" s="26" t="s">
        <v>17</v>
      </c>
      <c r="DH23" s="26"/>
      <c r="DJ23" s="15"/>
      <c r="DK23" s="15"/>
      <c r="DL23" s="15"/>
      <c r="DM23" s="15"/>
      <c r="DN23" s="3"/>
      <c r="DO23" s="26" t="s">
        <v>17</v>
      </c>
      <c r="DP23" s="26"/>
      <c r="DR23" s="15"/>
      <c r="DS23" s="15"/>
      <c r="DT23" s="15"/>
      <c r="DU23" s="15"/>
      <c r="DV23" s="3"/>
      <c r="DW23" s="26" t="s">
        <v>17</v>
      </c>
      <c r="DX23" s="26"/>
      <c r="DZ23" s="15"/>
      <c r="EA23" s="15"/>
      <c r="EB23" s="15"/>
      <c r="EC23" s="15"/>
      <c r="ED23" s="3"/>
      <c r="EE23" s="26" t="s">
        <v>17</v>
      </c>
      <c r="EF23" s="26"/>
      <c r="EH23" s="15"/>
      <c r="EI23" s="15"/>
      <c r="EJ23" s="15"/>
      <c r="EK23" s="15"/>
      <c r="EL23" s="3"/>
      <c r="EM23" s="26" t="s">
        <v>17</v>
      </c>
      <c r="EN23" s="26"/>
      <c r="EP23" s="15"/>
      <c r="EQ23" s="15"/>
      <c r="ER23" s="15"/>
      <c r="ES23" s="15"/>
      <c r="ET23" s="3"/>
      <c r="EU23" s="26" t="s">
        <v>17</v>
      </c>
      <c r="EV23" s="26"/>
      <c r="EX23" s="15"/>
      <c r="EY23" s="15"/>
      <c r="EZ23" s="15"/>
      <c r="FA23" s="15"/>
      <c r="FB23" s="3"/>
      <c r="FC23" s="26" t="s">
        <v>17</v>
      </c>
      <c r="FD23" s="26"/>
    </row>
    <row r="24" customFormat="false" ht="15" hidden="false" customHeight="false" outlineLevel="0" collapsed="false">
      <c r="B24" s="15"/>
      <c r="C24" s="15"/>
      <c r="D24" s="15"/>
      <c r="E24" s="15"/>
      <c r="F24" s="3"/>
      <c r="G24" s="15" t="s">
        <v>18</v>
      </c>
      <c r="H24" s="15"/>
      <c r="I24" s="15"/>
      <c r="J24" s="15"/>
      <c r="K24" s="15"/>
      <c r="L24" s="15"/>
      <c r="M24" s="15"/>
      <c r="N24" s="3"/>
      <c r="O24" s="15" t="s">
        <v>18</v>
      </c>
      <c r="P24" s="15"/>
      <c r="Q24" s="15"/>
      <c r="R24" s="15"/>
      <c r="S24" s="15"/>
      <c r="T24" s="15"/>
      <c r="U24" s="15"/>
      <c r="V24" s="3"/>
      <c r="W24" s="15" t="s">
        <v>82</v>
      </c>
      <c r="X24" s="15"/>
      <c r="Y24" s="15"/>
      <c r="Z24" s="15"/>
      <c r="AA24" s="15"/>
      <c r="AB24" s="15"/>
      <c r="AC24" s="15"/>
      <c r="AD24" s="3"/>
      <c r="AE24" s="15" t="s">
        <v>83</v>
      </c>
      <c r="AF24" s="15"/>
      <c r="AG24" s="15"/>
      <c r="AH24" s="15"/>
      <c r="AI24" s="15"/>
      <c r="AJ24" s="15"/>
      <c r="AK24" s="15"/>
      <c r="AL24" s="3"/>
      <c r="AM24" s="15" t="s">
        <v>82</v>
      </c>
      <c r="AN24" s="15"/>
      <c r="AO24" s="15"/>
      <c r="AP24" s="15"/>
      <c r="AQ24" s="15"/>
      <c r="AR24" s="15"/>
      <c r="AS24" s="15"/>
      <c r="AT24" s="3"/>
      <c r="AU24" s="15" t="s">
        <v>83</v>
      </c>
      <c r="AV24" s="15"/>
      <c r="AW24" s="15"/>
      <c r="AX24" s="15"/>
      <c r="AY24" s="15"/>
      <c r="AZ24" s="15"/>
      <c r="BA24" s="15"/>
      <c r="BB24" s="3"/>
      <c r="BC24" s="15"/>
      <c r="BD24" s="15"/>
      <c r="BE24" s="15"/>
      <c r="BF24" s="15"/>
      <c r="BG24" s="15"/>
      <c r="BH24" s="15"/>
      <c r="BI24" s="15"/>
      <c r="BJ24" s="3"/>
      <c r="BK24" s="15"/>
      <c r="BL24" s="15"/>
      <c r="BM24" s="15"/>
      <c r="BN24" s="15"/>
      <c r="BO24" s="15"/>
      <c r="BP24" s="15"/>
      <c r="BQ24" s="15"/>
      <c r="BR24" s="3"/>
      <c r="BS24" s="15"/>
      <c r="BT24" s="15"/>
      <c r="BU24" s="15"/>
      <c r="BV24" s="15"/>
      <c r="BW24" s="15"/>
      <c r="BX24" s="15"/>
      <c r="BY24" s="15"/>
      <c r="BZ24" s="3"/>
      <c r="CA24" s="15"/>
      <c r="CB24" s="15"/>
      <c r="CC24" s="15"/>
      <c r="CD24" s="15"/>
      <c r="CE24" s="15"/>
      <c r="CF24" s="15"/>
      <c r="CG24" s="15"/>
      <c r="CH24" s="3"/>
      <c r="CI24" s="15"/>
      <c r="CJ24" s="15"/>
      <c r="CK24" s="15"/>
      <c r="CL24" s="15"/>
      <c r="CM24" s="15"/>
      <c r="CN24" s="15"/>
      <c r="CO24" s="15"/>
      <c r="CP24" s="3"/>
      <c r="CQ24" s="15"/>
      <c r="CR24" s="15"/>
      <c r="CS24" s="15"/>
      <c r="CT24" s="15"/>
      <c r="CU24" s="15"/>
      <c r="CV24" s="15"/>
      <c r="CW24" s="15"/>
      <c r="CX24" s="3"/>
      <c r="CY24" s="15"/>
      <c r="CZ24" s="15"/>
      <c r="DA24" s="15"/>
      <c r="DB24" s="15"/>
      <c r="DC24" s="15"/>
      <c r="DD24" s="15"/>
      <c r="DE24" s="15"/>
      <c r="DF24" s="3"/>
      <c r="DG24" s="15"/>
      <c r="DH24" s="15"/>
      <c r="DI24" s="15"/>
      <c r="DJ24" s="15"/>
      <c r="DK24" s="15"/>
      <c r="DL24" s="15"/>
      <c r="DM24" s="15"/>
      <c r="DN24" s="3"/>
      <c r="DO24" s="15"/>
      <c r="DP24" s="15"/>
      <c r="DQ24" s="15"/>
      <c r="DR24" s="15"/>
      <c r="DS24" s="15"/>
      <c r="DT24" s="15"/>
      <c r="DU24" s="15"/>
      <c r="DV24" s="3"/>
      <c r="DW24" s="15"/>
      <c r="DX24" s="15"/>
      <c r="DY24" s="15"/>
      <c r="DZ24" s="15"/>
      <c r="EA24" s="15"/>
      <c r="EB24" s="15"/>
      <c r="EC24" s="15"/>
      <c r="ED24" s="3"/>
      <c r="EE24" s="15"/>
      <c r="EF24" s="15"/>
      <c r="EG24" s="15"/>
      <c r="EH24" s="15"/>
      <c r="EI24" s="15"/>
      <c r="EJ24" s="15"/>
      <c r="EK24" s="15"/>
      <c r="EL24" s="3"/>
      <c r="EM24" s="15"/>
      <c r="EN24" s="15"/>
      <c r="EO24" s="15"/>
      <c r="EP24" s="15"/>
      <c r="EQ24" s="15"/>
      <c r="ER24" s="15"/>
      <c r="ES24" s="15"/>
      <c r="ET24" s="3"/>
      <c r="EU24" s="15"/>
      <c r="EV24" s="15"/>
      <c r="EW24" s="15"/>
      <c r="EX24" s="15"/>
      <c r="EY24" s="15"/>
      <c r="EZ24" s="15"/>
      <c r="FA24" s="15"/>
      <c r="FB24" s="3"/>
      <c r="FC24" s="15"/>
      <c r="FD24" s="15"/>
      <c r="FE24" s="15"/>
    </row>
    <row r="25" customFormat="false" ht="15" hidden="false" customHeight="false" outlineLevel="0" collapsed="false">
      <c r="B25" s="15"/>
      <c r="C25" s="15"/>
      <c r="D25" s="15"/>
      <c r="E25" s="15"/>
      <c r="F25" s="28" t="s">
        <v>84</v>
      </c>
      <c r="G25" s="28"/>
      <c r="H25" s="29" t="n">
        <v>43563</v>
      </c>
      <c r="I25" s="29"/>
      <c r="J25" s="15"/>
      <c r="K25" s="15"/>
      <c r="L25" s="15"/>
      <c r="M25" s="15"/>
      <c r="N25" s="28" t="s">
        <v>84</v>
      </c>
      <c r="O25" s="28"/>
      <c r="P25" s="29" t="n">
        <v>43563</v>
      </c>
      <c r="Q25" s="29"/>
      <c r="R25" s="15"/>
      <c r="S25" s="15"/>
      <c r="T25" s="15"/>
      <c r="U25" s="15"/>
      <c r="V25" s="28" t="s">
        <v>84</v>
      </c>
      <c r="W25" s="28"/>
      <c r="X25" s="29" t="n">
        <v>43563</v>
      </c>
      <c r="Y25" s="29"/>
      <c r="Z25" s="15"/>
      <c r="AA25" s="15"/>
      <c r="AB25" s="15"/>
      <c r="AC25" s="15"/>
      <c r="AD25" s="28" t="s">
        <v>84</v>
      </c>
      <c r="AE25" s="28"/>
      <c r="AF25" s="29" t="n">
        <v>43563</v>
      </c>
      <c r="AG25" s="29"/>
      <c r="AH25" s="15"/>
      <c r="AI25" s="15"/>
      <c r="AJ25" s="15"/>
      <c r="AK25" s="15"/>
      <c r="AL25" s="28" t="s">
        <v>84</v>
      </c>
      <c r="AM25" s="28"/>
      <c r="AN25" s="29" t="n">
        <v>43563</v>
      </c>
      <c r="AO25" s="29"/>
      <c r="AP25" s="15"/>
      <c r="AQ25" s="15"/>
      <c r="AR25" s="15"/>
      <c r="AS25" s="15"/>
      <c r="AT25" s="28" t="s">
        <v>84</v>
      </c>
      <c r="AU25" s="28"/>
      <c r="AV25" s="29" t="n">
        <v>43563</v>
      </c>
      <c r="AW25" s="29"/>
      <c r="AX25" s="15"/>
      <c r="AY25" s="15"/>
      <c r="AZ25" s="15"/>
      <c r="BA25" s="15"/>
      <c r="BB25" s="28" t="s">
        <v>84</v>
      </c>
      <c r="BC25" s="28"/>
      <c r="BD25" s="29"/>
      <c r="BE25" s="29"/>
      <c r="BF25" s="15"/>
      <c r="BG25" s="15"/>
      <c r="BH25" s="15"/>
      <c r="BI25" s="15"/>
      <c r="BJ25" s="28" t="s">
        <v>84</v>
      </c>
      <c r="BK25" s="28"/>
      <c r="BL25" s="29"/>
      <c r="BM25" s="29"/>
      <c r="BN25" s="15"/>
      <c r="BO25" s="15"/>
      <c r="BP25" s="15"/>
      <c r="BQ25" s="15"/>
      <c r="BR25" s="28" t="s">
        <v>84</v>
      </c>
      <c r="BS25" s="28"/>
      <c r="BT25" s="29"/>
      <c r="BU25" s="29"/>
      <c r="BV25" s="15"/>
      <c r="BW25" s="15"/>
      <c r="BX25" s="15"/>
      <c r="BY25" s="15"/>
      <c r="BZ25" s="28" t="s">
        <v>84</v>
      </c>
      <c r="CA25" s="28"/>
      <c r="CB25" s="29"/>
      <c r="CC25" s="29"/>
      <c r="CD25" s="15"/>
      <c r="CE25" s="15"/>
      <c r="CF25" s="15"/>
      <c r="CG25" s="15"/>
      <c r="CH25" s="28" t="s">
        <v>84</v>
      </c>
      <c r="CI25" s="28"/>
      <c r="CJ25" s="29"/>
      <c r="CK25" s="29"/>
      <c r="CL25" s="15"/>
      <c r="CM25" s="15"/>
      <c r="CN25" s="15"/>
      <c r="CO25" s="15"/>
      <c r="CP25" s="28" t="s">
        <v>84</v>
      </c>
      <c r="CQ25" s="28"/>
      <c r="CR25" s="29"/>
      <c r="CS25" s="29"/>
      <c r="CT25" s="15"/>
      <c r="CU25" s="15"/>
      <c r="CV25" s="15"/>
      <c r="CW25" s="15"/>
      <c r="CX25" s="28" t="s">
        <v>84</v>
      </c>
      <c r="CY25" s="28"/>
      <c r="CZ25" s="29"/>
      <c r="DA25" s="29"/>
      <c r="DB25" s="15"/>
      <c r="DC25" s="15"/>
      <c r="DD25" s="15"/>
      <c r="DE25" s="15"/>
      <c r="DF25" s="28" t="s">
        <v>84</v>
      </c>
      <c r="DG25" s="28"/>
      <c r="DH25" s="29"/>
      <c r="DI25" s="29"/>
      <c r="DJ25" s="15"/>
      <c r="DK25" s="15"/>
      <c r="DL25" s="15"/>
      <c r="DM25" s="15"/>
      <c r="DN25" s="28" t="s">
        <v>84</v>
      </c>
      <c r="DO25" s="28"/>
      <c r="DP25" s="29"/>
      <c r="DQ25" s="29"/>
      <c r="DR25" s="15"/>
      <c r="DS25" s="15"/>
      <c r="DT25" s="15"/>
      <c r="DU25" s="15"/>
      <c r="DV25" s="28" t="s">
        <v>84</v>
      </c>
      <c r="DW25" s="28"/>
      <c r="DX25" s="29"/>
      <c r="DY25" s="29"/>
      <c r="DZ25" s="15"/>
      <c r="EA25" s="15"/>
      <c r="EB25" s="15"/>
      <c r="EC25" s="15"/>
      <c r="ED25" s="28" t="s">
        <v>84</v>
      </c>
      <c r="EE25" s="28"/>
      <c r="EF25" s="29"/>
      <c r="EG25" s="29"/>
      <c r="EH25" s="15"/>
      <c r="EI25" s="15"/>
      <c r="EJ25" s="15"/>
      <c r="EK25" s="15"/>
      <c r="EL25" s="28" t="s">
        <v>84</v>
      </c>
      <c r="EM25" s="28"/>
      <c r="EN25" s="29"/>
      <c r="EO25" s="29"/>
      <c r="EP25" s="15"/>
      <c r="EQ25" s="15"/>
      <c r="ER25" s="15"/>
      <c r="ES25" s="15"/>
      <c r="ET25" s="28" t="s">
        <v>84</v>
      </c>
      <c r="EU25" s="28"/>
      <c r="EV25" s="29"/>
      <c r="EW25" s="29"/>
      <c r="EX25" s="15"/>
      <c r="EY25" s="15"/>
      <c r="EZ25" s="15"/>
      <c r="FA25" s="15"/>
      <c r="FB25" s="28" t="s">
        <v>84</v>
      </c>
      <c r="FC25" s="28"/>
      <c r="FD25" s="29"/>
      <c r="FE25" s="29"/>
    </row>
    <row r="26" customFormat="false" ht="15.75" hidden="false" customHeight="false" outlineLevel="0" collapsed="false">
      <c r="B26" s="3"/>
      <c r="C26" s="3"/>
      <c r="D26" s="3"/>
      <c r="E26" s="3"/>
      <c r="F26" s="28" t="s">
        <v>85</v>
      </c>
      <c r="G26" s="28"/>
      <c r="H26" s="28"/>
      <c r="I26" s="30" t="n">
        <v>12</v>
      </c>
      <c r="J26" s="3"/>
      <c r="K26" s="3"/>
      <c r="L26" s="3"/>
      <c r="M26" s="3"/>
      <c r="N26" s="28" t="s">
        <v>85</v>
      </c>
      <c r="O26" s="28"/>
      <c r="P26" s="28"/>
      <c r="Q26" s="30" t="n">
        <v>12</v>
      </c>
      <c r="R26" s="3"/>
      <c r="S26" s="3"/>
      <c r="T26" s="3"/>
      <c r="U26" s="3"/>
      <c r="V26" s="28" t="s">
        <v>85</v>
      </c>
      <c r="W26" s="28"/>
      <c r="X26" s="28"/>
      <c r="Y26" s="30" t="n">
        <v>12</v>
      </c>
      <c r="Z26" s="3"/>
      <c r="AA26" s="3"/>
      <c r="AB26" s="3"/>
      <c r="AC26" s="3"/>
      <c r="AD26" s="28" t="s">
        <v>85</v>
      </c>
      <c r="AE26" s="28"/>
      <c r="AF26" s="28"/>
      <c r="AG26" s="30" t="n">
        <v>12</v>
      </c>
      <c r="AH26" s="3"/>
      <c r="AI26" s="3"/>
      <c r="AJ26" s="3"/>
      <c r="AK26" s="3"/>
      <c r="AL26" s="28" t="s">
        <v>85</v>
      </c>
      <c r="AM26" s="28"/>
      <c r="AN26" s="28"/>
      <c r="AO26" s="30" t="n">
        <v>12</v>
      </c>
      <c r="AP26" s="3"/>
      <c r="AQ26" s="3"/>
      <c r="AR26" s="3"/>
      <c r="AS26" s="3"/>
      <c r="AT26" s="28" t="s">
        <v>85</v>
      </c>
      <c r="AU26" s="28"/>
      <c r="AV26" s="28"/>
      <c r="AW26" s="30" t="n">
        <v>12</v>
      </c>
      <c r="AX26" s="3"/>
      <c r="AY26" s="3"/>
      <c r="AZ26" s="3"/>
      <c r="BA26" s="3"/>
      <c r="BB26" s="28" t="s">
        <v>85</v>
      </c>
      <c r="BC26" s="28"/>
      <c r="BD26" s="28"/>
      <c r="BE26" s="30" t="n">
        <v>12</v>
      </c>
      <c r="BF26" s="3"/>
      <c r="BG26" s="3"/>
      <c r="BH26" s="3"/>
      <c r="BI26" s="3"/>
      <c r="BJ26" s="28" t="s">
        <v>85</v>
      </c>
      <c r="BK26" s="28"/>
      <c r="BL26" s="28"/>
      <c r="BM26" s="30" t="n">
        <v>12</v>
      </c>
      <c r="BN26" s="3"/>
      <c r="BO26" s="3"/>
      <c r="BP26" s="3"/>
      <c r="BQ26" s="3"/>
      <c r="BR26" s="28" t="s">
        <v>85</v>
      </c>
      <c r="BS26" s="28"/>
      <c r="BT26" s="28"/>
      <c r="BU26" s="30" t="n">
        <v>12</v>
      </c>
      <c r="BV26" s="3"/>
      <c r="BW26" s="3"/>
      <c r="BX26" s="3"/>
      <c r="BY26" s="3"/>
      <c r="BZ26" s="28" t="s">
        <v>85</v>
      </c>
      <c r="CA26" s="28"/>
      <c r="CB26" s="28"/>
      <c r="CC26" s="30" t="n">
        <v>12</v>
      </c>
      <c r="CD26" s="3"/>
      <c r="CE26" s="3"/>
      <c r="CF26" s="3"/>
      <c r="CG26" s="3"/>
      <c r="CH26" s="28" t="s">
        <v>85</v>
      </c>
      <c r="CI26" s="28"/>
      <c r="CJ26" s="28"/>
      <c r="CK26" s="30" t="n">
        <v>12</v>
      </c>
      <c r="CL26" s="3"/>
      <c r="CM26" s="3"/>
      <c r="CN26" s="3"/>
      <c r="CO26" s="3"/>
      <c r="CP26" s="28" t="s">
        <v>85</v>
      </c>
      <c r="CQ26" s="28"/>
      <c r="CR26" s="28"/>
      <c r="CS26" s="30" t="n">
        <v>12</v>
      </c>
      <c r="CT26" s="3"/>
      <c r="CU26" s="3"/>
      <c r="CV26" s="3"/>
      <c r="CW26" s="3"/>
      <c r="CX26" s="28" t="s">
        <v>85</v>
      </c>
      <c r="CY26" s="28"/>
      <c r="CZ26" s="28"/>
      <c r="DA26" s="30" t="n">
        <v>12</v>
      </c>
      <c r="DB26" s="3"/>
      <c r="DC26" s="3"/>
      <c r="DD26" s="3"/>
      <c r="DE26" s="3"/>
      <c r="DF26" s="28" t="s">
        <v>85</v>
      </c>
      <c r="DG26" s="28"/>
      <c r="DH26" s="28"/>
      <c r="DI26" s="30" t="n">
        <v>12</v>
      </c>
      <c r="DJ26" s="3"/>
      <c r="DK26" s="3"/>
      <c r="DL26" s="3"/>
      <c r="DM26" s="3"/>
      <c r="DN26" s="28" t="s">
        <v>85</v>
      </c>
      <c r="DO26" s="28"/>
      <c r="DP26" s="28"/>
      <c r="DQ26" s="30" t="n">
        <v>12</v>
      </c>
      <c r="DR26" s="3"/>
      <c r="DS26" s="3"/>
      <c r="DT26" s="3"/>
      <c r="DU26" s="3"/>
      <c r="DV26" s="28" t="s">
        <v>85</v>
      </c>
      <c r="DW26" s="28"/>
      <c r="DX26" s="28"/>
      <c r="DY26" s="30" t="n">
        <v>12</v>
      </c>
      <c r="DZ26" s="3"/>
      <c r="EA26" s="3"/>
      <c r="EB26" s="3"/>
      <c r="EC26" s="3"/>
      <c r="ED26" s="28" t="s">
        <v>85</v>
      </c>
      <c r="EE26" s="28"/>
      <c r="EF26" s="28"/>
      <c r="EG26" s="30" t="n">
        <v>12</v>
      </c>
      <c r="EH26" s="3"/>
      <c r="EI26" s="3"/>
      <c r="EJ26" s="3"/>
      <c r="EK26" s="3"/>
      <c r="EL26" s="28" t="s">
        <v>85</v>
      </c>
      <c r="EM26" s="28"/>
      <c r="EN26" s="28"/>
      <c r="EO26" s="30" t="n">
        <v>12</v>
      </c>
      <c r="EP26" s="3"/>
      <c r="EQ26" s="3"/>
      <c r="ER26" s="3"/>
      <c r="ES26" s="3"/>
      <c r="ET26" s="28" t="s">
        <v>85</v>
      </c>
      <c r="EU26" s="28"/>
      <c r="EV26" s="28"/>
      <c r="EW26" s="30" t="n">
        <v>12</v>
      </c>
      <c r="EX26" s="3"/>
      <c r="EY26" s="3"/>
      <c r="EZ26" s="3"/>
      <c r="FA26" s="3"/>
      <c r="FB26" s="28" t="s">
        <v>85</v>
      </c>
      <c r="FC26" s="28"/>
      <c r="FD26" s="28"/>
      <c r="FE26" s="30" t="n">
        <v>12</v>
      </c>
    </row>
    <row r="27" customFormat="false" ht="16.5" hidden="false" customHeight="true" outlineLevel="0" collapsed="false">
      <c r="B27" s="31" t="s">
        <v>21</v>
      </c>
      <c r="C27" s="31"/>
      <c r="D27" s="3"/>
      <c r="E27" s="3"/>
      <c r="F27" s="28" t="s">
        <v>86</v>
      </c>
      <c r="G27" s="28"/>
      <c r="H27" s="29" t="n">
        <f aca="false">WORKDAY($M$3+I26,1)</f>
        <v>44209</v>
      </c>
      <c r="I27" s="29"/>
      <c r="J27" s="32" t="s">
        <v>21</v>
      </c>
      <c r="K27" s="32"/>
      <c r="L27" s="3"/>
      <c r="M27" s="3"/>
      <c r="N27" s="28" t="s">
        <v>86</v>
      </c>
      <c r="O27" s="28"/>
      <c r="P27" s="29" t="n">
        <f aca="false">WORKDAY($M$3+Q26,1)</f>
        <v>44209</v>
      </c>
      <c r="Q27" s="29"/>
      <c r="R27" s="31" t="s">
        <v>21</v>
      </c>
      <c r="S27" s="31"/>
      <c r="T27" s="3"/>
      <c r="U27" s="3"/>
      <c r="V27" s="28" t="s">
        <v>86</v>
      </c>
      <c r="W27" s="28"/>
      <c r="X27" s="29" t="n">
        <f aca="false">WORKDAY($M$3+Y26,1)</f>
        <v>44209</v>
      </c>
      <c r="Y27" s="29"/>
      <c r="Z27" s="31" t="s">
        <v>21</v>
      </c>
      <c r="AA27" s="31"/>
      <c r="AB27" s="3"/>
      <c r="AC27" s="3"/>
      <c r="AD27" s="28" t="s">
        <v>86</v>
      </c>
      <c r="AE27" s="28"/>
      <c r="AF27" s="29" t="n">
        <f aca="false">WORKDAY($M$3+AG26,1)</f>
        <v>44209</v>
      </c>
      <c r="AG27" s="29"/>
      <c r="AH27" s="31" t="s">
        <v>21</v>
      </c>
      <c r="AI27" s="31"/>
      <c r="AJ27" s="3"/>
      <c r="AK27" s="3"/>
      <c r="AL27" s="28" t="s">
        <v>86</v>
      </c>
      <c r="AM27" s="28"/>
      <c r="AN27" s="29" t="n">
        <f aca="false">WORKDAY($M$3+AO26,1)</f>
        <v>44209</v>
      </c>
      <c r="AO27" s="29"/>
      <c r="AP27" s="31" t="s">
        <v>21</v>
      </c>
      <c r="AQ27" s="31"/>
      <c r="AR27" s="3"/>
      <c r="AS27" s="3"/>
      <c r="AT27" s="28" t="s">
        <v>86</v>
      </c>
      <c r="AU27" s="28"/>
      <c r="AV27" s="29" t="n">
        <f aca="false">WORKDAY($M$3+AW26,1)</f>
        <v>44209</v>
      </c>
      <c r="AW27" s="29"/>
      <c r="AX27" s="31" t="s">
        <v>21</v>
      </c>
      <c r="AY27" s="31"/>
      <c r="AZ27" s="3"/>
      <c r="BA27" s="3"/>
      <c r="BB27" s="28" t="s">
        <v>86</v>
      </c>
      <c r="BC27" s="28"/>
      <c r="BD27" s="29" t="n">
        <f aca="false">WORKDAY($M$3+BE26,1)</f>
        <v>44209</v>
      </c>
      <c r="BE27" s="29"/>
      <c r="BF27" s="31" t="s">
        <v>21</v>
      </c>
      <c r="BG27" s="31"/>
      <c r="BH27" s="3"/>
      <c r="BI27" s="3"/>
      <c r="BJ27" s="28" t="s">
        <v>86</v>
      </c>
      <c r="BK27" s="28"/>
      <c r="BL27" s="29" t="n">
        <f aca="false">WORKDAY($M$3+BM26,1)</f>
        <v>44209</v>
      </c>
      <c r="BM27" s="29"/>
      <c r="BN27" s="31" t="s">
        <v>21</v>
      </c>
      <c r="BO27" s="31"/>
      <c r="BP27" s="3"/>
      <c r="BQ27" s="3"/>
      <c r="BR27" s="28" t="s">
        <v>86</v>
      </c>
      <c r="BS27" s="28"/>
      <c r="BT27" s="29" t="n">
        <f aca="false">WORKDAY($M$3+BU26,1)</f>
        <v>44209</v>
      </c>
      <c r="BU27" s="29"/>
      <c r="BV27" s="31" t="s">
        <v>21</v>
      </c>
      <c r="BW27" s="31"/>
      <c r="BX27" s="3"/>
      <c r="BY27" s="3"/>
      <c r="BZ27" s="28" t="s">
        <v>86</v>
      </c>
      <c r="CA27" s="28"/>
      <c r="CB27" s="29" t="n">
        <f aca="false">WORKDAY($M$3+CC26,1)</f>
        <v>44209</v>
      </c>
      <c r="CC27" s="29"/>
      <c r="CD27" s="31" t="s">
        <v>21</v>
      </c>
      <c r="CE27" s="31"/>
      <c r="CF27" s="3"/>
      <c r="CG27" s="3"/>
      <c r="CH27" s="28" t="s">
        <v>86</v>
      </c>
      <c r="CI27" s="28"/>
      <c r="CJ27" s="29" t="n">
        <f aca="false">WORKDAY($M$3+CK26,1)</f>
        <v>44209</v>
      </c>
      <c r="CK27" s="29"/>
      <c r="CL27" s="31" t="s">
        <v>21</v>
      </c>
      <c r="CM27" s="31"/>
      <c r="CN27" s="3"/>
      <c r="CO27" s="3"/>
      <c r="CP27" s="28" t="s">
        <v>86</v>
      </c>
      <c r="CQ27" s="28"/>
      <c r="CR27" s="29" t="n">
        <f aca="false">WORKDAY($M$3+CS26,1)</f>
        <v>44209</v>
      </c>
      <c r="CS27" s="29"/>
      <c r="CT27" s="31" t="s">
        <v>21</v>
      </c>
      <c r="CU27" s="31"/>
      <c r="CV27" s="3"/>
      <c r="CW27" s="3"/>
      <c r="CX27" s="28" t="s">
        <v>86</v>
      </c>
      <c r="CY27" s="28"/>
      <c r="CZ27" s="29" t="n">
        <f aca="false">WORKDAY($M$3+DA26,1)</f>
        <v>44209</v>
      </c>
      <c r="DA27" s="29"/>
      <c r="DB27" s="31" t="s">
        <v>21</v>
      </c>
      <c r="DC27" s="31"/>
      <c r="DD27" s="3"/>
      <c r="DE27" s="3"/>
      <c r="DF27" s="28" t="s">
        <v>86</v>
      </c>
      <c r="DG27" s="28"/>
      <c r="DH27" s="29" t="n">
        <f aca="false">WORKDAY($M$3+DI26,1)</f>
        <v>44209</v>
      </c>
      <c r="DI27" s="29"/>
      <c r="DJ27" s="31" t="s">
        <v>21</v>
      </c>
      <c r="DK27" s="31"/>
      <c r="DL27" s="3"/>
      <c r="DM27" s="3"/>
      <c r="DN27" s="28" t="s">
        <v>86</v>
      </c>
      <c r="DO27" s="28"/>
      <c r="DP27" s="29" t="n">
        <f aca="false">WORKDAY($M$3+DQ26,1)</f>
        <v>44209</v>
      </c>
      <c r="DQ27" s="29"/>
      <c r="DR27" s="31" t="s">
        <v>21</v>
      </c>
      <c r="DS27" s="31"/>
      <c r="DT27" s="3"/>
      <c r="DU27" s="3"/>
      <c r="DV27" s="28" t="s">
        <v>86</v>
      </c>
      <c r="DW27" s="28"/>
      <c r="DX27" s="29" t="n">
        <f aca="false">WORKDAY($M$3+DY26,1)</f>
        <v>44209</v>
      </c>
      <c r="DY27" s="29"/>
      <c r="DZ27" s="31" t="s">
        <v>21</v>
      </c>
      <c r="EA27" s="31"/>
      <c r="EB27" s="3"/>
      <c r="EC27" s="3"/>
      <c r="ED27" s="28" t="s">
        <v>86</v>
      </c>
      <c r="EE27" s="28"/>
      <c r="EF27" s="29" t="n">
        <f aca="false">WORKDAY($M$3+EG26,1)</f>
        <v>44209</v>
      </c>
      <c r="EG27" s="29"/>
      <c r="EH27" s="31" t="s">
        <v>21</v>
      </c>
      <c r="EI27" s="31"/>
      <c r="EJ27" s="3"/>
      <c r="EK27" s="3"/>
      <c r="EL27" s="28" t="s">
        <v>86</v>
      </c>
      <c r="EM27" s="28"/>
      <c r="EN27" s="29" t="n">
        <f aca="false">WORKDAY($M$3+EO26,1)</f>
        <v>44209</v>
      </c>
      <c r="EO27" s="29"/>
      <c r="EP27" s="31" t="s">
        <v>21</v>
      </c>
      <c r="EQ27" s="31"/>
      <c r="ER27" s="3"/>
      <c r="ES27" s="3"/>
      <c r="ET27" s="28" t="s">
        <v>86</v>
      </c>
      <c r="EU27" s="28"/>
      <c r="EV27" s="29" t="n">
        <f aca="false">WORKDAY($M$3+EW26,1)</f>
        <v>44209</v>
      </c>
      <c r="EW27" s="29"/>
      <c r="EX27" s="31" t="s">
        <v>21</v>
      </c>
      <c r="EY27" s="31"/>
      <c r="EZ27" s="3"/>
      <c r="FA27" s="3"/>
      <c r="FB27" s="28" t="s">
        <v>86</v>
      </c>
      <c r="FC27" s="28"/>
      <c r="FD27" s="29" t="n">
        <f aca="false">WORKDAY($M$3+FE26,1)</f>
        <v>44209</v>
      </c>
      <c r="FE27" s="29"/>
    </row>
    <row r="28" customFormat="false" ht="15" hidden="false" customHeight="false" outlineLevel="0" collapsed="false">
      <c r="B28" s="23" t="s">
        <v>25</v>
      </c>
      <c r="C28" s="24" t="s">
        <v>26</v>
      </c>
      <c r="D28" s="24" t="s">
        <v>27</v>
      </c>
      <c r="E28" s="24" t="s">
        <v>28</v>
      </c>
      <c r="F28" s="33" t="s">
        <v>29</v>
      </c>
      <c r="G28" s="33" t="s">
        <v>30</v>
      </c>
      <c r="H28" s="34" t="s">
        <v>31</v>
      </c>
      <c r="J28" s="23" t="s">
        <v>25</v>
      </c>
      <c r="K28" s="24" t="s">
        <v>26</v>
      </c>
      <c r="L28" s="24" t="s">
        <v>27</v>
      </c>
      <c r="M28" s="24" t="s">
        <v>28</v>
      </c>
      <c r="N28" s="24" t="s">
        <v>29</v>
      </c>
      <c r="O28" s="24" t="s">
        <v>30</v>
      </c>
      <c r="P28" s="25" t="s">
        <v>31</v>
      </c>
      <c r="R28" s="23" t="s">
        <v>25</v>
      </c>
      <c r="S28" s="24" t="s">
        <v>26</v>
      </c>
      <c r="T28" s="24" t="s">
        <v>27</v>
      </c>
      <c r="U28" s="24" t="s">
        <v>28</v>
      </c>
      <c r="V28" s="24" t="s">
        <v>29</v>
      </c>
      <c r="W28" s="24" t="s">
        <v>30</v>
      </c>
      <c r="X28" s="25" t="s">
        <v>31</v>
      </c>
      <c r="Z28" s="23" t="s">
        <v>25</v>
      </c>
      <c r="AA28" s="24" t="s">
        <v>26</v>
      </c>
      <c r="AB28" s="24" t="s">
        <v>27</v>
      </c>
      <c r="AC28" s="24" t="s">
        <v>28</v>
      </c>
      <c r="AD28" s="24" t="s">
        <v>29</v>
      </c>
      <c r="AE28" s="24" t="s">
        <v>30</v>
      </c>
      <c r="AF28" s="25" t="s">
        <v>31</v>
      </c>
      <c r="AH28" s="23" t="s">
        <v>25</v>
      </c>
      <c r="AI28" s="24" t="s">
        <v>26</v>
      </c>
      <c r="AJ28" s="24" t="s">
        <v>27</v>
      </c>
      <c r="AK28" s="24" t="s">
        <v>28</v>
      </c>
      <c r="AL28" s="24" t="s">
        <v>29</v>
      </c>
      <c r="AM28" s="24" t="s">
        <v>30</v>
      </c>
      <c r="AN28" s="25" t="s">
        <v>31</v>
      </c>
      <c r="AP28" s="23" t="s">
        <v>25</v>
      </c>
      <c r="AQ28" s="24" t="s">
        <v>26</v>
      </c>
      <c r="AR28" s="24" t="s">
        <v>27</v>
      </c>
      <c r="AS28" s="24" t="s">
        <v>28</v>
      </c>
      <c r="AT28" s="24" t="s">
        <v>29</v>
      </c>
      <c r="AU28" s="24" t="s">
        <v>30</v>
      </c>
      <c r="AV28" s="25" t="s">
        <v>31</v>
      </c>
      <c r="AX28" s="23" t="s">
        <v>25</v>
      </c>
      <c r="AY28" s="24" t="s">
        <v>26</v>
      </c>
      <c r="AZ28" s="24" t="s">
        <v>27</v>
      </c>
      <c r="BA28" s="24" t="s">
        <v>28</v>
      </c>
      <c r="BB28" s="24" t="s">
        <v>29</v>
      </c>
      <c r="BC28" s="24" t="s">
        <v>30</v>
      </c>
      <c r="BD28" s="25" t="s">
        <v>31</v>
      </c>
      <c r="BF28" s="23" t="s">
        <v>25</v>
      </c>
      <c r="BG28" s="24" t="s">
        <v>26</v>
      </c>
      <c r="BH28" s="24" t="s">
        <v>27</v>
      </c>
      <c r="BI28" s="24" t="s">
        <v>28</v>
      </c>
      <c r="BJ28" s="24" t="s">
        <v>29</v>
      </c>
      <c r="BK28" s="24" t="s">
        <v>30</v>
      </c>
      <c r="BL28" s="25" t="s">
        <v>31</v>
      </c>
      <c r="BN28" s="23" t="s">
        <v>25</v>
      </c>
      <c r="BO28" s="24" t="s">
        <v>26</v>
      </c>
      <c r="BP28" s="24" t="s">
        <v>27</v>
      </c>
      <c r="BQ28" s="24" t="s">
        <v>28</v>
      </c>
      <c r="BR28" s="24" t="s">
        <v>29</v>
      </c>
      <c r="BS28" s="24" t="s">
        <v>30</v>
      </c>
      <c r="BT28" s="25" t="s">
        <v>31</v>
      </c>
      <c r="BV28" s="23" t="s">
        <v>25</v>
      </c>
      <c r="BW28" s="24" t="s">
        <v>26</v>
      </c>
      <c r="BX28" s="24" t="s">
        <v>27</v>
      </c>
      <c r="BY28" s="24" t="s">
        <v>28</v>
      </c>
      <c r="BZ28" s="24" t="s">
        <v>29</v>
      </c>
      <c r="CA28" s="24" t="s">
        <v>30</v>
      </c>
      <c r="CB28" s="25" t="s">
        <v>31</v>
      </c>
      <c r="CD28" s="23" t="s">
        <v>25</v>
      </c>
      <c r="CE28" s="24" t="s">
        <v>26</v>
      </c>
      <c r="CF28" s="24" t="s">
        <v>27</v>
      </c>
      <c r="CG28" s="24" t="s">
        <v>28</v>
      </c>
      <c r="CH28" s="24" t="s">
        <v>29</v>
      </c>
      <c r="CI28" s="24" t="s">
        <v>30</v>
      </c>
      <c r="CJ28" s="25" t="s">
        <v>31</v>
      </c>
      <c r="CL28" s="23" t="s">
        <v>25</v>
      </c>
      <c r="CM28" s="24" t="s">
        <v>26</v>
      </c>
      <c r="CN28" s="24" t="s">
        <v>27</v>
      </c>
      <c r="CO28" s="24" t="s">
        <v>28</v>
      </c>
      <c r="CP28" s="24" t="s">
        <v>29</v>
      </c>
      <c r="CQ28" s="24" t="s">
        <v>30</v>
      </c>
      <c r="CR28" s="25" t="s">
        <v>31</v>
      </c>
      <c r="CT28" s="23" t="s">
        <v>25</v>
      </c>
      <c r="CU28" s="24" t="s">
        <v>26</v>
      </c>
      <c r="CV28" s="24" t="s">
        <v>27</v>
      </c>
      <c r="CW28" s="24" t="s">
        <v>28</v>
      </c>
      <c r="CX28" s="24" t="s">
        <v>29</v>
      </c>
      <c r="CY28" s="24" t="s">
        <v>30</v>
      </c>
      <c r="CZ28" s="25" t="s">
        <v>31</v>
      </c>
      <c r="DB28" s="23" t="s">
        <v>25</v>
      </c>
      <c r="DC28" s="24" t="s">
        <v>26</v>
      </c>
      <c r="DD28" s="24" t="s">
        <v>27</v>
      </c>
      <c r="DE28" s="24" t="s">
        <v>28</v>
      </c>
      <c r="DF28" s="24" t="s">
        <v>29</v>
      </c>
      <c r="DG28" s="24" t="s">
        <v>30</v>
      </c>
      <c r="DH28" s="25" t="s">
        <v>31</v>
      </c>
      <c r="DJ28" s="23" t="s">
        <v>25</v>
      </c>
      <c r="DK28" s="24" t="s">
        <v>26</v>
      </c>
      <c r="DL28" s="24" t="s">
        <v>27</v>
      </c>
      <c r="DM28" s="24" t="s">
        <v>28</v>
      </c>
      <c r="DN28" s="24" t="s">
        <v>29</v>
      </c>
      <c r="DO28" s="24" t="s">
        <v>30</v>
      </c>
      <c r="DP28" s="25" t="s">
        <v>31</v>
      </c>
      <c r="DR28" s="23" t="s">
        <v>25</v>
      </c>
      <c r="DS28" s="24" t="s">
        <v>26</v>
      </c>
      <c r="DT28" s="24" t="s">
        <v>27</v>
      </c>
      <c r="DU28" s="24" t="s">
        <v>28</v>
      </c>
      <c r="DV28" s="24" t="s">
        <v>29</v>
      </c>
      <c r="DW28" s="24" t="s">
        <v>30</v>
      </c>
      <c r="DX28" s="25" t="s">
        <v>31</v>
      </c>
      <c r="DZ28" s="23" t="s">
        <v>25</v>
      </c>
      <c r="EA28" s="24" t="s">
        <v>26</v>
      </c>
      <c r="EB28" s="24" t="s">
        <v>27</v>
      </c>
      <c r="EC28" s="24" t="s">
        <v>28</v>
      </c>
      <c r="ED28" s="24" t="s">
        <v>29</v>
      </c>
      <c r="EE28" s="24" t="s">
        <v>30</v>
      </c>
      <c r="EF28" s="25" t="s">
        <v>31</v>
      </c>
      <c r="EH28" s="23" t="s">
        <v>25</v>
      </c>
      <c r="EI28" s="24" t="s">
        <v>26</v>
      </c>
      <c r="EJ28" s="24" t="s">
        <v>27</v>
      </c>
      <c r="EK28" s="24" t="s">
        <v>28</v>
      </c>
      <c r="EL28" s="24" t="s">
        <v>29</v>
      </c>
      <c r="EM28" s="24" t="s">
        <v>30</v>
      </c>
      <c r="EN28" s="25" t="s">
        <v>31</v>
      </c>
      <c r="EP28" s="23" t="s">
        <v>25</v>
      </c>
      <c r="EQ28" s="24" t="s">
        <v>26</v>
      </c>
      <c r="ER28" s="24" t="s">
        <v>27</v>
      </c>
      <c r="ES28" s="24" t="s">
        <v>28</v>
      </c>
      <c r="ET28" s="24" t="s">
        <v>29</v>
      </c>
      <c r="EU28" s="24" t="s">
        <v>30</v>
      </c>
      <c r="EV28" s="25" t="s">
        <v>31</v>
      </c>
      <c r="EX28" s="23" t="s">
        <v>25</v>
      </c>
      <c r="EY28" s="24" t="s">
        <v>26</v>
      </c>
      <c r="EZ28" s="24" t="s">
        <v>27</v>
      </c>
      <c r="FA28" s="24" t="s">
        <v>28</v>
      </c>
      <c r="FB28" s="24" t="s">
        <v>29</v>
      </c>
      <c r="FC28" s="24" t="s">
        <v>30</v>
      </c>
      <c r="FD28" s="25" t="s">
        <v>31</v>
      </c>
    </row>
    <row r="29" customFormat="false" ht="15" hidden="false" customHeight="false" outlineLevel="0" collapsed="false">
      <c r="B29" s="15"/>
      <c r="C29" s="15" t="n">
        <v>52</v>
      </c>
      <c r="D29" s="15" t="s">
        <v>33</v>
      </c>
      <c r="E29" s="15"/>
      <c r="F29" s="15"/>
      <c r="G29" s="15" t="s">
        <v>34</v>
      </c>
      <c r="H29" s="15" t="s">
        <v>35</v>
      </c>
      <c r="J29" s="15"/>
      <c r="K29" s="15" t="n">
        <v>56</v>
      </c>
      <c r="L29" s="15" t="s">
        <v>33</v>
      </c>
      <c r="M29" s="15"/>
      <c r="N29" s="15"/>
      <c r="O29" s="15" t="s">
        <v>34</v>
      </c>
      <c r="P29" s="15" t="s">
        <v>35</v>
      </c>
      <c r="R29" s="15"/>
      <c r="S29" s="15" t="s">
        <v>87</v>
      </c>
      <c r="T29" s="15" t="s">
        <v>33</v>
      </c>
      <c r="U29" s="15"/>
      <c r="V29" s="15"/>
      <c r="W29" s="15" t="s">
        <v>34</v>
      </c>
      <c r="X29" s="15" t="s">
        <v>35</v>
      </c>
      <c r="Z29" s="15" t="s">
        <v>88</v>
      </c>
      <c r="AA29" s="15" t="n">
        <v>56</v>
      </c>
      <c r="AB29" s="15" t="s">
        <v>33</v>
      </c>
      <c r="AC29" s="15"/>
      <c r="AD29" s="15"/>
      <c r="AE29" s="15" t="s">
        <v>34</v>
      </c>
      <c r="AF29" s="15" t="s">
        <v>35</v>
      </c>
      <c r="AH29" s="15" t="s">
        <v>89</v>
      </c>
      <c r="AI29" s="15" t="n">
        <v>56</v>
      </c>
      <c r="AJ29" s="15" t="s">
        <v>33</v>
      </c>
      <c r="AK29" s="15"/>
      <c r="AL29" s="15"/>
      <c r="AM29" s="15" t="s">
        <v>34</v>
      </c>
      <c r="AN29" s="15" t="s">
        <v>35</v>
      </c>
      <c r="AP29" s="15" t="s">
        <v>90</v>
      </c>
      <c r="AQ29" s="15" t="n">
        <v>56</v>
      </c>
      <c r="AR29" s="15" t="s">
        <v>33</v>
      </c>
      <c r="AS29" s="15"/>
      <c r="AT29" s="15"/>
      <c r="AU29" s="15" t="s">
        <v>34</v>
      </c>
      <c r="AV29" s="15" t="s">
        <v>35</v>
      </c>
      <c r="AX29" s="15"/>
      <c r="AY29" s="15"/>
      <c r="AZ29" s="15"/>
      <c r="BA29" s="15"/>
      <c r="BB29" s="15"/>
      <c r="BC29" s="15"/>
      <c r="BD29" s="15"/>
      <c r="BF29" s="15"/>
      <c r="BG29" s="15"/>
      <c r="BH29" s="15"/>
      <c r="BI29" s="15"/>
      <c r="BJ29" s="15"/>
      <c r="BK29" s="15"/>
      <c r="BL29" s="15"/>
      <c r="BN29" s="15"/>
      <c r="BO29" s="15"/>
      <c r="BP29" s="15"/>
      <c r="BQ29" s="15"/>
      <c r="BR29" s="15"/>
      <c r="BS29" s="15"/>
      <c r="BT29" s="15"/>
      <c r="BV29" s="15"/>
      <c r="BW29" s="15"/>
      <c r="BX29" s="15"/>
      <c r="BY29" s="15"/>
      <c r="BZ29" s="15"/>
      <c r="CA29" s="15"/>
      <c r="CB29" s="15"/>
      <c r="CD29" s="15"/>
      <c r="CE29" s="15"/>
      <c r="CF29" s="15"/>
      <c r="CG29" s="15"/>
      <c r="CH29" s="15"/>
      <c r="CI29" s="15"/>
      <c r="CJ29" s="15"/>
      <c r="CL29" s="15"/>
      <c r="CM29" s="15"/>
      <c r="CN29" s="15"/>
      <c r="CO29" s="15"/>
      <c r="CP29" s="15"/>
      <c r="CQ29" s="15"/>
      <c r="CR29" s="15"/>
      <c r="CT29" s="15"/>
      <c r="CU29" s="15"/>
      <c r="CV29" s="15"/>
      <c r="CW29" s="15"/>
      <c r="CX29" s="15"/>
      <c r="CY29" s="15"/>
      <c r="CZ29" s="15"/>
      <c r="DB29" s="15"/>
      <c r="DC29" s="15"/>
      <c r="DD29" s="15"/>
      <c r="DE29" s="15"/>
      <c r="DF29" s="15"/>
      <c r="DG29" s="15"/>
      <c r="DH29" s="15"/>
      <c r="DJ29" s="15"/>
      <c r="DK29" s="15"/>
      <c r="DL29" s="15"/>
      <c r="DM29" s="15"/>
      <c r="DN29" s="15"/>
      <c r="DO29" s="15"/>
      <c r="DP29" s="15"/>
      <c r="DR29" s="15"/>
      <c r="DS29" s="15"/>
      <c r="DT29" s="15"/>
      <c r="DU29" s="15"/>
      <c r="DV29" s="15"/>
      <c r="DW29" s="15"/>
      <c r="DX29" s="15"/>
      <c r="DZ29" s="15"/>
      <c r="EA29" s="15"/>
      <c r="EB29" s="15"/>
      <c r="EC29" s="15"/>
      <c r="ED29" s="15"/>
      <c r="EE29" s="15"/>
      <c r="EF29" s="15"/>
      <c r="EH29" s="15"/>
      <c r="EI29" s="15"/>
      <c r="EJ29" s="15"/>
      <c r="EK29" s="15"/>
      <c r="EL29" s="15"/>
      <c r="EM29" s="15"/>
      <c r="EN29" s="15"/>
      <c r="EP29" s="15"/>
      <c r="EQ29" s="15"/>
      <c r="ER29" s="15"/>
      <c r="ES29" s="15"/>
      <c r="ET29" s="15"/>
      <c r="EU29" s="15"/>
      <c r="EV29" s="15"/>
      <c r="EX29" s="15"/>
      <c r="EY29" s="15"/>
      <c r="EZ29" s="15"/>
      <c r="FA29" s="15"/>
      <c r="FB29" s="15"/>
      <c r="FC29" s="15"/>
      <c r="FD29" s="15"/>
    </row>
    <row r="30" customFormat="false" ht="15.75" hidden="false" customHeight="false" outlineLevel="0" collapsed="false">
      <c r="B30" s="3"/>
      <c r="C30" s="3"/>
      <c r="D30" s="3"/>
      <c r="E30" s="3"/>
      <c r="F30" s="3"/>
      <c r="G30" s="3"/>
      <c r="H30" s="3"/>
      <c r="J30" s="3"/>
      <c r="K30" s="3"/>
      <c r="L30" s="3"/>
      <c r="M30" s="3"/>
      <c r="N30" s="3"/>
      <c r="O30" s="3"/>
      <c r="P30" s="3"/>
      <c r="R30" s="3"/>
      <c r="S30" s="3"/>
      <c r="T30" s="3"/>
      <c r="U30" s="3"/>
      <c r="V30" s="3"/>
      <c r="W30" s="3"/>
      <c r="X30" s="3"/>
      <c r="Z30" s="3"/>
      <c r="AA30" s="3"/>
      <c r="AB30" s="3"/>
      <c r="AC30" s="3"/>
      <c r="AD30" s="3"/>
      <c r="AE30" s="3"/>
      <c r="AF30" s="3"/>
      <c r="AH30" s="3"/>
      <c r="AI30" s="3"/>
      <c r="AJ30" s="3"/>
      <c r="AK30" s="3"/>
      <c r="AL30" s="3"/>
      <c r="AM30" s="3"/>
      <c r="AN30" s="3"/>
      <c r="AP30" s="3"/>
      <c r="AQ30" s="3"/>
      <c r="AR30" s="3"/>
      <c r="AS30" s="3"/>
      <c r="AT30" s="3"/>
      <c r="AU30" s="3"/>
      <c r="AV30" s="3"/>
      <c r="AX30" s="3"/>
      <c r="AY30" s="3"/>
      <c r="AZ30" s="3"/>
      <c r="BA30" s="3"/>
      <c r="BB30" s="3"/>
      <c r="BC30" s="3"/>
      <c r="BD30" s="3"/>
      <c r="BF30" s="3"/>
      <c r="BG30" s="3"/>
      <c r="BH30" s="3"/>
      <c r="BI30" s="3"/>
      <c r="BJ30" s="3"/>
      <c r="BK30" s="3"/>
      <c r="BL30" s="3"/>
      <c r="BN30" s="3"/>
      <c r="BO30" s="3"/>
      <c r="BP30" s="3"/>
      <c r="BQ30" s="3"/>
      <c r="BR30" s="3"/>
      <c r="BS30" s="3"/>
      <c r="BT30" s="3"/>
      <c r="BV30" s="3"/>
      <c r="BW30" s="3"/>
      <c r="BX30" s="3"/>
      <c r="BY30" s="3"/>
      <c r="BZ30" s="3"/>
      <c r="CA30" s="3"/>
      <c r="CB30" s="3"/>
      <c r="CD30" s="3"/>
      <c r="CE30" s="3"/>
      <c r="CF30" s="3"/>
      <c r="CG30" s="3"/>
      <c r="CH30" s="3"/>
      <c r="CI30" s="3"/>
      <c r="CJ30" s="3"/>
      <c r="CL30" s="3"/>
      <c r="CM30" s="3"/>
      <c r="CN30" s="3"/>
      <c r="CO30" s="3"/>
      <c r="CP30" s="3"/>
      <c r="CQ30" s="3"/>
      <c r="CR30" s="3"/>
      <c r="CT30" s="3"/>
      <c r="CU30" s="3"/>
      <c r="CV30" s="3"/>
      <c r="CW30" s="3"/>
      <c r="CX30" s="3"/>
      <c r="CY30" s="3"/>
      <c r="CZ30" s="3"/>
      <c r="DB30" s="3"/>
      <c r="DC30" s="3"/>
      <c r="DD30" s="3"/>
      <c r="DE30" s="3"/>
      <c r="DF30" s="3"/>
      <c r="DG30" s="3"/>
      <c r="DH30" s="3"/>
      <c r="DJ30" s="3"/>
      <c r="DK30" s="3"/>
      <c r="DL30" s="3"/>
      <c r="DM30" s="3"/>
      <c r="DN30" s="3"/>
      <c r="DO30" s="3"/>
      <c r="DP30" s="3"/>
      <c r="DR30" s="3"/>
      <c r="DS30" s="3"/>
      <c r="DT30" s="3"/>
      <c r="DU30" s="3"/>
      <c r="DV30" s="3"/>
      <c r="DW30" s="3"/>
      <c r="DX30" s="3"/>
      <c r="DZ30" s="3"/>
      <c r="EA30" s="3"/>
      <c r="EB30" s="3"/>
      <c r="EC30" s="3"/>
      <c r="ED30" s="3"/>
      <c r="EE30" s="3"/>
      <c r="EF30" s="3"/>
      <c r="EH30" s="3"/>
      <c r="EI30" s="3"/>
      <c r="EJ30" s="3"/>
      <c r="EK30" s="3"/>
      <c r="EL30" s="3"/>
      <c r="EM30" s="3"/>
      <c r="EN30" s="3"/>
      <c r="EP30" s="3"/>
      <c r="EQ30" s="3"/>
      <c r="ER30" s="3"/>
      <c r="ES30" s="3"/>
      <c r="ET30" s="3"/>
      <c r="EU30" s="3"/>
      <c r="EV30" s="3"/>
      <c r="EX30" s="3"/>
      <c r="EY30" s="3"/>
      <c r="EZ30" s="3"/>
      <c r="FA30" s="3"/>
      <c r="FB30" s="3"/>
      <c r="FC30" s="3"/>
      <c r="FD30" s="3"/>
    </row>
    <row r="31" customFormat="false" ht="15.75" hidden="false" customHeight="false" outlineLevel="0" collapsed="false">
      <c r="B31" s="35" t="s">
        <v>91</v>
      </c>
      <c r="C31" s="35"/>
      <c r="D31" s="35"/>
      <c r="E31" s="35"/>
      <c r="F31" s="3"/>
      <c r="G31" s="3"/>
      <c r="H31" s="3"/>
      <c r="J31" s="35" t="s">
        <v>91</v>
      </c>
      <c r="K31" s="35"/>
      <c r="L31" s="35"/>
      <c r="M31" s="35"/>
      <c r="N31" s="3"/>
      <c r="O31" s="3"/>
      <c r="P31" s="3"/>
      <c r="R31" s="35" t="s">
        <v>91</v>
      </c>
      <c r="S31" s="35"/>
      <c r="T31" s="35"/>
      <c r="U31" s="35"/>
      <c r="V31" s="3"/>
      <c r="W31" s="3"/>
      <c r="X31" s="3"/>
      <c r="Z31" s="35" t="s">
        <v>91</v>
      </c>
      <c r="AA31" s="35"/>
      <c r="AB31" s="35"/>
      <c r="AC31" s="35"/>
      <c r="AD31" s="3"/>
      <c r="AE31" s="3"/>
      <c r="AF31" s="3"/>
      <c r="AH31" s="35" t="s">
        <v>91</v>
      </c>
      <c r="AI31" s="35"/>
      <c r="AJ31" s="35"/>
      <c r="AK31" s="35"/>
      <c r="AL31" s="3"/>
      <c r="AM31" s="3"/>
      <c r="AN31" s="3"/>
      <c r="AP31" s="35" t="s">
        <v>91</v>
      </c>
      <c r="AQ31" s="35"/>
      <c r="AR31" s="35"/>
      <c r="AS31" s="35"/>
      <c r="AT31" s="3"/>
      <c r="AU31" s="3"/>
      <c r="AV31" s="3"/>
      <c r="AX31" s="35" t="s">
        <v>91</v>
      </c>
      <c r="AY31" s="35"/>
      <c r="AZ31" s="35"/>
      <c r="BA31" s="35"/>
      <c r="BB31" s="3"/>
      <c r="BC31" s="3"/>
      <c r="BD31" s="3"/>
      <c r="BF31" s="35" t="s">
        <v>91</v>
      </c>
      <c r="BG31" s="35"/>
      <c r="BH31" s="35"/>
      <c r="BI31" s="35"/>
      <c r="BJ31" s="3"/>
      <c r="BK31" s="3"/>
      <c r="BL31" s="3"/>
      <c r="BN31" s="35" t="s">
        <v>91</v>
      </c>
      <c r="BO31" s="35"/>
      <c r="BP31" s="35"/>
      <c r="BQ31" s="35"/>
      <c r="BR31" s="3"/>
      <c r="BS31" s="3"/>
      <c r="BT31" s="3"/>
      <c r="BV31" s="35" t="s">
        <v>91</v>
      </c>
      <c r="BW31" s="35"/>
      <c r="BX31" s="35"/>
      <c r="BY31" s="35"/>
      <c r="BZ31" s="3"/>
      <c r="CA31" s="3"/>
      <c r="CB31" s="3"/>
      <c r="CD31" s="35" t="s">
        <v>91</v>
      </c>
      <c r="CE31" s="35"/>
      <c r="CF31" s="35"/>
      <c r="CG31" s="35"/>
      <c r="CH31" s="3"/>
      <c r="CI31" s="3"/>
      <c r="CJ31" s="3"/>
      <c r="CL31" s="35" t="s">
        <v>91</v>
      </c>
      <c r="CM31" s="35"/>
      <c r="CN31" s="35"/>
      <c r="CO31" s="35"/>
      <c r="CP31" s="3"/>
      <c r="CQ31" s="3"/>
      <c r="CR31" s="3"/>
      <c r="CT31" s="35" t="s">
        <v>91</v>
      </c>
      <c r="CU31" s="35"/>
      <c r="CV31" s="35"/>
      <c r="CW31" s="35"/>
      <c r="CX31" s="3"/>
      <c r="CY31" s="3"/>
      <c r="CZ31" s="3"/>
      <c r="DB31" s="35" t="s">
        <v>91</v>
      </c>
      <c r="DC31" s="35"/>
      <c r="DD31" s="35"/>
      <c r="DE31" s="35"/>
      <c r="DF31" s="3"/>
      <c r="DG31" s="3"/>
      <c r="DH31" s="3"/>
      <c r="DJ31" s="35" t="s">
        <v>91</v>
      </c>
      <c r="DK31" s="35"/>
      <c r="DL31" s="35"/>
      <c r="DM31" s="35"/>
      <c r="DN31" s="3"/>
      <c r="DO31" s="3"/>
      <c r="DP31" s="3"/>
      <c r="DR31" s="35" t="s">
        <v>91</v>
      </c>
      <c r="DS31" s="35"/>
      <c r="DT31" s="35"/>
      <c r="DU31" s="35"/>
      <c r="DV31" s="3"/>
      <c r="DW31" s="3"/>
      <c r="DX31" s="3"/>
      <c r="DZ31" s="35" t="s">
        <v>91</v>
      </c>
      <c r="EA31" s="35"/>
      <c r="EB31" s="35"/>
      <c r="EC31" s="35"/>
      <c r="ED31" s="3"/>
      <c r="EE31" s="3"/>
      <c r="EF31" s="3"/>
      <c r="EH31" s="35" t="s">
        <v>91</v>
      </c>
      <c r="EI31" s="35"/>
      <c r="EJ31" s="35"/>
      <c r="EK31" s="35"/>
      <c r="EL31" s="3"/>
      <c r="EM31" s="3"/>
      <c r="EN31" s="3"/>
      <c r="EP31" s="35" t="s">
        <v>91</v>
      </c>
      <c r="EQ31" s="35"/>
      <c r="ER31" s="35"/>
      <c r="ES31" s="35"/>
      <c r="ET31" s="3"/>
      <c r="EU31" s="3"/>
      <c r="EV31" s="3"/>
      <c r="EX31" s="35" t="s">
        <v>91</v>
      </c>
      <c r="EY31" s="35"/>
      <c r="EZ31" s="35"/>
      <c r="FA31" s="35"/>
      <c r="FB31" s="3"/>
      <c r="FC31" s="3"/>
      <c r="FD31" s="3"/>
    </row>
    <row r="32" customFormat="false" ht="15" hidden="false" customHeight="false" outlineLevel="0" collapsed="false">
      <c r="B32" s="36" t="s">
        <v>21</v>
      </c>
      <c r="C32" s="36"/>
      <c r="D32" s="36"/>
      <c r="E32" s="36"/>
      <c r="F32" s="3"/>
      <c r="G32" s="3"/>
      <c r="H32" s="3"/>
      <c r="J32" s="36" t="s">
        <v>92</v>
      </c>
      <c r="K32" s="36"/>
      <c r="L32" s="36"/>
      <c r="M32" s="36"/>
      <c r="N32" s="3"/>
      <c r="O32" s="3"/>
      <c r="P32" s="3"/>
      <c r="R32" s="36" t="s">
        <v>92</v>
      </c>
      <c r="S32" s="36"/>
      <c r="T32" s="36"/>
      <c r="U32" s="36"/>
      <c r="V32" s="3"/>
      <c r="W32" s="3"/>
      <c r="X32" s="3"/>
      <c r="Z32" s="36" t="s">
        <v>21</v>
      </c>
      <c r="AA32" s="36"/>
      <c r="AB32" s="36"/>
      <c r="AC32" s="36"/>
      <c r="AD32" s="3"/>
      <c r="AE32" s="3"/>
      <c r="AF32" s="3"/>
      <c r="AH32" s="36" t="s">
        <v>92</v>
      </c>
      <c r="AI32" s="36"/>
      <c r="AJ32" s="36"/>
      <c r="AK32" s="36"/>
      <c r="AL32" s="3"/>
      <c r="AM32" s="3"/>
      <c r="AN32" s="3"/>
      <c r="AP32" s="36" t="s">
        <v>92</v>
      </c>
      <c r="AQ32" s="36"/>
      <c r="AR32" s="36"/>
      <c r="AS32" s="36"/>
      <c r="AT32" s="3"/>
      <c r="AU32" s="3"/>
      <c r="AV32" s="3"/>
      <c r="AX32" s="36" t="s">
        <v>92</v>
      </c>
      <c r="AY32" s="36"/>
      <c r="AZ32" s="36"/>
      <c r="BA32" s="36"/>
      <c r="BB32" s="3"/>
      <c r="BC32" s="3"/>
      <c r="BD32" s="3"/>
      <c r="BF32" s="36" t="s">
        <v>92</v>
      </c>
      <c r="BG32" s="36"/>
      <c r="BH32" s="36"/>
      <c r="BI32" s="36"/>
      <c r="BJ32" s="3"/>
      <c r="BK32" s="3"/>
      <c r="BL32" s="3"/>
      <c r="BN32" s="36" t="s">
        <v>92</v>
      </c>
      <c r="BO32" s="36"/>
      <c r="BP32" s="36"/>
      <c r="BQ32" s="36"/>
      <c r="BR32" s="3"/>
      <c r="BS32" s="3"/>
      <c r="BT32" s="3"/>
      <c r="BV32" s="36" t="s">
        <v>92</v>
      </c>
      <c r="BW32" s="36"/>
      <c r="BX32" s="36"/>
      <c r="BY32" s="36"/>
      <c r="BZ32" s="3"/>
      <c r="CA32" s="3"/>
      <c r="CB32" s="3"/>
      <c r="CD32" s="36" t="s">
        <v>92</v>
      </c>
      <c r="CE32" s="36"/>
      <c r="CF32" s="36"/>
      <c r="CG32" s="36"/>
      <c r="CH32" s="3"/>
      <c r="CI32" s="3"/>
      <c r="CJ32" s="3"/>
      <c r="CL32" s="36" t="s">
        <v>92</v>
      </c>
      <c r="CM32" s="36"/>
      <c r="CN32" s="36"/>
      <c r="CO32" s="36"/>
      <c r="CP32" s="3"/>
      <c r="CQ32" s="3"/>
      <c r="CR32" s="3"/>
      <c r="CT32" s="36" t="s">
        <v>92</v>
      </c>
      <c r="CU32" s="36"/>
      <c r="CV32" s="36"/>
      <c r="CW32" s="36"/>
      <c r="CX32" s="3"/>
      <c r="CY32" s="3"/>
      <c r="CZ32" s="3"/>
      <c r="DB32" s="36" t="s">
        <v>92</v>
      </c>
      <c r="DC32" s="36"/>
      <c r="DD32" s="36"/>
      <c r="DE32" s="36"/>
      <c r="DF32" s="3"/>
      <c r="DG32" s="3"/>
      <c r="DH32" s="3"/>
      <c r="DJ32" s="36" t="s">
        <v>92</v>
      </c>
      <c r="DK32" s="36"/>
      <c r="DL32" s="36"/>
      <c r="DM32" s="36"/>
      <c r="DN32" s="3"/>
      <c r="DO32" s="3"/>
      <c r="DP32" s="3"/>
      <c r="DR32" s="36" t="s">
        <v>92</v>
      </c>
      <c r="DS32" s="36"/>
      <c r="DT32" s="36"/>
      <c r="DU32" s="36"/>
      <c r="DV32" s="3"/>
      <c r="DW32" s="3"/>
      <c r="DX32" s="3"/>
      <c r="DZ32" s="36" t="s">
        <v>92</v>
      </c>
      <c r="EA32" s="36"/>
      <c r="EB32" s="36"/>
      <c r="EC32" s="36"/>
      <c r="ED32" s="3"/>
      <c r="EE32" s="3"/>
      <c r="EF32" s="3"/>
      <c r="EH32" s="36" t="s">
        <v>92</v>
      </c>
      <c r="EI32" s="36"/>
      <c r="EJ32" s="36"/>
      <c r="EK32" s="36"/>
      <c r="EL32" s="3"/>
      <c r="EM32" s="3"/>
      <c r="EN32" s="3"/>
      <c r="EP32" s="36" t="s">
        <v>92</v>
      </c>
      <c r="EQ32" s="36"/>
      <c r="ER32" s="36"/>
      <c r="ES32" s="36"/>
      <c r="ET32" s="3"/>
      <c r="EU32" s="3"/>
      <c r="EV32" s="3"/>
      <c r="EX32" s="36" t="s">
        <v>92</v>
      </c>
      <c r="EY32" s="36"/>
      <c r="EZ32" s="36"/>
      <c r="FA32" s="36"/>
      <c r="FB32" s="3"/>
      <c r="FC32" s="3"/>
      <c r="FD32" s="3"/>
    </row>
    <row r="33" customFormat="false" ht="15.75" hidden="false" customHeight="false" outlineLevel="0" collapsed="false">
      <c r="B33" s="3"/>
      <c r="C33" s="3"/>
      <c r="D33" s="3"/>
      <c r="E33" s="3"/>
      <c r="F33" s="3"/>
      <c r="G33" s="3"/>
      <c r="H33" s="3"/>
      <c r="J33" s="3"/>
      <c r="K33" s="3"/>
      <c r="L33" s="3"/>
      <c r="M33" s="3"/>
      <c r="N33" s="3"/>
      <c r="O33" s="3"/>
      <c r="P33" s="3"/>
      <c r="R33" s="3"/>
      <c r="S33" s="3"/>
      <c r="T33" s="3"/>
      <c r="U33" s="3"/>
      <c r="V33" s="3"/>
      <c r="W33" s="3"/>
      <c r="X33" s="3"/>
      <c r="Z33" s="3"/>
      <c r="AA33" s="3"/>
      <c r="AB33" s="3"/>
      <c r="AC33" s="3"/>
      <c r="AD33" s="3"/>
      <c r="AE33" s="3"/>
      <c r="AF33" s="3"/>
      <c r="AH33" s="3"/>
      <c r="AI33" s="3"/>
      <c r="AJ33" s="3"/>
      <c r="AK33" s="3"/>
      <c r="AL33" s="3"/>
      <c r="AM33" s="3"/>
      <c r="AN33" s="3"/>
      <c r="AP33" s="3"/>
      <c r="AQ33" s="3"/>
      <c r="AR33" s="3"/>
      <c r="AS33" s="3"/>
      <c r="AT33" s="3"/>
      <c r="AU33" s="3"/>
      <c r="AV33" s="3"/>
      <c r="AX33" s="3"/>
      <c r="AY33" s="3"/>
      <c r="AZ33" s="3"/>
      <c r="BA33" s="3"/>
      <c r="BB33" s="3"/>
      <c r="BC33" s="3"/>
      <c r="BD33" s="3"/>
      <c r="BF33" s="3"/>
      <c r="BG33" s="3"/>
      <c r="BH33" s="3"/>
      <c r="BI33" s="3"/>
      <c r="BJ33" s="3"/>
      <c r="BK33" s="3"/>
      <c r="BL33" s="3"/>
      <c r="BN33" s="3"/>
      <c r="BO33" s="3"/>
      <c r="BP33" s="3"/>
      <c r="BQ33" s="3"/>
      <c r="BR33" s="3"/>
      <c r="BS33" s="3"/>
      <c r="BT33" s="3"/>
      <c r="BV33" s="3"/>
      <c r="BW33" s="3"/>
      <c r="BX33" s="3"/>
      <c r="BY33" s="3"/>
      <c r="BZ33" s="3"/>
      <c r="CA33" s="3"/>
      <c r="CB33" s="3"/>
      <c r="CD33" s="3"/>
      <c r="CE33" s="3"/>
      <c r="CF33" s="3"/>
      <c r="CG33" s="3"/>
      <c r="CH33" s="3"/>
      <c r="CI33" s="3"/>
      <c r="CJ33" s="3"/>
      <c r="CL33" s="3"/>
      <c r="CM33" s="3"/>
      <c r="CN33" s="3"/>
      <c r="CO33" s="3"/>
      <c r="CP33" s="3"/>
      <c r="CQ33" s="3"/>
      <c r="CR33" s="3"/>
      <c r="CT33" s="3"/>
      <c r="CU33" s="3"/>
      <c r="CV33" s="3"/>
      <c r="CW33" s="3"/>
      <c r="CX33" s="3"/>
      <c r="CY33" s="3"/>
      <c r="CZ33" s="3"/>
      <c r="DB33" s="3"/>
      <c r="DC33" s="3"/>
      <c r="DD33" s="3"/>
      <c r="DE33" s="3"/>
      <c r="DF33" s="3"/>
      <c r="DG33" s="3"/>
      <c r="DH33" s="3"/>
      <c r="DJ33" s="3"/>
      <c r="DK33" s="3"/>
      <c r="DL33" s="3"/>
      <c r="DM33" s="3"/>
      <c r="DN33" s="3"/>
      <c r="DO33" s="3"/>
      <c r="DP33" s="3"/>
      <c r="DR33" s="3"/>
      <c r="DS33" s="3"/>
      <c r="DT33" s="3"/>
      <c r="DU33" s="3"/>
      <c r="DV33" s="3"/>
      <c r="DW33" s="3"/>
      <c r="DX33" s="3"/>
      <c r="DZ33" s="3"/>
      <c r="EA33" s="3"/>
      <c r="EB33" s="3"/>
      <c r="EC33" s="3"/>
      <c r="ED33" s="3"/>
      <c r="EE33" s="3"/>
      <c r="EF33" s="3"/>
      <c r="EH33" s="3"/>
      <c r="EI33" s="3"/>
      <c r="EJ33" s="3"/>
      <c r="EK33" s="3"/>
      <c r="EL33" s="3"/>
      <c r="EM33" s="3"/>
      <c r="EN33" s="3"/>
      <c r="EP33" s="3"/>
      <c r="EQ33" s="3"/>
      <c r="ER33" s="3"/>
      <c r="ES33" s="3"/>
      <c r="ET33" s="3"/>
      <c r="EU33" s="3"/>
      <c r="EV33" s="3"/>
      <c r="EX33" s="3"/>
      <c r="EY33" s="3"/>
      <c r="EZ33" s="3"/>
      <c r="FA33" s="3"/>
      <c r="FB33" s="3"/>
      <c r="FC33" s="3"/>
      <c r="FD33" s="3"/>
    </row>
    <row r="34" customFormat="false" ht="16.5" hidden="false" customHeight="true" outlineLevel="0" collapsed="false">
      <c r="B34" s="35" t="s">
        <v>93</v>
      </c>
      <c r="C34" s="35"/>
      <c r="D34" s="35"/>
      <c r="E34" s="35"/>
      <c r="F34" s="37" t="s">
        <v>94</v>
      </c>
      <c r="G34" s="37"/>
      <c r="H34" s="37"/>
      <c r="I34" s="37"/>
      <c r="J34" s="35" t="s">
        <v>93</v>
      </c>
      <c r="K34" s="35"/>
      <c r="L34" s="35"/>
      <c r="M34" s="35"/>
      <c r="N34" s="37" t="s">
        <v>94</v>
      </c>
      <c r="O34" s="37"/>
      <c r="P34" s="37"/>
      <c r="Q34" s="37"/>
      <c r="R34" s="35" t="s">
        <v>93</v>
      </c>
      <c r="S34" s="35"/>
      <c r="T34" s="35"/>
      <c r="U34" s="35"/>
      <c r="V34" s="37" t="s">
        <v>94</v>
      </c>
      <c r="W34" s="37"/>
      <c r="X34" s="37"/>
      <c r="Y34" s="37"/>
      <c r="Z34" s="35" t="s">
        <v>93</v>
      </c>
      <c r="AA34" s="35"/>
      <c r="AB34" s="35"/>
      <c r="AC34" s="35"/>
      <c r="AD34" s="37" t="s">
        <v>94</v>
      </c>
      <c r="AE34" s="37"/>
      <c r="AF34" s="37"/>
      <c r="AG34" s="37"/>
      <c r="AH34" s="35" t="s">
        <v>93</v>
      </c>
      <c r="AI34" s="35"/>
      <c r="AJ34" s="35"/>
      <c r="AK34" s="35"/>
      <c r="AL34" s="37" t="s">
        <v>94</v>
      </c>
      <c r="AM34" s="37"/>
      <c r="AN34" s="37"/>
      <c r="AO34" s="37"/>
      <c r="AP34" s="35" t="s">
        <v>93</v>
      </c>
      <c r="AQ34" s="35"/>
      <c r="AR34" s="35"/>
      <c r="AS34" s="35"/>
      <c r="AT34" s="37" t="s">
        <v>94</v>
      </c>
      <c r="AU34" s="37"/>
      <c r="AV34" s="37"/>
      <c r="AW34" s="37"/>
      <c r="AX34" s="35" t="s">
        <v>93</v>
      </c>
      <c r="AY34" s="35"/>
      <c r="AZ34" s="35"/>
      <c r="BA34" s="35"/>
      <c r="BB34" s="37" t="s">
        <v>94</v>
      </c>
      <c r="BC34" s="37"/>
      <c r="BD34" s="37"/>
      <c r="BE34" s="37"/>
      <c r="BF34" s="35" t="s">
        <v>93</v>
      </c>
      <c r="BG34" s="35"/>
      <c r="BH34" s="35"/>
      <c r="BI34" s="35"/>
      <c r="BJ34" s="37" t="s">
        <v>94</v>
      </c>
      <c r="BK34" s="37"/>
      <c r="BL34" s="37"/>
      <c r="BM34" s="37"/>
      <c r="BN34" s="35" t="s">
        <v>93</v>
      </c>
      <c r="BO34" s="35"/>
      <c r="BP34" s="35"/>
      <c r="BQ34" s="35"/>
      <c r="BR34" s="37" t="s">
        <v>94</v>
      </c>
      <c r="BS34" s="37"/>
      <c r="BT34" s="37"/>
      <c r="BU34" s="37"/>
      <c r="BV34" s="35" t="s">
        <v>93</v>
      </c>
      <c r="BW34" s="35"/>
      <c r="BX34" s="35"/>
      <c r="BY34" s="35"/>
      <c r="BZ34" s="37" t="s">
        <v>94</v>
      </c>
      <c r="CA34" s="37"/>
      <c r="CB34" s="37"/>
      <c r="CC34" s="37"/>
      <c r="CD34" s="35" t="s">
        <v>93</v>
      </c>
      <c r="CE34" s="35"/>
      <c r="CF34" s="35"/>
      <c r="CG34" s="35"/>
      <c r="CH34" s="37" t="s">
        <v>94</v>
      </c>
      <c r="CI34" s="37"/>
      <c r="CJ34" s="37"/>
      <c r="CK34" s="37"/>
      <c r="CL34" s="35" t="s">
        <v>93</v>
      </c>
      <c r="CM34" s="35"/>
      <c r="CN34" s="35"/>
      <c r="CO34" s="35"/>
      <c r="CP34" s="37" t="s">
        <v>94</v>
      </c>
      <c r="CQ34" s="37"/>
      <c r="CR34" s="37"/>
      <c r="CS34" s="37"/>
      <c r="CT34" s="35" t="s">
        <v>93</v>
      </c>
      <c r="CU34" s="35"/>
      <c r="CV34" s="35"/>
      <c r="CW34" s="35"/>
      <c r="CX34" s="37" t="s">
        <v>94</v>
      </c>
      <c r="CY34" s="37"/>
      <c r="CZ34" s="37"/>
      <c r="DA34" s="37"/>
      <c r="DB34" s="35" t="s">
        <v>93</v>
      </c>
      <c r="DC34" s="35"/>
      <c r="DD34" s="35"/>
      <c r="DE34" s="35"/>
      <c r="DF34" s="37" t="s">
        <v>94</v>
      </c>
      <c r="DG34" s="37"/>
      <c r="DH34" s="37"/>
      <c r="DI34" s="37"/>
      <c r="DJ34" s="35" t="s">
        <v>93</v>
      </c>
      <c r="DK34" s="35"/>
      <c r="DL34" s="35"/>
      <c r="DM34" s="35"/>
      <c r="DN34" s="37" t="s">
        <v>94</v>
      </c>
      <c r="DO34" s="37"/>
      <c r="DP34" s="37"/>
      <c r="DQ34" s="37"/>
      <c r="DR34" s="35" t="s">
        <v>93</v>
      </c>
      <c r="DS34" s="35"/>
      <c r="DT34" s="35"/>
      <c r="DU34" s="35"/>
      <c r="DV34" s="37" t="s">
        <v>94</v>
      </c>
      <c r="DW34" s="37"/>
      <c r="DX34" s="37"/>
      <c r="DY34" s="37"/>
      <c r="DZ34" s="35" t="s">
        <v>93</v>
      </c>
      <c r="EA34" s="35"/>
      <c r="EB34" s="35"/>
      <c r="EC34" s="35"/>
      <c r="ED34" s="37" t="s">
        <v>94</v>
      </c>
      <c r="EE34" s="37"/>
      <c r="EF34" s="37"/>
      <c r="EG34" s="37"/>
      <c r="EH34" s="35" t="s">
        <v>93</v>
      </c>
      <c r="EI34" s="35"/>
      <c r="EJ34" s="35"/>
      <c r="EK34" s="35"/>
      <c r="EL34" s="37" t="s">
        <v>94</v>
      </c>
      <c r="EM34" s="37"/>
      <c r="EN34" s="37"/>
      <c r="EO34" s="37"/>
      <c r="EP34" s="35" t="s">
        <v>93</v>
      </c>
      <c r="EQ34" s="35"/>
      <c r="ER34" s="35"/>
      <c r="ES34" s="35"/>
      <c r="ET34" s="37" t="s">
        <v>94</v>
      </c>
      <c r="EU34" s="37"/>
      <c r="EV34" s="37"/>
      <c r="EW34" s="37"/>
      <c r="EX34" s="35" t="s">
        <v>93</v>
      </c>
      <c r="EY34" s="35"/>
      <c r="EZ34" s="35"/>
      <c r="FA34" s="35"/>
      <c r="FB34" s="37" t="s">
        <v>94</v>
      </c>
      <c r="FC34" s="37"/>
      <c r="FD34" s="37"/>
      <c r="FE34" s="37"/>
    </row>
    <row r="35" customFormat="false" ht="15" hidden="false" customHeight="false" outlineLevel="0" collapsed="false">
      <c r="B35" s="23" t="s">
        <v>25</v>
      </c>
      <c r="C35" s="24" t="s">
        <v>26</v>
      </c>
      <c r="D35" s="24" t="s">
        <v>27</v>
      </c>
      <c r="E35" s="24" t="s">
        <v>28</v>
      </c>
      <c r="F35" s="24" t="s">
        <v>29</v>
      </c>
      <c r="G35" s="24" t="s">
        <v>30</v>
      </c>
      <c r="H35" s="25" t="s">
        <v>31</v>
      </c>
      <c r="J35" s="23" t="s">
        <v>25</v>
      </c>
      <c r="K35" s="24" t="s">
        <v>26</v>
      </c>
      <c r="L35" s="24" t="s">
        <v>27</v>
      </c>
      <c r="M35" s="24" t="s">
        <v>28</v>
      </c>
      <c r="N35" s="24" t="s">
        <v>29</v>
      </c>
      <c r="O35" s="24" t="s">
        <v>30</v>
      </c>
      <c r="P35" s="25" t="s">
        <v>31</v>
      </c>
      <c r="R35" s="23" t="s">
        <v>25</v>
      </c>
      <c r="S35" s="24" t="s">
        <v>26</v>
      </c>
      <c r="T35" s="24" t="s">
        <v>27</v>
      </c>
      <c r="U35" s="24" t="s">
        <v>28</v>
      </c>
      <c r="V35" s="24" t="s">
        <v>29</v>
      </c>
      <c r="W35" s="24" t="s">
        <v>30</v>
      </c>
      <c r="X35" s="25" t="s">
        <v>31</v>
      </c>
      <c r="Z35" s="23" t="s">
        <v>25</v>
      </c>
      <c r="AA35" s="24" t="s">
        <v>26</v>
      </c>
      <c r="AB35" s="24" t="s">
        <v>27</v>
      </c>
      <c r="AC35" s="24" t="s">
        <v>28</v>
      </c>
      <c r="AD35" s="24" t="s">
        <v>29</v>
      </c>
      <c r="AE35" s="24" t="s">
        <v>30</v>
      </c>
      <c r="AF35" s="25" t="s">
        <v>31</v>
      </c>
      <c r="AH35" s="23" t="s">
        <v>25</v>
      </c>
      <c r="AI35" s="24" t="s">
        <v>26</v>
      </c>
      <c r="AJ35" s="24" t="s">
        <v>27</v>
      </c>
      <c r="AK35" s="24" t="s">
        <v>28</v>
      </c>
      <c r="AL35" s="24" t="s">
        <v>29</v>
      </c>
      <c r="AM35" s="24" t="s">
        <v>30</v>
      </c>
      <c r="AN35" s="25" t="s">
        <v>31</v>
      </c>
      <c r="AP35" s="23" t="s">
        <v>25</v>
      </c>
      <c r="AQ35" s="24" t="s">
        <v>26</v>
      </c>
      <c r="AR35" s="24" t="s">
        <v>27</v>
      </c>
      <c r="AS35" s="24" t="s">
        <v>28</v>
      </c>
      <c r="AT35" s="24" t="s">
        <v>29</v>
      </c>
      <c r="AU35" s="24" t="s">
        <v>30</v>
      </c>
      <c r="AV35" s="25" t="s">
        <v>31</v>
      </c>
      <c r="AX35" s="23" t="s">
        <v>25</v>
      </c>
      <c r="AY35" s="24" t="s">
        <v>26</v>
      </c>
      <c r="AZ35" s="24" t="s">
        <v>27</v>
      </c>
      <c r="BA35" s="24" t="s">
        <v>28</v>
      </c>
      <c r="BB35" s="24" t="s">
        <v>29</v>
      </c>
      <c r="BC35" s="24" t="s">
        <v>30</v>
      </c>
      <c r="BD35" s="25" t="s">
        <v>31</v>
      </c>
      <c r="BF35" s="23" t="s">
        <v>25</v>
      </c>
      <c r="BG35" s="24" t="s">
        <v>26</v>
      </c>
      <c r="BH35" s="24" t="s">
        <v>27</v>
      </c>
      <c r="BI35" s="24" t="s">
        <v>28</v>
      </c>
      <c r="BJ35" s="24" t="s">
        <v>29</v>
      </c>
      <c r="BK35" s="24" t="s">
        <v>30</v>
      </c>
      <c r="BL35" s="25" t="s">
        <v>31</v>
      </c>
      <c r="BN35" s="23" t="s">
        <v>25</v>
      </c>
      <c r="BO35" s="24" t="s">
        <v>26</v>
      </c>
      <c r="BP35" s="24" t="s">
        <v>27</v>
      </c>
      <c r="BQ35" s="24" t="s">
        <v>28</v>
      </c>
      <c r="BR35" s="24" t="s">
        <v>29</v>
      </c>
      <c r="BS35" s="24" t="s">
        <v>30</v>
      </c>
      <c r="BT35" s="25" t="s">
        <v>31</v>
      </c>
      <c r="BV35" s="23" t="s">
        <v>25</v>
      </c>
      <c r="BW35" s="24" t="s">
        <v>26</v>
      </c>
      <c r="BX35" s="24" t="s">
        <v>27</v>
      </c>
      <c r="BY35" s="24" t="s">
        <v>28</v>
      </c>
      <c r="BZ35" s="24" t="s">
        <v>29</v>
      </c>
      <c r="CA35" s="24" t="s">
        <v>30</v>
      </c>
      <c r="CB35" s="25" t="s">
        <v>31</v>
      </c>
      <c r="CD35" s="23" t="s">
        <v>25</v>
      </c>
      <c r="CE35" s="24" t="s">
        <v>26</v>
      </c>
      <c r="CF35" s="24" t="s">
        <v>27</v>
      </c>
      <c r="CG35" s="24" t="s">
        <v>28</v>
      </c>
      <c r="CH35" s="24" t="s">
        <v>29</v>
      </c>
      <c r="CI35" s="24" t="s">
        <v>30</v>
      </c>
      <c r="CJ35" s="25" t="s">
        <v>31</v>
      </c>
      <c r="CL35" s="23" t="s">
        <v>25</v>
      </c>
      <c r="CM35" s="24" t="s">
        <v>26</v>
      </c>
      <c r="CN35" s="24" t="s">
        <v>27</v>
      </c>
      <c r="CO35" s="24" t="s">
        <v>28</v>
      </c>
      <c r="CP35" s="24" t="s">
        <v>29</v>
      </c>
      <c r="CQ35" s="24" t="s">
        <v>30</v>
      </c>
      <c r="CR35" s="25" t="s">
        <v>31</v>
      </c>
      <c r="CT35" s="23" t="s">
        <v>25</v>
      </c>
      <c r="CU35" s="24" t="s">
        <v>26</v>
      </c>
      <c r="CV35" s="24" t="s">
        <v>27</v>
      </c>
      <c r="CW35" s="24" t="s">
        <v>28</v>
      </c>
      <c r="CX35" s="24" t="s">
        <v>29</v>
      </c>
      <c r="CY35" s="24" t="s">
        <v>30</v>
      </c>
      <c r="CZ35" s="25" t="s">
        <v>31</v>
      </c>
      <c r="DB35" s="23" t="s">
        <v>25</v>
      </c>
      <c r="DC35" s="24" t="s">
        <v>26</v>
      </c>
      <c r="DD35" s="24" t="s">
        <v>27</v>
      </c>
      <c r="DE35" s="24" t="s">
        <v>28</v>
      </c>
      <c r="DF35" s="24" t="s">
        <v>29</v>
      </c>
      <c r="DG35" s="24" t="s">
        <v>30</v>
      </c>
      <c r="DH35" s="25" t="s">
        <v>31</v>
      </c>
      <c r="DJ35" s="23" t="s">
        <v>25</v>
      </c>
      <c r="DK35" s="24" t="s">
        <v>26</v>
      </c>
      <c r="DL35" s="24" t="s">
        <v>27</v>
      </c>
      <c r="DM35" s="24" t="s">
        <v>28</v>
      </c>
      <c r="DN35" s="24" t="s">
        <v>29</v>
      </c>
      <c r="DO35" s="24" t="s">
        <v>30</v>
      </c>
      <c r="DP35" s="25" t="s">
        <v>31</v>
      </c>
      <c r="DR35" s="23" t="s">
        <v>25</v>
      </c>
      <c r="DS35" s="24" t="s">
        <v>26</v>
      </c>
      <c r="DT35" s="24" t="s">
        <v>27</v>
      </c>
      <c r="DU35" s="24" t="s">
        <v>28</v>
      </c>
      <c r="DV35" s="24" t="s">
        <v>29</v>
      </c>
      <c r="DW35" s="24" t="s">
        <v>30</v>
      </c>
      <c r="DX35" s="25" t="s">
        <v>31</v>
      </c>
      <c r="DZ35" s="23" t="s">
        <v>25</v>
      </c>
      <c r="EA35" s="24" t="s">
        <v>26</v>
      </c>
      <c r="EB35" s="24" t="s">
        <v>27</v>
      </c>
      <c r="EC35" s="24" t="s">
        <v>28</v>
      </c>
      <c r="ED35" s="24" t="s">
        <v>29</v>
      </c>
      <c r="EE35" s="24" t="s">
        <v>30</v>
      </c>
      <c r="EF35" s="25" t="s">
        <v>31</v>
      </c>
      <c r="EH35" s="23" t="s">
        <v>25</v>
      </c>
      <c r="EI35" s="24" t="s">
        <v>26</v>
      </c>
      <c r="EJ35" s="24" t="s">
        <v>27</v>
      </c>
      <c r="EK35" s="24" t="s">
        <v>28</v>
      </c>
      <c r="EL35" s="24" t="s">
        <v>29</v>
      </c>
      <c r="EM35" s="24" t="s">
        <v>30</v>
      </c>
      <c r="EN35" s="25" t="s">
        <v>31</v>
      </c>
      <c r="EP35" s="23" t="s">
        <v>25</v>
      </c>
      <c r="EQ35" s="24" t="s">
        <v>26</v>
      </c>
      <c r="ER35" s="24" t="s">
        <v>27</v>
      </c>
      <c r="ES35" s="24" t="s">
        <v>28</v>
      </c>
      <c r="ET35" s="24" t="s">
        <v>29</v>
      </c>
      <c r="EU35" s="24" t="s">
        <v>30</v>
      </c>
      <c r="EV35" s="25" t="s">
        <v>31</v>
      </c>
      <c r="EX35" s="23" t="s">
        <v>25</v>
      </c>
      <c r="EY35" s="24" t="s">
        <v>26</v>
      </c>
      <c r="EZ35" s="24" t="s">
        <v>27</v>
      </c>
      <c r="FA35" s="24" t="s">
        <v>28</v>
      </c>
      <c r="FB35" s="24" t="s">
        <v>29</v>
      </c>
      <c r="FC35" s="24" t="s">
        <v>30</v>
      </c>
      <c r="FD35" s="25" t="s">
        <v>31</v>
      </c>
    </row>
    <row r="36" customFormat="false" ht="15" hidden="false" customHeight="false" outlineLevel="0" collapsed="false">
      <c r="B36" s="38" t="str">
        <f aca="false">IF(B32="Correspondence Address 5",IF(B56="","",B56),IF(B32="Correspondence Address 4",IF(B52="","",B52),IF(B32="Correspondence Address 3",IF(B48="","",B48),IF(B32="Correspondence Address 2",IF(B44="","",B44),IF(B32="Correspondence Address 1",IF(B40="","",B40),IF(B32="Property Address",IF(B29="","",B29)))))))</f>
        <v/>
      </c>
      <c r="C36" s="38" t="n">
        <f aca="false">IF(B32="Correspondence Address 5",IF(C56="","",C56),IF(B32="Correspondence Address 4",IF(C52="","",C52),IF(B32="Correspondence Address 3",IF(C48="","",C48),IF(B32="Correspondence Address 2",IF(C44="","",C44),IF(B32="Correspondence Address 1",IF(C40="","",C40),IF(B32="Property Address",IF(C29="","",C29)))))))</f>
        <v>52</v>
      </c>
      <c r="D36" s="38" t="str">
        <f aca="false">IF(B32="Correspondence Address 5",IF(D56="","",D56),IF(B32="Correspondence Address 4",IF(D52="","",D52),IF(B32="Correspondence Address 3",IF(D48="","",D48),IF(B32="Correspondence Address 2",IF(D44="","",D44),IF(B32="Correspondence Address 1",IF(D40="","",D40),IF(B32="Property Address",IF(D29="","",D29)))))))</f>
        <v>The Chase</v>
      </c>
      <c r="E36" s="38" t="str">
        <f aca="false">IF(B32="Correspondence Address 5",IF(E56="","",E56),IF(B32="Correspondence Address 4",IF(E52="","",E52),IF(B32="Correspondence Address 3",IF(E48="","",E48),IF(B32="Correspondence Address 2",IF(E44="","",E44),IF(B32="Correspondence Address 1",IF(E40="","",E40),IF(B32="Property Address",IF(E29="","",E29)))))))</f>
        <v/>
      </c>
      <c r="F36" s="38" t="str">
        <f aca="false">IF(B32="Correspondence Address 5",IF(F56="","",F56),IF(B32="Correspondence Address 4",IF(F52="","",F52),IF(B32="Correspondence Address 3",IF(F48="","",F48),IF(B32="Correspondence Address 2",IF(F44="","",F44),IF(B32="Correspondence Address 1",IF(F40="","",F40),IF(B32="Property Address",IF(F29="","",F29)))))))</f>
        <v/>
      </c>
      <c r="G36" s="38" t="str">
        <f aca="false">IF(B32="Correspondence Address 5",IF(G56="","",G56),IF(B32="Correspondence Address 4",IF(G52="","",G52),IF(B32="Correspondence Address 3",IF(G48="","",G48),IF(B32="Correspondence Address 2",IF(G44="","",G44),IF(B32="Correspondence Address 1",IF(G40="","",G40),IF(B32="Property Address",IF(G29="","",G29)))))))</f>
        <v>London</v>
      </c>
      <c r="H36" s="38" t="str">
        <f aca="false">IF(B32="Correspondence Address 5",IF(H56="","",H56),IF(B32="Correspondence Address 4",IF(H52="","",H52),IF(B32="Correspondence Address 3",IF(H48="","",H48),IF(B32="Correspondence Address 2",IF(H44="","",H44),IF(B32="Correspondence Address 1",IF(H40="","",H40),IF(B32="Property Address",IF(H29="","",H29)))))))</f>
        <v>SW4 0NH</v>
      </c>
      <c r="J36" s="38" t="str">
        <f aca="false">IF(J32="Correspondence Address 5",IF(J56="","",J56),IF(J32="Correspondence Address 4",IF(J52="","",J52),IF(J32="Correspondence Address 3",IF(J48="","",J48),IF(J32="Correspondence Address 2",IF(J44="","",J44),IF(J32="Correspondence Address 1",IF(J40="","",J40),IF(J32="Property Address",IF(J29="","",J29)))))))</f>
        <v>C/o Pastor Real Estate</v>
      </c>
      <c r="K36" s="38" t="n">
        <f aca="false">IF(J32="Correspondence Address 5",IF(K56="","",K56),IF(J32="Correspondence Address 4",IF(K52="","",K52),IF(J32="Correspondence Address 3",IF(K48="","",K48),IF(J32="Correspondence Address 2",IF(K44="","",K44),IF(J32="Correspondence Address 1",IF(K40="","",K40),IF(J32="Property Address",IF(K29="","",K29)))))))</f>
        <v>48</v>
      </c>
      <c r="L36" s="38" t="str">
        <f aca="false">IF(J32="Correspondence Address 5",IF(L56="","",L56),IF(J32="Correspondence Address 4",IF(L52="","",L52),IF(J32="Correspondence Address 3",IF(L48="","",L48),IF(J32="Correspondence Address 2",IF(L44="","",L44),IF(J32="Correspondence Address 1",IF(L40="","",L40),IF(J32="Property Address",IF(L29="","",L29)))))))</f>
        <v>Curzon Street</v>
      </c>
      <c r="M36" s="38" t="str">
        <f aca="false">IF(J32="Correspondence Address 5",IF(M56="","",M56),IF(J32="Correspondence Address 4",IF(M52="","",M52),IF(J32="Correspondence Address 3",IF(M48="","",M48),IF(J32="Correspondence Address 2",IF(M44="","",M44),IF(J32="Correspondence Address 1",IF(M40="","",M40),IF(J32="Property Address",IF(M29="","",M29)))))))</f>
        <v/>
      </c>
      <c r="N36" s="38" t="str">
        <f aca="false">IF(J32="Correspondence Address 5",IF(N56="","",N56),IF(J32="Correspondence Address 4",IF(N52="","",N52),IF(J32="Correspondence Address 3",IF(N48="","",N48),IF(J32="Correspondence Address 2",IF(N44="","",N44),IF(J32="Correspondence Address 1",IF(N40="","",N40),IF(J32="Property Address",IF(N29="","",N29)))))))</f>
        <v/>
      </c>
      <c r="O36" s="38" t="str">
        <f aca="false">IF(J32="Correspondence Address 5",IF(O56="","",O56),IF(J32="Correspondence Address 4",IF(O52="","",O52),IF(J32="Correspondence Address 3",IF(O48="","",O48),IF(J32="Correspondence Address 2",IF(O44="","",O44),IF(J32="Correspondence Address 1",IF(O40="","",O40),IF(J32="Property Address",IF(O29="","",O29)))))))</f>
        <v>London</v>
      </c>
      <c r="P36" s="38" t="str">
        <f aca="false">IF(J32="Correspondence Address 5",IF(P56="","",P56),IF(J32="Correspondence Address 4",IF(P52="","",P52),IF(J32="Correspondence Address 3",IF(P48="","",P48),IF(J32="Correspondence Address 2",IF(P44="","",P44),IF(J32="Correspondence Address 1",IF(P40="","",P40),IF(J32="Property Address",IF(P29="","",P29)))))))</f>
        <v>W1J 7UL</v>
      </c>
      <c r="R36" s="38" t="str">
        <f aca="false">IF(R32="Correspondence Address 5",IF(R56="","",R56),IF(R32="Correspondence Address 4",IF(R52="","",R52),IF(R32="Correspondence Address 3",IF(R48="","",R48),IF(R32="Correspondence Address 2",IF(R44="","",R44),IF(R32="Correspondence Address 1",IF(R40="","",R40),IF(R32="Property Address",IF(R29="","",R29)))))))</f>
        <v/>
      </c>
      <c r="S36" s="38" t="n">
        <f aca="false">IF(R32="Correspondence Address 5",IF(S56="","",S56),IF(R32="Correspondence Address 4",IF(S52="","",S52),IF(R32="Correspondence Address 3",IF(S48="","",S48),IF(R32="Correspondence Address 2",IF(S44="","",S44),IF(R32="Correspondence Address 1",IF(S40="","",S40),IF(R32="Property Address",IF(S29="","",S29)))))))</f>
        <v>52</v>
      </c>
      <c r="T36" s="38" t="str">
        <f aca="false">IF(R32="Correspondence Address 5",IF(T56="","",T56),IF(R32="Correspondence Address 4",IF(T52="","",T52),IF(R32="Correspondence Address 3",IF(T48="","",T48),IF(R32="Correspondence Address 2",IF(T44="","",T44),IF(R32="Correspondence Address 1",IF(T40="","",T40),IF(R32="Property Address",IF(T29="","",T29)))))))</f>
        <v>The Chase</v>
      </c>
      <c r="U36" s="38" t="str">
        <f aca="false">IF(R32="Correspondence Address 5",IF(U56="","",U56),IF(R32="Correspondence Address 4",IF(U52="","",U52),IF(R32="Correspondence Address 3",IF(U48="","",U48),IF(R32="Correspondence Address 2",IF(U44="","",U44),IF(R32="Correspondence Address 1",IF(U40="","",U40),IF(R32="Property Address",IF(U29="","",U29)))))))</f>
        <v/>
      </c>
      <c r="V36" s="38" t="str">
        <f aca="false">IF(R32="Correspondence Address 5",IF(V56="","",V56),IF(R32="Correspondence Address 4",IF(V52="","",V52),IF(R32="Correspondence Address 3",IF(V48="","",V48),IF(R32="Correspondence Address 2",IF(V44="","",V44),IF(R32="Correspondence Address 1",IF(V40="","",V40),IF(R32="Property Address",IF(V29="","",V29)))))))</f>
        <v/>
      </c>
      <c r="W36" s="38" t="str">
        <f aca="false">IF(R32="Correspondence Address 5",IF(W56="","",W56),IF(R32="Correspondence Address 4",IF(W52="","",W52),IF(R32="Correspondence Address 3",IF(W48="","",W48),IF(R32="Correspondence Address 2",IF(W44="","",W44),IF(R32="Correspondence Address 1",IF(W40="","",W40),IF(R32="Property Address",IF(W29="","",W29)))))))</f>
        <v>London</v>
      </c>
      <c r="X36" s="38" t="str">
        <f aca="false">IF(R32="Correspondence Address 5",IF(X56="","",X56),IF(R32="Correspondence Address 4",IF(X52="","",X52),IF(R32="Correspondence Address 3",IF(X48="","",X48),IF(R32="Correspondence Address 2",IF(X44="","",X44),IF(R32="Correspondence Address 1",IF(X40="","",X40),IF(R32="Property Address",IF(X29="","",X29)))))))</f>
        <v>SW4 0NH</v>
      </c>
      <c r="Z36" s="38" t="str">
        <f aca="false">IF(Z32="Correspondence Address 5",IF(Z56="","",Z56),IF(Z32="Correspondence Address 4",IF(Z52="","",Z52),IF(Z32="Correspondence Address 3",IF(Z48="","",Z48),IF(Z32="Correspondence Address 2",IF(Z44="","",Z44),IF(Z32="Correspondence Address 1",IF(Z40="","",Z40),IF(Z32="Property Address",IF(Z29="","",Z29)))))))</f>
        <v>Raised Ground Floor Flat</v>
      </c>
      <c r="AA36" s="38" t="n">
        <f aca="false">IF(Z32="Correspondence Address 5",IF(AA56="","",AA56),IF(Z32="Correspondence Address 4",IF(AA52="","",AA52),IF(Z32="Correspondence Address 3",IF(AA48="","",AA48),IF(Z32="Correspondence Address 2",IF(AA44="","",AA44),IF(Z32="Correspondence Address 1",IF(AA40="","",AA40),IF(Z32="Property Address",IF(AA29="","",AA29)))))))</f>
        <v>56</v>
      </c>
      <c r="AB36" s="38" t="str">
        <f aca="false">IF(Z32="Correspondence Address 5",IF(AB56="","",AB56),IF(Z32="Correspondence Address 4",IF(AB52="","",AB52),IF(Z32="Correspondence Address 3",IF(AB48="","",AB48),IF(Z32="Correspondence Address 2",IF(AB44="","",AB44),IF(Z32="Correspondence Address 1",IF(AB40="","",AB40),IF(Z32="Property Address",IF(AB29="","",AB29)))))))</f>
        <v>The Chase</v>
      </c>
      <c r="AC36" s="38" t="str">
        <f aca="false">IF(Z32="Correspondence Address 5",IF(AC56="","",AC56),IF(Z32="Correspondence Address 4",IF(AC52="","",AC52),IF(Z32="Correspondence Address 3",IF(AC48="","",AC48),IF(Z32="Correspondence Address 2",IF(AC44="","",AC44),IF(Z32="Correspondence Address 1",IF(AC40="","",AC40),IF(Z32="Property Address",IF(AC29="","",AC29)))))))</f>
        <v/>
      </c>
      <c r="AD36" s="38" t="str">
        <f aca="false">IF(Z32="Correspondence Address 5",IF(AD56="","",AD56),IF(Z32="Correspondence Address 4",IF(AD52="","",AD52),IF(Z32="Correspondence Address 3",IF(AD48="","",AD48),IF(Z32="Correspondence Address 2",IF(AD44="","",AD44),IF(Z32="Correspondence Address 1",IF(AD40="","",AD40),IF(Z32="Property Address",IF(AD29="","",AD29)))))))</f>
        <v/>
      </c>
      <c r="AE36" s="38" t="str">
        <f aca="false">IF(Z32="Correspondence Address 5",IF(AE56="","",AE56),IF(Z32="Correspondence Address 4",IF(AE52="","",AE52),IF(Z32="Correspondence Address 3",IF(AE48="","",AE48),IF(Z32="Correspondence Address 2",IF(AE44="","",AE44),IF(Z32="Correspondence Address 1",IF(AE40="","",AE40),IF(Z32="Property Address",IF(AE29="","",AE29)))))))</f>
        <v>London</v>
      </c>
      <c r="AF36" s="38" t="str">
        <f aca="false">IF(Z32="Correspondence Address 5",IF(AF56="","",AF56),IF(Z32="Correspondence Address 4",IF(AF52="","",AF52),IF(Z32="Correspondence Address 3",IF(AF48="","",AF48),IF(Z32="Correspondence Address 2",IF(AF44="","",AF44),IF(Z32="Correspondence Address 1",IF(AF40="","",AF40),IF(Z32="Property Address",IF(AF29="","",AF29)))))))</f>
        <v>SW4 0NH</v>
      </c>
      <c r="AH36" s="38" t="str">
        <f aca="false">IF(AH32="Correspondence Address 5",IF(AH56="","",AH56),IF(AH32="Correspondence Address 4",IF(AH52="","",AH52),IF(AH32="Correspondence Address 3",IF(AH48="","",AH48),IF(AH32="Correspondence Address 2",IF(AH44="","",AH44),IF(AH32="Correspondence Address 1",IF(AH40="","",AH40),IF(AH32="Property Address",IF(AH29="","",AH29)))))))</f>
        <v/>
      </c>
      <c r="AI36" s="38" t="str">
        <f aca="false">IF(AH32="Correspondence Address 5",IF(AI56="","",AI56),IF(AH32="Correspondence Address 4",IF(AI52="","",AI52),IF(AH32="Correspondence Address 3",IF(AI48="","",AI48),IF(AH32="Correspondence Address 2",IF(AI44="","",AI44),IF(AH32="Correspondence Address 1",IF(AI40="","",AI40),IF(AH32="Property Address",IF(AI29="","",AI29)))))))</f>
        <v>25A</v>
      </c>
      <c r="AJ36" s="38" t="str">
        <f aca="false">IF(AH32="Correspondence Address 5",IF(AJ56="","",AJ56),IF(AH32="Correspondence Address 4",IF(AJ52="","",AJ52),IF(AH32="Correspondence Address 3",IF(AJ48="","",AJ48),IF(AH32="Correspondence Address 2",IF(AJ44="","",AJ44),IF(AH32="Correspondence Address 1",IF(AJ40="","",AJ40),IF(AH32="Property Address",IF(AJ29="","",AJ29)))))))</f>
        <v>Wargrave Road</v>
      </c>
      <c r="AK36" s="38" t="str">
        <f aca="false">IF(AH32="Correspondence Address 5",IF(AK56="","",AK56),IF(AH32="Correspondence Address 4",IF(AK52="","",AK52),IF(AH32="Correspondence Address 3",IF(AK48="","",AK48),IF(AH32="Correspondence Address 2",IF(AK44="","",AK44),IF(AH32="Correspondence Address 1",IF(AK40="","",AK40),IF(AH32="Property Address",IF(AK29="","",AK29)))))))</f>
        <v>Twyford</v>
      </c>
      <c r="AL36" s="38" t="str">
        <f aca="false">IF(AH32="Correspondence Address 5",IF(AL56="","",AL56),IF(AH32="Correspondence Address 4",IF(AL52="","",AL52),IF(AH32="Correspondence Address 3",IF(AL48="","",AL48),IF(AH32="Correspondence Address 2",IF(AL44="","",AL44),IF(AH32="Correspondence Address 1",IF(AL40="","",AL40),IF(AH32="Property Address",IF(AL29="","",AL29)))))))</f>
        <v>Reading</v>
      </c>
      <c r="AM36" s="38" t="str">
        <f aca="false">IF(AH32="Correspondence Address 5",IF(AM56="","",AM56),IF(AH32="Correspondence Address 4",IF(AM52="","",AM52),IF(AH32="Correspondence Address 3",IF(AM48="","",AM48),IF(AH32="Correspondence Address 2",IF(AM44="","",AM44),IF(AH32="Correspondence Address 1",IF(AM40="","",AM40),IF(AH32="Property Address",IF(AM29="","",AM29)))))))</f>
        <v/>
      </c>
      <c r="AN36" s="38" t="str">
        <f aca="false">IF(AH32="Correspondence Address 5",IF(AN56="","",AN56),IF(AH32="Correspondence Address 4",IF(AN52="","",AN52),IF(AH32="Correspondence Address 3",IF(AN48="","",AN48),IF(AH32="Correspondence Address 2",IF(AN44="","",AN44),IF(AH32="Correspondence Address 1",IF(AN40="","",AN40),IF(AH32="Property Address",IF(AN29="","",AN29)))))))</f>
        <v>RG10 9NY</v>
      </c>
      <c r="AP36" s="38" t="str">
        <f aca="false">IF(AP32="Correspondence Address 5",IF(AP56="","",AP56),IF(AP32="Correspondence Address 4",IF(AP52="","",AP52),IF(AP32="Correspondence Address 3",IF(AP48="","",AP48),IF(AP32="Correspondence Address 2",IF(AP44="","",AP44),IF(AP32="Correspondence Address 1",IF(AP40="","",AP40),IF(AP32="Property Address",IF(AP29="","",AP29)))))))</f>
        <v/>
      </c>
      <c r="AQ36" s="38" t="n">
        <f aca="false">IF(AP32="Correspondence Address 5",IF(AQ56="","",AQ56),IF(AP32="Correspondence Address 4",IF(AQ52="","",AQ52),IF(AP32="Correspondence Address 3",IF(AQ48="","",AQ48),IF(AP32="Correspondence Address 2",IF(AQ44="","",AQ44),IF(AP32="Correspondence Address 1",IF(AQ40="","",AQ40),IF(AP32="Property Address",IF(AQ29="","",AQ29)))))))</f>
        <v>68</v>
      </c>
      <c r="AR36" s="38" t="str">
        <f aca="false">IF(AP32="Correspondence Address 5",IF(AR56="","",AR56),IF(AP32="Correspondence Address 4",IF(AR52="","",AR52),IF(AP32="Correspondence Address 3",IF(AR48="","",AR48),IF(AP32="Correspondence Address 2",IF(AR44="","",AR44),IF(AP32="Correspondence Address 1",IF(AR40="","",AR40),IF(AP32="Property Address",IF(AR29="","",AR29)))))))</f>
        <v>Thirsk Road</v>
      </c>
      <c r="AS36" s="38" t="str">
        <f aca="false">IF(AP32="Correspondence Address 5",IF(AS56="","",AS56),IF(AP32="Correspondence Address 4",IF(AS52="","",AS52),IF(AP32="Correspondence Address 3",IF(AS48="","",AS48),IF(AP32="Correspondence Address 2",IF(AS44="","",AS44),IF(AP32="Correspondence Address 1",IF(AS40="","",AS40),IF(AP32="Property Address",IF(AS29="","",AS29)))))))</f>
        <v/>
      </c>
      <c r="AT36" s="38" t="str">
        <f aca="false">IF(AP32="Correspondence Address 5",IF(AT56="","",AT56),IF(AP32="Correspondence Address 4",IF(AT52="","",AT52),IF(AP32="Correspondence Address 3",IF(AT48="","",AT48),IF(AP32="Correspondence Address 2",IF(AT44="","",AT44),IF(AP32="Correspondence Address 1",IF(AT40="","",AT40),IF(AP32="Property Address",IF(AT29="","",AT29)))))))</f>
        <v/>
      </c>
      <c r="AU36" s="38" t="str">
        <f aca="false">IF(AP32="Correspondence Address 5",IF(AU56="","",AU56),IF(AP32="Correspondence Address 4",IF(AU52="","",AU52),IF(AP32="Correspondence Address 3",IF(AU48="","",AU48),IF(AP32="Correspondence Address 2",IF(AU44="","",AU44),IF(AP32="Correspondence Address 1",IF(AU40="","",AU40),IF(AP32="Property Address",IF(AU29="","",AU29)))))))</f>
        <v>London</v>
      </c>
      <c r="AV36" s="38" t="str">
        <f aca="false">IF(AP32="Correspondence Address 5",IF(AV56="","",AV56),IF(AP32="Correspondence Address 4",IF(AV52="","",AV52),IF(AP32="Correspondence Address 3",IF(AV48="","",AV48),IF(AP32="Correspondence Address 2",IF(AV44="","",AV44),IF(AP32="Correspondence Address 1",IF(AV40="","",AV40),IF(AP32="Property Address",IF(AV29="","",AV29)))))))</f>
        <v>SW11 5SX</v>
      </c>
      <c r="AX36" s="38" t="str">
        <f aca="false">IF(AX32="Correspondence Address 5",IF(AX56="","",AX56),IF(AX32="Correspondence Address 4",IF(AX52="","",AX52),IF(AX32="Correspondence Address 3",IF(AX48="","",AX48),IF(AX32="Correspondence Address 2",IF(AX44="","",AX44),IF(AX32="Correspondence Address 1",IF(AX40="","",AX40),IF(AX32="Property Address",IF(AX29="","",AX29)))))))</f>
        <v/>
      </c>
      <c r="AY36" s="38" t="str">
        <f aca="false">IF(AX32="Correspondence Address 5",IF(AY56="","",AY56),IF(AX32="Correspondence Address 4",IF(AY52="","",AY52),IF(AX32="Correspondence Address 3",IF(AY48="","",AY48),IF(AX32="Correspondence Address 2",IF(AY44="","",AY44),IF(AX32="Correspondence Address 1",IF(AY40="","",AY40),IF(AX32="Property Address",IF(AY29="","",AY29)))))))</f>
        <v/>
      </c>
      <c r="AZ36" s="38" t="str">
        <f aca="false">IF(AX32="Correspondence Address 5",IF(AZ56="","",AZ56),IF(AX32="Correspondence Address 4",IF(AZ52="","",AZ52),IF(AX32="Correspondence Address 3",IF(AZ48="","",AZ48),IF(AX32="Correspondence Address 2",IF(AZ44="","",AZ44),IF(AX32="Correspondence Address 1",IF(AZ40="","",AZ40),IF(AX32="Property Address",IF(AZ29="","",AZ29)))))))</f>
        <v/>
      </c>
      <c r="BA36" s="38" t="str">
        <f aca="false">IF(AX32="Correspondence Address 5",IF(BA56="","",BA56),IF(AX32="Correspondence Address 4",IF(BA52="","",BA52),IF(AX32="Correspondence Address 3",IF(BA48="","",BA48),IF(AX32="Correspondence Address 2",IF(BA44="","",BA44),IF(AX32="Correspondence Address 1",IF(BA40="","",BA40),IF(AX32="Property Address",IF(BA29="","",BA29)))))))</f>
        <v/>
      </c>
      <c r="BB36" s="38" t="str">
        <f aca="false">IF(AX32="Correspondence Address 5",IF(BB56="","",BB56),IF(AX32="Correspondence Address 4",IF(BB52="","",BB52),IF(AX32="Correspondence Address 3",IF(BB48="","",BB48),IF(AX32="Correspondence Address 2",IF(BB44="","",BB44),IF(AX32="Correspondence Address 1",IF(BB40="","",BB40),IF(AX32="Property Address",IF(BB29="","",BB29)))))))</f>
        <v/>
      </c>
      <c r="BC36" s="38" t="str">
        <f aca="false">IF(AX32="Correspondence Address 5",IF(BC56="","",BC56),IF(AX32="Correspondence Address 4",IF(BC52="","",BC52),IF(AX32="Correspondence Address 3",IF(BC48="","",BC48),IF(AX32="Correspondence Address 2",IF(BC44="","",BC44),IF(AX32="Correspondence Address 1",IF(BC40="","",BC40),IF(AX32="Property Address",IF(BC29="","",BC29)))))))</f>
        <v/>
      </c>
      <c r="BD36" s="38" t="str">
        <f aca="false">IF(AX32="Correspondence Address 5",IF(BD56="","",BD56),IF(AX32="Correspondence Address 4",IF(BD52="","",BD52),IF(AX32="Correspondence Address 3",IF(BD48="","",BD48),IF(AX32="Correspondence Address 2",IF(BD44="","",BD44),IF(AX32="Correspondence Address 1",IF(BD40="","",BD40),IF(AX32="Property Address",IF(BD29="","",BD29)))))))</f>
        <v/>
      </c>
      <c r="BF36" s="38" t="str">
        <f aca="false">IF(BF32="Correspondence Address 5",IF(BF56="","",BF56),IF(BF32="Correspondence Address 4",IF(BF52="","",BF52),IF(BF32="Correspondence Address 3",IF(BF48="","",BF48),IF(BF32="Correspondence Address 2",IF(BF44="","",BF44),IF(BF32="Correspondence Address 1",IF(BF40="","",BF40),IF(BF32="Property Address",IF(BF29="","",BF29)))))))</f>
        <v/>
      </c>
      <c r="BG36" s="38" t="str">
        <f aca="false">IF(BF32="Correspondence Address 5",IF(BG56="","",BG56),IF(BF32="Correspondence Address 4",IF(BG52="","",BG52),IF(BF32="Correspondence Address 3",IF(BG48="","",BG48),IF(BF32="Correspondence Address 2",IF(BG44="","",BG44),IF(BF32="Correspondence Address 1",IF(BG40="","",BG40),IF(BF32="Property Address",IF(BG29="","",BG29)))))))</f>
        <v/>
      </c>
      <c r="BH36" s="38" t="str">
        <f aca="false">IF(BF32="Correspondence Address 5",IF(BH56="","",BH56),IF(BF32="Correspondence Address 4",IF(BH52="","",BH52),IF(BF32="Correspondence Address 3",IF(BH48="","",BH48),IF(BF32="Correspondence Address 2",IF(BH44="","",BH44),IF(BF32="Correspondence Address 1",IF(BH40="","",BH40),IF(BF32="Property Address",IF(BH29="","",BH29)))))))</f>
        <v/>
      </c>
      <c r="BI36" s="38" t="str">
        <f aca="false">IF(BF32="Correspondence Address 5",IF(BI56="","",BI56),IF(BF32="Correspondence Address 4",IF(BI52="","",BI52),IF(BF32="Correspondence Address 3",IF(BI48="","",BI48),IF(BF32="Correspondence Address 2",IF(BI44="","",BI44),IF(BF32="Correspondence Address 1",IF(BI40="","",BI40),IF(BF32="Property Address",IF(BI29="","",BI29)))))))</f>
        <v/>
      </c>
      <c r="BJ36" s="38" t="str">
        <f aca="false">IF(BF32="Correspondence Address 5",IF(BJ56="","",BJ56),IF(BF32="Correspondence Address 4",IF(BJ52="","",BJ52),IF(BF32="Correspondence Address 3",IF(BJ48="","",BJ48),IF(BF32="Correspondence Address 2",IF(BJ44="","",BJ44),IF(BF32="Correspondence Address 1",IF(BJ40="","",BJ40),IF(BF32="Property Address",IF(BJ29="","",BJ29)))))))</f>
        <v/>
      </c>
      <c r="BK36" s="38" t="str">
        <f aca="false">IF(BF32="Correspondence Address 5",IF(BK56="","",BK56),IF(BF32="Correspondence Address 4",IF(BK52="","",BK52),IF(BF32="Correspondence Address 3",IF(BK48="","",BK48),IF(BF32="Correspondence Address 2",IF(BK44="","",BK44),IF(BF32="Correspondence Address 1",IF(BK40="","",BK40),IF(BF32="Property Address",IF(BK29="","",BK29)))))))</f>
        <v/>
      </c>
      <c r="BL36" s="38" t="str">
        <f aca="false">IF(BF32="Correspondence Address 5",IF(BL56="","",BL56),IF(BF32="Correspondence Address 4",IF(BL52="","",BL52),IF(BF32="Correspondence Address 3",IF(BL48="","",BL48),IF(BF32="Correspondence Address 2",IF(BL44="","",BL44),IF(BF32="Correspondence Address 1",IF(BL40="","",BL40),IF(BF32="Property Address",IF(BL29="","",BL29)))))))</f>
        <v/>
      </c>
      <c r="BN36" s="38" t="str">
        <f aca="false">IF(BN32="Correspondence Address 5",IF(BN56="","",BN56),IF(BN32="Correspondence Address 4",IF(BN52="","",BN52),IF(BN32="Correspondence Address 3",IF(BN48="","",BN48),IF(BN32="Correspondence Address 2",IF(BN44="","",BN44),IF(BN32="Correspondence Address 1",IF(BN40="","",BN40),IF(BN32="Property Address",IF(BN29="","",BN29)))))))</f>
        <v/>
      </c>
      <c r="BO36" s="38" t="str">
        <f aca="false">IF(BN32="Correspondence Address 5",IF(BO56="","",BO56),IF(BN32="Correspondence Address 4",IF(BO52="","",BO52),IF(BN32="Correspondence Address 3",IF(BO48="","",BO48),IF(BN32="Correspondence Address 2",IF(BO44="","",BO44),IF(BN32="Correspondence Address 1",IF(BO40="","",BO40),IF(BN32="Property Address",IF(BO29="","",BO29)))))))</f>
        <v/>
      </c>
      <c r="BP36" s="38" t="str">
        <f aca="false">IF(BN32="Correspondence Address 5",IF(BP56="","",BP56),IF(BN32="Correspondence Address 4",IF(BP52="","",BP52),IF(BN32="Correspondence Address 3",IF(BP48="","",BP48),IF(BN32="Correspondence Address 2",IF(BP44="","",BP44),IF(BN32="Correspondence Address 1",IF(BP40="","",BP40),IF(BN32="Property Address",IF(BP29="","",BP29)))))))</f>
        <v/>
      </c>
      <c r="BQ36" s="38" t="str">
        <f aca="false">IF(BN32="Correspondence Address 5",IF(BQ56="","",BQ56),IF(BN32="Correspondence Address 4",IF(BQ52="","",BQ52),IF(BN32="Correspondence Address 3",IF(BQ48="","",BQ48),IF(BN32="Correspondence Address 2",IF(BQ44="","",BQ44),IF(BN32="Correspondence Address 1",IF(BQ40="","",BQ40),IF(BN32="Property Address",IF(BQ29="","",BQ29)))))))</f>
        <v/>
      </c>
      <c r="BR36" s="38" t="str">
        <f aca="false">IF(BN32="Correspondence Address 5",IF(BR56="","",BR56),IF(BN32="Correspondence Address 4",IF(BR52="","",BR52),IF(BN32="Correspondence Address 3",IF(BR48="","",BR48),IF(BN32="Correspondence Address 2",IF(BR44="","",BR44),IF(BN32="Correspondence Address 1",IF(BR40="","",BR40),IF(BN32="Property Address",IF(BR29="","",BR29)))))))</f>
        <v/>
      </c>
      <c r="BS36" s="38" t="str">
        <f aca="false">IF(BN32="Correspondence Address 5",IF(BS56="","",BS56),IF(BN32="Correspondence Address 4",IF(BS52="","",BS52),IF(BN32="Correspondence Address 3",IF(BS48="","",BS48),IF(BN32="Correspondence Address 2",IF(BS44="","",BS44),IF(BN32="Correspondence Address 1",IF(BS40="","",BS40),IF(BN32="Property Address",IF(BS29="","",BS29)))))))</f>
        <v/>
      </c>
      <c r="BT36" s="38" t="str">
        <f aca="false">IF(BN32="Correspondence Address 5",IF(BT56="","",BT56),IF(BN32="Correspondence Address 4",IF(BT52="","",BT52),IF(BN32="Correspondence Address 3",IF(BT48="","",BT48),IF(BN32="Correspondence Address 2",IF(BT44="","",BT44),IF(BN32="Correspondence Address 1",IF(BT40="","",BT40),IF(BN32="Property Address",IF(BT29="","",BT29)))))))</f>
        <v/>
      </c>
      <c r="BV36" s="38" t="str">
        <f aca="false">IF(BV32="Correspondence Address 5",IF(BV56="","",BV56),IF(BV32="Correspondence Address 4",IF(BV52="","",BV52),IF(BV32="Correspondence Address 3",IF(BV48="","",BV48),IF(BV32="Correspondence Address 2",IF(BV44="","",BV44),IF(BV32="Correspondence Address 1",IF(BV40="","",BV40),IF(BV32="Property Address",IF(BV29="","",BV29)))))))</f>
        <v/>
      </c>
      <c r="BW36" s="38" t="str">
        <f aca="false">IF(BV32="Correspondence Address 5",IF(BW56="","",BW56),IF(BV32="Correspondence Address 4",IF(BW52="","",BW52),IF(BV32="Correspondence Address 3",IF(BW48="","",BW48),IF(BV32="Correspondence Address 2",IF(BW44="","",BW44),IF(BV32="Correspondence Address 1",IF(BW40="","",BW40),IF(BV32="Property Address",IF(BW29="","",BW29)))))))</f>
        <v/>
      </c>
      <c r="BX36" s="38" t="str">
        <f aca="false">IF(BV32="Correspondence Address 5",IF(BX56="","",BX56),IF(BV32="Correspondence Address 4",IF(BX52="","",BX52),IF(BV32="Correspondence Address 3",IF(BX48="","",BX48),IF(BV32="Correspondence Address 2",IF(BX44="","",BX44),IF(BV32="Correspondence Address 1",IF(BX40="","",BX40),IF(BV32="Property Address",IF(BX29="","",BX29)))))))</f>
        <v/>
      </c>
      <c r="BY36" s="38" t="str">
        <f aca="false">IF(BV32="Correspondence Address 5",IF(BY56="","",BY56),IF(BV32="Correspondence Address 4",IF(BY52="","",BY52),IF(BV32="Correspondence Address 3",IF(BY48="","",BY48),IF(BV32="Correspondence Address 2",IF(BY44="","",BY44),IF(BV32="Correspondence Address 1",IF(BY40="","",BY40),IF(BV32="Property Address",IF(BY29="","",BY29)))))))</f>
        <v/>
      </c>
      <c r="BZ36" s="38" t="str">
        <f aca="false">IF(BV32="Correspondence Address 5",IF(BZ56="","",BZ56),IF(BV32="Correspondence Address 4",IF(BZ52="","",BZ52),IF(BV32="Correspondence Address 3",IF(BZ48="","",BZ48),IF(BV32="Correspondence Address 2",IF(BZ44="","",BZ44),IF(BV32="Correspondence Address 1",IF(BZ40="","",BZ40),IF(BV32="Property Address",IF(BZ29="","",BZ29)))))))</f>
        <v/>
      </c>
      <c r="CA36" s="38" t="str">
        <f aca="false">IF(BV32="Correspondence Address 5",IF(CA56="","",CA56),IF(BV32="Correspondence Address 4",IF(CA52="","",CA52),IF(BV32="Correspondence Address 3",IF(CA48="","",CA48),IF(BV32="Correspondence Address 2",IF(CA44="","",CA44),IF(BV32="Correspondence Address 1",IF(CA40="","",CA40),IF(BV32="Property Address",IF(CA29="","",CA29)))))))</f>
        <v/>
      </c>
      <c r="CB36" s="38" t="str">
        <f aca="false">IF(BV32="Correspondence Address 5",IF(CB56="","",CB56),IF(BV32="Correspondence Address 4",IF(CB52="","",CB52),IF(BV32="Correspondence Address 3",IF(CB48="","",CB48),IF(BV32="Correspondence Address 2",IF(CB44="","",CB44),IF(BV32="Correspondence Address 1",IF(CB40="","",CB40),IF(BV32="Property Address",IF(CB29="","",CB29)))))))</f>
        <v/>
      </c>
      <c r="CD36" s="38" t="str">
        <f aca="false">IF(CD32="Correspondence Address 5",IF(CD56="","",CD56),IF(CD32="Correspondence Address 4",IF(CD52="","",CD52),IF(CD32="Correspondence Address 3",IF(CD48="","",CD48),IF(CD32="Correspondence Address 2",IF(CD44="","",CD44),IF(CD32="Correspondence Address 1",IF(CD40="","",CD40),IF(CD32="Property Address",IF(CD29="","",CD29)))))))</f>
        <v/>
      </c>
      <c r="CE36" s="38" t="str">
        <f aca="false">IF(CD32="Correspondence Address 5",IF(CE56="","",CE56),IF(CD32="Correspondence Address 4",IF(CE52="","",CE52),IF(CD32="Correspondence Address 3",IF(CE48="","",CE48),IF(CD32="Correspondence Address 2",IF(CE44="","",CE44),IF(CD32="Correspondence Address 1",IF(CE40="","",CE40),IF(CD32="Property Address",IF(CE29="","",CE29)))))))</f>
        <v/>
      </c>
      <c r="CF36" s="38" t="str">
        <f aca="false">IF(CD32="Correspondence Address 5",IF(CF56="","",CF56),IF(CD32="Correspondence Address 4",IF(CF52="","",CF52),IF(CD32="Correspondence Address 3",IF(CF48="","",CF48),IF(CD32="Correspondence Address 2",IF(CF44="","",CF44),IF(CD32="Correspondence Address 1",IF(CF40="","",CF40),IF(CD32="Property Address",IF(CF29="","",CF29)))))))</f>
        <v/>
      </c>
      <c r="CG36" s="38" t="str">
        <f aca="false">IF(CD32="Correspondence Address 5",IF(CG56="","",CG56),IF(CD32="Correspondence Address 4",IF(CG52="","",CG52),IF(CD32="Correspondence Address 3",IF(CG48="","",CG48),IF(CD32="Correspondence Address 2",IF(CG44="","",CG44),IF(CD32="Correspondence Address 1",IF(CG40="","",CG40),IF(CD32="Property Address",IF(CG29="","",CG29)))))))</f>
        <v/>
      </c>
      <c r="CH36" s="38" t="str">
        <f aca="false">IF(CD32="Correspondence Address 5",IF(CH56="","",CH56),IF(CD32="Correspondence Address 4",IF(CH52="","",CH52),IF(CD32="Correspondence Address 3",IF(CH48="","",CH48),IF(CD32="Correspondence Address 2",IF(CH44="","",CH44),IF(CD32="Correspondence Address 1",IF(CH40="","",CH40),IF(CD32="Property Address",IF(CH29="","",CH29)))))))</f>
        <v/>
      </c>
      <c r="CI36" s="38" t="str">
        <f aca="false">IF(CD32="Correspondence Address 5",IF(CI56="","",CI56),IF(CD32="Correspondence Address 4",IF(CI52="","",CI52),IF(CD32="Correspondence Address 3",IF(CI48="","",CI48),IF(CD32="Correspondence Address 2",IF(CI44="","",CI44),IF(CD32="Correspondence Address 1",IF(CI40="","",CI40),IF(CD32="Property Address",IF(CI29="","",CI29)))))))</f>
        <v/>
      </c>
      <c r="CJ36" s="38" t="str">
        <f aca="false">IF(CD32="Correspondence Address 5",IF(CJ56="","",CJ56),IF(CD32="Correspondence Address 4",IF(CJ52="","",CJ52),IF(CD32="Correspondence Address 3",IF(CJ48="","",CJ48),IF(CD32="Correspondence Address 2",IF(CJ44="","",CJ44),IF(CD32="Correspondence Address 1",IF(CJ40="","",CJ40),IF(CD32="Property Address",IF(CJ29="","",CJ29)))))))</f>
        <v/>
      </c>
      <c r="CL36" s="38" t="str">
        <f aca="false">IF(CL32="Correspondence Address 5",IF(CL56="","",CL56),IF(CL32="Correspondence Address 4",IF(CL52="","",CL52),IF(CL32="Correspondence Address 3",IF(CL48="","",CL48),IF(CL32="Correspondence Address 2",IF(CL44="","",CL44),IF(CL32="Correspondence Address 1",IF(CL40="","",CL40),IF(CL32="Property Address",IF(CL29="","",CL29)))))))</f>
        <v/>
      </c>
      <c r="CM36" s="38" t="str">
        <f aca="false">IF(CL32="Correspondence Address 5",IF(CM56="","",CM56),IF(CL32="Correspondence Address 4",IF(CM52="","",CM52),IF(CL32="Correspondence Address 3",IF(CM48="","",CM48),IF(CL32="Correspondence Address 2",IF(CM44="","",CM44),IF(CL32="Correspondence Address 1",IF(CM40="","",CM40),IF(CL32="Property Address",IF(CM29="","",CM29)))))))</f>
        <v/>
      </c>
      <c r="CN36" s="38" t="str">
        <f aca="false">IF(CL32="Correspondence Address 5",IF(CN56="","",CN56),IF(CL32="Correspondence Address 4",IF(CN52="","",CN52),IF(CL32="Correspondence Address 3",IF(CN48="","",CN48),IF(CL32="Correspondence Address 2",IF(CN44="","",CN44),IF(CL32="Correspondence Address 1",IF(CN40="","",CN40),IF(CL32="Property Address",IF(CN29="","",CN29)))))))</f>
        <v/>
      </c>
      <c r="CO36" s="38" t="str">
        <f aca="false">IF(CL32="Correspondence Address 5",IF(CO56="","",CO56),IF(CL32="Correspondence Address 4",IF(CO52="","",CO52),IF(CL32="Correspondence Address 3",IF(CO48="","",CO48),IF(CL32="Correspondence Address 2",IF(CO44="","",CO44),IF(CL32="Correspondence Address 1",IF(CO40="","",CO40),IF(CL32="Property Address",IF(CO29="","",CO29)))))))</f>
        <v/>
      </c>
      <c r="CP36" s="38" t="str">
        <f aca="false">IF(CL32="Correspondence Address 5",IF(CP56="","",CP56),IF(CL32="Correspondence Address 4",IF(CP52="","",CP52),IF(CL32="Correspondence Address 3",IF(CP48="","",CP48),IF(CL32="Correspondence Address 2",IF(CP44="","",CP44),IF(CL32="Correspondence Address 1",IF(CP40="","",CP40),IF(CL32="Property Address",IF(CP29="","",CP29)))))))</f>
        <v/>
      </c>
      <c r="CQ36" s="38" t="str">
        <f aca="false">IF(CL32="Correspondence Address 5",IF(CQ56="","",CQ56),IF(CL32="Correspondence Address 4",IF(CQ52="","",CQ52),IF(CL32="Correspondence Address 3",IF(CQ48="","",CQ48),IF(CL32="Correspondence Address 2",IF(CQ44="","",CQ44),IF(CL32="Correspondence Address 1",IF(CQ40="","",CQ40),IF(CL32="Property Address",IF(CQ29="","",CQ29)))))))</f>
        <v/>
      </c>
      <c r="CR36" s="38" t="str">
        <f aca="false">IF(CL32="Correspondence Address 5",IF(CR56="","",CR56),IF(CL32="Correspondence Address 4",IF(CR52="","",CR52),IF(CL32="Correspondence Address 3",IF(CR48="","",CR48),IF(CL32="Correspondence Address 2",IF(CR44="","",CR44),IF(CL32="Correspondence Address 1",IF(CR40="","",CR40),IF(CL32="Property Address",IF(CR29="","",CR29)))))))</f>
        <v/>
      </c>
      <c r="CT36" s="38" t="str">
        <f aca="false">IF(CT32="Correspondence Address 5",IF(CT56="","",CT56),IF(CT32="Correspondence Address 4",IF(CT52="","",CT52),IF(CT32="Correspondence Address 3",IF(CT48="","",CT48),IF(CT32="Correspondence Address 2",IF(CT44="","",CT44),IF(CT32="Correspondence Address 1",IF(CT40="","",CT40),IF(CT32="Property Address",IF(CT29="","",CT29)))))))</f>
        <v/>
      </c>
      <c r="CU36" s="38" t="str">
        <f aca="false">IF(CT32="Correspondence Address 5",IF(CU56="","",CU56),IF(CT32="Correspondence Address 4",IF(CU52="","",CU52),IF(CT32="Correspondence Address 3",IF(CU48="","",CU48),IF(CT32="Correspondence Address 2",IF(CU44="","",CU44),IF(CT32="Correspondence Address 1",IF(CU40="","",CU40),IF(CT32="Property Address",IF(CU29="","",CU29)))))))</f>
        <v/>
      </c>
      <c r="CV36" s="38" t="str">
        <f aca="false">IF(CT32="Correspondence Address 5",IF(CV56="","",CV56),IF(CT32="Correspondence Address 4",IF(CV52="","",CV52),IF(CT32="Correspondence Address 3",IF(CV48="","",CV48),IF(CT32="Correspondence Address 2",IF(CV44="","",CV44),IF(CT32="Correspondence Address 1",IF(CV40="","",CV40),IF(CT32="Property Address",IF(CV29="","",CV29)))))))</f>
        <v/>
      </c>
      <c r="CW36" s="38" t="str">
        <f aca="false">IF(CT32="Correspondence Address 5",IF(CW56="","",CW56),IF(CT32="Correspondence Address 4",IF(CW52="","",CW52),IF(CT32="Correspondence Address 3",IF(CW48="","",CW48),IF(CT32="Correspondence Address 2",IF(CW44="","",CW44),IF(CT32="Correspondence Address 1",IF(CW40="","",CW40),IF(CT32="Property Address",IF(CW29="","",CW29)))))))</f>
        <v/>
      </c>
      <c r="CX36" s="38" t="str">
        <f aca="false">IF(CT32="Correspondence Address 5",IF(CX56="","",CX56),IF(CT32="Correspondence Address 4",IF(CX52="","",CX52),IF(CT32="Correspondence Address 3",IF(CX48="","",CX48),IF(CT32="Correspondence Address 2",IF(CX44="","",CX44),IF(CT32="Correspondence Address 1",IF(CX40="","",CX40),IF(CT32="Property Address",IF(CX29="","",CX29)))))))</f>
        <v/>
      </c>
      <c r="CY36" s="38" t="str">
        <f aca="false">IF(CT32="Correspondence Address 5",IF(CY56="","",CY56),IF(CT32="Correspondence Address 4",IF(CY52="","",CY52),IF(CT32="Correspondence Address 3",IF(CY48="","",CY48),IF(CT32="Correspondence Address 2",IF(CY44="","",CY44),IF(CT32="Correspondence Address 1",IF(CY40="","",CY40),IF(CT32="Property Address",IF(CY29="","",CY29)))))))</f>
        <v/>
      </c>
      <c r="CZ36" s="38" t="str">
        <f aca="false">IF(CT32="Correspondence Address 5",IF(CZ56="","",CZ56),IF(CT32="Correspondence Address 4",IF(CZ52="","",CZ52),IF(CT32="Correspondence Address 3",IF(CZ48="","",CZ48),IF(CT32="Correspondence Address 2",IF(CZ44="","",CZ44),IF(CT32="Correspondence Address 1",IF(CZ40="","",CZ40),IF(CT32="Property Address",IF(CZ29="","",CZ29)))))))</f>
        <v/>
      </c>
      <c r="DB36" s="38" t="str">
        <f aca="false">IF(DB32="Correspondence Address 5",IF(DB56="","",DB56),IF(DB32="Correspondence Address 4",IF(DB52="","",DB52),IF(DB32="Correspondence Address 3",IF(DB48="","",DB48),IF(DB32="Correspondence Address 2",IF(DB44="","",DB44),IF(DB32="Correspondence Address 1",IF(DB40="","",DB40),IF(DB32="Property Address",IF(DB29="","",DB29)))))))</f>
        <v/>
      </c>
      <c r="DC36" s="38" t="str">
        <f aca="false">IF(DB32="Correspondence Address 5",IF(DC56="","",DC56),IF(DB32="Correspondence Address 4",IF(DC52="","",DC52),IF(DB32="Correspondence Address 3",IF(DC48="","",DC48),IF(DB32="Correspondence Address 2",IF(DC44="","",DC44),IF(DB32="Correspondence Address 1",IF(DC40="","",DC40),IF(DB32="Property Address",IF(DC29="","",DC29)))))))</f>
        <v/>
      </c>
      <c r="DD36" s="38" t="str">
        <f aca="false">IF(DB32="Correspondence Address 5",IF(DD56="","",DD56),IF(DB32="Correspondence Address 4",IF(DD52="","",DD52),IF(DB32="Correspondence Address 3",IF(DD48="","",DD48),IF(DB32="Correspondence Address 2",IF(DD44="","",DD44),IF(DB32="Correspondence Address 1",IF(DD40="","",DD40),IF(DB32="Property Address",IF(DD29="","",DD29)))))))</f>
        <v/>
      </c>
      <c r="DE36" s="38" t="str">
        <f aca="false">IF(DB32="Correspondence Address 5",IF(DE56="","",DE56),IF(DB32="Correspondence Address 4",IF(DE52="","",DE52),IF(DB32="Correspondence Address 3",IF(DE48="","",DE48),IF(DB32="Correspondence Address 2",IF(DE44="","",DE44),IF(DB32="Correspondence Address 1",IF(DE40="","",DE40),IF(DB32="Property Address",IF(DE29="","",DE29)))))))</f>
        <v/>
      </c>
      <c r="DF36" s="38" t="str">
        <f aca="false">IF(DB32="Correspondence Address 5",IF(DF56="","",DF56),IF(DB32="Correspondence Address 4",IF(DF52="","",DF52),IF(DB32="Correspondence Address 3",IF(DF48="","",DF48),IF(DB32="Correspondence Address 2",IF(DF44="","",DF44),IF(DB32="Correspondence Address 1",IF(DF40="","",DF40),IF(DB32="Property Address",IF(DF29="","",DF29)))))))</f>
        <v/>
      </c>
      <c r="DG36" s="38" t="str">
        <f aca="false">IF(DB32="Correspondence Address 5",IF(DG56="","",DG56),IF(DB32="Correspondence Address 4",IF(DG52="","",DG52),IF(DB32="Correspondence Address 3",IF(DG48="","",DG48),IF(DB32="Correspondence Address 2",IF(DG44="","",DG44),IF(DB32="Correspondence Address 1",IF(DG40="","",DG40),IF(DB32="Property Address",IF(DG29="","",DG29)))))))</f>
        <v/>
      </c>
      <c r="DH36" s="38" t="str">
        <f aca="false">IF(DB32="Correspondence Address 5",IF(DH56="","",DH56),IF(DB32="Correspondence Address 4",IF(DH52="","",DH52),IF(DB32="Correspondence Address 3",IF(DH48="","",DH48),IF(DB32="Correspondence Address 2",IF(DH44="","",DH44),IF(DB32="Correspondence Address 1",IF(DH40="","",DH40),IF(DB32="Property Address",IF(DH29="","",DH29)))))))</f>
        <v/>
      </c>
      <c r="DJ36" s="38" t="str">
        <f aca="false">IF(DJ32="Correspondence Address 5",IF(DJ56="","",DJ56),IF(DJ32="Correspondence Address 4",IF(DJ52="","",DJ52),IF(DJ32="Correspondence Address 3",IF(DJ48="","",DJ48),IF(DJ32="Correspondence Address 2",IF(DJ44="","",DJ44),IF(DJ32="Correspondence Address 1",IF(DJ40="","",DJ40),IF(DJ32="Property Address",IF(DJ29="","",DJ29)))))))</f>
        <v/>
      </c>
      <c r="DK36" s="38" t="str">
        <f aca="false">IF(DJ32="Correspondence Address 5",IF(DK56="","",DK56),IF(DJ32="Correspondence Address 4",IF(DK52="","",DK52),IF(DJ32="Correspondence Address 3",IF(DK48="","",DK48),IF(DJ32="Correspondence Address 2",IF(DK44="","",DK44),IF(DJ32="Correspondence Address 1",IF(DK40="","",DK40),IF(DJ32="Property Address",IF(DK29="","",DK29)))))))</f>
        <v/>
      </c>
      <c r="DL36" s="38" t="str">
        <f aca="false">IF(DJ32="Correspondence Address 5",IF(DL56="","",DL56),IF(DJ32="Correspondence Address 4",IF(DL52="","",DL52),IF(DJ32="Correspondence Address 3",IF(DL48="","",DL48),IF(DJ32="Correspondence Address 2",IF(DL44="","",DL44),IF(DJ32="Correspondence Address 1",IF(DL40="","",DL40),IF(DJ32="Property Address",IF(DL29="","",DL29)))))))</f>
        <v/>
      </c>
      <c r="DM36" s="38" t="str">
        <f aca="false">IF(DJ32="Correspondence Address 5",IF(DM56="","",DM56),IF(DJ32="Correspondence Address 4",IF(DM52="","",DM52),IF(DJ32="Correspondence Address 3",IF(DM48="","",DM48),IF(DJ32="Correspondence Address 2",IF(DM44="","",DM44),IF(DJ32="Correspondence Address 1",IF(DM40="","",DM40),IF(DJ32="Property Address",IF(DM29="","",DM29)))))))</f>
        <v/>
      </c>
      <c r="DN36" s="38" t="str">
        <f aca="false">IF(DJ32="Correspondence Address 5",IF(DN56="","",DN56),IF(DJ32="Correspondence Address 4",IF(DN52="","",DN52),IF(DJ32="Correspondence Address 3",IF(DN48="","",DN48),IF(DJ32="Correspondence Address 2",IF(DN44="","",DN44),IF(DJ32="Correspondence Address 1",IF(DN40="","",DN40),IF(DJ32="Property Address",IF(DN29="","",DN29)))))))</f>
        <v/>
      </c>
      <c r="DO36" s="38" t="str">
        <f aca="false">IF(DJ32="Correspondence Address 5",IF(DO56="","",DO56),IF(DJ32="Correspondence Address 4",IF(DO52="","",DO52),IF(DJ32="Correspondence Address 3",IF(DO48="","",DO48),IF(DJ32="Correspondence Address 2",IF(DO44="","",DO44),IF(DJ32="Correspondence Address 1",IF(DO40="","",DO40),IF(DJ32="Property Address",IF(DO29="","",DO29)))))))</f>
        <v/>
      </c>
      <c r="DP36" s="38" t="str">
        <f aca="false">IF(DJ32="Correspondence Address 5",IF(DP56="","",DP56),IF(DJ32="Correspondence Address 4",IF(DP52="","",DP52),IF(DJ32="Correspondence Address 3",IF(DP48="","",DP48),IF(DJ32="Correspondence Address 2",IF(DP44="","",DP44),IF(DJ32="Correspondence Address 1",IF(DP40="","",DP40),IF(DJ32="Property Address",IF(DP29="","",DP29)))))))</f>
        <v/>
      </c>
      <c r="DR36" s="38" t="str">
        <f aca="false">IF(DR32="Correspondence Address 5",IF(DR56="","",DR56),IF(DR32="Correspondence Address 4",IF(DR52="","",DR52),IF(DR32="Correspondence Address 3",IF(DR48="","",DR48),IF(DR32="Correspondence Address 2",IF(DR44="","",DR44),IF(DR32="Correspondence Address 1",IF(DR40="","",DR40),IF(DR32="Property Address",IF(DR29="","",DR29)))))))</f>
        <v/>
      </c>
      <c r="DS36" s="38" t="str">
        <f aca="false">IF(DR32="Correspondence Address 5",IF(DS56="","",DS56),IF(DR32="Correspondence Address 4",IF(DS52="","",DS52),IF(DR32="Correspondence Address 3",IF(DS48="","",DS48),IF(DR32="Correspondence Address 2",IF(DS44="","",DS44),IF(DR32="Correspondence Address 1",IF(DS40="","",DS40),IF(DR32="Property Address",IF(DS29="","",DS29)))))))</f>
        <v/>
      </c>
      <c r="DT36" s="38" t="str">
        <f aca="false">IF(DR32="Correspondence Address 5",IF(DT56="","",DT56),IF(DR32="Correspondence Address 4",IF(DT52="","",DT52),IF(DR32="Correspondence Address 3",IF(DT48="","",DT48),IF(DR32="Correspondence Address 2",IF(DT44="","",DT44),IF(DR32="Correspondence Address 1",IF(DT40="","",DT40),IF(DR32="Property Address",IF(DT29="","",DT29)))))))</f>
        <v/>
      </c>
      <c r="DU36" s="38" t="str">
        <f aca="false">IF(DR32="Correspondence Address 5",IF(DU56="","",DU56),IF(DR32="Correspondence Address 4",IF(DU52="","",DU52),IF(DR32="Correspondence Address 3",IF(DU48="","",DU48),IF(DR32="Correspondence Address 2",IF(DU44="","",DU44),IF(DR32="Correspondence Address 1",IF(DU40="","",DU40),IF(DR32="Property Address",IF(DU29="","",DU29)))))))</f>
        <v/>
      </c>
      <c r="DV36" s="38" t="str">
        <f aca="false">IF(DR32="Correspondence Address 5",IF(DV56="","",DV56),IF(DR32="Correspondence Address 4",IF(DV52="","",DV52),IF(DR32="Correspondence Address 3",IF(DV48="","",DV48),IF(DR32="Correspondence Address 2",IF(DV44="","",DV44),IF(DR32="Correspondence Address 1",IF(DV40="","",DV40),IF(DR32="Property Address",IF(DV29="","",DV29)))))))</f>
        <v/>
      </c>
      <c r="DW36" s="38" t="str">
        <f aca="false">IF(DR32="Correspondence Address 5",IF(DW56="","",DW56),IF(DR32="Correspondence Address 4",IF(DW52="","",DW52),IF(DR32="Correspondence Address 3",IF(DW48="","",DW48),IF(DR32="Correspondence Address 2",IF(DW44="","",DW44),IF(DR32="Correspondence Address 1",IF(DW40="","",DW40),IF(DR32="Property Address",IF(DW29="","",DW29)))))))</f>
        <v/>
      </c>
      <c r="DX36" s="38" t="str">
        <f aca="false">IF(DR32="Correspondence Address 5",IF(DX56="","",DX56),IF(DR32="Correspondence Address 4",IF(DX52="","",DX52),IF(DR32="Correspondence Address 3",IF(DX48="","",DX48),IF(DR32="Correspondence Address 2",IF(DX44="","",DX44),IF(DR32="Correspondence Address 1",IF(DX40="","",DX40),IF(DR32="Property Address",IF(DX29="","",DX29)))))))</f>
        <v/>
      </c>
      <c r="DZ36" s="38" t="str">
        <f aca="false">IF(DZ32="Correspondence Address 5",IF(DZ56="","",DZ56),IF(DZ32="Correspondence Address 4",IF(DZ52="","",DZ52),IF(DZ32="Correspondence Address 3",IF(DZ48="","",DZ48),IF(DZ32="Correspondence Address 2",IF(DZ44="","",DZ44),IF(DZ32="Correspondence Address 1",IF(DZ40="","",DZ40),IF(DZ32="Property Address",IF(DZ29="","",DZ29)))))))</f>
        <v/>
      </c>
      <c r="EA36" s="38" t="str">
        <f aca="false">IF(DZ32="Correspondence Address 5",IF(EA56="","",EA56),IF(DZ32="Correspondence Address 4",IF(EA52="","",EA52),IF(DZ32="Correspondence Address 3",IF(EA48="","",EA48),IF(DZ32="Correspondence Address 2",IF(EA44="","",EA44),IF(DZ32="Correspondence Address 1",IF(EA40="","",EA40),IF(DZ32="Property Address",IF(EA29="","",EA29)))))))</f>
        <v/>
      </c>
      <c r="EB36" s="38" t="str">
        <f aca="false">IF(DZ32="Correspondence Address 5",IF(EB56="","",EB56),IF(DZ32="Correspondence Address 4",IF(EB52="","",EB52),IF(DZ32="Correspondence Address 3",IF(EB48="","",EB48),IF(DZ32="Correspondence Address 2",IF(EB44="","",EB44),IF(DZ32="Correspondence Address 1",IF(EB40="","",EB40),IF(DZ32="Property Address",IF(EB29="","",EB29)))))))</f>
        <v/>
      </c>
      <c r="EC36" s="38" t="str">
        <f aca="false">IF(DZ32="Correspondence Address 5",IF(EC56="","",EC56),IF(DZ32="Correspondence Address 4",IF(EC52="","",EC52),IF(DZ32="Correspondence Address 3",IF(EC48="","",EC48),IF(DZ32="Correspondence Address 2",IF(EC44="","",EC44),IF(DZ32="Correspondence Address 1",IF(EC40="","",EC40),IF(DZ32="Property Address",IF(EC29="","",EC29)))))))</f>
        <v/>
      </c>
      <c r="ED36" s="38" t="str">
        <f aca="false">IF(DZ32="Correspondence Address 5",IF(ED56="","",ED56),IF(DZ32="Correspondence Address 4",IF(ED52="","",ED52),IF(DZ32="Correspondence Address 3",IF(ED48="","",ED48),IF(DZ32="Correspondence Address 2",IF(ED44="","",ED44),IF(DZ32="Correspondence Address 1",IF(ED40="","",ED40),IF(DZ32="Property Address",IF(ED29="","",ED29)))))))</f>
        <v/>
      </c>
      <c r="EE36" s="38" t="str">
        <f aca="false">IF(DZ32="Correspondence Address 5",IF(EE56="","",EE56),IF(DZ32="Correspondence Address 4",IF(EE52="","",EE52),IF(DZ32="Correspondence Address 3",IF(EE48="","",EE48),IF(DZ32="Correspondence Address 2",IF(EE44="","",EE44),IF(DZ32="Correspondence Address 1",IF(EE40="","",EE40),IF(DZ32="Property Address",IF(EE29="","",EE29)))))))</f>
        <v/>
      </c>
      <c r="EF36" s="38" t="str">
        <f aca="false">IF(DZ32="Correspondence Address 5",IF(EF56="","",EF56),IF(DZ32="Correspondence Address 4",IF(EF52="","",EF52),IF(DZ32="Correspondence Address 3",IF(EF48="","",EF48),IF(DZ32="Correspondence Address 2",IF(EF44="","",EF44),IF(DZ32="Correspondence Address 1",IF(EF40="","",EF40),IF(DZ32="Property Address",IF(EF29="","",EF29)))))))</f>
        <v/>
      </c>
      <c r="EH36" s="38" t="str">
        <f aca="false">IF(EH32="Correspondence Address 5",IF(EH56="","",EH56),IF(EH32="Correspondence Address 4",IF(EH52="","",EH52),IF(EH32="Correspondence Address 3",IF(EH48="","",EH48),IF(EH32="Correspondence Address 2",IF(EH44="","",EH44),IF(EH32="Correspondence Address 1",IF(EH40="","",EH40),IF(EH32="Property Address",IF(EH29="","",EH29)))))))</f>
        <v/>
      </c>
      <c r="EI36" s="38" t="str">
        <f aca="false">IF(EH32="Correspondence Address 5",IF(EI56="","",EI56),IF(EH32="Correspondence Address 4",IF(EI52="","",EI52),IF(EH32="Correspondence Address 3",IF(EI48="","",EI48),IF(EH32="Correspondence Address 2",IF(EI44="","",EI44),IF(EH32="Correspondence Address 1",IF(EI40="","",EI40),IF(EH32="Property Address",IF(EI29="","",EI29)))))))</f>
        <v/>
      </c>
      <c r="EJ36" s="38" t="str">
        <f aca="false">IF(EH32="Correspondence Address 5",IF(EJ56="","",EJ56),IF(EH32="Correspondence Address 4",IF(EJ52="","",EJ52),IF(EH32="Correspondence Address 3",IF(EJ48="","",EJ48),IF(EH32="Correspondence Address 2",IF(EJ44="","",EJ44),IF(EH32="Correspondence Address 1",IF(EJ40="","",EJ40),IF(EH32="Property Address",IF(EJ29="","",EJ29)))))))</f>
        <v/>
      </c>
      <c r="EK36" s="38" t="str">
        <f aca="false">IF(EH32="Correspondence Address 5",IF(EK56="","",EK56),IF(EH32="Correspondence Address 4",IF(EK52="","",EK52),IF(EH32="Correspondence Address 3",IF(EK48="","",EK48),IF(EH32="Correspondence Address 2",IF(EK44="","",EK44),IF(EH32="Correspondence Address 1",IF(EK40="","",EK40),IF(EH32="Property Address",IF(EK29="","",EK29)))))))</f>
        <v/>
      </c>
      <c r="EL36" s="38" t="str">
        <f aca="false">IF(EH32="Correspondence Address 5",IF(EL56="","",EL56),IF(EH32="Correspondence Address 4",IF(EL52="","",EL52),IF(EH32="Correspondence Address 3",IF(EL48="","",EL48),IF(EH32="Correspondence Address 2",IF(EL44="","",EL44),IF(EH32="Correspondence Address 1",IF(EL40="","",EL40),IF(EH32="Property Address",IF(EL29="","",EL29)))))))</f>
        <v/>
      </c>
      <c r="EM36" s="38" t="str">
        <f aca="false">IF(EH32="Correspondence Address 5",IF(EM56="","",EM56),IF(EH32="Correspondence Address 4",IF(EM52="","",EM52),IF(EH32="Correspondence Address 3",IF(EM48="","",EM48),IF(EH32="Correspondence Address 2",IF(EM44="","",EM44),IF(EH32="Correspondence Address 1",IF(EM40="","",EM40),IF(EH32="Property Address",IF(EM29="","",EM29)))))))</f>
        <v/>
      </c>
      <c r="EN36" s="38" t="str">
        <f aca="false">IF(EH32="Correspondence Address 5",IF(EN56="","",EN56),IF(EH32="Correspondence Address 4",IF(EN52="","",EN52),IF(EH32="Correspondence Address 3",IF(EN48="","",EN48),IF(EH32="Correspondence Address 2",IF(EN44="","",EN44),IF(EH32="Correspondence Address 1",IF(EN40="","",EN40),IF(EH32="Property Address",IF(EN29="","",EN29)))))))</f>
        <v/>
      </c>
      <c r="EP36" s="38" t="str">
        <f aca="false">IF(EP32="Correspondence Address 5",IF(EP56="","",EP56),IF(EP32="Correspondence Address 4",IF(EP52="","",EP52),IF(EP32="Correspondence Address 3",IF(EP48="","",EP48),IF(EP32="Correspondence Address 2",IF(EP44="","",EP44),IF(EP32="Correspondence Address 1",IF(EP40="","",EP40),IF(EP32="Property Address",IF(EP29="","",EP29)))))))</f>
        <v/>
      </c>
      <c r="EQ36" s="38" t="str">
        <f aca="false">IF(EP32="Correspondence Address 5",IF(EQ56="","",EQ56),IF(EP32="Correspondence Address 4",IF(EQ52="","",EQ52),IF(EP32="Correspondence Address 3",IF(EQ48="","",EQ48),IF(EP32="Correspondence Address 2",IF(EQ44="","",EQ44),IF(EP32="Correspondence Address 1",IF(EQ40="","",EQ40),IF(EP32="Property Address",IF(EQ29="","",EQ29)))))))</f>
        <v/>
      </c>
      <c r="ER36" s="38" t="str">
        <f aca="false">IF(EP32="Correspondence Address 5",IF(ER56="","",ER56),IF(EP32="Correspondence Address 4",IF(ER52="","",ER52),IF(EP32="Correspondence Address 3",IF(ER48="","",ER48),IF(EP32="Correspondence Address 2",IF(ER44="","",ER44),IF(EP32="Correspondence Address 1",IF(ER40="","",ER40),IF(EP32="Property Address",IF(ER29="","",ER29)))))))</f>
        <v/>
      </c>
      <c r="ES36" s="38" t="str">
        <f aca="false">IF(EP32="Correspondence Address 5",IF(ES56="","",ES56),IF(EP32="Correspondence Address 4",IF(ES52="","",ES52),IF(EP32="Correspondence Address 3",IF(ES48="","",ES48),IF(EP32="Correspondence Address 2",IF(ES44="","",ES44),IF(EP32="Correspondence Address 1",IF(ES40="","",ES40),IF(EP32="Property Address",IF(ES29="","",ES29)))))))</f>
        <v/>
      </c>
      <c r="ET36" s="38" t="str">
        <f aca="false">IF(EP32="Correspondence Address 5",IF(ET56="","",ET56),IF(EP32="Correspondence Address 4",IF(ET52="","",ET52),IF(EP32="Correspondence Address 3",IF(ET48="","",ET48),IF(EP32="Correspondence Address 2",IF(ET44="","",ET44),IF(EP32="Correspondence Address 1",IF(ET40="","",ET40),IF(EP32="Property Address",IF(ET29="","",ET29)))))))</f>
        <v/>
      </c>
      <c r="EU36" s="38" t="str">
        <f aca="false">IF(EP32="Correspondence Address 5",IF(EU56="","",EU56),IF(EP32="Correspondence Address 4",IF(EU52="","",EU52),IF(EP32="Correspondence Address 3",IF(EU48="","",EU48),IF(EP32="Correspondence Address 2",IF(EU44="","",EU44),IF(EP32="Correspondence Address 1",IF(EU40="","",EU40),IF(EP32="Property Address",IF(EU29="","",EU29)))))))</f>
        <v/>
      </c>
      <c r="EV36" s="38" t="str">
        <f aca="false">IF(EP32="Correspondence Address 5",IF(EV56="","",EV56),IF(EP32="Correspondence Address 4",IF(EV52="","",EV52),IF(EP32="Correspondence Address 3",IF(EV48="","",EV48),IF(EP32="Correspondence Address 2",IF(EV44="","",EV44),IF(EP32="Correspondence Address 1",IF(EV40="","",EV40),IF(EP32="Property Address",IF(EV29="","",EV29)))))))</f>
        <v/>
      </c>
      <c r="EX36" s="38" t="str">
        <f aca="false">IF(EX32="Correspondence Address 5",IF(EX56="","",EX56),IF(EX32="Correspondence Address 4",IF(EX52="","",EX52),IF(EX32="Correspondence Address 3",IF(EX48="","",EX48),IF(EX32="Correspondence Address 2",IF(EX44="","",EX44),IF(EX32="Correspondence Address 1",IF(EX40="","",EX40),IF(EX32="Property Address",IF(EX29="","",EX29)))))))</f>
        <v/>
      </c>
      <c r="EY36" s="38" t="str">
        <f aca="false">IF(EX32="Correspondence Address 5",IF(EY56="","",EY56),IF(EX32="Correspondence Address 4",IF(EY52="","",EY52),IF(EX32="Correspondence Address 3",IF(EY48="","",EY48),IF(EX32="Correspondence Address 2",IF(EY44="","",EY44),IF(EX32="Correspondence Address 1",IF(EY40="","",EY40),IF(EX32="Property Address",IF(EY29="","",EY29)))))))</f>
        <v/>
      </c>
      <c r="EZ36" s="38" t="str">
        <f aca="false">IF(EX32="Correspondence Address 5",IF(EZ56="","",EZ56),IF(EX32="Correspondence Address 4",IF(EZ52="","",EZ52),IF(EX32="Correspondence Address 3",IF(EZ48="","",EZ48),IF(EX32="Correspondence Address 2",IF(EZ44="","",EZ44),IF(EX32="Correspondence Address 1",IF(EZ40="","",EZ40),IF(EX32="Property Address",IF(EZ29="","",EZ29)))))))</f>
        <v/>
      </c>
      <c r="FA36" s="38" t="str">
        <f aca="false">IF(EX32="Correspondence Address 5",IF(FA56="","",FA56),IF(EX32="Correspondence Address 4",IF(FA52="","",FA52),IF(EX32="Correspondence Address 3",IF(FA48="","",FA48),IF(EX32="Correspondence Address 2",IF(FA44="","",FA44),IF(EX32="Correspondence Address 1",IF(FA40="","",FA40),IF(EX32="Property Address",IF(FA29="","",FA29)))))))</f>
        <v/>
      </c>
      <c r="FB36" s="38" t="str">
        <f aca="false">IF(EX32="Correspondence Address 5",IF(FB56="","",FB56),IF(EX32="Correspondence Address 4",IF(FB52="","",FB52),IF(EX32="Correspondence Address 3",IF(FB48="","",FB48),IF(EX32="Correspondence Address 2",IF(FB44="","",FB44),IF(EX32="Correspondence Address 1",IF(FB40="","",FB40),IF(EX32="Property Address",IF(FB29="","",FB29)))))))</f>
        <v/>
      </c>
      <c r="FC36" s="38" t="str">
        <f aca="false">IF(EX32="Correspondence Address 5",IF(FC56="","",FC56),IF(EX32="Correspondence Address 4",IF(FC52="","",FC52),IF(EX32="Correspondence Address 3",IF(FC48="","",FC48),IF(EX32="Correspondence Address 2",IF(FC44="","",FC44),IF(EX32="Correspondence Address 1",IF(FC40="","",FC40),IF(EX32="Property Address",IF(FC29="","",FC29)))))))</f>
        <v/>
      </c>
      <c r="FD36" s="38" t="str">
        <f aca="false">IF(EX32="Correspondence Address 5",IF(FD56="","",FD56),IF(EX32="Correspondence Address 4",IF(FD52="","",FD52),IF(EX32="Correspondence Address 3",IF(FD48="","",FD48),IF(EX32="Correspondence Address 2",IF(FD44="","",FD44),IF(EX32="Correspondence Address 1",IF(FD40="","",FD40),IF(EX32="Property Address",IF(FD29="","",FD29)))))))</f>
        <v/>
      </c>
    </row>
    <row r="37" customFormat="false" ht="15.75" hidden="false" customHeight="false" outlineLevel="0" collapsed="false"/>
    <row r="38" customFormat="false" ht="16.5" hidden="false" customHeight="true" outlineLevel="0" collapsed="false">
      <c r="B38" s="31" t="s">
        <v>92</v>
      </c>
      <c r="C38" s="31"/>
      <c r="D38" s="31"/>
      <c r="E38" s="3"/>
      <c r="F38" s="3"/>
      <c r="G38" s="3"/>
      <c r="H38" s="3"/>
      <c r="J38" s="31" t="s">
        <v>92</v>
      </c>
      <c r="K38" s="31"/>
      <c r="L38" s="31"/>
      <c r="M38" s="3"/>
      <c r="N38" s="3"/>
      <c r="O38" s="3"/>
      <c r="P38" s="3"/>
      <c r="R38" s="31" t="s">
        <v>92</v>
      </c>
      <c r="S38" s="31"/>
      <c r="T38" s="31"/>
      <c r="U38" s="3"/>
      <c r="V38" s="3"/>
      <c r="W38" s="3"/>
      <c r="X38" s="3"/>
      <c r="Z38" s="31" t="s">
        <v>92</v>
      </c>
      <c r="AA38" s="31"/>
      <c r="AB38" s="31"/>
      <c r="AC38" s="3"/>
      <c r="AD38" s="3"/>
      <c r="AE38" s="3"/>
      <c r="AF38" s="3"/>
      <c r="AH38" s="31" t="s">
        <v>92</v>
      </c>
      <c r="AI38" s="31"/>
      <c r="AJ38" s="31"/>
      <c r="AK38" s="3"/>
      <c r="AL38" s="3"/>
      <c r="AM38" s="3"/>
      <c r="AN38" s="3"/>
      <c r="AP38" s="31" t="s">
        <v>92</v>
      </c>
      <c r="AQ38" s="31"/>
      <c r="AR38" s="31"/>
      <c r="AS38" s="3"/>
      <c r="AT38" s="3"/>
      <c r="AU38" s="3"/>
      <c r="AV38" s="3"/>
      <c r="AX38" s="31" t="s">
        <v>92</v>
      </c>
      <c r="AY38" s="31"/>
      <c r="AZ38" s="31"/>
      <c r="BA38" s="3"/>
      <c r="BB38" s="3"/>
      <c r="BC38" s="3"/>
      <c r="BD38" s="3"/>
      <c r="BF38" s="31" t="s">
        <v>92</v>
      </c>
      <c r="BG38" s="31"/>
      <c r="BH38" s="31"/>
      <c r="BI38" s="3"/>
      <c r="BJ38" s="3"/>
      <c r="BK38" s="3"/>
      <c r="BL38" s="3"/>
      <c r="BN38" s="31" t="s">
        <v>92</v>
      </c>
      <c r="BO38" s="31"/>
      <c r="BP38" s="31"/>
      <c r="BQ38" s="3"/>
      <c r="BR38" s="3"/>
      <c r="BS38" s="3"/>
      <c r="BT38" s="3"/>
      <c r="BV38" s="31" t="s">
        <v>92</v>
      </c>
      <c r="BW38" s="31"/>
      <c r="BX38" s="31"/>
      <c r="BY38" s="3"/>
      <c r="BZ38" s="3"/>
      <c r="CA38" s="3"/>
      <c r="CB38" s="3"/>
      <c r="CD38" s="31" t="s">
        <v>92</v>
      </c>
      <c r="CE38" s="31"/>
      <c r="CF38" s="31"/>
      <c r="CG38" s="3"/>
      <c r="CH38" s="3"/>
      <c r="CI38" s="3"/>
      <c r="CJ38" s="3"/>
      <c r="CL38" s="31" t="s">
        <v>92</v>
      </c>
      <c r="CM38" s="31"/>
      <c r="CN38" s="31"/>
      <c r="CO38" s="3"/>
      <c r="CP38" s="3"/>
      <c r="CQ38" s="3"/>
      <c r="CR38" s="3"/>
      <c r="CT38" s="31" t="s">
        <v>92</v>
      </c>
      <c r="CU38" s="31"/>
      <c r="CV38" s="31"/>
      <c r="CW38" s="3"/>
      <c r="CX38" s="3"/>
      <c r="CY38" s="3"/>
      <c r="CZ38" s="3"/>
      <c r="DB38" s="31" t="s">
        <v>92</v>
      </c>
      <c r="DC38" s="31"/>
      <c r="DD38" s="31"/>
      <c r="DE38" s="3"/>
      <c r="DF38" s="3"/>
      <c r="DG38" s="3"/>
      <c r="DH38" s="3"/>
      <c r="DJ38" s="31" t="s">
        <v>92</v>
      </c>
      <c r="DK38" s="31"/>
      <c r="DL38" s="31"/>
      <c r="DM38" s="3"/>
      <c r="DN38" s="3"/>
      <c r="DO38" s="3"/>
      <c r="DP38" s="3"/>
      <c r="DR38" s="31" t="s">
        <v>92</v>
      </c>
      <c r="DS38" s="31"/>
      <c r="DT38" s="31"/>
      <c r="DU38" s="3"/>
      <c r="DV38" s="3"/>
      <c r="DW38" s="3"/>
      <c r="DX38" s="3"/>
      <c r="DZ38" s="31" t="s">
        <v>92</v>
      </c>
      <c r="EA38" s="31"/>
      <c r="EB38" s="31"/>
      <c r="EC38" s="3"/>
      <c r="ED38" s="3"/>
      <c r="EE38" s="3"/>
      <c r="EF38" s="3"/>
      <c r="EH38" s="31" t="s">
        <v>92</v>
      </c>
      <c r="EI38" s="31"/>
      <c r="EJ38" s="31"/>
      <c r="EK38" s="3"/>
      <c r="EL38" s="3"/>
      <c r="EM38" s="3"/>
      <c r="EN38" s="3"/>
      <c r="EP38" s="31" t="s">
        <v>92</v>
      </c>
      <c r="EQ38" s="31"/>
      <c r="ER38" s="31"/>
      <c r="ES38" s="3"/>
      <c r="ET38" s="3"/>
      <c r="EU38" s="3"/>
      <c r="EV38" s="3"/>
      <c r="EX38" s="31" t="s">
        <v>92</v>
      </c>
      <c r="EY38" s="31"/>
      <c r="EZ38" s="31"/>
      <c r="FA38" s="3"/>
      <c r="FB38" s="3"/>
      <c r="FC38" s="3"/>
      <c r="FD38" s="3"/>
    </row>
    <row r="39" customFormat="false" ht="15" hidden="false" customHeight="false" outlineLevel="0" collapsed="false">
      <c r="B39" s="23" t="s">
        <v>25</v>
      </c>
      <c r="C39" s="24" t="s">
        <v>26</v>
      </c>
      <c r="D39" s="24" t="s">
        <v>27</v>
      </c>
      <c r="E39" s="24" t="s">
        <v>28</v>
      </c>
      <c r="F39" s="24" t="s">
        <v>29</v>
      </c>
      <c r="G39" s="24" t="s">
        <v>30</v>
      </c>
      <c r="H39" s="25" t="s">
        <v>31</v>
      </c>
      <c r="J39" s="23" t="s">
        <v>25</v>
      </c>
      <c r="K39" s="24" t="s">
        <v>26</v>
      </c>
      <c r="L39" s="24" t="s">
        <v>27</v>
      </c>
      <c r="M39" s="24" t="s">
        <v>28</v>
      </c>
      <c r="N39" s="24" t="s">
        <v>29</v>
      </c>
      <c r="O39" s="24" t="s">
        <v>30</v>
      </c>
      <c r="P39" s="25" t="s">
        <v>31</v>
      </c>
      <c r="R39" s="23" t="s">
        <v>25</v>
      </c>
      <c r="S39" s="24" t="s">
        <v>26</v>
      </c>
      <c r="T39" s="24" t="s">
        <v>27</v>
      </c>
      <c r="U39" s="24" t="s">
        <v>28</v>
      </c>
      <c r="V39" s="24" t="s">
        <v>29</v>
      </c>
      <c r="W39" s="24" t="s">
        <v>30</v>
      </c>
      <c r="X39" s="25" t="s">
        <v>31</v>
      </c>
      <c r="Z39" s="23" t="s">
        <v>25</v>
      </c>
      <c r="AA39" s="24" t="s">
        <v>26</v>
      </c>
      <c r="AB39" s="24" t="s">
        <v>27</v>
      </c>
      <c r="AC39" s="24" t="s">
        <v>28</v>
      </c>
      <c r="AD39" s="24" t="s">
        <v>29</v>
      </c>
      <c r="AE39" s="24" t="s">
        <v>30</v>
      </c>
      <c r="AF39" s="25" t="s">
        <v>31</v>
      </c>
      <c r="AH39" s="23" t="s">
        <v>25</v>
      </c>
      <c r="AI39" s="24" t="s">
        <v>26</v>
      </c>
      <c r="AJ39" s="24" t="s">
        <v>27</v>
      </c>
      <c r="AK39" s="24" t="s">
        <v>28</v>
      </c>
      <c r="AL39" s="24" t="s">
        <v>29</v>
      </c>
      <c r="AM39" s="24" t="s">
        <v>30</v>
      </c>
      <c r="AN39" s="25" t="s">
        <v>31</v>
      </c>
      <c r="AP39" s="23" t="s">
        <v>25</v>
      </c>
      <c r="AQ39" s="24" t="s">
        <v>26</v>
      </c>
      <c r="AR39" s="24" t="s">
        <v>27</v>
      </c>
      <c r="AS39" s="24" t="s">
        <v>28</v>
      </c>
      <c r="AT39" s="24" t="s">
        <v>29</v>
      </c>
      <c r="AU39" s="24" t="s">
        <v>30</v>
      </c>
      <c r="AV39" s="25" t="s">
        <v>31</v>
      </c>
      <c r="AX39" s="23" t="s">
        <v>25</v>
      </c>
      <c r="AY39" s="24" t="s">
        <v>26</v>
      </c>
      <c r="AZ39" s="24" t="s">
        <v>27</v>
      </c>
      <c r="BA39" s="24" t="s">
        <v>28</v>
      </c>
      <c r="BB39" s="24" t="s">
        <v>29</v>
      </c>
      <c r="BC39" s="24" t="s">
        <v>30</v>
      </c>
      <c r="BD39" s="25" t="s">
        <v>31</v>
      </c>
      <c r="BF39" s="23" t="s">
        <v>25</v>
      </c>
      <c r="BG39" s="24" t="s">
        <v>26</v>
      </c>
      <c r="BH39" s="24" t="s">
        <v>27</v>
      </c>
      <c r="BI39" s="24" t="s">
        <v>28</v>
      </c>
      <c r="BJ39" s="24" t="s">
        <v>29</v>
      </c>
      <c r="BK39" s="24" t="s">
        <v>30</v>
      </c>
      <c r="BL39" s="25" t="s">
        <v>31</v>
      </c>
      <c r="BN39" s="23" t="s">
        <v>25</v>
      </c>
      <c r="BO39" s="24" t="s">
        <v>26</v>
      </c>
      <c r="BP39" s="24" t="s">
        <v>27</v>
      </c>
      <c r="BQ39" s="24" t="s">
        <v>28</v>
      </c>
      <c r="BR39" s="24" t="s">
        <v>29</v>
      </c>
      <c r="BS39" s="24" t="s">
        <v>30</v>
      </c>
      <c r="BT39" s="25" t="s">
        <v>31</v>
      </c>
      <c r="BV39" s="23" t="s">
        <v>25</v>
      </c>
      <c r="BW39" s="24" t="s">
        <v>26</v>
      </c>
      <c r="BX39" s="24" t="s">
        <v>27</v>
      </c>
      <c r="BY39" s="24" t="s">
        <v>28</v>
      </c>
      <c r="BZ39" s="24" t="s">
        <v>29</v>
      </c>
      <c r="CA39" s="24" t="s">
        <v>30</v>
      </c>
      <c r="CB39" s="25" t="s">
        <v>31</v>
      </c>
      <c r="CD39" s="23" t="s">
        <v>25</v>
      </c>
      <c r="CE39" s="24" t="s">
        <v>26</v>
      </c>
      <c r="CF39" s="24" t="s">
        <v>27</v>
      </c>
      <c r="CG39" s="24" t="s">
        <v>28</v>
      </c>
      <c r="CH39" s="24" t="s">
        <v>29</v>
      </c>
      <c r="CI39" s="24" t="s">
        <v>30</v>
      </c>
      <c r="CJ39" s="25" t="s">
        <v>31</v>
      </c>
      <c r="CL39" s="23" t="s">
        <v>25</v>
      </c>
      <c r="CM39" s="24" t="s">
        <v>26</v>
      </c>
      <c r="CN39" s="24" t="s">
        <v>27</v>
      </c>
      <c r="CO39" s="24" t="s">
        <v>28</v>
      </c>
      <c r="CP39" s="24" t="s">
        <v>29</v>
      </c>
      <c r="CQ39" s="24" t="s">
        <v>30</v>
      </c>
      <c r="CR39" s="25" t="s">
        <v>31</v>
      </c>
      <c r="CT39" s="23" t="s">
        <v>25</v>
      </c>
      <c r="CU39" s="24" t="s">
        <v>26</v>
      </c>
      <c r="CV39" s="24" t="s">
        <v>27</v>
      </c>
      <c r="CW39" s="24" t="s">
        <v>28</v>
      </c>
      <c r="CX39" s="24" t="s">
        <v>29</v>
      </c>
      <c r="CY39" s="24" t="s">
        <v>30</v>
      </c>
      <c r="CZ39" s="25" t="s">
        <v>31</v>
      </c>
      <c r="DB39" s="23" t="s">
        <v>25</v>
      </c>
      <c r="DC39" s="24" t="s">
        <v>26</v>
      </c>
      <c r="DD39" s="24" t="s">
        <v>27</v>
      </c>
      <c r="DE39" s="24" t="s">
        <v>28</v>
      </c>
      <c r="DF39" s="24" t="s">
        <v>29</v>
      </c>
      <c r="DG39" s="24" t="s">
        <v>30</v>
      </c>
      <c r="DH39" s="25" t="s">
        <v>31</v>
      </c>
      <c r="DJ39" s="23" t="s">
        <v>25</v>
      </c>
      <c r="DK39" s="24" t="s">
        <v>26</v>
      </c>
      <c r="DL39" s="24" t="s">
        <v>27</v>
      </c>
      <c r="DM39" s="24" t="s">
        <v>28</v>
      </c>
      <c r="DN39" s="24" t="s">
        <v>29</v>
      </c>
      <c r="DO39" s="24" t="s">
        <v>30</v>
      </c>
      <c r="DP39" s="25" t="s">
        <v>31</v>
      </c>
      <c r="DR39" s="23" t="s">
        <v>25</v>
      </c>
      <c r="DS39" s="24" t="s">
        <v>26</v>
      </c>
      <c r="DT39" s="24" t="s">
        <v>27</v>
      </c>
      <c r="DU39" s="24" t="s">
        <v>28</v>
      </c>
      <c r="DV39" s="24" t="s">
        <v>29</v>
      </c>
      <c r="DW39" s="24" t="s">
        <v>30</v>
      </c>
      <c r="DX39" s="25" t="s">
        <v>31</v>
      </c>
      <c r="DZ39" s="23" t="s">
        <v>25</v>
      </c>
      <c r="EA39" s="24" t="s">
        <v>26</v>
      </c>
      <c r="EB39" s="24" t="s">
        <v>27</v>
      </c>
      <c r="EC39" s="24" t="s">
        <v>28</v>
      </c>
      <c r="ED39" s="24" t="s">
        <v>29</v>
      </c>
      <c r="EE39" s="24" t="s">
        <v>30</v>
      </c>
      <c r="EF39" s="25" t="s">
        <v>31</v>
      </c>
      <c r="EH39" s="23" t="s">
        <v>25</v>
      </c>
      <c r="EI39" s="24" t="s">
        <v>26</v>
      </c>
      <c r="EJ39" s="24" t="s">
        <v>27</v>
      </c>
      <c r="EK39" s="24" t="s">
        <v>28</v>
      </c>
      <c r="EL39" s="24" t="s">
        <v>29</v>
      </c>
      <c r="EM39" s="24" t="s">
        <v>30</v>
      </c>
      <c r="EN39" s="25" t="s">
        <v>31</v>
      </c>
      <c r="EP39" s="23" t="s">
        <v>25</v>
      </c>
      <c r="EQ39" s="24" t="s">
        <v>26</v>
      </c>
      <c r="ER39" s="24" t="s">
        <v>27</v>
      </c>
      <c r="ES39" s="24" t="s">
        <v>28</v>
      </c>
      <c r="ET39" s="24" t="s">
        <v>29</v>
      </c>
      <c r="EU39" s="24" t="s">
        <v>30</v>
      </c>
      <c r="EV39" s="25" t="s">
        <v>31</v>
      </c>
      <c r="EX39" s="23" t="s">
        <v>25</v>
      </c>
      <c r="EY39" s="24" t="s">
        <v>26</v>
      </c>
      <c r="EZ39" s="24" t="s">
        <v>27</v>
      </c>
      <c r="FA39" s="24" t="s">
        <v>28</v>
      </c>
      <c r="FB39" s="24" t="s">
        <v>29</v>
      </c>
      <c r="FC39" s="24" t="s">
        <v>30</v>
      </c>
      <c r="FD39" s="25" t="s">
        <v>31</v>
      </c>
    </row>
    <row r="40" customFormat="false" ht="15" hidden="false" customHeight="false" outlineLevel="0" collapsed="false">
      <c r="B40" s="15"/>
      <c r="C40" s="15"/>
      <c r="D40" s="15"/>
      <c r="E40" s="15"/>
      <c r="F40" s="15"/>
      <c r="G40" s="15"/>
      <c r="H40" s="15"/>
      <c r="J40" s="15" t="s">
        <v>95</v>
      </c>
      <c r="K40" s="15" t="n">
        <v>48</v>
      </c>
      <c r="L40" s="15" t="s">
        <v>96</v>
      </c>
      <c r="M40" s="15"/>
      <c r="N40" s="15"/>
      <c r="O40" s="15" t="s">
        <v>34</v>
      </c>
      <c r="P40" s="15" t="s">
        <v>97</v>
      </c>
      <c r="R40" s="15"/>
      <c r="S40" s="15" t="n">
        <v>52</v>
      </c>
      <c r="T40" s="15" t="s">
        <v>33</v>
      </c>
      <c r="U40" s="15"/>
      <c r="V40" s="15"/>
      <c r="W40" s="15" t="s">
        <v>34</v>
      </c>
      <c r="X40" s="15" t="s">
        <v>35</v>
      </c>
      <c r="Z40" s="15"/>
      <c r="AA40" s="15"/>
      <c r="AB40" s="15"/>
      <c r="AC40" s="15"/>
      <c r="AD40" s="15"/>
      <c r="AE40" s="15"/>
      <c r="AF40" s="15"/>
      <c r="AH40" s="15"/>
      <c r="AI40" s="15" t="s">
        <v>98</v>
      </c>
      <c r="AJ40" s="15" t="s">
        <v>99</v>
      </c>
      <c r="AK40" s="15" t="s">
        <v>100</v>
      </c>
      <c r="AL40" s="15" t="s">
        <v>101</v>
      </c>
      <c r="AM40" s="15"/>
      <c r="AN40" s="15" t="s">
        <v>102</v>
      </c>
      <c r="AP40" s="15"/>
      <c r="AQ40" s="15" t="n">
        <v>68</v>
      </c>
      <c r="AR40" s="15" t="s">
        <v>103</v>
      </c>
      <c r="AS40" s="15"/>
      <c r="AT40" s="15"/>
      <c r="AU40" s="15" t="s">
        <v>34</v>
      </c>
      <c r="AV40" s="15" t="s">
        <v>104</v>
      </c>
      <c r="AX40" s="15"/>
      <c r="AY40" s="15"/>
      <c r="AZ40" s="15"/>
      <c r="BA40" s="15"/>
      <c r="BB40" s="15"/>
      <c r="BC40" s="15"/>
      <c r="BD40" s="15"/>
      <c r="BF40" s="15"/>
      <c r="BG40" s="15"/>
      <c r="BH40" s="15"/>
      <c r="BI40" s="15"/>
      <c r="BJ40" s="15"/>
      <c r="BK40" s="15"/>
      <c r="BL40" s="15"/>
      <c r="BN40" s="15"/>
      <c r="BO40" s="15"/>
      <c r="BP40" s="15"/>
      <c r="BQ40" s="15"/>
      <c r="BR40" s="15"/>
      <c r="BS40" s="15"/>
      <c r="BT40" s="15"/>
      <c r="BV40" s="15"/>
      <c r="BW40" s="15"/>
      <c r="BX40" s="15"/>
      <c r="BY40" s="15"/>
      <c r="BZ40" s="15"/>
      <c r="CA40" s="15"/>
      <c r="CB40" s="15"/>
      <c r="CD40" s="15"/>
      <c r="CE40" s="15"/>
      <c r="CF40" s="15"/>
      <c r="CG40" s="15"/>
      <c r="CH40" s="15"/>
      <c r="CI40" s="15"/>
      <c r="CJ40" s="15"/>
      <c r="CL40" s="15"/>
      <c r="CM40" s="15"/>
      <c r="CN40" s="15"/>
      <c r="CO40" s="15"/>
      <c r="CP40" s="15"/>
      <c r="CQ40" s="15"/>
      <c r="CR40" s="15"/>
      <c r="CT40" s="15"/>
      <c r="CU40" s="15"/>
      <c r="CV40" s="15"/>
      <c r="CW40" s="15"/>
      <c r="CX40" s="15"/>
      <c r="CY40" s="15"/>
      <c r="CZ40" s="15"/>
      <c r="DB40" s="15"/>
      <c r="DC40" s="15"/>
      <c r="DD40" s="15"/>
      <c r="DE40" s="15"/>
      <c r="DF40" s="15"/>
      <c r="DG40" s="15"/>
      <c r="DH40" s="15"/>
      <c r="DJ40" s="15"/>
      <c r="DK40" s="15"/>
      <c r="DL40" s="15"/>
      <c r="DM40" s="15"/>
      <c r="DN40" s="15"/>
      <c r="DO40" s="15"/>
      <c r="DP40" s="15"/>
      <c r="DR40" s="15"/>
      <c r="DS40" s="15"/>
      <c r="DT40" s="15"/>
      <c r="DU40" s="15"/>
      <c r="DV40" s="15"/>
      <c r="DW40" s="15"/>
      <c r="DX40" s="15"/>
      <c r="DZ40" s="15"/>
      <c r="EA40" s="15"/>
      <c r="EB40" s="15"/>
      <c r="EC40" s="15"/>
      <c r="ED40" s="15"/>
      <c r="EE40" s="15"/>
      <c r="EF40" s="15"/>
      <c r="EH40" s="15"/>
      <c r="EI40" s="15"/>
      <c r="EJ40" s="15"/>
      <c r="EK40" s="15"/>
      <c r="EL40" s="15"/>
      <c r="EM40" s="15"/>
      <c r="EN40" s="15"/>
      <c r="EP40" s="15"/>
      <c r="EQ40" s="15"/>
      <c r="ER40" s="15"/>
      <c r="ES40" s="15"/>
      <c r="ET40" s="15"/>
      <c r="EU40" s="15"/>
      <c r="EV40" s="15"/>
      <c r="EX40" s="15"/>
      <c r="EY40" s="15"/>
      <c r="EZ40" s="15"/>
      <c r="FA40" s="15"/>
      <c r="FB40" s="15"/>
      <c r="FC40" s="15"/>
      <c r="FD40" s="15"/>
    </row>
    <row r="41" customFormat="false" ht="15.75" hidden="false" customHeight="false" outlineLevel="0" collapsed="false"/>
    <row r="42" customFormat="false" ht="16.5" hidden="false" customHeight="true" outlineLevel="0" collapsed="false">
      <c r="B42" s="31" t="s">
        <v>105</v>
      </c>
      <c r="C42" s="31"/>
      <c r="D42" s="31"/>
      <c r="E42" s="3"/>
      <c r="F42" s="3"/>
      <c r="G42" s="3"/>
      <c r="H42" s="3"/>
      <c r="J42" s="31" t="s">
        <v>105</v>
      </c>
      <c r="K42" s="31"/>
      <c r="L42" s="31"/>
      <c r="M42" s="3"/>
      <c r="N42" s="3"/>
      <c r="O42" s="3"/>
      <c r="P42" s="3"/>
      <c r="R42" s="31" t="s">
        <v>105</v>
      </c>
      <c r="S42" s="31"/>
      <c r="T42" s="31"/>
      <c r="U42" s="3"/>
      <c r="V42" s="3"/>
      <c r="W42" s="3"/>
      <c r="X42" s="3"/>
      <c r="Z42" s="31" t="s">
        <v>105</v>
      </c>
      <c r="AA42" s="31"/>
      <c r="AB42" s="31"/>
      <c r="AC42" s="3"/>
      <c r="AD42" s="3"/>
      <c r="AE42" s="3"/>
      <c r="AF42" s="3"/>
      <c r="AH42" s="31" t="s">
        <v>105</v>
      </c>
      <c r="AI42" s="31"/>
      <c r="AJ42" s="31"/>
      <c r="AK42" s="3"/>
      <c r="AL42" s="3"/>
      <c r="AM42" s="3"/>
      <c r="AN42" s="3"/>
      <c r="AP42" s="31" t="s">
        <v>105</v>
      </c>
      <c r="AQ42" s="31"/>
      <c r="AR42" s="31"/>
      <c r="AS42" s="3"/>
      <c r="AT42" s="3"/>
      <c r="AU42" s="3"/>
      <c r="AV42" s="3"/>
      <c r="AX42" s="31" t="s">
        <v>105</v>
      </c>
      <c r="AY42" s="31"/>
      <c r="AZ42" s="31"/>
      <c r="BA42" s="3"/>
      <c r="BB42" s="3"/>
      <c r="BC42" s="3"/>
      <c r="BD42" s="3"/>
      <c r="BF42" s="31" t="s">
        <v>105</v>
      </c>
      <c r="BG42" s="31"/>
      <c r="BH42" s="31"/>
      <c r="BI42" s="3"/>
      <c r="BJ42" s="3"/>
      <c r="BK42" s="3"/>
      <c r="BL42" s="3"/>
      <c r="BN42" s="31" t="s">
        <v>105</v>
      </c>
      <c r="BO42" s="31"/>
      <c r="BP42" s="31"/>
      <c r="BQ42" s="3"/>
      <c r="BR42" s="3"/>
      <c r="BS42" s="3"/>
      <c r="BT42" s="3"/>
      <c r="BV42" s="31" t="s">
        <v>105</v>
      </c>
      <c r="BW42" s="31"/>
      <c r="BX42" s="31"/>
      <c r="BY42" s="3"/>
      <c r="BZ42" s="3"/>
      <c r="CA42" s="3"/>
      <c r="CB42" s="3"/>
      <c r="CD42" s="31" t="s">
        <v>105</v>
      </c>
      <c r="CE42" s="31"/>
      <c r="CF42" s="31"/>
      <c r="CG42" s="3"/>
      <c r="CH42" s="3"/>
      <c r="CI42" s="3"/>
      <c r="CJ42" s="3"/>
      <c r="CL42" s="31" t="s">
        <v>105</v>
      </c>
      <c r="CM42" s="31"/>
      <c r="CN42" s="31"/>
      <c r="CO42" s="3"/>
      <c r="CP42" s="3"/>
      <c r="CQ42" s="3"/>
      <c r="CR42" s="3"/>
      <c r="CT42" s="31" t="s">
        <v>105</v>
      </c>
      <c r="CU42" s="31"/>
      <c r="CV42" s="31"/>
      <c r="CW42" s="3"/>
      <c r="CX42" s="3"/>
      <c r="CY42" s="3"/>
      <c r="CZ42" s="3"/>
      <c r="DB42" s="31" t="s">
        <v>105</v>
      </c>
      <c r="DC42" s="31"/>
      <c r="DD42" s="31"/>
      <c r="DE42" s="3"/>
      <c r="DF42" s="3"/>
      <c r="DG42" s="3"/>
      <c r="DH42" s="3"/>
      <c r="DJ42" s="31" t="s">
        <v>105</v>
      </c>
      <c r="DK42" s="31"/>
      <c r="DL42" s="31"/>
      <c r="DM42" s="3"/>
      <c r="DN42" s="3"/>
      <c r="DO42" s="3"/>
      <c r="DP42" s="3"/>
      <c r="DR42" s="31" t="s">
        <v>105</v>
      </c>
      <c r="DS42" s="31"/>
      <c r="DT42" s="31"/>
      <c r="DU42" s="3"/>
      <c r="DV42" s="3"/>
      <c r="DW42" s="3"/>
      <c r="DX42" s="3"/>
      <c r="DZ42" s="31" t="s">
        <v>105</v>
      </c>
      <c r="EA42" s="31"/>
      <c r="EB42" s="31"/>
      <c r="EC42" s="3"/>
      <c r="ED42" s="3"/>
      <c r="EE42" s="3"/>
      <c r="EF42" s="3"/>
      <c r="EH42" s="31" t="s">
        <v>105</v>
      </c>
      <c r="EI42" s="31"/>
      <c r="EJ42" s="31"/>
      <c r="EK42" s="3"/>
      <c r="EL42" s="3"/>
      <c r="EM42" s="3"/>
      <c r="EN42" s="3"/>
      <c r="EP42" s="31" t="s">
        <v>105</v>
      </c>
      <c r="EQ42" s="31"/>
      <c r="ER42" s="31"/>
      <c r="ES42" s="3"/>
      <c r="ET42" s="3"/>
      <c r="EU42" s="3"/>
      <c r="EV42" s="3"/>
      <c r="EX42" s="31" t="s">
        <v>105</v>
      </c>
      <c r="EY42" s="31"/>
      <c r="EZ42" s="31"/>
      <c r="FA42" s="3"/>
      <c r="FB42" s="3"/>
      <c r="FC42" s="3"/>
      <c r="FD42" s="3"/>
    </row>
    <row r="43" customFormat="false" ht="15" hidden="false" customHeight="false" outlineLevel="0" collapsed="false">
      <c r="B43" s="23" t="s">
        <v>25</v>
      </c>
      <c r="C43" s="24" t="s">
        <v>26</v>
      </c>
      <c r="D43" s="24" t="s">
        <v>27</v>
      </c>
      <c r="E43" s="24" t="s">
        <v>28</v>
      </c>
      <c r="F43" s="24" t="s">
        <v>29</v>
      </c>
      <c r="G43" s="24" t="s">
        <v>30</v>
      </c>
      <c r="H43" s="25" t="s">
        <v>31</v>
      </c>
      <c r="J43" s="23" t="s">
        <v>25</v>
      </c>
      <c r="K43" s="24" t="s">
        <v>26</v>
      </c>
      <c r="L43" s="24" t="s">
        <v>27</v>
      </c>
      <c r="M43" s="24" t="s">
        <v>28</v>
      </c>
      <c r="N43" s="24" t="s">
        <v>29</v>
      </c>
      <c r="O43" s="24" t="s">
        <v>30</v>
      </c>
      <c r="P43" s="25" t="s">
        <v>31</v>
      </c>
      <c r="R43" s="23" t="s">
        <v>25</v>
      </c>
      <c r="S43" s="24" t="s">
        <v>26</v>
      </c>
      <c r="T43" s="24" t="s">
        <v>27</v>
      </c>
      <c r="U43" s="24" t="s">
        <v>28</v>
      </c>
      <c r="V43" s="24" t="s">
        <v>29</v>
      </c>
      <c r="W43" s="24" t="s">
        <v>30</v>
      </c>
      <c r="X43" s="25" t="s">
        <v>31</v>
      </c>
      <c r="Z43" s="23" t="s">
        <v>25</v>
      </c>
      <c r="AA43" s="24" t="s">
        <v>26</v>
      </c>
      <c r="AB43" s="24" t="s">
        <v>27</v>
      </c>
      <c r="AC43" s="24" t="s">
        <v>28</v>
      </c>
      <c r="AD43" s="24" t="s">
        <v>29</v>
      </c>
      <c r="AE43" s="24" t="s">
        <v>30</v>
      </c>
      <c r="AF43" s="25" t="s">
        <v>31</v>
      </c>
      <c r="AH43" s="23" t="s">
        <v>25</v>
      </c>
      <c r="AI43" s="24" t="s">
        <v>26</v>
      </c>
      <c r="AJ43" s="24" t="s">
        <v>27</v>
      </c>
      <c r="AK43" s="24" t="s">
        <v>28</v>
      </c>
      <c r="AL43" s="24" t="s">
        <v>29</v>
      </c>
      <c r="AM43" s="24" t="s">
        <v>30</v>
      </c>
      <c r="AN43" s="25" t="s">
        <v>31</v>
      </c>
      <c r="AP43" s="23" t="s">
        <v>25</v>
      </c>
      <c r="AQ43" s="24" t="s">
        <v>26</v>
      </c>
      <c r="AR43" s="24" t="s">
        <v>27</v>
      </c>
      <c r="AS43" s="24" t="s">
        <v>28</v>
      </c>
      <c r="AT43" s="24" t="s">
        <v>29</v>
      </c>
      <c r="AU43" s="24" t="s">
        <v>30</v>
      </c>
      <c r="AV43" s="25" t="s">
        <v>31</v>
      </c>
      <c r="AX43" s="23" t="s">
        <v>25</v>
      </c>
      <c r="AY43" s="24" t="s">
        <v>26</v>
      </c>
      <c r="AZ43" s="24" t="s">
        <v>27</v>
      </c>
      <c r="BA43" s="24" t="s">
        <v>28</v>
      </c>
      <c r="BB43" s="24" t="s">
        <v>29</v>
      </c>
      <c r="BC43" s="24" t="s">
        <v>30</v>
      </c>
      <c r="BD43" s="25" t="s">
        <v>31</v>
      </c>
      <c r="BF43" s="23" t="s">
        <v>25</v>
      </c>
      <c r="BG43" s="24" t="s">
        <v>26</v>
      </c>
      <c r="BH43" s="24" t="s">
        <v>27</v>
      </c>
      <c r="BI43" s="24" t="s">
        <v>28</v>
      </c>
      <c r="BJ43" s="24" t="s">
        <v>29</v>
      </c>
      <c r="BK43" s="24" t="s">
        <v>30</v>
      </c>
      <c r="BL43" s="25" t="s">
        <v>31</v>
      </c>
      <c r="BN43" s="23" t="s">
        <v>25</v>
      </c>
      <c r="BO43" s="24" t="s">
        <v>26</v>
      </c>
      <c r="BP43" s="24" t="s">
        <v>27</v>
      </c>
      <c r="BQ43" s="24" t="s">
        <v>28</v>
      </c>
      <c r="BR43" s="24" t="s">
        <v>29</v>
      </c>
      <c r="BS43" s="24" t="s">
        <v>30</v>
      </c>
      <c r="BT43" s="25" t="s">
        <v>31</v>
      </c>
      <c r="BV43" s="23" t="s">
        <v>25</v>
      </c>
      <c r="BW43" s="24" t="s">
        <v>26</v>
      </c>
      <c r="BX43" s="24" t="s">
        <v>27</v>
      </c>
      <c r="BY43" s="24" t="s">
        <v>28</v>
      </c>
      <c r="BZ43" s="24" t="s">
        <v>29</v>
      </c>
      <c r="CA43" s="24" t="s">
        <v>30</v>
      </c>
      <c r="CB43" s="25" t="s">
        <v>31</v>
      </c>
      <c r="CD43" s="23" t="s">
        <v>25</v>
      </c>
      <c r="CE43" s="24" t="s">
        <v>26</v>
      </c>
      <c r="CF43" s="24" t="s">
        <v>27</v>
      </c>
      <c r="CG43" s="24" t="s">
        <v>28</v>
      </c>
      <c r="CH43" s="24" t="s">
        <v>29</v>
      </c>
      <c r="CI43" s="24" t="s">
        <v>30</v>
      </c>
      <c r="CJ43" s="25" t="s">
        <v>31</v>
      </c>
      <c r="CL43" s="23" t="s">
        <v>25</v>
      </c>
      <c r="CM43" s="24" t="s">
        <v>26</v>
      </c>
      <c r="CN43" s="24" t="s">
        <v>27</v>
      </c>
      <c r="CO43" s="24" t="s">
        <v>28</v>
      </c>
      <c r="CP43" s="24" t="s">
        <v>29</v>
      </c>
      <c r="CQ43" s="24" t="s">
        <v>30</v>
      </c>
      <c r="CR43" s="25" t="s">
        <v>31</v>
      </c>
      <c r="CT43" s="23" t="s">
        <v>25</v>
      </c>
      <c r="CU43" s="24" t="s">
        <v>26</v>
      </c>
      <c r="CV43" s="24" t="s">
        <v>27</v>
      </c>
      <c r="CW43" s="24" t="s">
        <v>28</v>
      </c>
      <c r="CX43" s="24" t="s">
        <v>29</v>
      </c>
      <c r="CY43" s="24" t="s">
        <v>30</v>
      </c>
      <c r="CZ43" s="25" t="s">
        <v>31</v>
      </c>
      <c r="DB43" s="23" t="s">
        <v>25</v>
      </c>
      <c r="DC43" s="24" t="s">
        <v>26</v>
      </c>
      <c r="DD43" s="24" t="s">
        <v>27</v>
      </c>
      <c r="DE43" s="24" t="s">
        <v>28</v>
      </c>
      <c r="DF43" s="24" t="s">
        <v>29</v>
      </c>
      <c r="DG43" s="24" t="s">
        <v>30</v>
      </c>
      <c r="DH43" s="25" t="s">
        <v>31</v>
      </c>
      <c r="DJ43" s="23" t="s">
        <v>25</v>
      </c>
      <c r="DK43" s="24" t="s">
        <v>26</v>
      </c>
      <c r="DL43" s="24" t="s">
        <v>27</v>
      </c>
      <c r="DM43" s="24" t="s">
        <v>28</v>
      </c>
      <c r="DN43" s="24" t="s">
        <v>29</v>
      </c>
      <c r="DO43" s="24" t="s">
        <v>30</v>
      </c>
      <c r="DP43" s="25" t="s">
        <v>31</v>
      </c>
      <c r="DR43" s="23" t="s">
        <v>25</v>
      </c>
      <c r="DS43" s="24" t="s">
        <v>26</v>
      </c>
      <c r="DT43" s="24" t="s">
        <v>27</v>
      </c>
      <c r="DU43" s="24" t="s">
        <v>28</v>
      </c>
      <c r="DV43" s="24" t="s">
        <v>29</v>
      </c>
      <c r="DW43" s="24" t="s">
        <v>30</v>
      </c>
      <c r="DX43" s="25" t="s">
        <v>31</v>
      </c>
      <c r="DZ43" s="23" t="s">
        <v>25</v>
      </c>
      <c r="EA43" s="24" t="s">
        <v>26</v>
      </c>
      <c r="EB43" s="24" t="s">
        <v>27</v>
      </c>
      <c r="EC43" s="24" t="s">
        <v>28</v>
      </c>
      <c r="ED43" s="24" t="s">
        <v>29</v>
      </c>
      <c r="EE43" s="24" t="s">
        <v>30</v>
      </c>
      <c r="EF43" s="25" t="s">
        <v>31</v>
      </c>
      <c r="EH43" s="23" t="s">
        <v>25</v>
      </c>
      <c r="EI43" s="24" t="s">
        <v>26</v>
      </c>
      <c r="EJ43" s="24" t="s">
        <v>27</v>
      </c>
      <c r="EK43" s="24" t="s">
        <v>28</v>
      </c>
      <c r="EL43" s="24" t="s">
        <v>29</v>
      </c>
      <c r="EM43" s="24" t="s">
        <v>30</v>
      </c>
      <c r="EN43" s="25" t="s">
        <v>31</v>
      </c>
      <c r="EP43" s="23" t="s">
        <v>25</v>
      </c>
      <c r="EQ43" s="24" t="s">
        <v>26</v>
      </c>
      <c r="ER43" s="24" t="s">
        <v>27</v>
      </c>
      <c r="ES43" s="24" t="s">
        <v>28</v>
      </c>
      <c r="ET43" s="24" t="s">
        <v>29</v>
      </c>
      <c r="EU43" s="24" t="s">
        <v>30</v>
      </c>
      <c r="EV43" s="25" t="s">
        <v>31</v>
      </c>
      <c r="EX43" s="23" t="s">
        <v>25</v>
      </c>
      <c r="EY43" s="24" t="s">
        <v>26</v>
      </c>
      <c r="EZ43" s="24" t="s">
        <v>27</v>
      </c>
      <c r="FA43" s="24" t="s">
        <v>28</v>
      </c>
      <c r="FB43" s="24" t="s">
        <v>29</v>
      </c>
      <c r="FC43" s="24" t="s">
        <v>30</v>
      </c>
      <c r="FD43" s="25" t="s">
        <v>31</v>
      </c>
    </row>
    <row r="44" customFormat="false" ht="15" hidden="false" customHeight="false" outlineLevel="0" collapsed="false">
      <c r="B44" s="15"/>
      <c r="C44" s="15"/>
      <c r="D44" s="15"/>
      <c r="E44" s="15"/>
      <c r="F44" s="15"/>
      <c r="G44" s="15"/>
      <c r="H44" s="15"/>
      <c r="J44" s="15"/>
      <c r="K44" s="15"/>
      <c r="L44" s="15"/>
      <c r="M44" s="15"/>
      <c r="N44" s="15"/>
      <c r="O44" s="15"/>
      <c r="P44" s="15"/>
      <c r="R44" s="15"/>
      <c r="S44" s="15"/>
      <c r="T44" s="15"/>
      <c r="U44" s="15"/>
      <c r="V44" s="15"/>
      <c r="W44" s="15"/>
      <c r="X44" s="15"/>
      <c r="Z44" s="15"/>
      <c r="AA44" s="15"/>
      <c r="AB44" s="15"/>
      <c r="AC44" s="15"/>
      <c r="AD44" s="15"/>
      <c r="AE44" s="15"/>
      <c r="AF44" s="15"/>
      <c r="AH44" s="15"/>
      <c r="AI44" s="15"/>
      <c r="AJ44" s="15"/>
      <c r="AK44" s="15"/>
      <c r="AL44" s="15"/>
      <c r="AM44" s="15"/>
      <c r="AN44" s="15"/>
      <c r="AP44" s="15"/>
      <c r="AQ44" s="15"/>
      <c r="AR44" s="15"/>
      <c r="AS44" s="15"/>
      <c r="AT44" s="15"/>
      <c r="AU44" s="15"/>
      <c r="AV44" s="15"/>
      <c r="AX44" s="15"/>
      <c r="AY44" s="15"/>
      <c r="AZ44" s="15"/>
      <c r="BA44" s="15"/>
      <c r="BB44" s="15"/>
      <c r="BC44" s="15"/>
      <c r="BD44" s="15"/>
      <c r="BF44" s="15"/>
      <c r="BG44" s="15"/>
      <c r="BH44" s="15"/>
      <c r="BI44" s="15"/>
      <c r="BJ44" s="15"/>
      <c r="BK44" s="15"/>
      <c r="BL44" s="15"/>
      <c r="BN44" s="15"/>
      <c r="BO44" s="15"/>
      <c r="BP44" s="15"/>
      <c r="BQ44" s="15"/>
      <c r="BR44" s="15"/>
      <c r="BS44" s="15"/>
      <c r="BT44" s="15"/>
      <c r="BV44" s="15"/>
      <c r="BW44" s="15"/>
      <c r="BX44" s="15"/>
      <c r="BY44" s="15"/>
      <c r="BZ44" s="15"/>
      <c r="CA44" s="15"/>
      <c r="CB44" s="15"/>
      <c r="CD44" s="15"/>
      <c r="CE44" s="15"/>
      <c r="CF44" s="15"/>
      <c r="CG44" s="15"/>
      <c r="CH44" s="15"/>
      <c r="CI44" s="15"/>
      <c r="CJ44" s="15"/>
      <c r="CL44" s="15"/>
      <c r="CM44" s="15"/>
      <c r="CN44" s="15"/>
      <c r="CO44" s="15"/>
      <c r="CP44" s="15"/>
      <c r="CQ44" s="15"/>
      <c r="CR44" s="15"/>
      <c r="CT44" s="15"/>
      <c r="CU44" s="15"/>
      <c r="CV44" s="15"/>
      <c r="CW44" s="15"/>
      <c r="CX44" s="15"/>
      <c r="CY44" s="15"/>
      <c r="CZ44" s="15"/>
      <c r="DB44" s="15"/>
      <c r="DC44" s="15"/>
      <c r="DD44" s="15"/>
      <c r="DE44" s="15"/>
      <c r="DF44" s="15"/>
      <c r="DG44" s="15"/>
      <c r="DH44" s="15"/>
      <c r="DJ44" s="15"/>
      <c r="DK44" s="15"/>
      <c r="DL44" s="15"/>
      <c r="DM44" s="15"/>
      <c r="DN44" s="15"/>
      <c r="DO44" s="15"/>
      <c r="DP44" s="15"/>
      <c r="DR44" s="15"/>
      <c r="DS44" s="15"/>
      <c r="DT44" s="15"/>
      <c r="DU44" s="15"/>
      <c r="DV44" s="15"/>
      <c r="DW44" s="15"/>
      <c r="DX44" s="15"/>
      <c r="DZ44" s="15"/>
      <c r="EA44" s="15"/>
      <c r="EB44" s="15"/>
      <c r="EC44" s="15"/>
      <c r="ED44" s="15"/>
      <c r="EE44" s="15"/>
      <c r="EF44" s="15"/>
      <c r="EH44" s="15"/>
      <c r="EI44" s="15"/>
      <c r="EJ44" s="15"/>
      <c r="EK44" s="15"/>
      <c r="EL44" s="15"/>
      <c r="EM44" s="15"/>
      <c r="EN44" s="15"/>
      <c r="EP44" s="15"/>
      <c r="EQ44" s="15"/>
      <c r="ER44" s="15"/>
      <c r="ES44" s="15"/>
      <c r="ET44" s="15"/>
      <c r="EU44" s="15"/>
      <c r="EV44" s="15"/>
      <c r="EX44" s="15"/>
      <c r="EY44" s="15"/>
      <c r="EZ44" s="15"/>
      <c r="FA44" s="15"/>
      <c r="FB44" s="15"/>
      <c r="FC44" s="15"/>
      <c r="FD44" s="15"/>
    </row>
    <row r="45" customFormat="false" ht="15.75" hidden="false" customHeight="false" outlineLevel="0" collapsed="false">
      <c r="B45" s="3"/>
      <c r="C45" s="3"/>
      <c r="D45" s="3"/>
      <c r="E45" s="3"/>
      <c r="F45" s="3"/>
      <c r="G45" s="3"/>
      <c r="H45" s="3"/>
      <c r="J45" s="3"/>
      <c r="K45" s="3"/>
      <c r="L45" s="3"/>
      <c r="M45" s="3"/>
      <c r="N45" s="3"/>
      <c r="O45" s="3"/>
      <c r="P45" s="3"/>
      <c r="R45" s="3"/>
      <c r="S45" s="3"/>
      <c r="T45" s="3"/>
      <c r="U45" s="3"/>
      <c r="V45" s="3"/>
      <c r="W45" s="3"/>
      <c r="X45" s="3"/>
      <c r="Z45" s="3"/>
      <c r="AA45" s="3"/>
      <c r="AB45" s="3"/>
      <c r="AC45" s="3"/>
      <c r="AD45" s="3"/>
      <c r="AE45" s="3"/>
      <c r="AF45" s="3"/>
      <c r="AH45" s="3"/>
      <c r="AI45" s="3"/>
      <c r="AJ45" s="3"/>
      <c r="AK45" s="3"/>
      <c r="AL45" s="3"/>
      <c r="AM45" s="3"/>
      <c r="AN45" s="3"/>
      <c r="AP45" s="3"/>
      <c r="AQ45" s="3"/>
      <c r="AR45" s="3"/>
      <c r="AS45" s="3"/>
      <c r="AT45" s="3"/>
      <c r="AU45" s="3"/>
      <c r="AV45" s="3"/>
      <c r="AX45" s="3"/>
      <c r="AY45" s="3"/>
      <c r="AZ45" s="3"/>
      <c r="BA45" s="3"/>
      <c r="BB45" s="3"/>
      <c r="BC45" s="3"/>
      <c r="BD45" s="3"/>
      <c r="BF45" s="3"/>
      <c r="BG45" s="3"/>
      <c r="BH45" s="3"/>
      <c r="BI45" s="3"/>
      <c r="BJ45" s="3"/>
      <c r="BK45" s="3"/>
      <c r="BL45" s="3"/>
      <c r="BN45" s="3"/>
      <c r="BO45" s="3"/>
      <c r="BP45" s="3"/>
      <c r="BQ45" s="3"/>
      <c r="BR45" s="3"/>
      <c r="BS45" s="3"/>
      <c r="BT45" s="3"/>
      <c r="BV45" s="3"/>
      <c r="BW45" s="3"/>
      <c r="BX45" s="3"/>
      <c r="BY45" s="3"/>
      <c r="BZ45" s="3"/>
      <c r="CA45" s="3"/>
      <c r="CB45" s="3"/>
      <c r="CD45" s="3"/>
      <c r="CE45" s="3"/>
      <c r="CF45" s="3"/>
      <c r="CG45" s="3"/>
      <c r="CH45" s="3"/>
      <c r="CI45" s="3"/>
      <c r="CJ45" s="3"/>
      <c r="CL45" s="3"/>
      <c r="CM45" s="3"/>
      <c r="CN45" s="3"/>
      <c r="CO45" s="3"/>
      <c r="CP45" s="3"/>
      <c r="CQ45" s="3"/>
      <c r="CR45" s="3"/>
      <c r="CT45" s="3"/>
      <c r="CU45" s="3"/>
      <c r="CV45" s="3"/>
      <c r="CW45" s="3"/>
      <c r="CX45" s="3"/>
      <c r="CY45" s="3"/>
      <c r="CZ45" s="3"/>
      <c r="DB45" s="3"/>
      <c r="DC45" s="3"/>
      <c r="DD45" s="3"/>
      <c r="DE45" s="3"/>
      <c r="DF45" s="3"/>
      <c r="DG45" s="3"/>
      <c r="DH45" s="3"/>
      <c r="DJ45" s="3"/>
      <c r="DK45" s="3"/>
      <c r="DL45" s="3"/>
      <c r="DM45" s="3"/>
      <c r="DN45" s="3"/>
      <c r="DO45" s="3"/>
      <c r="DP45" s="3"/>
      <c r="DR45" s="3"/>
      <c r="DS45" s="3"/>
      <c r="DT45" s="3"/>
      <c r="DU45" s="3"/>
      <c r="DV45" s="3"/>
      <c r="DW45" s="3"/>
      <c r="DX45" s="3"/>
      <c r="DZ45" s="3"/>
      <c r="EA45" s="3"/>
      <c r="EB45" s="3"/>
      <c r="EC45" s="3"/>
      <c r="ED45" s="3"/>
      <c r="EE45" s="3"/>
      <c r="EF45" s="3"/>
      <c r="EH45" s="3"/>
      <c r="EI45" s="3"/>
      <c r="EJ45" s="3"/>
      <c r="EK45" s="3"/>
      <c r="EL45" s="3"/>
      <c r="EM45" s="3"/>
      <c r="EN45" s="3"/>
      <c r="EP45" s="3"/>
      <c r="EQ45" s="3"/>
      <c r="ER45" s="3"/>
      <c r="ES45" s="3"/>
      <c r="ET45" s="3"/>
      <c r="EU45" s="3"/>
      <c r="EV45" s="3"/>
      <c r="EX45" s="3"/>
      <c r="EY45" s="3"/>
      <c r="EZ45" s="3"/>
      <c r="FA45" s="3"/>
      <c r="FB45" s="3"/>
      <c r="FC45" s="3"/>
      <c r="FD45" s="3"/>
    </row>
    <row r="46" customFormat="false" ht="16.5" hidden="false" customHeight="true" outlineLevel="0" collapsed="false">
      <c r="B46" s="31" t="s">
        <v>106</v>
      </c>
      <c r="C46" s="31"/>
      <c r="D46" s="31"/>
      <c r="E46" s="3"/>
      <c r="F46" s="3"/>
      <c r="G46" s="3"/>
      <c r="H46" s="3"/>
      <c r="J46" s="31" t="s">
        <v>106</v>
      </c>
      <c r="K46" s="31"/>
      <c r="L46" s="31"/>
      <c r="M46" s="3"/>
      <c r="N46" s="3"/>
      <c r="O46" s="3"/>
      <c r="P46" s="3"/>
      <c r="R46" s="31" t="s">
        <v>106</v>
      </c>
      <c r="S46" s="31"/>
      <c r="T46" s="31"/>
      <c r="U46" s="3"/>
      <c r="V46" s="3"/>
      <c r="W46" s="3"/>
      <c r="X46" s="3"/>
      <c r="Z46" s="31" t="s">
        <v>106</v>
      </c>
      <c r="AA46" s="31"/>
      <c r="AB46" s="31"/>
      <c r="AC46" s="3"/>
      <c r="AD46" s="3"/>
      <c r="AE46" s="3"/>
      <c r="AF46" s="3"/>
      <c r="AH46" s="31" t="s">
        <v>106</v>
      </c>
      <c r="AI46" s="31"/>
      <c r="AJ46" s="31"/>
      <c r="AK46" s="3"/>
      <c r="AL46" s="3"/>
      <c r="AM46" s="3"/>
      <c r="AN46" s="3"/>
      <c r="AP46" s="31" t="s">
        <v>106</v>
      </c>
      <c r="AQ46" s="31"/>
      <c r="AR46" s="31"/>
      <c r="AS46" s="3"/>
      <c r="AT46" s="3"/>
      <c r="AU46" s="3"/>
      <c r="AV46" s="3"/>
      <c r="AX46" s="31" t="s">
        <v>106</v>
      </c>
      <c r="AY46" s="31"/>
      <c r="AZ46" s="31"/>
      <c r="BA46" s="3"/>
      <c r="BB46" s="3"/>
      <c r="BC46" s="3"/>
      <c r="BD46" s="3"/>
      <c r="BF46" s="31" t="s">
        <v>106</v>
      </c>
      <c r="BG46" s="31"/>
      <c r="BH46" s="31"/>
      <c r="BI46" s="3"/>
      <c r="BJ46" s="3"/>
      <c r="BK46" s="3"/>
      <c r="BL46" s="3"/>
      <c r="BN46" s="31" t="s">
        <v>106</v>
      </c>
      <c r="BO46" s="31"/>
      <c r="BP46" s="31"/>
      <c r="BQ46" s="3"/>
      <c r="BR46" s="3"/>
      <c r="BS46" s="3"/>
      <c r="BT46" s="3"/>
      <c r="BV46" s="31" t="s">
        <v>106</v>
      </c>
      <c r="BW46" s="31"/>
      <c r="BX46" s="31"/>
      <c r="BY46" s="3"/>
      <c r="BZ46" s="3"/>
      <c r="CA46" s="3"/>
      <c r="CB46" s="3"/>
      <c r="CD46" s="31" t="s">
        <v>106</v>
      </c>
      <c r="CE46" s="31"/>
      <c r="CF46" s="31"/>
      <c r="CG46" s="3"/>
      <c r="CH46" s="3"/>
      <c r="CI46" s="3"/>
      <c r="CJ46" s="3"/>
      <c r="CL46" s="31" t="s">
        <v>106</v>
      </c>
      <c r="CM46" s="31"/>
      <c r="CN46" s="31"/>
      <c r="CO46" s="3"/>
      <c r="CP46" s="3"/>
      <c r="CQ46" s="3"/>
      <c r="CR46" s="3"/>
      <c r="CT46" s="31" t="s">
        <v>106</v>
      </c>
      <c r="CU46" s="31"/>
      <c r="CV46" s="31"/>
      <c r="CW46" s="3"/>
      <c r="CX46" s="3"/>
      <c r="CY46" s="3"/>
      <c r="CZ46" s="3"/>
      <c r="DB46" s="31" t="s">
        <v>106</v>
      </c>
      <c r="DC46" s="31"/>
      <c r="DD46" s="31"/>
      <c r="DE46" s="3"/>
      <c r="DF46" s="3"/>
      <c r="DG46" s="3"/>
      <c r="DH46" s="3"/>
      <c r="DJ46" s="31" t="s">
        <v>106</v>
      </c>
      <c r="DK46" s="31"/>
      <c r="DL46" s="31"/>
      <c r="DM46" s="3"/>
      <c r="DN46" s="3"/>
      <c r="DO46" s="3"/>
      <c r="DP46" s="3"/>
      <c r="DR46" s="31" t="s">
        <v>106</v>
      </c>
      <c r="DS46" s="31"/>
      <c r="DT46" s="31"/>
      <c r="DU46" s="3"/>
      <c r="DV46" s="3"/>
      <c r="DW46" s="3"/>
      <c r="DX46" s="3"/>
      <c r="DZ46" s="31" t="s">
        <v>106</v>
      </c>
      <c r="EA46" s="31"/>
      <c r="EB46" s="31"/>
      <c r="EC46" s="3"/>
      <c r="ED46" s="3"/>
      <c r="EE46" s="3"/>
      <c r="EF46" s="3"/>
      <c r="EH46" s="31" t="s">
        <v>106</v>
      </c>
      <c r="EI46" s="31"/>
      <c r="EJ46" s="31"/>
      <c r="EK46" s="3"/>
      <c r="EL46" s="3"/>
      <c r="EM46" s="3"/>
      <c r="EN46" s="3"/>
      <c r="EP46" s="31" t="s">
        <v>106</v>
      </c>
      <c r="EQ46" s="31"/>
      <c r="ER46" s="31"/>
      <c r="ES46" s="3"/>
      <c r="ET46" s="3"/>
      <c r="EU46" s="3"/>
      <c r="EV46" s="3"/>
      <c r="EX46" s="31" t="s">
        <v>106</v>
      </c>
      <c r="EY46" s="31"/>
      <c r="EZ46" s="31"/>
      <c r="FA46" s="3"/>
      <c r="FB46" s="3"/>
      <c r="FC46" s="3"/>
      <c r="FD46" s="3"/>
    </row>
    <row r="47" customFormat="false" ht="15" hidden="false" customHeight="false" outlineLevel="0" collapsed="false">
      <c r="B47" s="23" t="s">
        <v>25</v>
      </c>
      <c r="C47" s="24" t="s">
        <v>26</v>
      </c>
      <c r="D47" s="24" t="s">
        <v>27</v>
      </c>
      <c r="E47" s="24" t="s">
        <v>28</v>
      </c>
      <c r="F47" s="24" t="s">
        <v>29</v>
      </c>
      <c r="G47" s="24" t="s">
        <v>30</v>
      </c>
      <c r="H47" s="25" t="s">
        <v>31</v>
      </c>
      <c r="J47" s="23" t="s">
        <v>25</v>
      </c>
      <c r="K47" s="24" t="s">
        <v>26</v>
      </c>
      <c r="L47" s="24" t="s">
        <v>27</v>
      </c>
      <c r="M47" s="24" t="s">
        <v>28</v>
      </c>
      <c r="N47" s="24" t="s">
        <v>29</v>
      </c>
      <c r="O47" s="24" t="s">
        <v>30</v>
      </c>
      <c r="P47" s="25" t="s">
        <v>31</v>
      </c>
      <c r="R47" s="23" t="s">
        <v>25</v>
      </c>
      <c r="S47" s="24" t="s">
        <v>26</v>
      </c>
      <c r="T47" s="24" t="s">
        <v>27</v>
      </c>
      <c r="U47" s="24" t="s">
        <v>28</v>
      </c>
      <c r="V47" s="24" t="s">
        <v>29</v>
      </c>
      <c r="W47" s="24" t="s">
        <v>30</v>
      </c>
      <c r="X47" s="25" t="s">
        <v>31</v>
      </c>
      <c r="Z47" s="23" t="s">
        <v>25</v>
      </c>
      <c r="AA47" s="24" t="s">
        <v>26</v>
      </c>
      <c r="AB47" s="24" t="s">
        <v>27</v>
      </c>
      <c r="AC47" s="24" t="s">
        <v>28</v>
      </c>
      <c r="AD47" s="24" t="s">
        <v>29</v>
      </c>
      <c r="AE47" s="24" t="s">
        <v>30</v>
      </c>
      <c r="AF47" s="25" t="s">
        <v>31</v>
      </c>
      <c r="AH47" s="23" t="s">
        <v>25</v>
      </c>
      <c r="AI47" s="24" t="s">
        <v>26</v>
      </c>
      <c r="AJ47" s="24" t="s">
        <v>27</v>
      </c>
      <c r="AK47" s="24" t="s">
        <v>28</v>
      </c>
      <c r="AL47" s="24" t="s">
        <v>29</v>
      </c>
      <c r="AM47" s="24" t="s">
        <v>30</v>
      </c>
      <c r="AN47" s="25" t="s">
        <v>31</v>
      </c>
      <c r="AP47" s="23" t="s">
        <v>25</v>
      </c>
      <c r="AQ47" s="24" t="s">
        <v>26</v>
      </c>
      <c r="AR47" s="24" t="s">
        <v>27</v>
      </c>
      <c r="AS47" s="24" t="s">
        <v>28</v>
      </c>
      <c r="AT47" s="24" t="s">
        <v>29</v>
      </c>
      <c r="AU47" s="24" t="s">
        <v>30</v>
      </c>
      <c r="AV47" s="25" t="s">
        <v>31</v>
      </c>
      <c r="AX47" s="23" t="s">
        <v>25</v>
      </c>
      <c r="AY47" s="24" t="s">
        <v>26</v>
      </c>
      <c r="AZ47" s="24" t="s">
        <v>27</v>
      </c>
      <c r="BA47" s="24" t="s">
        <v>28</v>
      </c>
      <c r="BB47" s="24" t="s">
        <v>29</v>
      </c>
      <c r="BC47" s="24" t="s">
        <v>30</v>
      </c>
      <c r="BD47" s="25" t="s">
        <v>31</v>
      </c>
      <c r="BF47" s="23" t="s">
        <v>25</v>
      </c>
      <c r="BG47" s="24" t="s">
        <v>26</v>
      </c>
      <c r="BH47" s="24" t="s">
        <v>27</v>
      </c>
      <c r="BI47" s="24" t="s">
        <v>28</v>
      </c>
      <c r="BJ47" s="24" t="s">
        <v>29</v>
      </c>
      <c r="BK47" s="24" t="s">
        <v>30</v>
      </c>
      <c r="BL47" s="25" t="s">
        <v>31</v>
      </c>
      <c r="BN47" s="23" t="s">
        <v>25</v>
      </c>
      <c r="BO47" s="24" t="s">
        <v>26</v>
      </c>
      <c r="BP47" s="24" t="s">
        <v>27</v>
      </c>
      <c r="BQ47" s="24" t="s">
        <v>28</v>
      </c>
      <c r="BR47" s="24" t="s">
        <v>29</v>
      </c>
      <c r="BS47" s="24" t="s">
        <v>30</v>
      </c>
      <c r="BT47" s="25" t="s">
        <v>31</v>
      </c>
      <c r="BV47" s="23" t="s">
        <v>25</v>
      </c>
      <c r="BW47" s="24" t="s">
        <v>26</v>
      </c>
      <c r="BX47" s="24" t="s">
        <v>27</v>
      </c>
      <c r="BY47" s="24" t="s">
        <v>28</v>
      </c>
      <c r="BZ47" s="24" t="s">
        <v>29</v>
      </c>
      <c r="CA47" s="24" t="s">
        <v>30</v>
      </c>
      <c r="CB47" s="25" t="s">
        <v>31</v>
      </c>
      <c r="CD47" s="23" t="s">
        <v>25</v>
      </c>
      <c r="CE47" s="24" t="s">
        <v>26</v>
      </c>
      <c r="CF47" s="24" t="s">
        <v>27</v>
      </c>
      <c r="CG47" s="24" t="s">
        <v>28</v>
      </c>
      <c r="CH47" s="24" t="s">
        <v>29</v>
      </c>
      <c r="CI47" s="24" t="s">
        <v>30</v>
      </c>
      <c r="CJ47" s="25" t="s">
        <v>31</v>
      </c>
      <c r="CL47" s="23" t="s">
        <v>25</v>
      </c>
      <c r="CM47" s="24" t="s">
        <v>26</v>
      </c>
      <c r="CN47" s="24" t="s">
        <v>27</v>
      </c>
      <c r="CO47" s="24" t="s">
        <v>28</v>
      </c>
      <c r="CP47" s="24" t="s">
        <v>29</v>
      </c>
      <c r="CQ47" s="24" t="s">
        <v>30</v>
      </c>
      <c r="CR47" s="25" t="s">
        <v>31</v>
      </c>
      <c r="CT47" s="23" t="s">
        <v>25</v>
      </c>
      <c r="CU47" s="24" t="s">
        <v>26</v>
      </c>
      <c r="CV47" s="24" t="s">
        <v>27</v>
      </c>
      <c r="CW47" s="24" t="s">
        <v>28</v>
      </c>
      <c r="CX47" s="24" t="s">
        <v>29</v>
      </c>
      <c r="CY47" s="24" t="s">
        <v>30</v>
      </c>
      <c r="CZ47" s="25" t="s">
        <v>31</v>
      </c>
      <c r="DB47" s="23" t="s">
        <v>25</v>
      </c>
      <c r="DC47" s="24" t="s">
        <v>26</v>
      </c>
      <c r="DD47" s="24" t="s">
        <v>27</v>
      </c>
      <c r="DE47" s="24" t="s">
        <v>28</v>
      </c>
      <c r="DF47" s="24" t="s">
        <v>29</v>
      </c>
      <c r="DG47" s="24" t="s">
        <v>30</v>
      </c>
      <c r="DH47" s="25" t="s">
        <v>31</v>
      </c>
      <c r="DJ47" s="23" t="s">
        <v>25</v>
      </c>
      <c r="DK47" s="24" t="s">
        <v>26</v>
      </c>
      <c r="DL47" s="24" t="s">
        <v>27</v>
      </c>
      <c r="DM47" s="24" t="s">
        <v>28</v>
      </c>
      <c r="DN47" s="24" t="s">
        <v>29</v>
      </c>
      <c r="DO47" s="24" t="s">
        <v>30</v>
      </c>
      <c r="DP47" s="25" t="s">
        <v>31</v>
      </c>
      <c r="DR47" s="23" t="s">
        <v>25</v>
      </c>
      <c r="DS47" s="24" t="s">
        <v>26</v>
      </c>
      <c r="DT47" s="24" t="s">
        <v>27</v>
      </c>
      <c r="DU47" s="24" t="s">
        <v>28</v>
      </c>
      <c r="DV47" s="24" t="s">
        <v>29</v>
      </c>
      <c r="DW47" s="24" t="s">
        <v>30</v>
      </c>
      <c r="DX47" s="25" t="s">
        <v>31</v>
      </c>
      <c r="DZ47" s="23" t="s">
        <v>25</v>
      </c>
      <c r="EA47" s="24" t="s">
        <v>26</v>
      </c>
      <c r="EB47" s="24" t="s">
        <v>27</v>
      </c>
      <c r="EC47" s="24" t="s">
        <v>28</v>
      </c>
      <c r="ED47" s="24" t="s">
        <v>29</v>
      </c>
      <c r="EE47" s="24" t="s">
        <v>30</v>
      </c>
      <c r="EF47" s="25" t="s">
        <v>31</v>
      </c>
      <c r="EH47" s="23" t="s">
        <v>25</v>
      </c>
      <c r="EI47" s="24" t="s">
        <v>26</v>
      </c>
      <c r="EJ47" s="24" t="s">
        <v>27</v>
      </c>
      <c r="EK47" s="24" t="s">
        <v>28</v>
      </c>
      <c r="EL47" s="24" t="s">
        <v>29</v>
      </c>
      <c r="EM47" s="24" t="s">
        <v>30</v>
      </c>
      <c r="EN47" s="25" t="s">
        <v>31</v>
      </c>
      <c r="EP47" s="23" t="s">
        <v>25</v>
      </c>
      <c r="EQ47" s="24" t="s">
        <v>26</v>
      </c>
      <c r="ER47" s="24" t="s">
        <v>27</v>
      </c>
      <c r="ES47" s="24" t="s">
        <v>28</v>
      </c>
      <c r="ET47" s="24" t="s">
        <v>29</v>
      </c>
      <c r="EU47" s="24" t="s">
        <v>30</v>
      </c>
      <c r="EV47" s="25" t="s">
        <v>31</v>
      </c>
      <c r="EX47" s="23" t="s">
        <v>25</v>
      </c>
      <c r="EY47" s="24" t="s">
        <v>26</v>
      </c>
      <c r="EZ47" s="24" t="s">
        <v>27</v>
      </c>
      <c r="FA47" s="24" t="s">
        <v>28</v>
      </c>
      <c r="FB47" s="24" t="s">
        <v>29</v>
      </c>
      <c r="FC47" s="24" t="s">
        <v>30</v>
      </c>
      <c r="FD47" s="25" t="s">
        <v>31</v>
      </c>
    </row>
    <row r="48" customFormat="false" ht="15" hidden="false" customHeight="false" outlineLevel="0" collapsed="false">
      <c r="B48" s="15"/>
      <c r="C48" s="15"/>
      <c r="D48" s="15"/>
      <c r="E48" s="15"/>
      <c r="F48" s="15"/>
      <c r="G48" s="15"/>
      <c r="H48" s="15"/>
      <c r="J48" s="15"/>
      <c r="K48" s="15"/>
      <c r="L48" s="15"/>
      <c r="M48" s="15"/>
      <c r="N48" s="15"/>
      <c r="O48" s="15"/>
      <c r="P48" s="15"/>
      <c r="R48" s="15"/>
      <c r="S48" s="15"/>
      <c r="T48" s="15"/>
      <c r="U48" s="15"/>
      <c r="V48" s="15"/>
      <c r="W48" s="15"/>
      <c r="X48" s="15"/>
      <c r="Z48" s="15"/>
      <c r="AA48" s="15"/>
      <c r="AB48" s="15"/>
      <c r="AC48" s="15"/>
      <c r="AD48" s="15"/>
      <c r="AE48" s="15"/>
      <c r="AF48" s="15"/>
      <c r="AH48" s="15"/>
      <c r="AI48" s="15"/>
      <c r="AJ48" s="15"/>
      <c r="AK48" s="15"/>
      <c r="AL48" s="15"/>
      <c r="AM48" s="15"/>
      <c r="AN48" s="15"/>
      <c r="AP48" s="15"/>
      <c r="AQ48" s="15"/>
      <c r="AR48" s="15"/>
      <c r="AS48" s="15"/>
      <c r="AT48" s="15"/>
      <c r="AU48" s="15"/>
      <c r="AV48" s="15"/>
      <c r="AX48" s="15"/>
      <c r="AY48" s="15"/>
      <c r="AZ48" s="15"/>
      <c r="BA48" s="15"/>
      <c r="BB48" s="15"/>
      <c r="BC48" s="15"/>
      <c r="BD48" s="15"/>
      <c r="BF48" s="15"/>
      <c r="BG48" s="15"/>
      <c r="BH48" s="15"/>
      <c r="BI48" s="15"/>
      <c r="BJ48" s="15"/>
      <c r="BK48" s="15"/>
      <c r="BL48" s="15"/>
      <c r="BN48" s="15"/>
      <c r="BO48" s="15"/>
      <c r="BP48" s="15"/>
      <c r="BQ48" s="15"/>
      <c r="BR48" s="15"/>
      <c r="BS48" s="15"/>
      <c r="BT48" s="15"/>
      <c r="BV48" s="15"/>
      <c r="BW48" s="15"/>
      <c r="BX48" s="15"/>
      <c r="BY48" s="15"/>
      <c r="BZ48" s="15"/>
      <c r="CA48" s="15"/>
      <c r="CB48" s="15"/>
      <c r="CD48" s="15"/>
      <c r="CE48" s="15"/>
      <c r="CF48" s="15"/>
      <c r="CG48" s="15"/>
      <c r="CH48" s="15"/>
      <c r="CI48" s="15"/>
      <c r="CJ48" s="15"/>
      <c r="CL48" s="15"/>
      <c r="CM48" s="15"/>
      <c r="CN48" s="15"/>
      <c r="CO48" s="15"/>
      <c r="CP48" s="15"/>
      <c r="CQ48" s="15"/>
      <c r="CR48" s="15"/>
      <c r="CT48" s="15"/>
      <c r="CU48" s="15"/>
      <c r="CV48" s="15"/>
      <c r="CW48" s="15"/>
      <c r="CX48" s="15"/>
      <c r="CY48" s="15"/>
      <c r="CZ48" s="15"/>
      <c r="DB48" s="15"/>
      <c r="DC48" s="15"/>
      <c r="DD48" s="15"/>
      <c r="DE48" s="15"/>
      <c r="DF48" s="15"/>
      <c r="DG48" s="15"/>
      <c r="DH48" s="15"/>
      <c r="DJ48" s="15"/>
      <c r="DK48" s="15"/>
      <c r="DL48" s="15"/>
      <c r="DM48" s="15"/>
      <c r="DN48" s="15"/>
      <c r="DO48" s="15"/>
      <c r="DP48" s="15"/>
      <c r="DR48" s="15"/>
      <c r="DS48" s="15"/>
      <c r="DT48" s="15"/>
      <c r="DU48" s="15"/>
      <c r="DV48" s="15"/>
      <c r="DW48" s="15"/>
      <c r="DX48" s="15"/>
      <c r="DZ48" s="15"/>
      <c r="EA48" s="15"/>
      <c r="EB48" s="15"/>
      <c r="EC48" s="15"/>
      <c r="ED48" s="15"/>
      <c r="EE48" s="15"/>
      <c r="EF48" s="15"/>
      <c r="EH48" s="15"/>
      <c r="EI48" s="15"/>
      <c r="EJ48" s="15"/>
      <c r="EK48" s="15"/>
      <c r="EL48" s="15"/>
      <c r="EM48" s="15"/>
      <c r="EN48" s="15"/>
      <c r="EP48" s="15"/>
      <c r="EQ48" s="15"/>
      <c r="ER48" s="15"/>
      <c r="ES48" s="15"/>
      <c r="ET48" s="15"/>
      <c r="EU48" s="15"/>
      <c r="EV48" s="15"/>
      <c r="EX48" s="15"/>
      <c r="EY48" s="15"/>
      <c r="EZ48" s="15"/>
      <c r="FA48" s="15"/>
      <c r="FB48" s="15"/>
      <c r="FC48" s="15"/>
      <c r="FD48" s="15"/>
    </row>
    <row r="49" customFormat="false" ht="15.75" hidden="false" customHeight="false" outlineLevel="0" collapsed="false">
      <c r="B49" s="3"/>
      <c r="C49" s="3"/>
      <c r="D49" s="3"/>
      <c r="E49" s="3"/>
      <c r="F49" s="3"/>
      <c r="G49" s="3"/>
      <c r="H49" s="3"/>
      <c r="J49" s="3"/>
      <c r="K49" s="3"/>
      <c r="L49" s="3"/>
      <c r="M49" s="3"/>
      <c r="N49" s="3"/>
      <c r="O49" s="3"/>
      <c r="P49" s="3"/>
      <c r="R49" s="3"/>
      <c r="S49" s="3"/>
      <c r="T49" s="3"/>
      <c r="U49" s="3"/>
      <c r="V49" s="3"/>
      <c r="W49" s="3"/>
      <c r="X49" s="3"/>
      <c r="Z49" s="3"/>
      <c r="AA49" s="3"/>
      <c r="AB49" s="3"/>
      <c r="AC49" s="3"/>
      <c r="AD49" s="3"/>
      <c r="AE49" s="3"/>
      <c r="AF49" s="3"/>
      <c r="AH49" s="3"/>
      <c r="AI49" s="3"/>
      <c r="AJ49" s="3"/>
      <c r="AK49" s="3"/>
      <c r="AL49" s="3"/>
      <c r="AM49" s="3"/>
      <c r="AN49" s="3"/>
      <c r="AP49" s="3"/>
      <c r="AQ49" s="3"/>
      <c r="AR49" s="3"/>
      <c r="AS49" s="3"/>
      <c r="AT49" s="3"/>
      <c r="AU49" s="3"/>
      <c r="AV49" s="3"/>
      <c r="AX49" s="3"/>
      <c r="AY49" s="3"/>
      <c r="AZ49" s="3"/>
      <c r="BA49" s="3"/>
      <c r="BB49" s="3"/>
      <c r="BC49" s="3"/>
      <c r="BD49" s="3"/>
      <c r="BF49" s="3"/>
      <c r="BG49" s="3"/>
      <c r="BH49" s="3"/>
      <c r="BI49" s="3"/>
      <c r="BJ49" s="3"/>
      <c r="BK49" s="3"/>
      <c r="BL49" s="3"/>
      <c r="BN49" s="3"/>
      <c r="BO49" s="3"/>
      <c r="BP49" s="3"/>
      <c r="BQ49" s="3"/>
      <c r="BR49" s="3"/>
      <c r="BS49" s="3"/>
      <c r="BT49" s="3"/>
      <c r="BV49" s="3"/>
      <c r="BW49" s="3"/>
      <c r="BX49" s="3"/>
      <c r="BY49" s="3"/>
      <c r="BZ49" s="3"/>
      <c r="CA49" s="3"/>
      <c r="CB49" s="3"/>
      <c r="CD49" s="3"/>
      <c r="CE49" s="3"/>
      <c r="CF49" s="3"/>
      <c r="CG49" s="3"/>
      <c r="CH49" s="3"/>
      <c r="CI49" s="3"/>
      <c r="CJ49" s="3"/>
      <c r="CL49" s="3"/>
      <c r="CM49" s="3"/>
      <c r="CN49" s="3"/>
      <c r="CO49" s="3"/>
      <c r="CP49" s="3"/>
      <c r="CQ49" s="3"/>
      <c r="CR49" s="3"/>
      <c r="CT49" s="3"/>
      <c r="CU49" s="3"/>
      <c r="CV49" s="3"/>
      <c r="CW49" s="3"/>
      <c r="CX49" s="3"/>
      <c r="CY49" s="3"/>
      <c r="CZ49" s="3"/>
      <c r="DB49" s="3"/>
      <c r="DC49" s="3"/>
      <c r="DD49" s="3"/>
      <c r="DE49" s="3"/>
      <c r="DF49" s="3"/>
      <c r="DG49" s="3"/>
      <c r="DH49" s="3"/>
      <c r="DJ49" s="3"/>
      <c r="DK49" s="3"/>
      <c r="DL49" s="3"/>
      <c r="DM49" s="3"/>
      <c r="DN49" s="3"/>
      <c r="DO49" s="3"/>
      <c r="DP49" s="3"/>
      <c r="DR49" s="3"/>
      <c r="DS49" s="3"/>
      <c r="DT49" s="3"/>
      <c r="DU49" s="3"/>
      <c r="DV49" s="3"/>
      <c r="DW49" s="3"/>
      <c r="DX49" s="3"/>
      <c r="DZ49" s="3"/>
      <c r="EA49" s="3"/>
      <c r="EB49" s="3"/>
      <c r="EC49" s="3"/>
      <c r="ED49" s="3"/>
      <c r="EE49" s="3"/>
      <c r="EF49" s="3"/>
      <c r="EH49" s="3"/>
      <c r="EI49" s="3"/>
      <c r="EJ49" s="3"/>
      <c r="EK49" s="3"/>
      <c r="EL49" s="3"/>
      <c r="EM49" s="3"/>
      <c r="EN49" s="3"/>
      <c r="EP49" s="3"/>
      <c r="EQ49" s="3"/>
      <c r="ER49" s="3"/>
      <c r="ES49" s="3"/>
      <c r="ET49" s="3"/>
      <c r="EU49" s="3"/>
      <c r="EV49" s="3"/>
      <c r="EX49" s="3"/>
      <c r="EY49" s="3"/>
      <c r="EZ49" s="3"/>
      <c r="FA49" s="3"/>
      <c r="FB49" s="3"/>
      <c r="FC49" s="3"/>
      <c r="FD49" s="3"/>
    </row>
    <row r="50" customFormat="false" ht="16.5" hidden="false" customHeight="true" outlineLevel="0" collapsed="false">
      <c r="B50" s="31" t="s">
        <v>107</v>
      </c>
      <c r="C50" s="31"/>
      <c r="D50" s="31"/>
      <c r="E50" s="3"/>
      <c r="F50" s="3"/>
      <c r="G50" s="3"/>
      <c r="H50" s="3"/>
      <c r="J50" s="31" t="s">
        <v>107</v>
      </c>
      <c r="K50" s="31"/>
      <c r="L50" s="31"/>
      <c r="M50" s="3"/>
      <c r="N50" s="3"/>
      <c r="O50" s="3"/>
      <c r="P50" s="3"/>
      <c r="R50" s="31" t="s">
        <v>107</v>
      </c>
      <c r="S50" s="31"/>
      <c r="T50" s="31"/>
      <c r="U50" s="3"/>
      <c r="V50" s="3"/>
      <c r="W50" s="3"/>
      <c r="X50" s="3"/>
      <c r="Z50" s="31" t="s">
        <v>107</v>
      </c>
      <c r="AA50" s="31"/>
      <c r="AB50" s="31"/>
      <c r="AC50" s="3"/>
      <c r="AD50" s="3"/>
      <c r="AE50" s="3"/>
      <c r="AF50" s="3"/>
      <c r="AH50" s="31" t="s">
        <v>107</v>
      </c>
      <c r="AI50" s="31"/>
      <c r="AJ50" s="31"/>
      <c r="AK50" s="3"/>
      <c r="AL50" s="3"/>
      <c r="AM50" s="3"/>
      <c r="AN50" s="3"/>
      <c r="AP50" s="31" t="s">
        <v>107</v>
      </c>
      <c r="AQ50" s="31"/>
      <c r="AR50" s="31"/>
      <c r="AS50" s="3"/>
      <c r="AT50" s="3"/>
      <c r="AU50" s="3"/>
      <c r="AV50" s="3"/>
      <c r="AX50" s="31" t="s">
        <v>107</v>
      </c>
      <c r="AY50" s="31"/>
      <c r="AZ50" s="31"/>
      <c r="BA50" s="3"/>
      <c r="BB50" s="3"/>
      <c r="BC50" s="3"/>
      <c r="BD50" s="3"/>
      <c r="BF50" s="31" t="s">
        <v>107</v>
      </c>
      <c r="BG50" s="31"/>
      <c r="BH50" s="31"/>
      <c r="BI50" s="3"/>
      <c r="BJ50" s="3"/>
      <c r="BK50" s="3"/>
      <c r="BL50" s="3"/>
      <c r="BN50" s="31" t="s">
        <v>107</v>
      </c>
      <c r="BO50" s="31"/>
      <c r="BP50" s="31"/>
      <c r="BQ50" s="3"/>
      <c r="BR50" s="3"/>
      <c r="BS50" s="3"/>
      <c r="BT50" s="3"/>
      <c r="BV50" s="31" t="s">
        <v>107</v>
      </c>
      <c r="BW50" s="31"/>
      <c r="BX50" s="31"/>
      <c r="BY50" s="3"/>
      <c r="BZ50" s="3"/>
      <c r="CA50" s="3"/>
      <c r="CB50" s="3"/>
      <c r="CD50" s="31" t="s">
        <v>107</v>
      </c>
      <c r="CE50" s="31"/>
      <c r="CF50" s="31"/>
      <c r="CG50" s="3"/>
      <c r="CH50" s="3"/>
      <c r="CI50" s="3"/>
      <c r="CJ50" s="3"/>
      <c r="CL50" s="31" t="s">
        <v>107</v>
      </c>
      <c r="CM50" s="31"/>
      <c r="CN50" s="31"/>
      <c r="CO50" s="3"/>
      <c r="CP50" s="3"/>
      <c r="CQ50" s="3"/>
      <c r="CR50" s="3"/>
      <c r="CT50" s="31" t="s">
        <v>107</v>
      </c>
      <c r="CU50" s="31"/>
      <c r="CV50" s="31"/>
      <c r="CW50" s="3"/>
      <c r="CX50" s="3"/>
      <c r="CY50" s="3"/>
      <c r="CZ50" s="3"/>
      <c r="DB50" s="31" t="s">
        <v>107</v>
      </c>
      <c r="DC50" s="31"/>
      <c r="DD50" s="31"/>
      <c r="DE50" s="3"/>
      <c r="DF50" s="3"/>
      <c r="DG50" s="3"/>
      <c r="DH50" s="3"/>
      <c r="DJ50" s="31" t="s">
        <v>107</v>
      </c>
      <c r="DK50" s="31"/>
      <c r="DL50" s="31"/>
      <c r="DM50" s="3"/>
      <c r="DN50" s="3"/>
      <c r="DO50" s="3"/>
      <c r="DP50" s="3"/>
      <c r="DR50" s="31" t="s">
        <v>107</v>
      </c>
      <c r="DS50" s="31"/>
      <c r="DT50" s="31"/>
      <c r="DU50" s="3"/>
      <c r="DV50" s="3"/>
      <c r="DW50" s="3"/>
      <c r="DX50" s="3"/>
      <c r="DZ50" s="31" t="s">
        <v>107</v>
      </c>
      <c r="EA50" s="31"/>
      <c r="EB50" s="31"/>
      <c r="EC50" s="3"/>
      <c r="ED50" s="3"/>
      <c r="EE50" s="3"/>
      <c r="EF50" s="3"/>
      <c r="EH50" s="31" t="s">
        <v>107</v>
      </c>
      <c r="EI50" s="31"/>
      <c r="EJ50" s="31"/>
      <c r="EK50" s="3"/>
      <c r="EL50" s="3"/>
      <c r="EM50" s="3"/>
      <c r="EN50" s="3"/>
      <c r="EP50" s="31" t="s">
        <v>107</v>
      </c>
      <c r="EQ50" s="31"/>
      <c r="ER50" s="31"/>
      <c r="ES50" s="3"/>
      <c r="ET50" s="3"/>
      <c r="EU50" s="3"/>
      <c r="EV50" s="3"/>
      <c r="EX50" s="31" t="s">
        <v>107</v>
      </c>
      <c r="EY50" s="31"/>
      <c r="EZ50" s="31"/>
      <c r="FA50" s="3"/>
      <c r="FB50" s="3"/>
      <c r="FC50" s="3"/>
      <c r="FD50" s="3"/>
    </row>
    <row r="51" customFormat="false" ht="15" hidden="false" customHeight="false" outlineLevel="0" collapsed="false">
      <c r="B51" s="23" t="s">
        <v>25</v>
      </c>
      <c r="C51" s="24" t="s">
        <v>26</v>
      </c>
      <c r="D51" s="24" t="s">
        <v>27</v>
      </c>
      <c r="E51" s="24" t="s">
        <v>28</v>
      </c>
      <c r="F51" s="24" t="s">
        <v>29</v>
      </c>
      <c r="G51" s="24" t="s">
        <v>30</v>
      </c>
      <c r="H51" s="25" t="s">
        <v>31</v>
      </c>
      <c r="J51" s="23" t="s">
        <v>25</v>
      </c>
      <c r="K51" s="24" t="s">
        <v>26</v>
      </c>
      <c r="L51" s="24" t="s">
        <v>27</v>
      </c>
      <c r="M51" s="24" t="s">
        <v>28</v>
      </c>
      <c r="N51" s="24" t="s">
        <v>29</v>
      </c>
      <c r="O51" s="24" t="s">
        <v>30</v>
      </c>
      <c r="P51" s="25" t="s">
        <v>31</v>
      </c>
      <c r="R51" s="23" t="s">
        <v>25</v>
      </c>
      <c r="S51" s="24" t="s">
        <v>26</v>
      </c>
      <c r="T51" s="24" t="s">
        <v>27</v>
      </c>
      <c r="U51" s="24" t="s">
        <v>28</v>
      </c>
      <c r="V51" s="24" t="s">
        <v>29</v>
      </c>
      <c r="W51" s="24" t="s">
        <v>30</v>
      </c>
      <c r="X51" s="25" t="s">
        <v>31</v>
      </c>
      <c r="Z51" s="23" t="s">
        <v>25</v>
      </c>
      <c r="AA51" s="24" t="s">
        <v>26</v>
      </c>
      <c r="AB51" s="24" t="s">
        <v>27</v>
      </c>
      <c r="AC51" s="24" t="s">
        <v>28</v>
      </c>
      <c r="AD51" s="24" t="s">
        <v>29</v>
      </c>
      <c r="AE51" s="24" t="s">
        <v>30</v>
      </c>
      <c r="AF51" s="25" t="s">
        <v>31</v>
      </c>
      <c r="AH51" s="23" t="s">
        <v>25</v>
      </c>
      <c r="AI51" s="24" t="s">
        <v>26</v>
      </c>
      <c r="AJ51" s="24" t="s">
        <v>27</v>
      </c>
      <c r="AK51" s="24" t="s">
        <v>28</v>
      </c>
      <c r="AL51" s="24" t="s">
        <v>29</v>
      </c>
      <c r="AM51" s="24" t="s">
        <v>30</v>
      </c>
      <c r="AN51" s="25" t="s">
        <v>31</v>
      </c>
      <c r="AP51" s="23" t="s">
        <v>25</v>
      </c>
      <c r="AQ51" s="24" t="s">
        <v>26</v>
      </c>
      <c r="AR51" s="24" t="s">
        <v>27</v>
      </c>
      <c r="AS51" s="24" t="s">
        <v>28</v>
      </c>
      <c r="AT51" s="24" t="s">
        <v>29</v>
      </c>
      <c r="AU51" s="24" t="s">
        <v>30</v>
      </c>
      <c r="AV51" s="25" t="s">
        <v>31</v>
      </c>
      <c r="AX51" s="23" t="s">
        <v>25</v>
      </c>
      <c r="AY51" s="24" t="s">
        <v>26</v>
      </c>
      <c r="AZ51" s="24" t="s">
        <v>27</v>
      </c>
      <c r="BA51" s="24" t="s">
        <v>28</v>
      </c>
      <c r="BB51" s="24" t="s">
        <v>29</v>
      </c>
      <c r="BC51" s="24" t="s">
        <v>30</v>
      </c>
      <c r="BD51" s="25" t="s">
        <v>31</v>
      </c>
      <c r="BF51" s="23" t="s">
        <v>25</v>
      </c>
      <c r="BG51" s="24" t="s">
        <v>26</v>
      </c>
      <c r="BH51" s="24" t="s">
        <v>27</v>
      </c>
      <c r="BI51" s="24" t="s">
        <v>28</v>
      </c>
      <c r="BJ51" s="24" t="s">
        <v>29</v>
      </c>
      <c r="BK51" s="24" t="s">
        <v>30</v>
      </c>
      <c r="BL51" s="25" t="s">
        <v>31</v>
      </c>
      <c r="BN51" s="23" t="s">
        <v>25</v>
      </c>
      <c r="BO51" s="24" t="s">
        <v>26</v>
      </c>
      <c r="BP51" s="24" t="s">
        <v>27</v>
      </c>
      <c r="BQ51" s="24" t="s">
        <v>28</v>
      </c>
      <c r="BR51" s="24" t="s">
        <v>29</v>
      </c>
      <c r="BS51" s="24" t="s">
        <v>30</v>
      </c>
      <c r="BT51" s="25" t="s">
        <v>31</v>
      </c>
      <c r="BV51" s="23" t="s">
        <v>25</v>
      </c>
      <c r="BW51" s="24" t="s">
        <v>26</v>
      </c>
      <c r="BX51" s="24" t="s">
        <v>27</v>
      </c>
      <c r="BY51" s="24" t="s">
        <v>28</v>
      </c>
      <c r="BZ51" s="24" t="s">
        <v>29</v>
      </c>
      <c r="CA51" s="24" t="s">
        <v>30</v>
      </c>
      <c r="CB51" s="25" t="s">
        <v>31</v>
      </c>
      <c r="CD51" s="23" t="s">
        <v>25</v>
      </c>
      <c r="CE51" s="24" t="s">
        <v>26</v>
      </c>
      <c r="CF51" s="24" t="s">
        <v>27</v>
      </c>
      <c r="CG51" s="24" t="s">
        <v>28</v>
      </c>
      <c r="CH51" s="24" t="s">
        <v>29</v>
      </c>
      <c r="CI51" s="24" t="s">
        <v>30</v>
      </c>
      <c r="CJ51" s="25" t="s">
        <v>31</v>
      </c>
      <c r="CL51" s="23" t="s">
        <v>25</v>
      </c>
      <c r="CM51" s="24" t="s">
        <v>26</v>
      </c>
      <c r="CN51" s="24" t="s">
        <v>27</v>
      </c>
      <c r="CO51" s="24" t="s">
        <v>28</v>
      </c>
      <c r="CP51" s="24" t="s">
        <v>29</v>
      </c>
      <c r="CQ51" s="24" t="s">
        <v>30</v>
      </c>
      <c r="CR51" s="25" t="s">
        <v>31</v>
      </c>
      <c r="CT51" s="23" t="s">
        <v>25</v>
      </c>
      <c r="CU51" s="24" t="s">
        <v>26</v>
      </c>
      <c r="CV51" s="24" t="s">
        <v>27</v>
      </c>
      <c r="CW51" s="24" t="s">
        <v>28</v>
      </c>
      <c r="CX51" s="24" t="s">
        <v>29</v>
      </c>
      <c r="CY51" s="24" t="s">
        <v>30</v>
      </c>
      <c r="CZ51" s="25" t="s">
        <v>31</v>
      </c>
      <c r="DB51" s="23" t="s">
        <v>25</v>
      </c>
      <c r="DC51" s="24" t="s">
        <v>26</v>
      </c>
      <c r="DD51" s="24" t="s">
        <v>27</v>
      </c>
      <c r="DE51" s="24" t="s">
        <v>28</v>
      </c>
      <c r="DF51" s="24" t="s">
        <v>29</v>
      </c>
      <c r="DG51" s="24" t="s">
        <v>30</v>
      </c>
      <c r="DH51" s="25" t="s">
        <v>31</v>
      </c>
      <c r="DJ51" s="23" t="s">
        <v>25</v>
      </c>
      <c r="DK51" s="24" t="s">
        <v>26</v>
      </c>
      <c r="DL51" s="24" t="s">
        <v>27</v>
      </c>
      <c r="DM51" s="24" t="s">
        <v>28</v>
      </c>
      <c r="DN51" s="24" t="s">
        <v>29</v>
      </c>
      <c r="DO51" s="24" t="s">
        <v>30</v>
      </c>
      <c r="DP51" s="25" t="s">
        <v>31</v>
      </c>
      <c r="DR51" s="23" t="s">
        <v>25</v>
      </c>
      <c r="DS51" s="24" t="s">
        <v>26</v>
      </c>
      <c r="DT51" s="24" t="s">
        <v>27</v>
      </c>
      <c r="DU51" s="24" t="s">
        <v>28</v>
      </c>
      <c r="DV51" s="24" t="s">
        <v>29</v>
      </c>
      <c r="DW51" s="24" t="s">
        <v>30</v>
      </c>
      <c r="DX51" s="25" t="s">
        <v>31</v>
      </c>
      <c r="DZ51" s="23" t="s">
        <v>25</v>
      </c>
      <c r="EA51" s="24" t="s">
        <v>26</v>
      </c>
      <c r="EB51" s="24" t="s">
        <v>27</v>
      </c>
      <c r="EC51" s="24" t="s">
        <v>28</v>
      </c>
      <c r="ED51" s="24" t="s">
        <v>29</v>
      </c>
      <c r="EE51" s="24" t="s">
        <v>30</v>
      </c>
      <c r="EF51" s="25" t="s">
        <v>31</v>
      </c>
      <c r="EH51" s="23" t="s">
        <v>25</v>
      </c>
      <c r="EI51" s="24" t="s">
        <v>26</v>
      </c>
      <c r="EJ51" s="24" t="s">
        <v>27</v>
      </c>
      <c r="EK51" s="24" t="s">
        <v>28</v>
      </c>
      <c r="EL51" s="24" t="s">
        <v>29</v>
      </c>
      <c r="EM51" s="24" t="s">
        <v>30</v>
      </c>
      <c r="EN51" s="25" t="s">
        <v>31</v>
      </c>
      <c r="EP51" s="23" t="s">
        <v>25</v>
      </c>
      <c r="EQ51" s="24" t="s">
        <v>26</v>
      </c>
      <c r="ER51" s="24" t="s">
        <v>27</v>
      </c>
      <c r="ES51" s="24" t="s">
        <v>28</v>
      </c>
      <c r="ET51" s="24" t="s">
        <v>29</v>
      </c>
      <c r="EU51" s="24" t="s">
        <v>30</v>
      </c>
      <c r="EV51" s="25" t="s">
        <v>31</v>
      </c>
      <c r="EX51" s="23" t="s">
        <v>25</v>
      </c>
      <c r="EY51" s="24" t="s">
        <v>26</v>
      </c>
      <c r="EZ51" s="24" t="s">
        <v>27</v>
      </c>
      <c r="FA51" s="24" t="s">
        <v>28</v>
      </c>
      <c r="FB51" s="24" t="s">
        <v>29</v>
      </c>
      <c r="FC51" s="24" t="s">
        <v>30</v>
      </c>
      <c r="FD51" s="25" t="s">
        <v>31</v>
      </c>
    </row>
    <row r="52" customFormat="false" ht="15" hidden="false" customHeight="false" outlineLevel="0" collapsed="false">
      <c r="B52" s="15"/>
      <c r="C52" s="15"/>
      <c r="D52" s="15"/>
      <c r="E52" s="15"/>
      <c r="F52" s="15"/>
      <c r="G52" s="15"/>
      <c r="H52" s="15"/>
      <c r="J52" s="15"/>
      <c r="K52" s="15"/>
      <c r="L52" s="15"/>
      <c r="M52" s="15"/>
      <c r="N52" s="15"/>
      <c r="O52" s="15"/>
      <c r="P52" s="15"/>
      <c r="R52" s="15"/>
      <c r="S52" s="15"/>
      <c r="T52" s="15"/>
      <c r="U52" s="15"/>
      <c r="V52" s="15"/>
      <c r="W52" s="15"/>
      <c r="X52" s="15"/>
      <c r="Z52" s="15"/>
      <c r="AA52" s="15"/>
      <c r="AB52" s="15"/>
      <c r="AC52" s="15"/>
      <c r="AD52" s="15"/>
      <c r="AE52" s="15"/>
      <c r="AF52" s="15"/>
      <c r="AH52" s="15"/>
      <c r="AI52" s="15"/>
      <c r="AJ52" s="15"/>
      <c r="AK52" s="15"/>
      <c r="AL52" s="15"/>
      <c r="AM52" s="15"/>
      <c r="AN52" s="15"/>
      <c r="AP52" s="15"/>
      <c r="AQ52" s="15"/>
      <c r="AR52" s="15"/>
      <c r="AS52" s="15"/>
      <c r="AT52" s="15"/>
      <c r="AU52" s="15"/>
      <c r="AV52" s="15"/>
      <c r="AX52" s="15"/>
      <c r="AY52" s="15"/>
      <c r="AZ52" s="15"/>
      <c r="BA52" s="15"/>
      <c r="BB52" s="15"/>
      <c r="BC52" s="15"/>
      <c r="BD52" s="15"/>
      <c r="BF52" s="15"/>
      <c r="BG52" s="15"/>
      <c r="BH52" s="15"/>
      <c r="BI52" s="15"/>
      <c r="BJ52" s="15"/>
      <c r="BK52" s="15"/>
      <c r="BL52" s="15"/>
      <c r="BN52" s="15"/>
      <c r="BO52" s="15"/>
      <c r="BP52" s="15"/>
      <c r="BQ52" s="15"/>
      <c r="BR52" s="15"/>
      <c r="BS52" s="15"/>
      <c r="BT52" s="15"/>
      <c r="BV52" s="15"/>
      <c r="BW52" s="15"/>
      <c r="BX52" s="15"/>
      <c r="BY52" s="15"/>
      <c r="BZ52" s="15"/>
      <c r="CA52" s="15"/>
      <c r="CB52" s="15"/>
      <c r="CD52" s="15"/>
      <c r="CE52" s="15"/>
      <c r="CF52" s="15"/>
      <c r="CG52" s="15"/>
      <c r="CH52" s="15"/>
      <c r="CI52" s="15"/>
      <c r="CJ52" s="15"/>
      <c r="CL52" s="15"/>
      <c r="CM52" s="15"/>
      <c r="CN52" s="15"/>
      <c r="CO52" s="15"/>
      <c r="CP52" s="15"/>
      <c r="CQ52" s="15"/>
      <c r="CR52" s="15"/>
      <c r="CT52" s="15"/>
      <c r="CU52" s="15"/>
      <c r="CV52" s="15"/>
      <c r="CW52" s="15"/>
      <c r="CX52" s="15"/>
      <c r="CY52" s="15"/>
      <c r="CZ52" s="15"/>
      <c r="DB52" s="15"/>
      <c r="DC52" s="15"/>
      <c r="DD52" s="15"/>
      <c r="DE52" s="15"/>
      <c r="DF52" s="15"/>
      <c r="DG52" s="15"/>
      <c r="DH52" s="15"/>
      <c r="DJ52" s="15"/>
      <c r="DK52" s="15"/>
      <c r="DL52" s="15"/>
      <c r="DM52" s="15"/>
      <c r="DN52" s="15"/>
      <c r="DO52" s="15"/>
      <c r="DP52" s="15"/>
      <c r="DR52" s="15"/>
      <c r="DS52" s="15"/>
      <c r="DT52" s="15"/>
      <c r="DU52" s="15"/>
      <c r="DV52" s="15"/>
      <c r="DW52" s="15"/>
      <c r="DX52" s="15"/>
      <c r="DZ52" s="15"/>
      <c r="EA52" s="15"/>
      <c r="EB52" s="15"/>
      <c r="EC52" s="15"/>
      <c r="ED52" s="15"/>
      <c r="EE52" s="15"/>
      <c r="EF52" s="15"/>
      <c r="EH52" s="15"/>
      <c r="EI52" s="15"/>
      <c r="EJ52" s="15"/>
      <c r="EK52" s="15"/>
      <c r="EL52" s="15"/>
      <c r="EM52" s="15"/>
      <c r="EN52" s="15"/>
      <c r="EP52" s="15"/>
      <c r="EQ52" s="15"/>
      <c r="ER52" s="15"/>
      <c r="ES52" s="15"/>
      <c r="ET52" s="15"/>
      <c r="EU52" s="15"/>
      <c r="EV52" s="15"/>
      <c r="EX52" s="15"/>
      <c r="EY52" s="15"/>
      <c r="EZ52" s="15"/>
      <c r="FA52" s="15"/>
      <c r="FB52" s="15"/>
      <c r="FC52" s="15"/>
      <c r="FD52" s="15"/>
    </row>
    <row r="53" customFormat="false" ht="15.75" hidden="false" customHeight="false" outlineLevel="0" collapsed="false">
      <c r="B53" s="3"/>
      <c r="C53" s="3"/>
      <c r="D53" s="3"/>
      <c r="E53" s="3"/>
      <c r="F53" s="3"/>
      <c r="G53" s="3"/>
      <c r="H53" s="3"/>
      <c r="J53" s="3"/>
      <c r="K53" s="3"/>
      <c r="L53" s="3"/>
      <c r="M53" s="3"/>
      <c r="N53" s="3"/>
      <c r="O53" s="3"/>
      <c r="P53" s="3"/>
      <c r="R53" s="3"/>
      <c r="S53" s="3"/>
      <c r="T53" s="3"/>
      <c r="U53" s="3"/>
      <c r="V53" s="3"/>
      <c r="W53" s="3"/>
      <c r="X53" s="3"/>
      <c r="Z53" s="3"/>
      <c r="AA53" s="3"/>
      <c r="AB53" s="3"/>
      <c r="AC53" s="3"/>
      <c r="AD53" s="3"/>
      <c r="AE53" s="3"/>
      <c r="AF53" s="3"/>
      <c r="AH53" s="3"/>
      <c r="AI53" s="3"/>
      <c r="AJ53" s="3"/>
      <c r="AK53" s="3"/>
      <c r="AL53" s="3"/>
      <c r="AM53" s="3"/>
      <c r="AN53" s="3"/>
      <c r="AP53" s="3"/>
      <c r="AQ53" s="3"/>
      <c r="AR53" s="3"/>
      <c r="AS53" s="3"/>
      <c r="AT53" s="3"/>
      <c r="AU53" s="3"/>
      <c r="AV53" s="3"/>
      <c r="AX53" s="3"/>
      <c r="AY53" s="3"/>
      <c r="AZ53" s="3"/>
      <c r="BA53" s="3"/>
      <c r="BB53" s="3"/>
      <c r="BC53" s="3"/>
      <c r="BD53" s="3"/>
      <c r="BF53" s="3"/>
      <c r="BG53" s="3"/>
      <c r="BH53" s="3"/>
      <c r="BI53" s="3"/>
      <c r="BJ53" s="3"/>
      <c r="BK53" s="3"/>
      <c r="BL53" s="3"/>
      <c r="BN53" s="3"/>
      <c r="BO53" s="3"/>
      <c r="BP53" s="3"/>
      <c r="BQ53" s="3"/>
      <c r="BR53" s="3"/>
      <c r="BS53" s="3"/>
      <c r="BT53" s="3"/>
      <c r="BV53" s="3"/>
      <c r="BW53" s="3"/>
      <c r="BX53" s="3"/>
      <c r="BY53" s="3"/>
      <c r="BZ53" s="3"/>
      <c r="CA53" s="3"/>
      <c r="CB53" s="3"/>
      <c r="CD53" s="3"/>
      <c r="CE53" s="3"/>
      <c r="CF53" s="3"/>
      <c r="CG53" s="3"/>
      <c r="CH53" s="3"/>
      <c r="CI53" s="3"/>
      <c r="CJ53" s="3"/>
      <c r="CL53" s="3"/>
      <c r="CM53" s="3"/>
      <c r="CN53" s="3"/>
      <c r="CO53" s="3"/>
      <c r="CP53" s="3"/>
      <c r="CQ53" s="3"/>
      <c r="CR53" s="3"/>
      <c r="CT53" s="3"/>
      <c r="CU53" s="3"/>
      <c r="CV53" s="3"/>
      <c r="CW53" s="3"/>
      <c r="CX53" s="3"/>
      <c r="CY53" s="3"/>
      <c r="CZ53" s="3"/>
      <c r="DB53" s="3"/>
      <c r="DC53" s="3"/>
      <c r="DD53" s="3"/>
      <c r="DE53" s="3"/>
      <c r="DF53" s="3"/>
      <c r="DG53" s="3"/>
      <c r="DH53" s="3"/>
      <c r="DJ53" s="3"/>
      <c r="DK53" s="3"/>
      <c r="DL53" s="3"/>
      <c r="DM53" s="3"/>
      <c r="DN53" s="3"/>
      <c r="DO53" s="3"/>
      <c r="DP53" s="3"/>
      <c r="DR53" s="3"/>
      <c r="DS53" s="3"/>
      <c r="DT53" s="3"/>
      <c r="DU53" s="3"/>
      <c r="DV53" s="3"/>
      <c r="DW53" s="3"/>
      <c r="DX53" s="3"/>
      <c r="DZ53" s="3"/>
      <c r="EA53" s="3"/>
      <c r="EB53" s="3"/>
      <c r="EC53" s="3"/>
      <c r="ED53" s="3"/>
      <c r="EE53" s="3"/>
      <c r="EF53" s="3"/>
      <c r="EH53" s="3"/>
      <c r="EI53" s="3"/>
      <c r="EJ53" s="3"/>
      <c r="EK53" s="3"/>
      <c r="EL53" s="3"/>
      <c r="EM53" s="3"/>
      <c r="EN53" s="3"/>
      <c r="EP53" s="3"/>
      <c r="EQ53" s="3"/>
      <c r="ER53" s="3"/>
      <c r="ES53" s="3"/>
      <c r="ET53" s="3"/>
      <c r="EU53" s="3"/>
      <c r="EV53" s="3"/>
      <c r="EX53" s="3"/>
      <c r="EY53" s="3"/>
      <c r="EZ53" s="3"/>
      <c r="FA53" s="3"/>
      <c r="FB53" s="3"/>
      <c r="FC53" s="3"/>
      <c r="FD53" s="3"/>
    </row>
    <row r="54" customFormat="false" ht="16.5" hidden="false" customHeight="true" outlineLevel="0" collapsed="false">
      <c r="B54" s="31" t="s">
        <v>108</v>
      </c>
      <c r="C54" s="31"/>
      <c r="D54" s="31"/>
      <c r="E54" s="3"/>
      <c r="F54" s="3"/>
      <c r="G54" s="3"/>
      <c r="H54" s="3"/>
      <c r="J54" s="31" t="s">
        <v>108</v>
      </c>
      <c r="K54" s="31"/>
      <c r="L54" s="31"/>
      <c r="M54" s="3"/>
      <c r="N54" s="3"/>
      <c r="O54" s="3"/>
      <c r="P54" s="3"/>
      <c r="R54" s="31" t="s">
        <v>108</v>
      </c>
      <c r="S54" s="31"/>
      <c r="T54" s="31"/>
      <c r="U54" s="3"/>
      <c r="V54" s="3"/>
      <c r="W54" s="3"/>
      <c r="X54" s="3"/>
      <c r="Z54" s="31" t="s">
        <v>108</v>
      </c>
      <c r="AA54" s="31"/>
      <c r="AB54" s="31"/>
      <c r="AC54" s="3"/>
      <c r="AD54" s="3"/>
      <c r="AE54" s="3"/>
      <c r="AF54" s="3"/>
      <c r="AH54" s="31" t="s">
        <v>108</v>
      </c>
      <c r="AI54" s="31"/>
      <c r="AJ54" s="31"/>
      <c r="AK54" s="3"/>
      <c r="AL54" s="3"/>
      <c r="AM54" s="3"/>
      <c r="AN54" s="3"/>
      <c r="AP54" s="31" t="s">
        <v>108</v>
      </c>
      <c r="AQ54" s="31"/>
      <c r="AR54" s="31"/>
      <c r="AS54" s="3"/>
      <c r="AT54" s="3"/>
      <c r="AU54" s="3"/>
      <c r="AV54" s="3"/>
      <c r="AX54" s="31" t="s">
        <v>108</v>
      </c>
      <c r="AY54" s="31"/>
      <c r="AZ54" s="31"/>
      <c r="BA54" s="3"/>
      <c r="BB54" s="3"/>
      <c r="BC54" s="3"/>
      <c r="BD54" s="3"/>
      <c r="BF54" s="31" t="s">
        <v>108</v>
      </c>
      <c r="BG54" s="31"/>
      <c r="BH54" s="31"/>
      <c r="BI54" s="3"/>
      <c r="BJ54" s="3"/>
      <c r="BK54" s="3"/>
      <c r="BL54" s="3"/>
      <c r="BN54" s="31" t="s">
        <v>108</v>
      </c>
      <c r="BO54" s="31"/>
      <c r="BP54" s="31"/>
      <c r="BQ54" s="3"/>
      <c r="BR54" s="3"/>
      <c r="BS54" s="3"/>
      <c r="BT54" s="3"/>
      <c r="BV54" s="31" t="s">
        <v>108</v>
      </c>
      <c r="BW54" s="31"/>
      <c r="BX54" s="31"/>
      <c r="BY54" s="3"/>
      <c r="BZ54" s="3"/>
      <c r="CA54" s="3"/>
      <c r="CB54" s="3"/>
      <c r="CD54" s="31" t="s">
        <v>108</v>
      </c>
      <c r="CE54" s="31"/>
      <c r="CF54" s="31"/>
      <c r="CG54" s="3"/>
      <c r="CH54" s="3"/>
      <c r="CI54" s="3"/>
      <c r="CJ54" s="3"/>
      <c r="CL54" s="31" t="s">
        <v>108</v>
      </c>
      <c r="CM54" s="31"/>
      <c r="CN54" s="31"/>
      <c r="CO54" s="3"/>
      <c r="CP54" s="3"/>
      <c r="CQ54" s="3"/>
      <c r="CR54" s="3"/>
      <c r="CT54" s="31" t="s">
        <v>108</v>
      </c>
      <c r="CU54" s="31"/>
      <c r="CV54" s="31"/>
      <c r="CW54" s="3"/>
      <c r="CX54" s="3"/>
      <c r="CY54" s="3"/>
      <c r="CZ54" s="3"/>
      <c r="DB54" s="31" t="s">
        <v>108</v>
      </c>
      <c r="DC54" s="31"/>
      <c r="DD54" s="31"/>
      <c r="DE54" s="3"/>
      <c r="DF54" s="3"/>
      <c r="DG54" s="3"/>
      <c r="DH54" s="3"/>
      <c r="DJ54" s="31" t="s">
        <v>108</v>
      </c>
      <c r="DK54" s="31"/>
      <c r="DL54" s="31"/>
      <c r="DM54" s="3"/>
      <c r="DN54" s="3"/>
      <c r="DO54" s="3"/>
      <c r="DP54" s="3"/>
      <c r="DR54" s="31" t="s">
        <v>108</v>
      </c>
      <c r="DS54" s="31"/>
      <c r="DT54" s="31"/>
      <c r="DU54" s="3"/>
      <c r="DV54" s="3"/>
      <c r="DW54" s="3"/>
      <c r="DX54" s="3"/>
      <c r="DZ54" s="31" t="s">
        <v>108</v>
      </c>
      <c r="EA54" s="31"/>
      <c r="EB54" s="31"/>
      <c r="EC54" s="3"/>
      <c r="ED54" s="3"/>
      <c r="EE54" s="3"/>
      <c r="EF54" s="3"/>
      <c r="EH54" s="31" t="s">
        <v>108</v>
      </c>
      <c r="EI54" s="31"/>
      <c r="EJ54" s="31"/>
      <c r="EK54" s="3"/>
      <c r="EL54" s="3"/>
      <c r="EM54" s="3"/>
      <c r="EN54" s="3"/>
      <c r="EP54" s="31" t="s">
        <v>108</v>
      </c>
      <c r="EQ54" s="31"/>
      <c r="ER54" s="31"/>
      <c r="ES54" s="3"/>
      <c r="ET54" s="3"/>
      <c r="EU54" s="3"/>
      <c r="EV54" s="3"/>
      <c r="EX54" s="31" t="s">
        <v>108</v>
      </c>
      <c r="EY54" s="31"/>
      <c r="EZ54" s="31"/>
      <c r="FA54" s="3"/>
      <c r="FB54" s="3"/>
      <c r="FC54" s="3"/>
      <c r="FD54" s="3"/>
    </row>
    <row r="55" customFormat="false" ht="15" hidden="false" customHeight="false" outlineLevel="0" collapsed="false">
      <c r="B55" s="23" t="s">
        <v>25</v>
      </c>
      <c r="C55" s="24" t="s">
        <v>26</v>
      </c>
      <c r="D55" s="24" t="s">
        <v>27</v>
      </c>
      <c r="E55" s="24" t="s">
        <v>28</v>
      </c>
      <c r="F55" s="24" t="s">
        <v>29</v>
      </c>
      <c r="G55" s="24" t="s">
        <v>30</v>
      </c>
      <c r="H55" s="25" t="s">
        <v>31</v>
      </c>
      <c r="J55" s="23" t="s">
        <v>25</v>
      </c>
      <c r="K55" s="24" t="s">
        <v>26</v>
      </c>
      <c r="L55" s="24" t="s">
        <v>27</v>
      </c>
      <c r="M55" s="24" t="s">
        <v>28</v>
      </c>
      <c r="N55" s="24" t="s">
        <v>29</v>
      </c>
      <c r="O55" s="24" t="s">
        <v>30</v>
      </c>
      <c r="P55" s="25" t="s">
        <v>31</v>
      </c>
      <c r="R55" s="23" t="s">
        <v>25</v>
      </c>
      <c r="S55" s="24" t="s">
        <v>26</v>
      </c>
      <c r="T55" s="24" t="s">
        <v>27</v>
      </c>
      <c r="U55" s="24" t="s">
        <v>28</v>
      </c>
      <c r="V55" s="24" t="s">
        <v>29</v>
      </c>
      <c r="W55" s="24" t="s">
        <v>30</v>
      </c>
      <c r="X55" s="25" t="s">
        <v>31</v>
      </c>
      <c r="Z55" s="23" t="s">
        <v>25</v>
      </c>
      <c r="AA55" s="24" t="s">
        <v>26</v>
      </c>
      <c r="AB55" s="24" t="s">
        <v>27</v>
      </c>
      <c r="AC55" s="24" t="s">
        <v>28</v>
      </c>
      <c r="AD55" s="24" t="s">
        <v>29</v>
      </c>
      <c r="AE55" s="24" t="s">
        <v>30</v>
      </c>
      <c r="AF55" s="25" t="s">
        <v>31</v>
      </c>
      <c r="AH55" s="23" t="s">
        <v>25</v>
      </c>
      <c r="AI55" s="24" t="s">
        <v>26</v>
      </c>
      <c r="AJ55" s="24" t="s">
        <v>27</v>
      </c>
      <c r="AK55" s="24" t="s">
        <v>28</v>
      </c>
      <c r="AL55" s="24" t="s">
        <v>29</v>
      </c>
      <c r="AM55" s="24" t="s">
        <v>30</v>
      </c>
      <c r="AN55" s="25" t="s">
        <v>31</v>
      </c>
      <c r="AP55" s="23" t="s">
        <v>25</v>
      </c>
      <c r="AQ55" s="24" t="s">
        <v>26</v>
      </c>
      <c r="AR55" s="24" t="s">
        <v>27</v>
      </c>
      <c r="AS55" s="24" t="s">
        <v>28</v>
      </c>
      <c r="AT55" s="24" t="s">
        <v>29</v>
      </c>
      <c r="AU55" s="24" t="s">
        <v>30</v>
      </c>
      <c r="AV55" s="25" t="s">
        <v>31</v>
      </c>
      <c r="AX55" s="23" t="s">
        <v>25</v>
      </c>
      <c r="AY55" s="24" t="s">
        <v>26</v>
      </c>
      <c r="AZ55" s="24" t="s">
        <v>27</v>
      </c>
      <c r="BA55" s="24" t="s">
        <v>28</v>
      </c>
      <c r="BB55" s="24" t="s">
        <v>29</v>
      </c>
      <c r="BC55" s="24" t="s">
        <v>30</v>
      </c>
      <c r="BD55" s="25" t="s">
        <v>31</v>
      </c>
      <c r="BF55" s="23" t="s">
        <v>25</v>
      </c>
      <c r="BG55" s="24" t="s">
        <v>26</v>
      </c>
      <c r="BH55" s="24" t="s">
        <v>27</v>
      </c>
      <c r="BI55" s="24" t="s">
        <v>28</v>
      </c>
      <c r="BJ55" s="24" t="s">
        <v>29</v>
      </c>
      <c r="BK55" s="24" t="s">
        <v>30</v>
      </c>
      <c r="BL55" s="25" t="s">
        <v>31</v>
      </c>
      <c r="BN55" s="23" t="s">
        <v>25</v>
      </c>
      <c r="BO55" s="24" t="s">
        <v>26</v>
      </c>
      <c r="BP55" s="24" t="s">
        <v>27</v>
      </c>
      <c r="BQ55" s="24" t="s">
        <v>28</v>
      </c>
      <c r="BR55" s="24" t="s">
        <v>29</v>
      </c>
      <c r="BS55" s="24" t="s">
        <v>30</v>
      </c>
      <c r="BT55" s="25" t="s">
        <v>31</v>
      </c>
      <c r="BV55" s="23" t="s">
        <v>25</v>
      </c>
      <c r="BW55" s="24" t="s">
        <v>26</v>
      </c>
      <c r="BX55" s="24" t="s">
        <v>27</v>
      </c>
      <c r="BY55" s="24" t="s">
        <v>28</v>
      </c>
      <c r="BZ55" s="24" t="s">
        <v>29</v>
      </c>
      <c r="CA55" s="24" t="s">
        <v>30</v>
      </c>
      <c r="CB55" s="25" t="s">
        <v>31</v>
      </c>
      <c r="CD55" s="23" t="s">
        <v>25</v>
      </c>
      <c r="CE55" s="24" t="s">
        <v>26</v>
      </c>
      <c r="CF55" s="24" t="s">
        <v>27</v>
      </c>
      <c r="CG55" s="24" t="s">
        <v>28</v>
      </c>
      <c r="CH55" s="24" t="s">
        <v>29</v>
      </c>
      <c r="CI55" s="24" t="s">
        <v>30</v>
      </c>
      <c r="CJ55" s="25" t="s">
        <v>31</v>
      </c>
      <c r="CL55" s="23" t="s">
        <v>25</v>
      </c>
      <c r="CM55" s="24" t="s">
        <v>26</v>
      </c>
      <c r="CN55" s="24" t="s">
        <v>27</v>
      </c>
      <c r="CO55" s="24" t="s">
        <v>28</v>
      </c>
      <c r="CP55" s="24" t="s">
        <v>29</v>
      </c>
      <c r="CQ55" s="24" t="s">
        <v>30</v>
      </c>
      <c r="CR55" s="25" t="s">
        <v>31</v>
      </c>
      <c r="CT55" s="23" t="s">
        <v>25</v>
      </c>
      <c r="CU55" s="24" t="s">
        <v>26</v>
      </c>
      <c r="CV55" s="24" t="s">
        <v>27</v>
      </c>
      <c r="CW55" s="24" t="s">
        <v>28</v>
      </c>
      <c r="CX55" s="24" t="s">
        <v>29</v>
      </c>
      <c r="CY55" s="24" t="s">
        <v>30</v>
      </c>
      <c r="CZ55" s="25" t="s">
        <v>31</v>
      </c>
      <c r="DB55" s="23" t="s">
        <v>25</v>
      </c>
      <c r="DC55" s="24" t="s">
        <v>26</v>
      </c>
      <c r="DD55" s="24" t="s">
        <v>27</v>
      </c>
      <c r="DE55" s="24" t="s">
        <v>28</v>
      </c>
      <c r="DF55" s="24" t="s">
        <v>29</v>
      </c>
      <c r="DG55" s="24" t="s">
        <v>30</v>
      </c>
      <c r="DH55" s="25" t="s">
        <v>31</v>
      </c>
      <c r="DJ55" s="23" t="s">
        <v>25</v>
      </c>
      <c r="DK55" s="24" t="s">
        <v>26</v>
      </c>
      <c r="DL55" s="24" t="s">
        <v>27</v>
      </c>
      <c r="DM55" s="24" t="s">
        <v>28</v>
      </c>
      <c r="DN55" s="24" t="s">
        <v>29</v>
      </c>
      <c r="DO55" s="24" t="s">
        <v>30</v>
      </c>
      <c r="DP55" s="25" t="s">
        <v>31</v>
      </c>
      <c r="DR55" s="23" t="s">
        <v>25</v>
      </c>
      <c r="DS55" s="24" t="s">
        <v>26</v>
      </c>
      <c r="DT55" s="24" t="s">
        <v>27</v>
      </c>
      <c r="DU55" s="24" t="s">
        <v>28</v>
      </c>
      <c r="DV55" s="24" t="s">
        <v>29</v>
      </c>
      <c r="DW55" s="24" t="s">
        <v>30</v>
      </c>
      <c r="DX55" s="25" t="s">
        <v>31</v>
      </c>
      <c r="DZ55" s="23" t="s">
        <v>25</v>
      </c>
      <c r="EA55" s="24" t="s">
        <v>26</v>
      </c>
      <c r="EB55" s="24" t="s">
        <v>27</v>
      </c>
      <c r="EC55" s="24" t="s">
        <v>28</v>
      </c>
      <c r="ED55" s="24" t="s">
        <v>29</v>
      </c>
      <c r="EE55" s="24" t="s">
        <v>30</v>
      </c>
      <c r="EF55" s="25" t="s">
        <v>31</v>
      </c>
      <c r="EH55" s="23" t="s">
        <v>25</v>
      </c>
      <c r="EI55" s="24" t="s">
        <v>26</v>
      </c>
      <c r="EJ55" s="24" t="s">
        <v>27</v>
      </c>
      <c r="EK55" s="24" t="s">
        <v>28</v>
      </c>
      <c r="EL55" s="24" t="s">
        <v>29</v>
      </c>
      <c r="EM55" s="24" t="s">
        <v>30</v>
      </c>
      <c r="EN55" s="25" t="s">
        <v>31</v>
      </c>
      <c r="EP55" s="23" t="s">
        <v>25</v>
      </c>
      <c r="EQ55" s="24" t="s">
        <v>26</v>
      </c>
      <c r="ER55" s="24" t="s">
        <v>27</v>
      </c>
      <c r="ES55" s="24" t="s">
        <v>28</v>
      </c>
      <c r="ET55" s="24" t="s">
        <v>29</v>
      </c>
      <c r="EU55" s="24" t="s">
        <v>30</v>
      </c>
      <c r="EV55" s="25" t="s">
        <v>31</v>
      </c>
      <c r="EX55" s="23" t="s">
        <v>25</v>
      </c>
      <c r="EY55" s="24" t="s">
        <v>26</v>
      </c>
      <c r="EZ55" s="24" t="s">
        <v>27</v>
      </c>
      <c r="FA55" s="24" t="s">
        <v>28</v>
      </c>
      <c r="FB55" s="24" t="s">
        <v>29</v>
      </c>
      <c r="FC55" s="24" t="s">
        <v>30</v>
      </c>
      <c r="FD55" s="25" t="s">
        <v>31</v>
      </c>
    </row>
    <row r="56" customFormat="false" ht="15" hidden="false" customHeight="false" outlineLevel="0" collapsed="false">
      <c r="B56" s="15"/>
      <c r="C56" s="15"/>
      <c r="D56" s="15"/>
      <c r="E56" s="15"/>
      <c r="F56" s="15"/>
      <c r="G56" s="15"/>
      <c r="H56" s="15"/>
      <c r="J56" s="15"/>
      <c r="K56" s="15"/>
      <c r="L56" s="15"/>
      <c r="M56" s="15"/>
      <c r="N56" s="15"/>
      <c r="O56" s="15"/>
      <c r="P56" s="15"/>
      <c r="R56" s="15"/>
      <c r="S56" s="15"/>
      <c r="T56" s="15"/>
      <c r="U56" s="15"/>
      <c r="V56" s="15"/>
      <c r="W56" s="15"/>
      <c r="X56" s="15"/>
      <c r="Z56" s="15"/>
      <c r="AA56" s="15"/>
      <c r="AB56" s="15"/>
      <c r="AC56" s="15"/>
      <c r="AD56" s="15"/>
      <c r="AE56" s="15"/>
      <c r="AF56" s="15"/>
      <c r="AH56" s="15"/>
      <c r="AI56" s="15"/>
      <c r="AJ56" s="15"/>
      <c r="AK56" s="15"/>
      <c r="AL56" s="15"/>
      <c r="AM56" s="15"/>
      <c r="AN56" s="15"/>
      <c r="AP56" s="15"/>
      <c r="AQ56" s="15"/>
      <c r="AR56" s="15"/>
      <c r="AS56" s="15"/>
      <c r="AT56" s="15"/>
      <c r="AU56" s="15"/>
      <c r="AV56" s="15"/>
      <c r="AX56" s="15"/>
      <c r="AY56" s="15"/>
      <c r="AZ56" s="15"/>
      <c r="BA56" s="15"/>
      <c r="BB56" s="15"/>
      <c r="BC56" s="15"/>
      <c r="BD56" s="15"/>
      <c r="BF56" s="15"/>
      <c r="BG56" s="15"/>
      <c r="BH56" s="15"/>
      <c r="BI56" s="15"/>
      <c r="BJ56" s="15"/>
      <c r="BK56" s="15"/>
      <c r="BL56" s="15"/>
      <c r="BN56" s="15"/>
      <c r="BO56" s="15"/>
      <c r="BP56" s="15"/>
      <c r="BQ56" s="15"/>
      <c r="BR56" s="15"/>
      <c r="BS56" s="15"/>
      <c r="BT56" s="15"/>
      <c r="BV56" s="15"/>
      <c r="BW56" s="15"/>
      <c r="BX56" s="15"/>
      <c r="BY56" s="15"/>
      <c r="BZ56" s="15"/>
      <c r="CA56" s="15"/>
      <c r="CB56" s="15"/>
      <c r="CD56" s="15"/>
      <c r="CE56" s="15"/>
      <c r="CF56" s="15"/>
      <c r="CG56" s="15"/>
      <c r="CH56" s="15"/>
      <c r="CI56" s="15"/>
      <c r="CJ56" s="15"/>
      <c r="CL56" s="15"/>
      <c r="CM56" s="15"/>
      <c r="CN56" s="15"/>
      <c r="CO56" s="15"/>
      <c r="CP56" s="15"/>
      <c r="CQ56" s="15"/>
      <c r="CR56" s="15"/>
      <c r="CT56" s="15"/>
      <c r="CU56" s="15"/>
      <c r="CV56" s="15"/>
      <c r="CW56" s="15"/>
      <c r="CX56" s="15"/>
      <c r="CY56" s="15"/>
      <c r="CZ56" s="15"/>
      <c r="DB56" s="15"/>
      <c r="DC56" s="15"/>
      <c r="DD56" s="15"/>
      <c r="DE56" s="15"/>
      <c r="DF56" s="15"/>
      <c r="DG56" s="15"/>
      <c r="DH56" s="15"/>
      <c r="DJ56" s="15"/>
      <c r="DK56" s="15"/>
      <c r="DL56" s="15"/>
      <c r="DM56" s="15"/>
      <c r="DN56" s="15"/>
      <c r="DO56" s="15"/>
      <c r="DP56" s="15"/>
      <c r="DR56" s="15"/>
      <c r="DS56" s="15"/>
      <c r="DT56" s="15"/>
      <c r="DU56" s="15"/>
      <c r="DV56" s="15"/>
      <c r="DW56" s="15"/>
      <c r="DX56" s="15"/>
      <c r="DZ56" s="15"/>
      <c r="EA56" s="15"/>
      <c r="EB56" s="15"/>
      <c r="EC56" s="15"/>
      <c r="ED56" s="15"/>
      <c r="EE56" s="15"/>
      <c r="EF56" s="15"/>
      <c r="EH56" s="15"/>
      <c r="EI56" s="15"/>
      <c r="EJ56" s="15"/>
      <c r="EK56" s="15"/>
      <c r="EL56" s="15"/>
      <c r="EM56" s="15"/>
      <c r="EN56" s="15"/>
      <c r="EP56" s="15"/>
      <c r="EQ56" s="15"/>
      <c r="ER56" s="15"/>
      <c r="ES56" s="15"/>
      <c r="ET56" s="15"/>
      <c r="EU56" s="15"/>
      <c r="EV56" s="15"/>
      <c r="EX56" s="15"/>
      <c r="EY56" s="15"/>
      <c r="EZ56" s="15"/>
      <c r="FA56" s="15"/>
      <c r="FB56" s="15"/>
      <c r="FC56" s="15"/>
      <c r="FD56" s="15"/>
    </row>
    <row r="57" customFormat="false" ht="15.75" hidden="false" customHeight="false" outlineLevel="0" collapsed="false">
      <c r="B57" s="3"/>
      <c r="C57" s="3"/>
      <c r="D57" s="3"/>
      <c r="E57" s="3"/>
      <c r="F57" s="3"/>
      <c r="G57" s="3"/>
      <c r="H57" s="3"/>
      <c r="J57" s="3"/>
      <c r="K57" s="3"/>
      <c r="L57" s="3"/>
      <c r="M57" s="3"/>
      <c r="N57" s="3"/>
      <c r="O57" s="3"/>
      <c r="P57" s="3"/>
      <c r="R57" s="3"/>
      <c r="S57" s="3"/>
      <c r="T57" s="3"/>
      <c r="U57" s="3"/>
      <c r="V57" s="3"/>
      <c r="W57" s="3"/>
      <c r="X57" s="3"/>
      <c r="Z57" s="3"/>
      <c r="AA57" s="3"/>
      <c r="AB57" s="3"/>
      <c r="AC57" s="3"/>
      <c r="AD57" s="3"/>
      <c r="AE57" s="3"/>
      <c r="AF57" s="3"/>
      <c r="AH57" s="3"/>
      <c r="AI57" s="3"/>
      <c r="AJ57" s="3"/>
      <c r="AK57" s="3"/>
      <c r="AL57" s="3"/>
      <c r="AM57" s="3"/>
      <c r="AN57" s="3"/>
      <c r="AP57" s="3"/>
      <c r="AQ57" s="3"/>
      <c r="AR57" s="3"/>
      <c r="AS57" s="3"/>
      <c r="AT57" s="3"/>
      <c r="AU57" s="3"/>
      <c r="AV57" s="3"/>
      <c r="AX57" s="3"/>
      <c r="AY57" s="3"/>
      <c r="AZ57" s="3"/>
      <c r="BA57" s="3"/>
      <c r="BB57" s="3"/>
      <c r="BC57" s="3"/>
      <c r="BD57" s="3"/>
      <c r="BF57" s="3"/>
      <c r="BG57" s="3"/>
      <c r="BH57" s="3"/>
      <c r="BI57" s="3"/>
      <c r="BJ57" s="3"/>
      <c r="BK57" s="3"/>
      <c r="BL57" s="3"/>
      <c r="BN57" s="3"/>
      <c r="BO57" s="3"/>
      <c r="BP57" s="3"/>
      <c r="BQ57" s="3"/>
      <c r="BR57" s="3"/>
      <c r="BS57" s="3"/>
      <c r="BT57" s="3"/>
      <c r="BV57" s="3"/>
      <c r="BW57" s="3"/>
      <c r="BX57" s="3"/>
      <c r="BY57" s="3"/>
      <c r="BZ57" s="3"/>
      <c r="CA57" s="3"/>
      <c r="CB57" s="3"/>
      <c r="CD57" s="3"/>
      <c r="CE57" s="3"/>
      <c r="CF57" s="3"/>
      <c r="CG57" s="3"/>
      <c r="CH57" s="3"/>
      <c r="CI57" s="3"/>
      <c r="CJ57" s="3"/>
      <c r="CL57" s="3"/>
      <c r="CM57" s="3"/>
      <c r="CN57" s="3"/>
      <c r="CO57" s="3"/>
      <c r="CP57" s="3"/>
      <c r="CQ57" s="3"/>
      <c r="CR57" s="3"/>
      <c r="CT57" s="3"/>
      <c r="CU57" s="3"/>
      <c r="CV57" s="3"/>
      <c r="CW57" s="3"/>
      <c r="CX57" s="3"/>
      <c r="CY57" s="3"/>
      <c r="CZ57" s="3"/>
      <c r="DB57" s="3"/>
      <c r="DC57" s="3"/>
      <c r="DD57" s="3"/>
      <c r="DE57" s="3"/>
      <c r="DF57" s="3"/>
      <c r="DG57" s="3"/>
      <c r="DH57" s="3"/>
      <c r="DJ57" s="3"/>
      <c r="DK57" s="3"/>
      <c r="DL57" s="3"/>
      <c r="DM57" s="3"/>
      <c r="DN57" s="3"/>
      <c r="DO57" s="3"/>
      <c r="DP57" s="3"/>
      <c r="DR57" s="3"/>
      <c r="DS57" s="3"/>
      <c r="DT57" s="3"/>
      <c r="DU57" s="3"/>
      <c r="DV57" s="3"/>
      <c r="DW57" s="3"/>
      <c r="DX57" s="3"/>
      <c r="DZ57" s="3"/>
      <c r="EA57" s="3"/>
      <c r="EB57" s="3"/>
      <c r="EC57" s="3"/>
      <c r="ED57" s="3"/>
      <c r="EE57" s="3"/>
      <c r="EF57" s="3"/>
      <c r="EH57" s="3"/>
      <c r="EI57" s="3"/>
      <c r="EJ57" s="3"/>
      <c r="EK57" s="3"/>
      <c r="EL57" s="3"/>
      <c r="EM57" s="3"/>
      <c r="EN57" s="3"/>
      <c r="EP57" s="3"/>
      <c r="EQ57" s="3"/>
      <c r="ER57" s="3"/>
      <c r="ES57" s="3"/>
      <c r="ET57" s="3"/>
      <c r="EU57" s="3"/>
      <c r="EV57" s="3"/>
      <c r="EX57" s="3"/>
      <c r="EY57" s="3"/>
      <c r="EZ57" s="3"/>
      <c r="FA57" s="3"/>
      <c r="FB57" s="3"/>
      <c r="FC57" s="3"/>
      <c r="FD57" s="3"/>
    </row>
    <row r="58" customFormat="false" ht="15.75" hidden="false" customHeight="false" outlineLevel="0" collapsed="false">
      <c r="E58" s="26" t="s">
        <v>109</v>
      </c>
      <c r="M58" s="26" t="s">
        <v>109</v>
      </c>
      <c r="U58" s="26" t="s">
        <v>109</v>
      </c>
      <c r="AC58" s="26" t="s">
        <v>109</v>
      </c>
      <c r="AS58" s="26" t="s">
        <v>109</v>
      </c>
      <c r="BA58" s="26" t="s">
        <v>109</v>
      </c>
      <c r="BI58" s="26" t="s">
        <v>109</v>
      </c>
      <c r="BQ58" s="26" t="s">
        <v>109</v>
      </c>
      <c r="BY58" s="26" t="s">
        <v>109</v>
      </c>
      <c r="CG58" s="26" t="s">
        <v>109</v>
      </c>
      <c r="CO58" s="26" t="s">
        <v>109</v>
      </c>
      <c r="CW58" s="26" t="s">
        <v>109</v>
      </c>
      <c r="DE58" s="26" t="s">
        <v>109</v>
      </c>
      <c r="DM58" s="26" t="s">
        <v>109</v>
      </c>
      <c r="DU58" s="26" t="s">
        <v>109</v>
      </c>
      <c r="EC58" s="26" t="s">
        <v>109</v>
      </c>
      <c r="EK58" s="26" t="s">
        <v>109</v>
      </c>
      <c r="ES58" s="26" t="s">
        <v>109</v>
      </c>
      <c r="FA58" s="26" t="s">
        <v>109</v>
      </c>
    </row>
    <row r="59" customFormat="false" ht="16.5" hidden="false" customHeight="true" outlineLevel="0" collapsed="false">
      <c r="B59" s="39" t="s">
        <v>110</v>
      </c>
      <c r="C59" s="39"/>
      <c r="D59" s="39"/>
      <c r="E59" s="40"/>
      <c r="F59" s="40"/>
      <c r="G59" s="40"/>
      <c r="H59" s="40"/>
      <c r="J59" s="39" t="s">
        <v>110</v>
      </c>
      <c r="K59" s="39"/>
      <c r="L59" s="39"/>
      <c r="M59" s="40"/>
      <c r="N59" s="40"/>
      <c r="O59" s="40"/>
      <c r="P59" s="40"/>
      <c r="R59" s="39" t="s">
        <v>110</v>
      </c>
      <c r="S59" s="39"/>
      <c r="T59" s="39"/>
      <c r="U59" s="40"/>
      <c r="V59" s="40"/>
      <c r="W59" s="40"/>
      <c r="X59" s="40"/>
      <c r="Z59" s="39" t="s">
        <v>110</v>
      </c>
      <c r="AA59" s="39"/>
      <c r="AB59" s="39"/>
      <c r="AC59" s="40"/>
      <c r="AD59" s="40"/>
      <c r="AE59" s="40"/>
      <c r="AF59" s="40"/>
      <c r="AH59" s="39" t="s">
        <v>110</v>
      </c>
      <c r="AI59" s="39"/>
      <c r="AJ59" s="39"/>
      <c r="AK59" s="40"/>
      <c r="AL59" s="40"/>
      <c r="AM59" s="40"/>
      <c r="AN59" s="40"/>
      <c r="AP59" s="39" t="s">
        <v>110</v>
      </c>
      <c r="AQ59" s="39"/>
      <c r="AR59" s="39"/>
      <c r="AS59" s="40"/>
      <c r="AT59" s="40"/>
      <c r="AU59" s="40"/>
      <c r="AV59" s="40"/>
      <c r="AX59" s="39" t="s">
        <v>110</v>
      </c>
      <c r="AY59" s="39"/>
      <c r="AZ59" s="39"/>
      <c r="BA59" s="40"/>
      <c r="BB59" s="40"/>
      <c r="BC59" s="40"/>
      <c r="BD59" s="40"/>
      <c r="BF59" s="39" t="s">
        <v>110</v>
      </c>
      <c r="BG59" s="39"/>
      <c r="BH59" s="39"/>
      <c r="BI59" s="40"/>
      <c r="BJ59" s="40"/>
      <c r="BK59" s="40"/>
      <c r="BL59" s="40"/>
      <c r="BN59" s="39" t="s">
        <v>110</v>
      </c>
      <c r="BO59" s="39"/>
      <c r="BP59" s="39"/>
      <c r="BQ59" s="40"/>
      <c r="BR59" s="40"/>
      <c r="BS59" s="40"/>
      <c r="BT59" s="40"/>
      <c r="BV59" s="39" t="s">
        <v>110</v>
      </c>
      <c r="BW59" s="39"/>
      <c r="BX59" s="39"/>
      <c r="BY59" s="40"/>
      <c r="BZ59" s="40"/>
      <c r="CA59" s="40"/>
      <c r="CB59" s="40"/>
      <c r="CD59" s="39" t="s">
        <v>110</v>
      </c>
      <c r="CE59" s="39"/>
      <c r="CF59" s="39"/>
      <c r="CG59" s="40"/>
      <c r="CH59" s="40"/>
      <c r="CI59" s="40"/>
      <c r="CJ59" s="40"/>
      <c r="CL59" s="39" t="s">
        <v>110</v>
      </c>
      <c r="CM59" s="39"/>
      <c r="CN59" s="39"/>
      <c r="CO59" s="40"/>
      <c r="CP59" s="40"/>
      <c r="CQ59" s="40"/>
      <c r="CR59" s="40"/>
      <c r="CT59" s="39" t="s">
        <v>110</v>
      </c>
      <c r="CU59" s="39"/>
      <c r="CV59" s="39"/>
      <c r="CW59" s="40"/>
      <c r="CX59" s="40"/>
      <c r="CY59" s="40"/>
      <c r="CZ59" s="40"/>
      <c r="DB59" s="39" t="s">
        <v>110</v>
      </c>
      <c r="DC59" s="39"/>
      <c r="DD59" s="39"/>
      <c r="DE59" s="40"/>
      <c r="DF59" s="40"/>
      <c r="DG59" s="40"/>
      <c r="DH59" s="40"/>
      <c r="DJ59" s="39" t="s">
        <v>110</v>
      </c>
      <c r="DK59" s="39"/>
      <c r="DL59" s="39"/>
      <c r="DM59" s="40"/>
      <c r="DN59" s="40"/>
      <c r="DO59" s="40"/>
      <c r="DP59" s="40"/>
      <c r="DR59" s="39" t="s">
        <v>110</v>
      </c>
      <c r="DS59" s="39"/>
      <c r="DT59" s="39"/>
      <c r="DU59" s="40"/>
      <c r="DV59" s="40"/>
      <c r="DW59" s="40"/>
      <c r="DX59" s="40"/>
      <c r="DZ59" s="39" t="s">
        <v>110</v>
      </c>
      <c r="EA59" s="39"/>
      <c r="EB59" s="39"/>
      <c r="EC59" s="40"/>
      <c r="ED59" s="40"/>
      <c r="EE59" s="40"/>
      <c r="EF59" s="40"/>
      <c r="EH59" s="39" t="s">
        <v>110</v>
      </c>
      <c r="EI59" s="39"/>
      <c r="EJ59" s="39"/>
      <c r="EK59" s="40"/>
      <c r="EL59" s="40"/>
      <c r="EM59" s="40"/>
      <c r="EN59" s="40"/>
      <c r="EP59" s="39" t="s">
        <v>110</v>
      </c>
      <c r="EQ59" s="39"/>
      <c r="ER59" s="39"/>
      <c r="ES59" s="40"/>
      <c r="ET59" s="40"/>
      <c r="EU59" s="40"/>
      <c r="EV59" s="40"/>
      <c r="EX59" s="39" t="s">
        <v>110</v>
      </c>
      <c r="EY59" s="39"/>
      <c r="EZ59" s="39"/>
      <c r="FA59" s="40" t="s">
        <v>111</v>
      </c>
      <c r="FB59" s="40"/>
      <c r="FC59" s="40"/>
      <c r="FD59" s="40"/>
    </row>
    <row r="60" customFormat="false" ht="15" hidden="false" customHeight="false" outlineLevel="0" collapsed="false">
      <c r="B60" s="23" t="s">
        <v>2</v>
      </c>
      <c r="C60" s="24" t="s">
        <v>3</v>
      </c>
      <c r="D60" s="24" t="s">
        <v>4</v>
      </c>
      <c r="E60" s="34" t="s">
        <v>5</v>
      </c>
      <c r="F60" s="3"/>
      <c r="G60" s="41" t="s">
        <v>6</v>
      </c>
      <c r="H60" s="41" t="s">
        <v>112</v>
      </c>
      <c r="J60" s="23" t="s">
        <v>2</v>
      </c>
      <c r="K60" s="24" t="s">
        <v>3</v>
      </c>
      <c r="L60" s="24" t="s">
        <v>4</v>
      </c>
      <c r="M60" s="34" t="s">
        <v>5</v>
      </c>
      <c r="N60" s="3"/>
      <c r="O60" s="41" t="s">
        <v>6</v>
      </c>
      <c r="P60" s="41" t="s">
        <v>112</v>
      </c>
      <c r="R60" s="23" t="s">
        <v>2</v>
      </c>
      <c r="S60" s="24" t="s">
        <v>3</v>
      </c>
      <c r="T60" s="24" t="s">
        <v>4</v>
      </c>
      <c r="U60" s="34" t="s">
        <v>5</v>
      </c>
      <c r="V60" s="3"/>
      <c r="W60" s="41" t="s">
        <v>6</v>
      </c>
      <c r="X60" s="41" t="s">
        <v>112</v>
      </c>
      <c r="Z60" s="23" t="s">
        <v>2</v>
      </c>
      <c r="AA60" s="24" t="s">
        <v>3</v>
      </c>
      <c r="AB60" s="24" t="s">
        <v>4</v>
      </c>
      <c r="AC60" s="34" t="s">
        <v>5</v>
      </c>
      <c r="AD60" s="3"/>
      <c r="AE60" s="41" t="s">
        <v>6</v>
      </c>
      <c r="AF60" s="41" t="s">
        <v>112</v>
      </c>
      <c r="AH60" s="23" t="s">
        <v>2</v>
      </c>
      <c r="AI60" s="24" t="s">
        <v>3</v>
      </c>
      <c r="AJ60" s="24" t="s">
        <v>4</v>
      </c>
      <c r="AK60" s="34" t="s">
        <v>5</v>
      </c>
      <c r="AL60" s="3"/>
      <c r="AM60" s="41" t="s">
        <v>6</v>
      </c>
      <c r="AN60" s="41" t="s">
        <v>112</v>
      </c>
      <c r="AP60" s="23" t="s">
        <v>2</v>
      </c>
      <c r="AQ60" s="24" t="s">
        <v>3</v>
      </c>
      <c r="AR60" s="24" t="s">
        <v>4</v>
      </c>
      <c r="AS60" s="34" t="s">
        <v>5</v>
      </c>
      <c r="AT60" s="3"/>
      <c r="AU60" s="41" t="s">
        <v>6</v>
      </c>
      <c r="AV60" s="41" t="s">
        <v>112</v>
      </c>
      <c r="AX60" s="23" t="s">
        <v>2</v>
      </c>
      <c r="AY60" s="24" t="s">
        <v>3</v>
      </c>
      <c r="AZ60" s="24" t="s">
        <v>4</v>
      </c>
      <c r="BA60" s="34" t="s">
        <v>5</v>
      </c>
      <c r="BB60" s="3"/>
      <c r="BC60" s="41" t="s">
        <v>6</v>
      </c>
      <c r="BD60" s="41" t="s">
        <v>112</v>
      </c>
      <c r="BF60" s="23" t="s">
        <v>2</v>
      </c>
      <c r="BG60" s="24" t="s">
        <v>3</v>
      </c>
      <c r="BH60" s="24" t="s">
        <v>4</v>
      </c>
      <c r="BI60" s="34" t="s">
        <v>5</v>
      </c>
      <c r="BJ60" s="3"/>
      <c r="BK60" s="41" t="s">
        <v>6</v>
      </c>
      <c r="BL60" s="41" t="s">
        <v>112</v>
      </c>
      <c r="BN60" s="23" t="s">
        <v>2</v>
      </c>
      <c r="BO60" s="24" t="s">
        <v>3</v>
      </c>
      <c r="BP60" s="24" t="s">
        <v>4</v>
      </c>
      <c r="BQ60" s="34" t="s">
        <v>5</v>
      </c>
      <c r="BR60" s="3"/>
      <c r="BS60" s="41" t="s">
        <v>6</v>
      </c>
      <c r="BT60" s="41" t="s">
        <v>112</v>
      </c>
      <c r="BV60" s="23" t="s">
        <v>2</v>
      </c>
      <c r="BW60" s="24" t="s">
        <v>3</v>
      </c>
      <c r="BX60" s="24" t="s">
        <v>4</v>
      </c>
      <c r="BY60" s="34" t="s">
        <v>5</v>
      </c>
      <c r="BZ60" s="3"/>
      <c r="CA60" s="41" t="s">
        <v>6</v>
      </c>
      <c r="CB60" s="41" t="s">
        <v>112</v>
      </c>
      <c r="CD60" s="23" t="s">
        <v>2</v>
      </c>
      <c r="CE60" s="24" t="s">
        <v>3</v>
      </c>
      <c r="CF60" s="24" t="s">
        <v>4</v>
      </c>
      <c r="CG60" s="34" t="s">
        <v>5</v>
      </c>
      <c r="CH60" s="3"/>
      <c r="CI60" s="41" t="s">
        <v>6</v>
      </c>
      <c r="CJ60" s="41" t="s">
        <v>112</v>
      </c>
      <c r="CL60" s="23" t="s">
        <v>2</v>
      </c>
      <c r="CM60" s="24" t="s">
        <v>3</v>
      </c>
      <c r="CN60" s="24" t="s">
        <v>4</v>
      </c>
      <c r="CO60" s="34" t="s">
        <v>5</v>
      </c>
      <c r="CP60" s="3"/>
      <c r="CQ60" s="41" t="s">
        <v>6</v>
      </c>
      <c r="CR60" s="41" t="s">
        <v>112</v>
      </c>
      <c r="CT60" s="23" t="s">
        <v>2</v>
      </c>
      <c r="CU60" s="24" t="s">
        <v>3</v>
      </c>
      <c r="CV60" s="24" t="s">
        <v>4</v>
      </c>
      <c r="CW60" s="34" t="s">
        <v>5</v>
      </c>
      <c r="CX60" s="3"/>
      <c r="CY60" s="41" t="s">
        <v>6</v>
      </c>
      <c r="CZ60" s="41" t="s">
        <v>112</v>
      </c>
      <c r="DB60" s="23" t="s">
        <v>2</v>
      </c>
      <c r="DC60" s="24" t="s">
        <v>3</v>
      </c>
      <c r="DD60" s="24" t="s">
        <v>4</v>
      </c>
      <c r="DE60" s="34" t="s">
        <v>5</v>
      </c>
      <c r="DF60" s="3"/>
      <c r="DG60" s="41" t="s">
        <v>6</v>
      </c>
      <c r="DH60" s="41" t="s">
        <v>112</v>
      </c>
      <c r="DJ60" s="23" t="s">
        <v>2</v>
      </c>
      <c r="DK60" s="24" t="s">
        <v>3</v>
      </c>
      <c r="DL60" s="24" t="s">
        <v>4</v>
      </c>
      <c r="DM60" s="34" t="s">
        <v>5</v>
      </c>
      <c r="DN60" s="3"/>
      <c r="DO60" s="41" t="s">
        <v>6</v>
      </c>
      <c r="DP60" s="41" t="s">
        <v>112</v>
      </c>
      <c r="DR60" s="23" t="s">
        <v>2</v>
      </c>
      <c r="DS60" s="24" t="s">
        <v>3</v>
      </c>
      <c r="DT60" s="24" t="s">
        <v>4</v>
      </c>
      <c r="DU60" s="34" t="s">
        <v>5</v>
      </c>
      <c r="DV60" s="3"/>
      <c r="DW60" s="41" t="s">
        <v>6</v>
      </c>
      <c r="DX60" s="41" t="s">
        <v>112</v>
      </c>
      <c r="DZ60" s="23" t="s">
        <v>2</v>
      </c>
      <c r="EA60" s="24" t="s">
        <v>3</v>
      </c>
      <c r="EB60" s="24" t="s">
        <v>4</v>
      </c>
      <c r="EC60" s="34" t="s">
        <v>5</v>
      </c>
      <c r="ED60" s="3"/>
      <c r="EE60" s="41" t="s">
        <v>6</v>
      </c>
      <c r="EF60" s="41" t="s">
        <v>112</v>
      </c>
      <c r="EH60" s="23" t="s">
        <v>2</v>
      </c>
      <c r="EI60" s="24" t="s">
        <v>3</v>
      </c>
      <c r="EJ60" s="24" t="s">
        <v>4</v>
      </c>
      <c r="EK60" s="34" t="s">
        <v>5</v>
      </c>
      <c r="EL60" s="3"/>
      <c r="EM60" s="41" t="s">
        <v>6</v>
      </c>
      <c r="EN60" s="41" t="s">
        <v>112</v>
      </c>
      <c r="EP60" s="23" t="s">
        <v>2</v>
      </c>
      <c r="EQ60" s="24" t="s">
        <v>3</v>
      </c>
      <c r="ER60" s="24" t="s">
        <v>4</v>
      </c>
      <c r="ES60" s="34" t="s">
        <v>5</v>
      </c>
      <c r="ET60" s="3"/>
      <c r="EU60" s="41" t="s">
        <v>6</v>
      </c>
      <c r="EV60" s="41" t="s">
        <v>112</v>
      </c>
      <c r="EX60" s="23" t="s">
        <v>2</v>
      </c>
      <c r="EY60" s="24" t="s">
        <v>3</v>
      </c>
      <c r="EZ60" s="24" t="s">
        <v>4</v>
      </c>
      <c r="FA60" s="34" t="s">
        <v>5</v>
      </c>
      <c r="FB60" s="3"/>
      <c r="FC60" s="41" t="s">
        <v>6</v>
      </c>
      <c r="FD60" s="41" t="s">
        <v>112</v>
      </c>
    </row>
    <row r="61" customFormat="false" ht="15.75" hidden="false" customHeight="false" outlineLevel="0" collapsed="false">
      <c r="B61" s="15"/>
      <c r="C61" s="15"/>
      <c r="D61" s="15"/>
      <c r="E61" s="15"/>
      <c r="F61" s="3"/>
      <c r="G61" s="15"/>
      <c r="H61" s="15"/>
      <c r="J61" s="15"/>
      <c r="K61" s="15"/>
      <c r="L61" s="15"/>
      <c r="M61" s="15"/>
      <c r="N61" s="3"/>
      <c r="O61" s="15"/>
      <c r="P61" s="15"/>
      <c r="R61" s="15"/>
      <c r="S61" s="15"/>
      <c r="T61" s="15"/>
      <c r="U61" s="15"/>
      <c r="V61" s="3"/>
      <c r="W61" s="15"/>
      <c r="X61" s="15"/>
      <c r="Z61" s="15"/>
      <c r="AA61" s="15"/>
      <c r="AB61" s="15"/>
      <c r="AC61" s="15"/>
      <c r="AD61" s="3"/>
      <c r="AE61" s="15"/>
      <c r="AF61" s="15"/>
      <c r="AH61" s="15"/>
      <c r="AI61" s="15"/>
      <c r="AJ61" s="15"/>
      <c r="AK61" s="15"/>
      <c r="AL61" s="3"/>
      <c r="AM61" s="15"/>
      <c r="AN61" s="15"/>
      <c r="AP61" s="15"/>
      <c r="AQ61" s="15"/>
      <c r="AR61" s="15"/>
      <c r="AS61" s="15"/>
      <c r="AT61" s="3"/>
      <c r="AU61" s="15"/>
      <c r="AV61" s="15"/>
      <c r="AX61" s="15"/>
      <c r="AY61" s="15"/>
      <c r="AZ61" s="15"/>
      <c r="BA61" s="15"/>
      <c r="BB61" s="3"/>
      <c r="BC61" s="15"/>
      <c r="BD61" s="15"/>
      <c r="BF61" s="15"/>
      <c r="BG61" s="15"/>
      <c r="BH61" s="15"/>
      <c r="BI61" s="15"/>
      <c r="BJ61" s="3"/>
      <c r="BK61" s="15"/>
      <c r="BL61" s="15"/>
      <c r="BN61" s="15"/>
      <c r="BO61" s="15"/>
      <c r="BP61" s="15"/>
      <c r="BQ61" s="15"/>
      <c r="BR61" s="3"/>
      <c r="BS61" s="15"/>
      <c r="BT61" s="15"/>
      <c r="BV61" s="15"/>
      <c r="BW61" s="15"/>
      <c r="BX61" s="15"/>
      <c r="BY61" s="15"/>
      <c r="BZ61" s="3"/>
      <c r="CA61" s="15"/>
      <c r="CB61" s="15"/>
      <c r="CD61" s="15"/>
      <c r="CE61" s="15"/>
      <c r="CF61" s="15"/>
      <c r="CG61" s="15"/>
      <c r="CH61" s="3"/>
      <c r="CI61" s="15"/>
      <c r="CJ61" s="15"/>
      <c r="CL61" s="15"/>
      <c r="CM61" s="15"/>
      <c r="CN61" s="15"/>
      <c r="CO61" s="15"/>
      <c r="CP61" s="3"/>
      <c r="CQ61" s="15"/>
      <c r="CR61" s="15"/>
      <c r="CT61" s="15"/>
      <c r="CU61" s="15"/>
      <c r="CV61" s="15"/>
      <c r="CW61" s="15"/>
      <c r="CX61" s="3"/>
      <c r="CY61" s="15"/>
      <c r="CZ61" s="15"/>
      <c r="DB61" s="15"/>
      <c r="DC61" s="15"/>
      <c r="DD61" s="15"/>
      <c r="DE61" s="15"/>
      <c r="DF61" s="3"/>
      <c r="DG61" s="15"/>
      <c r="DH61" s="15"/>
      <c r="DJ61" s="15"/>
      <c r="DK61" s="15"/>
      <c r="DL61" s="15"/>
      <c r="DM61" s="15"/>
      <c r="DN61" s="3"/>
      <c r="DO61" s="15"/>
      <c r="DP61" s="15"/>
      <c r="DR61" s="15"/>
      <c r="DS61" s="15"/>
      <c r="DT61" s="15"/>
      <c r="DU61" s="15"/>
      <c r="DV61" s="3"/>
      <c r="DW61" s="15"/>
      <c r="DX61" s="15"/>
      <c r="DZ61" s="15"/>
      <c r="EA61" s="15"/>
      <c r="EB61" s="15"/>
      <c r="EC61" s="15"/>
      <c r="ED61" s="3"/>
      <c r="EE61" s="15"/>
      <c r="EF61" s="15"/>
      <c r="EH61" s="15"/>
      <c r="EI61" s="15"/>
      <c r="EJ61" s="15"/>
      <c r="EK61" s="15"/>
      <c r="EL61" s="3"/>
      <c r="EM61" s="15"/>
      <c r="EN61" s="15"/>
      <c r="EP61" s="15"/>
      <c r="EQ61" s="15"/>
      <c r="ER61" s="15"/>
      <c r="ES61" s="15"/>
      <c r="ET61" s="3"/>
      <c r="EU61" s="15"/>
      <c r="EV61" s="15"/>
      <c r="EX61" s="15"/>
      <c r="EY61" s="15"/>
      <c r="EZ61" s="15"/>
      <c r="FA61" s="15"/>
      <c r="FB61" s="3"/>
      <c r="FC61" s="15"/>
      <c r="FD61" s="15"/>
    </row>
    <row r="62" customFormat="false" ht="16.5" hidden="false" customHeight="true" outlineLevel="0" collapsed="false">
      <c r="B62" s="21" t="s">
        <v>113</v>
      </c>
      <c r="C62" s="21"/>
      <c r="D62" s="21"/>
      <c r="E62" s="3"/>
      <c r="F62" s="3"/>
      <c r="G62" s="3"/>
      <c r="H62" s="3"/>
      <c r="J62" s="21" t="s">
        <v>113</v>
      </c>
      <c r="K62" s="21"/>
      <c r="L62" s="21"/>
      <c r="M62" s="3"/>
      <c r="N62" s="3"/>
      <c r="O62" s="3"/>
      <c r="P62" s="3"/>
      <c r="R62" s="21" t="s">
        <v>113</v>
      </c>
      <c r="S62" s="21"/>
      <c r="T62" s="21"/>
      <c r="U62" s="3"/>
      <c r="V62" s="3"/>
      <c r="W62" s="3"/>
      <c r="X62" s="3"/>
      <c r="Z62" s="21" t="s">
        <v>113</v>
      </c>
      <c r="AA62" s="21"/>
      <c r="AB62" s="21"/>
      <c r="AC62" s="3"/>
      <c r="AD62" s="3"/>
      <c r="AE62" s="3"/>
      <c r="AF62" s="3"/>
      <c r="AH62" s="21" t="s">
        <v>113</v>
      </c>
      <c r="AI62" s="21"/>
      <c r="AJ62" s="21"/>
      <c r="AK62" s="3"/>
      <c r="AL62" s="3"/>
      <c r="AM62" s="3"/>
      <c r="AN62" s="3"/>
      <c r="AP62" s="21" t="s">
        <v>113</v>
      </c>
      <c r="AQ62" s="21"/>
      <c r="AR62" s="21"/>
      <c r="AS62" s="3"/>
      <c r="AT62" s="3"/>
      <c r="AU62" s="3"/>
      <c r="AV62" s="3"/>
      <c r="AX62" s="21" t="s">
        <v>113</v>
      </c>
      <c r="AY62" s="21"/>
      <c r="AZ62" s="21"/>
      <c r="BA62" s="3"/>
      <c r="BB62" s="3"/>
      <c r="BC62" s="3"/>
      <c r="BD62" s="3"/>
      <c r="BF62" s="21" t="s">
        <v>113</v>
      </c>
      <c r="BG62" s="21"/>
      <c r="BH62" s="21"/>
      <c r="BI62" s="3"/>
      <c r="BJ62" s="3"/>
      <c r="BK62" s="3"/>
      <c r="BL62" s="3"/>
      <c r="BN62" s="21" t="s">
        <v>113</v>
      </c>
      <c r="BO62" s="21"/>
      <c r="BP62" s="21"/>
      <c r="BQ62" s="3"/>
      <c r="BR62" s="3"/>
      <c r="BS62" s="3"/>
      <c r="BT62" s="3"/>
      <c r="BV62" s="21" t="s">
        <v>113</v>
      </c>
      <c r="BW62" s="21"/>
      <c r="BX62" s="21"/>
      <c r="BY62" s="3"/>
      <c r="BZ62" s="3"/>
      <c r="CA62" s="3"/>
      <c r="CB62" s="3"/>
      <c r="CD62" s="21" t="s">
        <v>113</v>
      </c>
      <c r="CE62" s="21"/>
      <c r="CF62" s="21"/>
      <c r="CG62" s="3"/>
      <c r="CH62" s="3"/>
      <c r="CI62" s="3"/>
      <c r="CJ62" s="3"/>
      <c r="CL62" s="21" t="s">
        <v>113</v>
      </c>
      <c r="CM62" s="21"/>
      <c r="CN62" s="21"/>
      <c r="CO62" s="3"/>
      <c r="CP62" s="3"/>
      <c r="CQ62" s="3"/>
      <c r="CR62" s="3"/>
      <c r="CT62" s="21" t="s">
        <v>113</v>
      </c>
      <c r="CU62" s="21"/>
      <c r="CV62" s="21"/>
      <c r="CW62" s="3"/>
      <c r="CX62" s="3"/>
      <c r="CY62" s="3"/>
      <c r="CZ62" s="3"/>
      <c r="DB62" s="21" t="s">
        <v>113</v>
      </c>
      <c r="DC62" s="21"/>
      <c r="DD62" s="21"/>
      <c r="DE62" s="3"/>
      <c r="DF62" s="3"/>
      <c r="DG62" s="3"/>
      <c r="DH62" s="3"/>
      <c r="DJ62" s="21" t="s">
        <v>113</v>
      </c>
      <c r="DK62" s="21"/>
      <c r="DL62" s="21"/>
      <c r="DM62" s="3"/>
      <c r="DN62" s="3"/>
      <c r="DO62" s="3"/>
      <c r="DP62" s="3"/>
      <c r="DR62" s="21" t="s">
        <v>113</v>
      </c>
      <c r="DS62" s="21"/>
      <c r="DT62" s="21"/>
      <c r="DU62" s="3"/>
      <c r="DV62" s="3"/>
      <c r="DW62" s="3"/>
      <c r="DX62" s="3"/>
      <c r="DZ62" s="21" t="s">
        <v>113</v>
      </c>
      <c r="EA62" s="21"/>
      <c r="EB62" s="21"/>
      <c r="EC62" s="3"/>
      <c r="ED62" s="3"/>
      <c r="EE62" s="3"/>
      <c r="EF62" s="3"/>
      <c r="EH62" s="21" t="s">
        <v>113</v>
      </c>
      <c r="EI62" s="21"/>
      <c r="EJ62" s="21"/>
      <c r="EK62" s="3"/>
      <c r="EL62" s="3"/>
      <c r="EM62" s="3"/>
      <c r="EN62" s="3"/>
      <c r="EP62" s="21" t="s">
        <v>113</v>
      </c>
      <c r="EQ62" s="21"/>
      <c r="ER62" s="21"/>
      <c r="ES62" s="3"/>
      <c r="ET62" s="3"/>
      <c r="EU62" s="3"/>
      <c r="EV62" s="3"/>
      <c r="EX62" s="21" t="s">
        <v>113</v>
      </c>
      <c r="EY62" s="21"/>
      <c r="EZ62" s="21"/>
      <c r="FA62" s="3"/>
      <c r="FB62" s="3"/>
      <c r="FC62" s="3"/>
      <c r="FD62" s="3"/>
    </row>
    <row r="63" customFormat="false" ht="16.5" hidden="false" customHeight="true" outlineLevel="0" collapsed="false">
      <c r="B63" s="23" t="s">
        <v>36</v>
      </c>
      <c r="C63" s="24" t="s">
        <v>26</v>
      </c>
      <c r="D63" s="24" t="s">
        <v>27</v>
      </c>
      <c r="E63" s="24" t="s">
        <v>28</v>
      </c>
      <c r="F63" s="24" t="s">
        <v>29</v>
      </c>
      <c r="G63" s="24" t="s">
        <v>30</v>
      </c>
      <c r="H63" s="25" t="s">
        <v>31</v>
      </c>
      <c r="J63" s="23" t="s">
        <v>36</v>
      </c>
      <c r="K63" s="24" t="s">
        <v>26</v>
      </c>
      <c r="L63" s="24" t="s">
        <v>27</v>
      </c>
      <c r="M63" s="24" t="s">
        <v>28</v>
      </c>
      <c r="N63" s="24" t="s">
        <v>29</v>
      </c>
      <c r="O63" s="24" t="s">
        <v>30</v>
      </c>
      <c r="P63" s="25" t="s">
        <v>31</v>
      </c>
      <c r="R63" s="23" t="s">
        <v>36</v>
      </c>
      <c r="S63" s="24" t="s">
        <v>26</v>
      </c>
      <c r="T63" s="24" t="s">
        <v>27</v>
      </c>
      <c r="U63" s="24" t="s">
        <v>28</v>
      </c>
      <c r="V63" s="24" t="s">
        <v>29</v>
      </c>
      <c r="W63" s="24" t="s">
        <v>30</v>
      </c>
      <c r="X63" s="25" t="s">
        <v>31</v>
      </c>
      <c r="Z63" s="23" t="s">
        <v>36</v>
      </c>
      <c r="AA63" s="24" t="s">
        <v>26</v>
      </c>
      <c r="AB63" s="24" t="s">
        <v>27</v>
      </c>
      <c r="AC63" s="24" t="s">
        <v>28</v>
      </c>
      <c r="AD63" s="24" t="s">
        <v>29</v>
      </c>
      <c r="AE63" s="24" t="s">
        <v>30</v>
      </c>
      <c r="AF63" s="25" t="s">
        <v>31</v>
      </c>
      <c r="AH63" s="23" t="s">
        <v>36</v>
      </c>
      <c r="AI63" s="24" t="s">
        <v>26</v>
      </c>
      <c r="AJ63" s="24" t="s">
        <v>27</v>
      </c>
      <c r="AK63" s="24" t="s">
        <v>28</v>
      </c>
      <c r="AL63" s="24" t="s">
        <v>29</v>
      </c>
      <c r="AM63" s="24" t="s">
        <v>30</v>
      </c>
      <c r="AN63" s="25" t="s">
        <v>31</v>
      </c>
      <c r="AP63" s="23" t="s">
        <v>36</v>
      </c>
      <c r="AQ63" s="24" t="s">
        <v>26</v>
      </c>
      <c r="AR63" s="24" t="s">
        <v>27</v>
      </c>
      <c r="AS63" s="24" t="s">
        <v>28</v>
      </c>
      <c r="AT63" s="24" t="s">
        <v>29</v>
      </c>
      <c r="AU63" s="24" t="s">
        <v>30</v>
      </c>
      <c r="AV63" s="25" t="s">
        <v>31</v>
      </c>
      <c r="AX63" s="23" t="s">
        <v>36</v>
      </c>
      <c r="AY63" s="24" t="s">
        <v>26</v>
      </c>
      <c r="AZ63" s="24" t="s">
        <v>27</v>
      </c>
      <c r="BA63" s="24" t="s">
        <v>28</v>
      </c>
      <c r="BB63" s="24" t="s">
        <v>29</v>
      </c>
      <c r="BC63" s="24" t="s">
        <v>30</v>
      </c>
      <c r="BD63" s="25" t="s">
        <v>31</v>
      </c>
      <c r="BF63" s="23" t="s">
        <v>36</v>
      </c>
      <c r="BG63" s="24" t="s">
        <v>26</v>
      </c>
      <c r="BH63" s="24" t="s">
        <v>27</v>
      </c>
      <c r="BI63" s="24" t="s">
        <v>28</v>
      </c>
      <c r="BJ63" s="24" t="s">
        <v>29</v>
      </c>
      <c r="BK63" s="24" t="s">
        <v>30</v>
      </c>
      <c r="BL63" s="25" t="s">
        <v>31</v>
      </c>
      <c r="BN63" s="23" t="s">
        <v>36</v>
      </c>
      <c r="BO63" s="24" t="s">
        <v>26</v>
      </c>
      <c r="BP63" s="24" t="s">
        <v>27</v>
      </c>
      <c r="BQ63" s="24" t="s">
        <v>28</v>
      </c>
      <c r="BR63" s="24" t="s">
        <v>29</v>
      </c>
      <c r="BS63" s="24" t="s">
        <v>30</v>
      </c>
      <c r="BT63" s="25" t="s">
        <v>31</v>
      </c>
      <c r="BV63" s="23" t="s">
        <v>36</v>
      </c>
      <c r="BW63" s="24" t="s">
        <v>26</v>
      </c>
      <c r="BX63" s="24" t="s">
        <v>27</v>
      </c>
      <c r="BY63" s="24" t="s">
        <v>28</v>
      </c>
      <c r="BZ63" s="24" t="s">
        <v>29</v>
      </c>
      <c r="CA63" s="24" t="s">
        <v>30</v>
      </c>
      <c r="CB63" s="25" t="s">
        <v>31</v>
      </c>
      <c r="CD63" s="23" t="s">
        <v>36</v>
      </c>
      <c r="CE63" s="24" t="s">
        <v>26</v>
      </c>
      <c r="CF63" s="24" t="s">
        <v>27</v>
      </c>
      <c r="CG63" s="24" t="s">
        <v>28</v>
      </c>
      <c r="CH63" s="24" t="s">
        <v>29</v>
      </c>
      <c r="CI63" s="24" t="s">
        <v>30</v>
      </c>
      <c r="CJ63" s="25" t="s">
        <v>31</v>
      </c>
      <c r="CL63" s="23" t="s">
        <v>36</v>
      </c>
      <c r="CM63" s="24" t="s">
        <v>26</v>
      </c>
      <c r="CN63" s="24" t="s">
        <v>27</v>
      </c>
      <c r="CO63" s="24" t="s">
        <v>28</v>
      </c>
      <c r="CP63" s="24" t="s">
        <v>29</v>
      </c>
      <c r="CQ63" s="24" t="s">
        <v>30</v>
      </c>
      <c r="CR63" s="25" t="s">
        <v>31</v>
      </c>
      <c r="CT63" s="23" t="s">
        <v>36</v>
      </c>
      <c r="CU63" s="24" t="s">
        <v>26</v>
      </c>
      <c r="CV63" s="24" t="s">
        <v>27</v>
      </c>
      <c r="CW63" s="24" t="s">
        <v>28</v>
      </c>
      <c r="CX63" s="24" t="s">
        <v>29</v>
      </c>
      <c r="CY63" s="24" t="s">
        <v>30</v>
      </c>
      <c r="CZ63" s="25" t="s">
        <v>31</v>
      </c>
      <c r="DB63" s="23" t="s">
        <v>36</v>
      </c>
      <c r="DC63" s="24" t="s">
        <v>26</v>
      </c>
      <c r="DD63" s="24" t="s">
        <v>27</v>
      </c>
      <c r="DE63" s="24" t="s">
        <v>28</v>
      </c>
      <c r="DF63" s="24" t="s">
        <v>29</v>
      </c>
      <c r="DG63" s="24" t="s">
        <v>30</v>
      </c>
      <c r="DH63" s="25" t="s">
        <v>31</v>
      </c>
      <c r="DJ63" s="23" t="s">
        <v>36</v>
      </c>
      <c r="DK63" s="24" t="s">
        <v>26</v>
      </c>
      <c r="DL63" s="24" t="s">
        <v>27</v>
      </c>
      <c r="DM63" s="24" t="s">
        <v>28</v>
      </c>
      <c r="DN63" s="24" t="s">
        <v>29</v>
      </c>
      <c r="DO63" s="24" t="s">
        <v>30</v>
      </c>
      <c r="DP63" s="25" t="s">
        <v>31</v>
      </c>
      <c r="DR63" s="23" t="s">
        <v>36</v>
      </c>
      <c r="DS63" s="24" t="s">
        <v>26</v>
      </c>
      <c r="DT63" s="24" t="s">
        <v>27</v>
      </c>
      <c r="DU63" s="24" t="s">
        <v>28</v>
      </c>
      <c r="DV63" s="24" t="s">
        <v>29</v>
      </c>
      <c r="DW63" s="24" t="s">
        <v>30</v>
      </c>
      <c r="DX63" s="25" t="s">
        <v>31</v>
      </c>
      <c r="DZ63" s="23" t="s">
        <v>36</v>
      </c>
      <c r="EA63" s="24" t="s">
        <v>26</v>
      </c>
      <c r="EB63" s="24" t="s">
        <v>27</v>
      </c>
      <c r="EC63" s="24" t="s">
        <v>28</v>
      </c>
      <c r="ED63" s="24" t="s">
        <v>29</v>
      </c>
      <c r="EE63" s="24" t="s">
        <v>30</v>
      </c>
      <c r="EF63" s="25" t="s">
        <v>31</v>
      </c>
      <c r="EH63" s="23" t="s">
        <v>36</v>
      </c>
      <c r="EI63" s="24" t="s">
        <v>26</v>
      </c>
      <c r="EJ63" s="24" t="s">
        <v>27</v>
      </c>
      <c r="EK63" s="24" t="s">
        <v>28</v>
      </c>
      <c r="EL63" s="24" t="s">
        <v>29</v>
      </c>
      <c r="EM63" s="24" t="s">
        <v>30</v>
      </c>
      <c r="EN63" s="25" t="s">
        <v>31</v>
      </c>
      <c r="EP63" s="23" t="s">
        <v>36</v>
      </c>
      <c r="EQ63" s="24" t="s">
        <v>26</v>
      </c>
      <c r="ER63" s="24" t="s">
        <v>27</v>
      </c>
      <c r="ES63" s="24" t="s">
        <v>28</v>
      </c>
      <c r="ET63" s="24" t="s">
        <v>29</v>
      </c>
      <c r="EU63" s="24" t="s">
        <v>30</v>
      </c>
      <c r="EV63" s="25" t="s">
        <v>31</v>
      </c>
      <c r="EX63" s="23" t="s">
        <v>36</v>
      </c>
      <c r="EY63" s="24" t="s">
        <v>26</v>
      </c>
      <c r="EZ63" s="24" t="s">
        <v>27</v>
      </c>
      <c r="FA63" s="24" t="s">
        <v>28</v>
      </c>
      <c r="FB63" s="24" t="s">
        <v>29</v>
      </c>
      <c r="FC63" s="24" t="s">
        <v>30</v>
      </c>
      <c r="FD63" s="25" t="s">
        <v>31</v>
      </c>
    </row>
    <row r="64" customFormat="false" ht="15.75" hidden="false" customHeight="false" outlineLevel="0" collapsed="false">
      <c r="B64" s="15"/>
      <c r="C64" s="15"/>
      <c r="D64" s="15"/>
      <c r="E64" s="15"/>
      <c r="F64" s="15"/>
      <c r="G64" s="15"/>
      <c r="H64" s="15"/>
      <c r="J64" s="15"/>
      <c r="K64" s="15"/>
      <c r="L64" s="15"/>
      <c r="M64" s="15"/>
      <c r="N64" s="15"/>
      <c r="O64" s="15"/>
      <c r="P64" s="15"/>
      <c r="R64" s="15"/>
      <c r="S64" s="15"/>
      <c r="T64" s="15"/>
      <c r="U64" s="15"/>
      <c r="V64" s="15"/>
      <c r="W64" s="15"/>
      <c r="X64" s="15"/>
      <c r="Z64" s="15"/>
      <c r="AA64" s="15"/>
      <c r="AB64" s="15"/>
      <c r="AC64" s="15"/>
      <c r="AD64" s="15"/>
      <c r="AE64" s="15"/>
      <c r="AF64" s="15"/>
      <c r="AH64" s="15"/>
      <c r="AI64" s="15"/>
      <c r="AJ64" s="15"/>
      <c r="AK64" s="15"/>
      <c r="AL64" s="15"/>
      <c r="AM64" s="15"/>
      <c r="AN64" s="15"/>
      <c r="AP64" s="15"/>
      <c r="AQ64" s="15"/>
      <c r="AR64" s="15"/>
      <c r="AS64" s="15"/>
      <c r="AT64" s="15"/>
      <c r="AU64" s="15"/>
      <c r="AV64" s="15"/>
      <c r="AX64" s="15"/>
      <c r="AY64" s="15"/>
      <c r="AZ64" s="15"/>
      <c r="BA64" s="15"/>
      <c r="BB64" s="15"/>
      <c r="BC64" s="15"/>
      <c r="BD64" s="15"/>
      <c r="BF64" s="15"/>
      <c r="BG64" s="15"/>
      <c r="BH64" s="15"/>
      <c r="BI64" s="15"/>
      <c r="BJ64" s="15"/>
      <c r="BK64" s="15"/>
      <c r="BL64" s="15"/>
      <c r="BN64" s="15"/>
      <c r="BO64" s="15"/>
      <c r="BP64" s="15"/>
      <c r="BQ64" s="15"/>
      <c r="BR64" s="15"/>
      <c r="BS64" s="15"/>
      <c r="BT64" s="15"/>
      <c r="BV64" s="15"/>
      <c r="BW64" s="15"/>
      <c r="BX64" s="15"/>
      <c r="BY64" s="15"/>
      <c r="BZ64" s="15"/>
      <c r="CA64" s="15"/>
      <c r="CB64" s="15"/>
      <c r="CD64" s="15"/>
      <c r="CE64" s="15"/>
      <c r="CF64" s="15"/>
      <c r="CG64" s="15"/>
      <c r="CH64" s="15"/>
      <c r="CI64" s="15"/>
      <c r="CJ64" s="15"/>
      <c r="CL64" s="15"/>
      <c r="CM64" s="15"/>
      <c r="CN64" s="15"/>
      <c r="CO64" s="15"/>
      <c r="CP64" s="15"/>
      <c r="CQ64" s="15"/>
      <c r="CR64" s="15"/>
      <c r="CT64" s="15"/>
      <c r="CU64" s="15"/>
      <c r="CV64" s="15"/>
      <c r="CW64" s="15"/>
      <c r="CX64" s="15"/>
      <c r="CY64" s="15"/>
      <c r="CZ64" s="15"/>
      <c r="DB64" s="15"/>
      <c r="DC64" s="15"/>
      <c r="DD64" s="15"/>
      <c r="DE64" s="15"/>
      <c r="DF64" s="15"/>
      <c r="DG64" s="15"/>
      <c r="DH64" s="15"/>
      <c r="DJ64" s="15"/>
      <c r="DK64" s="15"/>
      <c r="DL64" s="15"/>
      <c r="DM64" s="15"/>
      <c r="DN64" s="15"/>
      <c r="DO64" s="15"/>
      <c r="DP64" s="15"/>
      <c r="DR64" s="15"/>
      <c r="DS64" s="15"/>
      <c r="DT64" s="15"/>
      <c r="DU64" s="15"/>
      <c r="DV64" s="15"/>
      <c r="DW64" s="15"/>
      <c r="DX64" s="15"/>
      <c r="DZ64" s="15"/>
      <c r="EA64" s="15"/>
      <c r="EB64" s="15"/>
      <c r="EC64" s="15"/>
      <c r="ED64" s="15"/>
      <c r="EE64" s="15"/>
      <c r="EF64" s="15"/>
      <c r="EH64" s="15"/>
      <c r="EI64" s="15"/>
      <c r="EJ64" s="15"/>
      <c r="EK64" s="15"/>
      <c r="EL64" s="15"/>
      <c r="EM64" s="15"/>
      <c r="EN64" s="15"/>
      <c r="EP64" s="15"/>
      <c r="EQ64" s="15"/>
      <c r="ER64" s="15"/>
      <c r="ES64" s="15"/>
      <c r="ET64" s="15"/>
      <c r="EU64" s="15"/>
      <c r="EV64" s="15"/>
      <c r="EX64" s="15"/>
      <c r="EY64" s="15"/>
      <c r="EZ64" s="15"/>
      <c r="FA64" s="15"/>
      <c r="FB64" s="15"/>
      <c r="FC64" s="15"/>
      <c r="FD64" s="15"/>
    </row>
    <row r="65" customFormat="false" ht="16.5" hidden="false" customHeight="true" outlineLevel="0" collapsed="false">
      <c r="B65" s="21" t="s">
        <v>114</v>
      </c>
      <c r="C65" s="21"/>
      <c r="D65" s="21"/>
      <c r="E65" s="3"/>
      <c r="F65" s="3"/>
      <c r="G65" s="3"/>
      <c r="H65" s="3"/>
      <c r="J65" s="21" t="s">
        <v>114</v>
      </c>
      <c r="K65" s="21"/>
      <c r="L65" s="21"/>
      <c r="M65" s="3"/>
      <c r="N65" s="3"/>
      <c r="O65" s="3"/>
      <c r="P65" s="3"/>
      <c r="R65" s="21" t="s">
        <v>114</v>
      </c>
      <c r="S65" s="21"/>
      <c r="T65" s="21"/>
      <c r="U65" s="3"/>
      <c r="V65" s="3"/>
      <c r="W65" s="3"/>
      <c r="X65" s="3"/>
      <c r="Z65" s="21" t="s">
        <v>114</v>
      </c>
      <c r="AA65" s="21"/>
      <c r="AB65" s="21"/>
      <c r="AC65" s="3"/>
      <c r="AD65" s="3"/>
      <c r="AE65" s="3"/>
      <c r="AF65" s="3"/>
      <c r="AH65" s="21" t="s">
        <v>114</v>
      </c>
      <c r="AI65" s="21"/>
      <c r="AJ65" s="21"/>
      <c r="AK65" s="3"/>
      <c r="AL65" s="3"/>
      <c r="AM65" s="3"/>
      <c r="AN65" s="3"/>
      <c r="AP65" s="21" t="s">
        <v>114</v>
      </c>
      <c r="AQ65" s="21"/>
      <c r="AR65" s="21"/>
      <c r="AS65" s="3"/>
      <c r="AT65" s="3"/>
      <c r="AU65" s="3"/>
      <c r="AV65" s="3"/>
      <c r="AX65" s="21" t="s">
        <v>114</v>
      </c>
      <c r="AY65" s="21"/>
      <c r="AZ65" s="21"/>
      <c r="BA65" s="3"/>
      <c r="BB65" s="3"/>
      <c r="BC65" s="3"/>
      <c r="BD65" s="3"/>
      <c r="BF65" s="21" t="s">
        <v>114</v>
      </c>
      <c r="BG65" s="21"/>
      <c r="BH65" s="21"/>
      <c r="BI65" s="3"/>
      <c r="BJ65" s="3"/>
      <c r="BK65" s="3"/>
      <c r="BL65" s="3"/>
      <c r="BN65" s="21" t="s">
        <v>114</v>
      </c>
      <c r="BO65" s="21"/>
      <c r="BP65" s="21"/>
      <c r="BQ65" s="3"/>
      <c r="BR65" s="3"/>
      <c r="BS65" s="3"/>
      <c r="BT65" s="3"/>
      <c r="BV65" s="21" t="s">
        <v>114</v>
      </c>
      <c r="BW65" s="21"/>
      <c r="BX65" s="21"/>
      <c r="BY65" s="3"/>
      <c r="BZ65" s="3"/>
      <c r="CA65" s="3"/>
      <c r="CB65" s="3"/>
      <c r="CD65" s="21" t="s">
        <v>114</v>
      </c>
      <c r="CE65" s="21"/>
      <c r="CF65" s="21"/>
      <c r="CG65" s="3"/>
      <c r="CH65" s="3"/>
      <c r="CI65" s="3"/>
      <c r="CJ65" s="3"/>
      <c r="CL65" s="21" t="s">
        <v>114</v>
      </c>
      <c r="CM65" s="21"/>
      <c r="CN65" s="21"/>
      <c r="CO65" s="3"/>
      <c r="CP65" s="3"/>
      <c r="CQ65" s="3"/>
      <c r="CR65" s="3"/>
      <c r="CT65" s="21" t="s">
        <v>114</v>
      </c>
      <c r="CU65" s="21"/>
      <c r="CV65" s="21"/>
      <c r="CW65" s="3"/>
      <c r="CX65" s="3"/>
      <c r="CY65" s="3"/>
      <c r="CZ65" s="3"/>
      <c r="DB65" s="21" t="s">
        <v>114</v>
      </c>
      <c r="DC65" s="21"/>
      <c r="DD65" s="21"/>
      <c r="DE65" s="3"/>
      <c r="DF65" s="3"/>
      <c r="DG65" s="3"/>
      <c r="DH65" s="3"/>
      <c r="DJ65" s="21" t="s">
        <v>114</v>
      </c>
      <c r="DK65" s="21"/>
      <c r="DL65" s="21"/>
      <c r="DM65" s="3"/>
      <c r="DN65" s="3"/>
      <c r="DO65" s="3"/>
      <c r="DP65" s="3"/>
      <c r="DR65" s="21" t="s">
        <v>114</v>
      </c>
      <c r="DS65" s="21"/>
      <c r="DT65" s="21"/>
      <c r="DU65" s="3"/>
      <c r="DV65" s="3"/>
      <c r="DW65" s="3"/>
      <c r="DX65" s="3"/>
      <c r="DZ65" s="21" t="s">
        <v>114</v>
      </c>
      <c r="EA65" s="21"/>
      <c r="EB65" s="21"/>
      <c r="EC65" s="3"/>
      <c r="ED65" s="3"/>
      <c r="EE65" s="3"/>
      <c r="EF65" s="3"/>
      <c r="EH65" s="21" t="s">
        <v>114</v>
      </c>
      <c r="EI65" s="21"/>
      <c r="EJ65" s="21"/>
      <c r="EK65" s="3"/>
      <c r="EL65" s="3"/>
      <c r="EM65" s="3"/>
      <c r="EN65" s="3"/>
      <c r="EP65" s="21" t="s">
        <v>114</v>
      </c>
      <c r="EQ65" s="21"/>
      <c r="ER65" s="21"/>
      <c r="ES65" s="3"/>
      <c r="ET65" s="3"/>
      <c r="EU65" s="3"/>
      <c r="EV65" s="3"/>
      <c r="EX65" s="21" t="s">
        <v>114</v>
      </c>
      <c r="EY65" s="21"/>
      <c r="EZ65" s="21"/>
      <c r="FA65" s="3"/>
      <c r="FB65" s="3"/>
      <c r="FC65" s="3"/>
      <c r="FD65" s="3"/>
    </row>
    <row r="66" customFormat="false" ht="15" hidden="false" customHeight="false" outlineLevel="0" collapsed="false">
      <c r="B66" s="23" t="s">
        <v>2</v>
      </c>
      <c r="C66" s="24" t="s">
        <v>3</v>
      </c>
      <c r="D66" s="24" t="s">
        <v>4</v>
      </c>
      <c r="E66" s="25" t="s">
        <v>5</v>
      </c>
      <c r="F66" s="3"/>
      <c r="G66" s="26" t="s">
        <v>6</v>
      </c>
      <c r="J66" s="23" t="s">
        <v>2</v>
      </c>
      <c r="K66" s="24" t="s">
        <v>3</v>
      </c>
      <c r="L66" s="24" t="s">
        <v>4</v>
      </c>
      <c r="M66" s="25" t="s">
        <v>5</v>
      </c>
      <c r="N66" s="3"/>
      <c r="O66" s="26" t="s">
        <v>6</v>
      </c>
      <c r="R66" s="23" t="s">
        <v>2</v>
      </c>
      <c r="S66" s="24" t="s">
        <v>3</v>
      </c>
      <c r="T66" s="24" t="s">
        <v>4</v>
      </c>
      <c r="U66" s="25" t="s">
        <v>5</v>
      </c>
      <c r="V66" s="3"/>
      <c r="W66" s="26" t="s">
        <v>6</v>
      </c>
      <c r="Z66" s="23" t="s">
        <v>2</v>
      </c>
      <c r="AA66" s="24" t="s">
        <v>3</v>
      </c>
      <c r="AB66" s="24" t="s">
        <v>4</v>
      </c>
      <c r="AC66" s="25" t="s">
        <v>5</v>
      </c>
      <c r="AD66" s="3"/>
      <c r="AE66" s="26" t="s">
        <v>6</v>
      </c>
      <c r="AH66" s="23" t="s">
        <v>2</v>
      </c>
      <c r="AI66" s="24" t="s">
        <v>3</v>
      </c>
      <c r="AJ66" s="24" t="s">
        <v>4</v>
      </c>
      <c r="AK66" s="25" t="s">
        <v>5</v>
      </c>
      <c r="AL66" s="3"/>
      <c r="AM66" s="26" t="s">
        <v>6</v>
      </c>
      <c r="AP66" s="23" t="s">
        <v>2</v>
      </c>
      <c r="AQ66" s="24" t="s">
        <v>3</v>
      </c>
      <c r="AR66" s="24" t="s">
        <v>4</v>
      </c>
      <c r="AS66" s="25" t="s">
        <v>5</v>
      </c>
      <c r="AT66" s="3"/>
      <c r="AU66" s="26" t="s">
        <v>6</v>
      </c>
      <c r="AX66" s="23" t="s">
        <v>2</v>
      </c>
      <c r="AY66" s="24" t="s">
        <v>3</v>
      </c>
      <c r="AZ66" s="24" t="s">
        <v>4</v>
      </c>
      <c r="BA66" s="25" t="s">
        <v>5</v>
      </c>
      <c r="BB66" s="3"/>
      <c r="BC66" s="26" t="s">
        <v>6</v>
      </c>
      <c r="BF66" s="23" t="s">
        <v>2</v>
      </c>
      <c r="BG66" s="24" t="s">
        <v>3</v>
      </c>
      <c r="BH66" s="24" t="s">
        <v>4</v>
      </c>
      <c r="BI66" s="25" t="s">
        <v>5</v>
      </c>
      <c r="BJ66" s="3"/>
      <c r="BK66" s="26" t="s">
        <v>6</v>
      </c>
      <c r="BN66" s="23" t="s">
        <v>2</v>
      </c>
      <c r="BO66" s="24" t="s">
        <v>3</v>
      </c>
      <c r="BP66" s="24" t="s">
        <v>4</v>
      </c>
      <c r="BQ66" s="25" t="s">
        <v>5</v>
      </c>
      <c r="BR66" s="3"/>
      <c r="BS66" s="26" t="s">
        <v>6</v>
      </c>
      <c r="BV66" s="23" t="s">
        <v>2</v>
      </c>
      <c r="BW66" s="24" t="s">
        <v>3</v>
      </c>
      <c r="BX66" s="24" t="s">
        <v>4</v>
      </c>
      <c r="BY66" s="25" t="s">
        <v>5</v>
      </c>
      <c r="BZ66" s="3"/>
      <c r="CA66" s="26" t="s">
        <v>6</v>
      </c>
      <c r="CD66" s="23" t="s">
        <v>2</v>
      </c>
      <c r="CE66" s="24" t="s">
        <v>3</v>
      </c>
      <c r="CF66" s="24" t="s">
        <v>4</v>
      </c>
      <c r="CG66" s="25" t="s">
        <v>5</v>
      </c>
      <c r="CH66" s="3"/>
      <c r="CI66" s="26" t="s">
        <v>6</v>
      </c>
      <c r="CL66" s="23" t="s">
        <v>2</v>
      </c>
      <c r="CM66" s="24" t="s">
        <v>3</v>
      </c>
      <c r="CN66" s="24" t="s">
        <v>4</v>
      </c>
      <c r="CO66" s="25" t="s">
        <v>5</v>
      </c>
      <c r="CP66" s="3"/>
      <c r="CQ66" s="26" t="s">
        <v>6</v>
      </c>
      <c r="CT66" s="23" t="s">
        <v>2</v>
      </c>
      <c r="CU66" s="24" t="s">
        <v>3</v>
      </c>
      <c r="CV66" s="24" t="s">
        <v>4</v>
      </c>
      <c r="CW66" s="25" t="s">
        <v>5</v>
      </c>
      <c r="CX66" s="3"/>
      <c r="CY66" s="26" t="s">
        <v>6</v>
      </c>
      <c r="DB66" s="23" t="s">
        <v>2</v>
      </c>
      <c r="DC66" s="24" t="s">
        <v>3</v>
      </c>
      <c r="DD66" s="24" t="s">
        <v>4</v>
      </c>
      <c r="DE66" s="25" t="s">
        <v>5</v>
      </c>
      <c r="DF66" s="3"/>
      <c r="DG66" s="26" t="s">
        <v>6</v>
      </c>
      <c r="DJ66" s="23" t="s">
        <v>2</v>
      </c>
      <c r="DK66" s="24" t="s">
        <v>3</v>
      </c>
      <c r="DL66" s="24" t="s">
        <v>4</v>
      </c>
      <c r="DM66" s="25" t="s">
        <v>5</v>
      </c>
      <c r="DN66" s="3"/>
      <c r="DO66" s="26" t="s">
        <v>6</v>
      </c>
      <c r="DR66" s="23" t="s">
        <v>2</v>
      </c>
      <c r="DS66" s="24" t="s">
        <v>3</v>
      </c>
      <c r="DT66" s="24" t="s">
        <v>4</v>
      </c>
      <c r="DU66" s="25" t="s">
        <v>5</v>
      </c>
      <c r="DV66" s="3"/>
      <c r="DW66" s="26" t="s">
        <v>6</v>
      </c>
      <c r="DZ66" s="23" t="s">
        <v>2</v>
      </c>
      <c r="EA66" s="24" t="s">
        <v>3</v>
      </c>
      <c r="EB66" s="24" t="s">
        <v>4</v>
      </c>
      <c r="EC66" s="25" t="s">
        <v>5</v>
      </c>
      <c r="ED66" s="3"/>
      <c r="EE66" s="26" t="s">
        <v>6</v>
      </c>
      <c r="EH66" s="23" t="s">
        <v>2</v>
      </c>
      <c r="EI66" s="24" t="s">
        <v>3</v>
      </c>
      <c r="EJ66" s="24" t="s">
        <v>4</v>
      </c>
      <c r="EK66" s="25" t="s">
        <v>5</v>
      </c>
      <c r="EL66" s="3"/>
      <c r="EM66" s="26" t="s">
        <v>6</v>
      </c>
      <c r="EP66" s="23" t="s">
        <v>2</v>
      </c>
      <c r="EQ66" s="24" t="s">
        <v>3</v>
      </c>
      <c r="ER66" s="24" t="s">
        <v>4</v>
      </c>
      <c r="ES66" s="25" t="s">
        <v>5</v>
      </c>
      <c r="ET66" s="3"/>
      <c r="EU66" s="26" t="s">
        <v>6</v>
      </c>
      <c r="EX66" s="23" t="s">
        <v>2</v>
      </c>
      <c r="EY66" s="24" t="s">
        <v>3</v>
      </c>
      <c r="EZ66" s="24" t="s">
        <v>4</v>
      </c>
      <c r="FA66" s="25" t="s">
        <v>5</v>
      </c>
      <c r="FB66" s="3"/>
      <c r="FC66" s="26" t="s">
        <v>6</v>
      </c>
    </row>
    <row r="67" customFormat="false" ht="16.5" hidden="false" customHeight="true" outlineLevel="0" collapsed="false">
      <c r="B67" s="15"/>
      <c r="C67" s="15"/>
      <c r="D67" s="15"/>
      <c r="E67" s="15"/>
      <c r="F67" s="3"/>
      <c r="G67" s="15"/>
      <c r="J67" s="15"/>
      <c r="K67" s="15"/>
      <c r="L67" s="15"/>
      <c r="M67" s="15"/>
      <c r="N67" s="3"/>
      <c r="O67" s="15"/>
      <c r="R67" s="15"/>
      <c r="S67" s="15"/>
      <c r="T67" s="15"/>
      <c r="U67" s="15"/>
      <c r="V67" s="3"/>
      <c r="W67" s="15"/>
      <c r="Z67" s="15"/>
      <c r="AA67" s="15"/>
      <c r="AB67" s="15"/>
      <c r="AC67" s="15"/>
      <c r="AD67" s="3"/>
      <c r="AE67" s="15"/>
      <c r="AH67" s="15"/>
      <c r="AI67" s="15"/>
      <c r="AJ67" s="15"/>
      <c r="AK67" s="15"/>
      <c r="AL67" s="3"/>
      <c r="AM67" s="15"/>
      <c r="AP67" s="15"/>
      <c r="AQ67" s="15"/>
      <c r="AR67" s="15"/>
      <c r="AS67" s="15"/>
      <c r="AT67" s="3"/>
      <c r="AU67" s="15"/>
      <c r="AX67" s="15"/>
      <c r="AY67" s="15"/>
      <c r="AZ67" s="15"/>
      <c r="BA67" s="15"/>
      <c r="BB67" s="3"/>
      <c r="BC67" s="15"/>
      <c r="BF67" s="15"/>
      <c r="BG67" s="15"/>
      <c r="BH67" s="15"/>
      <c r="BI67" s="15"/>
      <c r="BJ67" s="3"/>
      <c r="BK67" s="15"/>
      <c r="BN67" s="15"/>
      <c r="BO67" s="15"/>
      <c r="BP67" s="15"/>
      <c r="BQ67" s="15"/>
      <c r="BR67" s="3"/>
      <c r="BS67" s="15"/>
      <c r="BV67" s="15"/>
      <c r="BW67" s="15"/>
      <c r="BX67" s="15"/>
      <c r="BY67" s="15"/>
      <c r="BZ67" s="3"/>
      <c r="CA67" s="15"/>
      <c r="CD67" s="15"/>
      <c r="CE67" s="15"/>
      <c r="CF67" s="15"/>
      <c r="CG67" s="15"/>
      <c r="CH67" s="3"/>
      <c r="CI67" s="15"/>
      <c r="CL67" s="15"/>
      <c r="CM67" s="15"/>
      <c r="CN67" s="15"/>
      <c r="CO67" s="15"/>
      <c r="CP67" s="3"/>
      <c r="CQ67" s="15"/>
      <c r="CT67" s="15"/>
      <c r="CU67" s="15"/>
      <c r="CV67" s="15"/>
      <c r="CW67" s="15"/>
      <c r="CX67" s="3"/>
      <c r="CY67" s="15"/>
      <c r="DB67" s="15"/>
      <c r="DC67" s="15"/>
      <c r="DD67" s="15"/>
      <c r="DE67" s="15"/>
      <c r="DF67" s="3"/>
      <c r="DG67" s="15"/>
      <c r="DJ67" s="15"/>
      <c r="DK67" s="15"/>
      <c r="DL67" s="15"/>
      <c r="DM67" s="15"/>
      <c r="DN67" s="3"/>
      <c r="DO67" s="15"/>
      <c r="DR67" s="15"/>
      <c r="DS67" s="15"/>
      <c r="DT67" s="15"/>
      <c r="DU67" s="15"/>
      <c r="DV67" s="3"/>
      <c r="DW67" s="15"/>
      <c r="DZ67" s="15"/>
      <c r="EA67" s="15"/>
      <c r="EB67" s="15"/>
      <c r="EC67" s="15"/>
      <c r="ED67" s="3"/>
      <c r="EE67" s="15"/>
      <c r="EH67" s="15"/>
      <c r="EI67" s="15"/>
      <c r="EJ67" s="15"/>
      <c r="EK67" s="15"/>
      <c r="EL67" s="3"/>
      <c r="EM67" s="15"/>
      <c r="EP67" s="15"/>
      <c r="EQ67" s="15"/>
      <c r="ER67" s="15"/>
      <c r="ES67" s="15"/>
      <c r="ET67" s="3"/>
      <c r="EU67" s="15"/>
      <c r="EX67" s="15"/>
      <c r="EY67" s="15"/>
      <c r="EZ67" s="15"/>
      <c r="FA67" s="15"/>
      <c r="FB67" s="3"/>
      <c r="FC67" s="15"/>
    </row>
    <row r="68" customFormat="false" ht="16.5" hidden="false" customHeight="true" outlineLevel="0" collapsed="false">
      <c r="B68" s="21" t="s">
        <v>115</v>
      </c>
      <c r="C68" s="21"/>
      <c r="D68" s="21"/>
      <c r="E68" s="3"/>
      <c r="F68" s="3"/>
      <c r="G68" s="3"/>
      <c r="H68" s="3"/>
      <c r="J68" s="21" t="s">
        <v>115</v>
      </c>
      <c r="K68" s="21"/>
      <c r="L68" s="21"/>
      <c r="M68" s="3"/>
      <c r="N68" s="3"/>
      <c r="O68" s="3"/>
      <c r="P68" s="3"/>
      <c r="R68" s="21" t="s">
        <v>115</v>
      </c>
      <c r="S68" s="21"/>
      <c r="T68" s="21"/>
      <c r="U68" s="3"/>
      <c r="V68" s="3"/>
      <c r="W68" s="3"/>
      <c r="X68" s="3"/>
      <c r="Z68" s="21" t="s">
        <v>115</v>
      </c>
      <c r="AA68" s="21"/>
      <c r="AB68" s="21"/>
      <c r="AC68" s="3"/>
      <c r="AD68" s="3"/>
      <c r="AE68" s="3"/>
      <c r="AF68" s="3"/>
      <c r="AH68" s="21" t="s">
        <v>115</v>
      </c>
      <c r="AI68" s="21"/>
      <c r="AJ68" s="21"/>
      <c r="AK68" s="3"/>
      <c r="AL68" s="3"/>
      <c r="AM68" s="3"/>
      <c r="AN68" s="3"/>
      <c r="AP68" s="21" t="s">
        <v>115</v>
      </c>
      <c r="AQ68" s="21"/>
      <c r="AR68" s="21"/>
      <c r="AS68" s="3"/>
      <c r="AT68" s="3"/>
      <c r="AU68" s="3"/>
      <c r="AV68" s="3"/>
      <c r="AX68" s="21" t="s">
        <v>115</v>
      </c>
      <c r="AY68" s="21"/>
      <c r="AZ68" s="21"/>
      <c r="BA68" s="3"/>
      <c r="BB68" s="3"/>
      <c r="BC68" s="3"/>
      <c r="BD68" s="3"/>
      <c r="BF68" s="21" t="s">
        <v>115</v>
      </c>
      <c r="BG68" s="21"/>
      <c r="BH68" s="21"/>
      <c r="BI68" s="3"/>
      <c r="BJ68" s="3"/>
      <c r="BK68" s="3"/>
      <c r="BL68" s="3"/>
      <c r="BN68" s="21" t="s">
        <v>115</v>
      </c>
      <c r="BO68" s="21"/>
      <c r="BP68" s="21"/>
      <c r="BQ68" s="3"/>
      <c r="BR68" s="3"/>
      <c r="BS68" s="3"/>
      <c r="BT68" s="3"/>
      <c r="BV68" s="21" t="s">
        <v>115</v>
      </c>
      <c r="BW68" s="21"/>
      <c r="BX68" s="21"/>
      <c r="BY68" s="3"/>
      <c r="BZ68" s="3"/>
      <c r="CA68" s="3"/>
      <c r="CB68" s="3"/>
      <c r="CD68" s="21" t="s">
        <v>115</v>
      </c>
      <c r="CE68" s="21"/>
      <c r="CF68" s="21"/>
      <c r="CG68" s="3"/>
      <c r="CH68" s="3"/>
      <c r="CI68" s="3"/>
      <c r="CJ68" s="3"/>
      <c r="CL68" s="21" t="s">
        <v>115</v>
      </c>
      <c r="CM68" s="21"/>
      <c r="CN68" s="21"/>
      <c r="CO68" s="3"/>
      <c r="CP68" s="3"/>
      <c r="CQ68" s="3"/>
      <c r="CR68" s="3"/>
      <c r="CT68" s="21" t="s">
        <v>115</v>
      </c>
      <c r="CU68" s="21"/>
      <c r="CV68" s="21"/>
      <c r="CW68" s="3"/>
      <c r="CX68" s="3"/>
      <c r="CY68" s="3"/>
      <c r="CZ68" s="3"/>
      <c r="DB68" s="21" t="s">
        <v>115</v>
      </c>
      <c r="DC68" s="21"/>
      <c r="DD68" s="21"/>
      <c r="DE68" s="3"/>
      <c r="DF68" s="3"/>
      <c r="DG68" s="3"/>
      <c r="DH68" s="3"/>
      <c r="DJ68" s="21" t="s">
        <v>115</v>
      </c>
      <c r="DK68" s="21"/>
      <c r="DL68" s="21"/>
      <c r="DM68" s="3"/>
      <c r="DN68" s="3"/>
      <c r="DO68" s="3"/>
      <c r="DP68" s="3"/>
      <c r="DR68" s="21" t="s">
        <v>115</v>
      </c>
      <c r="DS68" s="21"/>
      <c r="DT68" s="21"/>
      <c r="DU68" s="3"/>
      <c r="DV68" s="3"/>
      <c r="DW68" s="3"/>
      <c r="DX68" s="3"/>
      <c r="DZ68" s="21" t="s">
        <v>115</v>
      </c>
      <c r="EA68" s="21"/>
      <c r="EB68" s="21"/>
      <c r="EC68" s="3"/>
      <c r="ED68" s="3"/>
      <c r="EE68" s="3"/>
      <c r="EF68" s="3"/>
      <c r="EH68" s="21" t="s">
        <v>115</v>
      </c>
      <c r="EI68" s="21"/>
      <c r="EJ68" s="21"/>
      <c r="EK68" s="3"/>
      <c r="EL68" s="3"/>
      <c r="EM68" s="3"/>
      <c r="EN68" s="3"/>
      <c r="EP68" s="21" t="s">
        <v>115</v>
      </c>
      <c r="EQ68" s="21"/>
      <c r="ER68" s="21"/>
      <c r="ES68" s="3"/>
      <c r="ET68" s="3"/>
      <c r="EU68" s="3"/>
      <c r="EV68" s="3"/>
      <c r="EX68" s="21" t="s">
        <v>115</v>
      </c>
      <c r="EY68" s="21"/>
      <c r="EZ68" s="21"/>
      <c r="FA68" s="3"/>
      <c r="FB68" s="3"/>
      <c r="FC68" s="3"/>
      <c r="FD68" s="3"/>
    </row>
    <row r="69" customFormat="false" ht="15" hidden="false" customHeight="false" outlineLevel="0" collapsed="false">
      <c r="B69" s="23" t="s">
        <v>36</v>
      </c>
      <c r="C69" s="24" t="s">
        <v>26</v>
      </c>
      <c r="D69" s="24" t="s">
        <v>27</v>
      </c>
      <c r="E69" s="24" t="s">
        <v>28</v>
      </c>
      <c r="F69" s="24" t="s">
        <v>29</v>
      </c>
      <c r="G69" s="24" t="s">
        <v>30</v>
      </c>
      <c r="H69" s="25" t="s">
        <v>31</v>
      </c>
      <c r="J69" s="23" t="s">
        <v>36</v>
      </c>
      <c r="K69" s="24" t="s">
        <v>26</v>
      </c>
      <c r="L69" s="24" t="s">
        <v>27</v>
      </c>
      <c r="M69" s="24" t="s">
        <v>28</v>
      </c>
      <c r="N69" s="24" t="s">
        <v>29</v>
      </c>
      <c r="O69" s="24" t="s">
        <v>30</v>
      </c>
      <c r="P69" s="25" t="s">
        <v>31</v>
      </c>
      <c r="R69" s="23" t="s">
        <v>36</v>
      </c>
      <c r="S69" s="24" t="s">
        <v>26</v>
      </c>
      <c r="T69" s="24" t="s">
        <v>27</v>
      </c>
      <c r="U69" s="24" t="s">
        <v>28</v>
      </c>
      <c r="V69" s="24" t="s">
        <v>29</v>
      </c>
      <c r="W69" s="24" t="s">
        <v>30</v>
      </c>
      <c r="X69" s="25" t="s">
        <v>31</v>
      </c>
      <c r="Z69" s="23" t="s">
        <v>36</v>
      </c>
      <c r="AA69" s="24" t="s">
        <v>26</v>
      </c>
      <c r="AB69" s="24" t="s">
        <v>27</v>
      </c>
      <c r="AC69" s="24" t="s">
        <v>28</v>
      </c>
      <c r="AD69" s="24" t="s">
        <v>29</v>
      </c>
      <c r="AE69" s="24" t="s">
        <v>30</v>
      </c>
      <c r="AF69" s="25" t="s">
        <v>31</v>
      </c>
      <c r="AH69" s="23" t="s">
        <v>36</v>
      </c>
      <c r="AI69" s="24" t="s">
        <v>26</v>
      </c>
      <c r="AJ69" s="24" t="s">
        <v>27</v>
      </c>
      <c r="AK69" s="24" t="s">
        <v>28</v>
      </c>
      <c r="AL69" s="24" t="s">
        <v>29</v>
      </c>
      <c r="AM69" s="24" t="s">
        <v>30</v>
      </c>
      <c r="AN69" s="25" t="s">
        <v>31</v>
      </c>
      <c r="AP69" s="23" t="s">
        <v>36</v>
      </c>
      <c r="AQ69" s="24" t="s">
        <v>26</v>
      </c>
      <c r="AR69" s="24" t="s">
        <v>27</v>
      </c>
      <c r="AS69" s="24" t="s">
        <v>28</v>
      </c>
      <c r="AT69" s="24" t="s">
        <v>29</v>
      </c>
      <c r="AU69" s="24" t="s">
        <v>30</v>
      </c>
      <c r="AV69" s="25" t="s">
        <v>31</v>
      </c>
      <c r="AX69" s="23" t="s">
        <v>36</v>
      </c>
      <c r="AY69" s="24" t="s">
        <v>26</v>
      </c>
      <c r="AZ69" s="24" t="s">
        <v>27</v>
      </c>
      <c r="BA69" s="24" t="s">
        <v>28</v>
      </c>
      <c r="BB69" s="24" t="s">
        <v>29</v>
      </c>
      <c r="BC69" s="24" t="s">
        <v>30</v>
      </c>
      <c r="BD69" s="25" t="s">
        <v>31</v>
      </c>
      <c r="BF69" s="23" t="s">
        <v>36</v>
      </c>
      <c r="BG69" s="24" t="s">
        <v>26</v>
      </c>
      <c r="BH69" s="24" t="s">
        <v>27</v>
      </c>
      <c r="BI69" s="24" t="s">
        <v>28</v>
      </c>
      <c r="BJ69" s="24" t="s">
        <v>29</v>
      </c>
      <c r="BK69" s="24" t="s">
        <v>30</v>
      </c>
      <c r="BL69" s="25" t="s">
        <v>31</v>
      </c>
      <c r="BN69" s="23" t="s">
        <v>36</v>
      </c>
      <c r="BO69" s="24" t="s">
        <v>26</v>
      </c>
      <c r="BP69" s="24" t="s">
        <v>27</v>
      </c>
      <c r="BQ69" s="24" t="s">
        <v>28</v>
      </c>
      <c r="BR69" s="24" t="s">
        <v>29</v>
      </c>
      <c r="BS69" s="24" t="s">
        <v>30</v>
      </c>
      <c r="BT69" s="25" t="s">
        <v>31</v>
      </c>
      <c r="BV69" s="23" t="s">
        <v>36</v>
      </c>
      <c r="BW69" s="24" t="s">
        <v>26</v>
      </c>
      <c r="BX69" s="24" t="s">
        <v>27</v>
      </c>
      <c r="BY69" s="24" t="s">
        <v>28</v>
      </c>
      <c r="BZ69" s="24" t="s">
        <v>29</v>
      </c>
      <c r="CA69" s="24" t="s">
        <v>30</v>
      </c>
      <c r="CB69" s="25" t="s">
        <v>31</v>
      </c>
      <c r="CD69" s="23" t="s">
        <v>36</v>
      </c>
      <c r="CE69" s="24" t="s">
        <v>26</v>
      </c>
      <c r="CF69" s="24" t="s">
        <v>27</v>
      </c>
      <c r="CG69" s="24" t="s">
        <v>28</v>
      </c>
      <c r="CH69" s="24" t="s">
        <v>29</v>
      </c>
      <c r="CI69" s="24" t="s">
        <v>30</v>
      </c>
      <c r="CJ69" s="25" t="s">
        <v>31</v>
      </c>
      <c r="CL69" s="23" t="s">
        <v>36</v>
      </c>
      <c r="CM69" s="24" t="s">
        <v>26</v>
      </c>
      <c r="CN69" s="24" t="s">
        <v>27</v>
      </c>
      <c r="CO69" s="24" t="s">
        <v>28</v>
      </c>
      <c r="CP69" s="24" t="s">
        <v>29</v>
      </c>
      <c r="CQ69" s="24" t="s">
        <v>30</v>
      </c>
      <c r="CR69" s="25" t="s">
        <v>31</v>
      </c>
      <c r="CT69" s="23" t="s">
        <v>36</v>
      </c>
      <c r="CU69" s="24" t="s">
        <v>26</v>
      </c>
      <c r="CV69" s="24" t="s">
        <v>27</v>
      </c>
      <c r="CW69" s="24" t="s">
        <v>28</v>
      </c>
      <c r="CX69" s="24" t="s">
        <v>29</v>
      </c>
      <c r="CY69" s="24" t="s">
        <v>30</v>
      </c>
      <c r="CZ69" s="25" t="s">
        <v>31</v>
      </c>
      <c r="DB69" s="23" t="s">
        <v>36</v>
      </c>
      <c r="DC69" s="24" t="s">
        <v>26</v>
      </c>
      <c r="DD69" s="24" t="s">
        <v>27</v>
      </c>
      <c r="DE69" s="24" t="s">
        <v>28</v>
      </c>
      <c r="DF69" s="24" t="s">
        <v>29</v>
      </c>
      <c r="DG69" s="24" t="s">
        <v>30</v>
      </c>
      <c r="DH69" s="25" t="s">
        <v>31</v>
      </c>
      <c r="DJ69" s="23" t="s">
        <v>36</v>
      </c>
      <c r="DK69" s="24" t="s">
        <v>26</v>
      </c>
      <c r="DL69" s="24" t="s">
        <v>27</v>
      </c>
      <c r="DM69" s="24" t="s">
        <v>28</v>
      </c>
      <c r="DN69" s="24" t="s">
        <v>29</v>
      </c>
      <c r="DO69" s="24" t="s">
        <v>30</v>
      </c>
      <c r="DP69" s="25" t="s">
        <v>31</v>
      </c>
      <c r="DR69" s="23" t="s">
        <v>36</v>
      </c>
      <c r="DS69" s="24" t="s">
        <v>26</v>
      </c>
      <c r="DT69" s="24" t="s">
        <v>27</v>
      </c>
      <c r="DU69" s="24" t="s">
        <v>28</v>
      </c>
      <c r="DV69" s="24" t="s">
        <v>29</v>
      </c>
      <c r="DW69" s="24" t="s">
        <v>30</v>
      </c>
      <c r="DX69" s="25" t="s">
        <v>31</v>
      </c>
      <c r="DZ69" s="23" t="s">
        <v>36</v>
      </c>
      <c r="EA69" s="24" t="s">
        <v>26</v>
      </c>
      <c r="EB69" s="24" t="s">
        <v>27</v>
      </c>
      <c r="EC69" s="24" t="s">
        <v>28</v>
      </c>
      <c r="ED69" s="24" t="s">
        <v>29</v>
      </c>
      <c r="EE69" s="24" t="s">
        <v>30</v>
      </c>
      <c r="EF69" s="25" t="s">
        <v>31</v>
      </c>
      <c r="EH69" s="23" t="s">
        <v>36</v>
      </c>
      <c r="EI69" s="24" t="s">
        <v>26</v>
      </c>
      <c r="EJ69" s="24" t="s">
        <v>27</v>
      </c>
      <c r="EK69" s="24" t="s">
        <v>28</v>
      </c>
      <c r="EL69" s="24" t="s">
        <v>29</v>
      </c>
      <c r="EM69" s="24" t="s">
        <v>30</v>
      </c>
      <c r="EN69" s="25" t="s">
        <v>31</v>
      </c>
      <c r="EP69" s="23" t="s">
        <v>36</v>
      </c>
      <c r="EQ69" s="24" t="s">
        <v>26</v>
      </c>
      <c r="ER69" s="24" t="s">
        <v>27</v>
      </c>
      <c r="ES69" s="24" t="s">
        <v>28</v>
      </c>
      <c r="ET69" s="24" t="s">
        <v>29</v>
      </c>
      <c r="EU69" s="24" t="s">
        <v>30</v>
      </c>
      <c r="EV69" s="25" t="s">
        <v>31</v>
      </c>
      <c r="EX69" s="23" t="s">
        <v>36</v>
      </c>
      <c r="EY69" s="24" t="s">
        <v>26</v>
      </c>
      <c r="EZ69" s="24" t="s">
        <v>27</v>
      </c>
      <c r="FA69" s="24" t="s">
        <v>28</v>
      </c>
      <c r="FB69" s="24" t="s">
        <v>29</v>
      </c>
      <c r="FC69" s="24" t="s">
        <v>30</v>
      </c>
      <c r="FD69" s="25" t="s">
        <v>31</v>
      </c>
    </row>
    <row r="70" customFormat="false" ht="15" hidden="false" customHeight="false" outlineLevel="0" collapsed="false">
      <c r="B70" s="15"/>
      <c r="C70" s="15"/>
      <c r="D70" s="15"/>
      <c r="E70" s="15"/>
      <c r="F70" s="15"/>
      <c r="G70" s="15"/>
      <c r="H70" s="15"/>
      <c r="J70" s="15"/>
      <c r="K70" s="15"/>
      <c r="L70" s="15"/>
      <c r="M70" s="15"/>
      <c r="N70" s="15"/>
      <c r="O70" s="15"/>
      <c r="P70" s="15"/>
      <c r="R70" s="15"/>
      <c r="S70" s="15"/>
      <c r="T70" s="15"/>
      <c r="U70" s="15"/>
      <c r="V70" s="15"/>
      <c r="W70" s="15"/>
      <c r="X70" s="15"/>
      <c r="Z70" s="15"/>
      <c r="AA70" s="15"/>
      <c r="AB70" s="15"/>
      <c r="AC70" s="15"/>
      <c r="AD70" s="15"/>
      <c r="AE70" s="15"/>
      <c r="AF70" s="15"/>
      <c r="AH70" s="15"/>
      <c r="AI70" s="15"/>
      <c r="AJ70" s="15"/>
      <c r="AK70" s="15"/>
      <c r="AL70" s="15"/>
      <c r="AM70" s="15"/>
      <c r="AN70" s="15"/>
      <c r="AP70" s="15"/>
      <c r="AQ70" s="15"/>
      <c r="AR70" s="15"/>
      <c r="AS70" s="15"/>
      <c r="AT70" s="15"/>
      <c r="AU70" s="15"/>
      <c r="AV70" s="15"/>
      <c r="AX70" s="15"/>
      <c r="AY70" s="15"/>
      <c r="AZ70" s="15"/>
      <c r="BA70" s="15"/>
      <c r="BB70" s="15"/>
      <c r="BC70" s="15"/>
      <c r="BD70" s="15"/>
      <c r="BF70" s="15"/>
      <c r="BG70" s="15"/>
      <c r="BH70" s="15"/>
      <c r="BI70" s="15"/>
      <c r="BJ70" s="15"/>
      <c r="BK70" s="15"/>
      <c r="BL70" s="15"/>
      <c r="BN70" s="15"/>
      <c r="BO70" s="15"/>
      <c r="BP70" s="15"/>
      <c r="BQ70" s="15"/>
      <c r="BR70" s="15"/>
      <c r="BS70" s="15"/>
      <c r="BT70" s="15"/>
      <c r="BV70" s="15"/>
      <c r="BW70" s="15"/>
      <c r="BX70" s="15"/>
      <c r="BY70" s="15"/>
      <c r="BZ70" s="15"/>
      <c r="CA70" s="15"/>
      <c r="CB70" s="15"/>
      <c r="CD70" s="15"/>
      <c r="CE70" s="15"/>
      <c r="CF70" s="15"/>
      <c r="CG70" s="15"/>
      <c r="CH70" s="15"/>
      <c r="CI70" s="15"/>
      <c r="CJ70" s="15"/>
      <c r="CL70" s="15"/>
      <c r="CM70" s="15"/>
      <c r="CN70" s="15"/>
      <c r="CO70" s="15"/>
      <c r="CP70" s="15"/>
      <c r="CQ70" s="15"/>
      <c r="CR70" s="15"/>
      <c r="CT70" s="15"/>
      <c r="CU70" s="15"/>
      <c r="CV70" s="15"/>
      <c r="CW70" s="15"/>
      <c r="CX70" s="15"/>
      <c r="CY70" s="15"/>
      <c r="CZ70" s="15"/>
      <c r="DB70" s="15"/>
      <c r="DC70" s="15"/>
      <c r="DD70" s="15"/>
      <c r="DE70" s="15"/>
      <c r="DF70" s="15"/>
      <c r="DG70" s="15"/>
      <c r="DH70" s="15"/>
      <c r="DJ70" s="15"/>
      <c r="DK70" s="15"/>
      <c r="DL70" s="15"/>
      <c r="DM70" s="15"/>
      <c r="DN70" s="15"/>
      <c r="DO70" s="15"/>
      <c r="DP70" s="15"/>
      <c r="DR70" s="15"/>
      <c r="DS70" s="15"/>
      <c r="DT70" s="15"/>
      <c r="DU70" s="15"/>
      <c r="DV70" s="15"/>
      <c r="DW70" s="15"/>
      <c r="DX70" s="15"/>
      <c r="DZ70" s="15"/>
      <c r="EA70" s="15"/>
      <c r="EB70" s="15"/>
      <c r="EC70" s="15"/>
      <c r="ED70" s="15"/>
      <c r="EE70" s="15"/>
      <c r="EF70" s="15"/>
      <c r="EH70" s="15"/>
      <c r="EI70" s="15"/>
      <c r="EJ70" s="15"/>
      <c r="EK70" s="15"/>
      <c r="EL70" s="15"/>
      <c r="EM70" s="15"/>
      <c r="EN70" s="15"/>
      <c r="EP70" s="15"/>
      <c r="EQ70" s="15"/>
      <c r="ER70" s="15"/>
      <c r="ES70" s="15"/>
      <c r="ET70" s="15"/>
      <c r="EU70" s="15"/>
      <c r="EV70" s="15"/>
      <c r="EX70" s="15"/>
      <c r="EY70" s="15"/>
      <c r="EZ70" s="15"/>
      <c r="FA70" s="15"/>
      <c r="FB70" s="15"/>
      <c r="FC70" s="15"/>
      <c r="FD70" s="15"/>
    </row>
    <row r="71" customFormat="false" ht="15.75" hidden="false" customHeight="false" outlineLevel="0" collapsed="false"/>
    <row r="72" customFormat="false" ht="16.5" hidden="false" customHeight="false" outlineLevel="0" collapsed="false">
      <c r="A72" s="8" t="s">
        <v>1</v>
      </c>
      <c r="B72" s="42" t="s">
        <v>116</v>
      </c>
      <c r="C72" s="43"/>
      <c r="D72" s="44" t="s">
        <v>117</v>
      </c>
      <c r="E72" s="44"/>
      <c r="F72" s="44"/>
      <c r="G72" s="15" t="s">
        <v>118</v>
      </c>
      <c r="I72" s="8" t="s">
        <v>1</v>
      </c>
      <c r="J72" s="42" t="s">
        <v>116</v>
      </c>
      <c r="K72" s="43"/>
      <c r="L72" s="44" t="s">
        <v>117</v>
      </c>
      <c r="M72" s="44"/>
      <c r="N72" s="44"/>
      <c r="O72" s="15" t="s">
        <v>118</v>
      </c>
      <c r="Q72" s="8" t="s">
        <v>1</v>
      </c>
      <c r="R72" s="42" t="s">
        <v>116</v>
      </c>
      <c r="S72" s="43"/>
      <c r="T72" s="44" t="s">
        <v>117</v>
      </c>
      <c r="U72" s="44"/>
      <c r="V72" s="44"/>
      <c r="W72" s="15" t="s">
        <v>118</v>
      </c>
      <c r="Y72" s="8" t="s">
        <v>1</v>
      </c>
      <c r="Z72" s="42" t="s">
        <v>116</v>
      </c>
      <c r="AA72" s="43"/>
      <c r="AB72" s="44" t="s">
        <v>117</v>
      </c>
      <c r="AC72" s="44"/>
      <c r="AD72" s="44"/>
      <c r="AE72" s="15" t="s">
        <v>118</v>
      </c>
      <c r="AG72" s="8" t="s">
        <v>1</v>
      </c>
      <c r="AH72" s="42" t="s">
        <v>116</v>
      </c>
      <c r="AI72" s="43"/>
      <c r="AJ72" s="44" t="s">
        <v>117</v>
      </c>
      <c r="AK72" s="44"/>
      <c r="AL72" s="44"/>
      <c r="AM72" s="15" t="s">
        <v>118</v>
      </c>
      <c r="AO72" s="8" t="s">
        <v>1</v>
      </c>
      <c r="AP72" s="42" t="s">
        <v>116</v>
      </c>
      <c r="AQ72" s="43"/>
      <c r="AR72" s="44" t="s">
        <v>117</v>
      </c>
      <c r="AS72" s="44"/>
      <c r="AT72" s="44"/>
      <c r="AU72" s="15" t="s">
        <v>118</v>
      </c>
      <c r="AW72" s="8" t="s">
        <v>1</v>
      </c>
      <c r="AX72" s="42" t="s">
        <v>116</v>
      </c>
      <c r="AY72" s="43"/>
      <c r="AZ72" s="44" t="s">
        <v>117</v>
      </c>
      <c r="BA72" s="44"/>
      <c r="BB72" s="44"/>
      <c r="BC72" s="15" t="s">
        <v>118</v>
      </c>
      <c r="BE72" s="8" t="s">
        <v>1</v>
      </c>
      <c r="BF72" s="42" t="s">
        <v>116</v>
      </c>
      <c r="BG72" s="43"/>
      <c r="BH72" s="44" t="s">
        <v>117</v>
      </c>
      <c r="BI72" s="44"/>
      <c r="BJ72" s="44"/>
      <c r="BK72" s="15" t="s">
        <v>118</v>
      </c>
      <c r="BM72" s="8" t="s">
        <v>1</v>
      </c>
      <c r="BN72" s="42" t="s">
        <v>116</v>
      </c>
      <c r="BO72" s="43"/>
      <c r="BP72" s="44" t="s">
        <v>117</v>
      </c>
      <c r="BQ72" s="44"/>
      <c r="BR72" s="44"/>
      <c r="BS72" s="15" t="s">
        <v>118</v>
      </c>
      <c r="BU72" s="8" t="s">
        <v>1</v>
      </c>
      <c r="BV72" s="42" t="s">
        <v>116</v>
      </c>
      <c r="BW72" s="43"/>
      <c r="BX72" s="44" t="s">
        <v>117</v>
      </c>
      <c r="BY72" s="44"/>
      <c r="BZ72" s="44"/>
      <c r="CA72" s="15" t="s">
        <v>118</v>
      </c>
      <c r="CC72" s="8" t="s">
        <v>1</v>
      </c>
      <c r="CD72" s="42" t="s">
        <v>116</v>
      </c>
      <c r="CE72" s="43"/>
      <c r="CF72" s="44" t="s">
        <v>117</v>
      </c>
      <c r="CG72" s="44"/>
      <c r="CH72" s="44"/>
      <c r="CI72" s="15" t="s">
        <v>118</v>
      </c>
      <c r="CK72" s="8" t="s">
        <v>1</v>
      </c>
      <c r="CL72" s="42" t="s">
        <v>116</v>
      </c>
      <c r="CM72" s="43"/>
      <c r="CN72" s="44" t="s">
        <v>117</v>
      </c>
      <c r="CO72" s="44"/>
      <c r="CP72" s="44"/>
      <c r="CQ72" s="15" t="s">
        <v>118</v>
      </c>
      <c r="CS72" s="8" t="s">
        <v>1</v>
      </c>
      <c r="CT72" s="42" t="s">
        <v>116</v>
      </c>
      <c r="CU72" s="43"/>
      <c r="CV72" s="44" t="s">
        <v>117</v>
      </c>
      <c r="CW72" s="44"/>
      <c r="CX72" s="44"/>
      <c r="CY72" s="15" t="s">
        <v>118</v>
      </c>
      <c r="DA72" s="8" t="s">
        <v>1</v>
      </c>
      <c r="DB72" s="42" t="s">
        <v>116</v>
      </c>
      <c r="DC72" s="43"/>
      <c r="DD72" s="44" t="s">
        <v>117</v>
      </c>
      <c r="DE72" s="44"/>
      <c r="DF72" s="44"/>
      <c r="DG72" s="15" t="s">
        <v>118</v>
      </c>
      <c r="DI72" s="8" t="s">
        <v>1</v>
      </c>
      <c r="DJ72" s="42" t="s">
        <v>116</v>
      </c>
      <c r="DK72" s="43"/>
      <c r="DL72" s="44" t="s">
        <v>117</v>
      </c>
      <c r="DM72" s="44"/>
      <c r="DN72" s="44"/>
      <c r="DO72" s="15" t="s">
        <v>118</v>
      </c>
      <c r="DQ72" s="8" t="s">
        <v>1</v>
      </c>
      <c r="DR72" s="42" t="s">
        <v>116</v>
      </c>
      <c r="DS72" s="43"/>
      <c r="DT72" s="44" t="s">
        <v>117</v>
      </c>
      <c r="DU72" s="44"/>
      <c r="DV72" s="44"/>
      <c r="DW72" s="15" t="s">
        <v>118</v>
      </c>
      <c r="DY72" s="8" t="s">
        <v>1</v>
      </c>
      <c r="DZ72" s="42" t="s">
        <v>116</v>
      </c>
      <c r="EA72" s="43"/>
      <c r="EB72" s="44" t="s">
        <v>117</v>
      </c>
      <c r="EC72" s="44"/>
      <c r="ED72" s="44"/>
      <c r="EE72" s="15" t="s">
        <v>118</v>
      </c>
      <c r="EG72" s="8" t="s">
        <v>1</v>
      </c>
      <c r="EH72" s="42" t="s">
        <v>116</v>
      </c>
      <c r="EI72" s="43"/>
      <c r="EJ72" s="44" t="s">
        <v>117</v>
      </c>
      <c r="EK72" s="44"/>
      <c r="EL72" s="44"/>
      <c r="EM72" s="15" t="s">
        <v>118</v>
      </c>
      <c r="EO72" s="8" t="s">
        <v>1</v>
      </c>
      <c r="EP72" s="42" t="s">
        <v>116</v>
      </c>
      <c r="EQ72" s="43"/>
      <c r="ER72" s="44" t="s">
        <v>117</v>
      </c>
      <c r="ES72" s="44"/>
      <c r="ET72" s="44"/>
      <c r="EU72" s="15" t="s">
        <v>118</v>
      </c>
      <c r="EW72" s="8" t="s">
        <v>1</v>
      </c>
      <c r="EX72" s="42" t="s">
        <v>116</v>
      </c>
      <c r="EY72" s="43"/>
      <c r="EZ72" s="44" t="s">
        <v>117</v>
      </c>
      <c r="FA72" s="44"/>
      <c r="FB72" s="44"/>
      <c r="FC72" s="15" t="s">
        <v>118</v>
      </c>
      <c r="FE72" s="8" t="s">
        <v>1</v>
      </c>
    </row>
    <row r="73" customFormat="false" ht="15" hidden="false" customHeight="false" outlineLevel="0" collapsed="false">
      <c r="B73" s="9" t="s">
        <v>119</v>
      </c>
      <c r="C73" s="45"/>
      <c r="D73" s="46"/>
      <c r="E73" s="45"/>
      <c r="F73" s="11" t="s">
        <v>120</v>
      </c>
      <c r="G73" s="11"/>
      <c r="J73" s="9" t="s">
        <v>119</v>
      </c>
      <c r="K73" s="45"/>
      <c r="L73" s="46"/>
      <c r="M73" s="45"/>
      <c r="N73" s="11" t="s">
        <v>120</v>
      </c>
      <c r="O73" s="11"/>
      <c r="R73" s="9" t="s">
        <v>119</v>
      </c>
      <c r="S73" s="45"/>
      <c r="T73" s="46"/>
      <c r="U73" s="45"/>
      <c r="V73" s="11" t="s">
        <v>120</v>
      </c>
      <c r="W73" s="11"/>
      <c r="Z73" s="9" t="s">
        <v>119</v>
      </c>
      <c r="AA73" s="45"/>
      <c r="AB73" s="46"/>
      <c r="AC73" s="45"/>
      <c r="AD73" s="11" t="s">
        <v>120</v>
      </c>
      <c r="AE73" s="11"/>
      <c r="AH73" s="9" t="s">
        <v>119</v>
      </c>
      <c r="AI73" s="45"/>
      <c r="AJ73" s="46"/>
      <c r="AK73" s="45"/>
      <c r="AL73" s="11" t="s">
        <v>120</v>
      </c>
      <c r="AM73" s="11"/>
      <c r="AP73" s="9" t="s">
        <v>119</v>
      </c>
      <c r="AQ73" s="45"/>
      <c r="AR73" s="46"/>
      <c r="AS73" s="45"/>
      <c r="AT73" s="11" t="s">
        <v>120</v>
      </c>
      <c r="AU73" s="11"/>
      <c r="AX73" s="9" t="s">
        <v>119</v>
      </c>
      <c r="AY73" s="45"/>
      <c r="AZ73" s="46"/>
      <c r="BA73" s="45"/>
      <c r="BB73" s="11" t="s">
        <v>120</v>
      </c>
      <c r="BC73" s="11"/>
      <c r="BF73" s="9" t="s">
        <v>119</v>
      </c>
      <c r="BG73" s="45"/>
      <c r="BH73" s="46"/>
      <c r="BI73" s="45"/>
      <c r="BJ73" s="11" t="s">
        <v>120</v>
      </c>
      <c r="BK73" s="11"/>
      <c r="BN73" s="9" t="s">
        <v>119</v>
      </c>
      <c r="BO73" s="45"/>
      <c r="BP73" s="46"/>
      <c r="BQ73" s="45"/>
      <c r="BR73" s="11" t="s">
        <v>120</v>
      </c>
      <c r="BS73" s="11"/>
      <c r="BV73" s="9" t="s">
        <v>119</v>
      </c>
      <c r="BW73" s="45"/>
      <c r="BX73" s="46"/>
      <c r="BY73" s="45"/>
      <c r="BZ73" s="11" t="s">
        <v>120</v>
      </c>
      <c r="CA73" s="11"/>
      <c r="CD73" s="9" t="s">
        <v>119</v>
      </c>
      <c r="CE73" s="45"/>
      <c r="CF73" s="46"/>
      <c r="CG73" s="45"/>
      <c r="CH73" s="11" t="s">
        <v>120</v>
      </c>
      <c r="CI73" s="11"/>
      <c r="CL73" s="9" t="s">
        <v>119</v>
      </c>
      <c r="CM73" s="45"/>
      <c r="CN73" s="46"/>
      <c r="CO73" s="45"/>
      <c r="CP73" s="11" t="s">
        <v>120</v>
      </c>
      <c r="CQ73" s="11"/>
      <c r="CT73" s="9" t="s">
        <v>119</v>
      </c>
      <c r="CU73" s="45"/>
      <c r="CV73" s="46"/>
      <c r="CW73" s="45"/>
      <c r="CX73" s="11" t="s">
        <v>120</v>
      </c>
      <c r="CY73" s="11"/>
      <c r="DB73" s="9" t="s">
        <v>119</v>
      </c>
      <c r="DC73" s="45"/>
      <c r="DD73" s="46"/>
      <c r="DE73" s="45"/>
      <c r="DF73" s="11" t="s">
        <v>120</v>
      </c>
      <c r="DG73" s="11"/>
      <c r="DJ73" s="9" t="s">
        <v>119</v>
      </c>
      <c r="DK73" s="45"/>
      <c r="DL73" s="46"/>
      <c r="DM73" s="45"/>
      <c r="DN73" s="11" t="s">
        <v>120</v>
      </c>
      <c r="DO73" s="11"/>
      <c r="DR73" s="9" t="s">
        <v>119</v>
      </c>
      <c r="DS73" s="45"/>
      <c r="DT73" s="46"/>
      <c r="DU73" s="45"/>
      <c r="DV73" s="11" t="s">
        <v>120</v>
      </c>
      <c r="DW73" s="11"/>
      <c r="DZ73" s="9" t="s">
        <v>119</v>
      </c>
      <c r="EA73" s="45"/>
      <c r="EB73" s="46"/>
      <c r="EC73" s="45"/>
      <c r="ED73" s="11" t="s">
        <v>120</v>
      </c>
      <c r="EE73" s="11"/>
      <c r="EH73" s="9" t="s">
        <v>119</v>
      </c>
      <c r="EI73" s="45"/>
      <c r="EJ73" s="46"/>
      <c r="EK73" s="45"/>
      <c r="EL73" s="11" t="s">
        <v>120</v>
      </c>
      <c r="EM73" s="11"/>
      <c r="EP73" s="9" t="s">
        <v>119</v>
      </c>
      <c r="EQ73" s="45"/>
      <c r="ER73" s="46"/>
      <c r="ES73" s="45"/>
      <c r="ET73" s="11" t="s">
        <v>120</v>
      </c>
      <c r="EU73" s="11"/>
      <c r="EX73" s="9" t="s">
        <v>119</v>
      </c>
      <c r="EY73" s="45"/>
      <c r="EZ73" s="46"/>
      <c r="FA73" s="45"/>
      <c r="FB73" s="11" t="s">
        <v>120</v>
      </c>
      <c r="FC73" s="11"/>
    </row>
    <row r="74" customFormat="false" ht="15" hidden="false" customHeight="false" outlineLevel="0" collapsed="false">
      <c r="A74" s="3"/>
      <c r="B74" s="15"/>
      <c r="C74" s="15"/>
      <c r="D74" s="15"/>
      <c r="E74" s="3"/>
      <c r="F74" s="47"/>
      <c r="G74" s="47"/>
      <c r="I74" s="19"/>
      <c r="J74" s="15"/>
      <c r="K74" s="15"/>
      <c r="L74" s="15"/>
      <c r="M74" s="3"/>
      <c r="N74" s="47"/>
      <c r="O74" s="47"/>
      <c r="Q74" s="19"/>
      <c r="R74" s="15"/>
      <c r="S74" s="15"/>
      <c r="T74" s="15"/>
      <c r="U74" s="3"/>
      <c r="V74" s="47"/>
      <c r="W74" s="47"/>
      <c r="Y74" s="19"/>
      <c r="Z74" s="15"/>
      <c r="AA74" s="15"/>
      <c r="AB74" s="15"/>
      <c r="AC74" s="3"/>
      <c r="AD74" s="47"/>
      <c r="AE74" s="47"/>
      <c r="AG74" s="19"/>
      <c r="AH74" s="15"/>
      <c r="AI74" s="15"/>
      <c r="AJ74" s="15"/>
      <c r="AK74" s="3"/>
      <c r="AL74" s="47"/>
      <c r="AM74" s="47"/>
      <c r="AO74" s="19"/>
      <c r="AP74" s="15"/>
      <c r="AQ74" s="15"/>
      <c r="AR74" s="15"/>
      <c r="AS74" s="3"/>
      <c r="AT74" s="47"/>
      <c r="AU74" s="47"/>
      <c r="AW74" s="19"/>
      <c r="AX74" s="15"/>
      <c r="AY74" s="15"/>
      <c r="AZ74" s="15"/>
      <c r="BA74" s="3"/>
      <c r="BB74" s="47"/>
      <c r="BC74" s="47"/>
      <c r="BE74" s="19"/>
      <c r="BF74" s="15"/>
      <c r="BG74" s="15"/>
      <c r="BH74" s="15"/>
      <c r="BI74" s="3"/>
      <c r="BJ74" s="47"/>
      <c r="BK74" s="47"/>
      <c r="BM74" s="19"/>
      <c r="BN74" s="15"/>
      <c r="BO74" s="15"/>
      <c r="BP74" s="15"/>
      <c r="BQ74" s="3"/>
      <c r="BR74" s="47"/>
      <c r="BS74" s="47"/>
      <c r="BU74" s="19"/>
      <c r="BV74" s="15"/>
      <c r="BW74" s="15"/>
      <c r="BX74" s="15"/>
      <c r="BY74" s="3"/>
      <c r="BZ74" s="47"/>
      <c r="CA74" s="47"/>
      <c r="CC74" s="19"/>
      <c r="CD74" s="15"/>
      <c r="CE74" s="15"/>
      <c r="CF74" s="15"/>
      <c r="CG74" s="3"/>
      <c r="CH74" s="47"/>
      <c r="CI74" s="47"/>
      <c r="CK74" s="19"/>
      <c r="CL74" s="15"/>
      <c r="CM74" s="15"/>
      <c r="CN74" s="15"/>
      <c r="CO74" s="3"/>
      <c r="CP74" s="47"/>
      <c r="CQ74" s="47"/>
      <c r="CS74" s="19"/>
      <c r="CT74" s="15"/>
      <c r="CU74" s="15"/>
      <c r="CV74" s="15"/>
      <c r="CW74" s="3"/>
      <c r="CX74" s="47"/>
      <c r="CY74" s="47"/>
      <c r="DA74" s="19"/>
      <c r="DB74" s="15"/>
      <c r="DC74" s="15"/>
      <c r="DD74" s="15"/>
      <c r="DE74" s="3"/>
      <c r="DF74" s="47"/>
      <c r="DG74" s="47"/>
      <c r="DI74" s="19"/>
      <c r="DJ74" s="15"/>
      <c r="DK74" s="15"/>
      <c r="DL74" s="15"/>
      <c r="DM74" s="3"/>
      <c r="DN74" s="47"/>
      <c r="DO74" s="47"/>
      <c r="DQ74" s="19"/>
      <c r="DR74" s="15"/>
      <c r="DS74" s="15"/>
      <c r="DT74" s="15"/>
      <c r="DU74" s="3"/>
      <c r="DV74" s="47"/>
      <c r="DW74" s="47"/>
      <c r="DY74" s="19"/>
      <c r="DZ74" s="15"/>
      <c r="EA74" s="15"/>
      <c r="EB74" s="15"/>
      <c r="EC74" s="3"/>
      <c r="ED74" s="47"/>
      <c r="EE74" s="47"/>
      <c r="EG74" s="19"/>
      <c r="EH74" s="15"/>
      <c r="EI74" s="15"/>
      <c r="EJ74" s="15"/>
      <c r="EK74" s="3"/>
      <c r="EL74" s="47"/>
      <c r="EM74" s="47"/>
      <c r="EO74" s="19"/>
      <c r="EP74" s="15"/>
      <c r="EQ74" s="15"/>
      <c r="ER74" s="15"/>
      <c r="ES74" s="3"/>
      <c r="ET74" s="47"/>
      <c r="EU74" s="47"/>
      <c r="EW74" s="19"/>
      <c r="EX74" s="15"/>
      <c r="EY74" s="15"/>
      <c r="EZ74" s="15"/>
      <c r="FA74" s="3"/>
      <c r="FB74" s="47"/>
      <c r="FC74" s="47"/>
      <c r="FE74" s="3"/>
      <c r="FF74" s="3"/>
    </row>
    <row r="75" customFormat="false" ht="15.75" hidden="false" customHeight="false" outlineLevel="0" collapsed="false">
      <c r="D75" s="3"/>
      <c r="L75" s="3"/>
      <c r="T75" s="3"/>
      <c r="AB75" s="3"/>
      <c r="AJ75" s="3"/>
      <c r="AR75" s="3"/>
      <c r="AZ75" s="3"/>
      <c r="BH75" s="3"/>
      <c r="BP75" s="3"/>
      <c r="BX75" s="3"/>
      <c r="CF75" s="3"/>
      <c r="CN75" s="3"/>
      <c r="CV75" s="3"/>
      <c r="DD75" s="3"/>
      <c r="DL75" s="3"/>
      <c r="DT75" s="3"/>
      <c r="EB75" s="3"/>
      <c r="EJ75" s="3"/>
      <c r="ER75" s="3"/>
      <c r="EZ75" s="3"/>
    </row>
    <row r="76" customFormat="false" ht="15.75" hidden="false" customHeight="false" outlineLevel="0" collapsed="false">
      <c r="A76" s="19"/>
      <c r="B76" s="20" t="s">
        <v>121</v>
      </c>
      <c r="C76" s="5"/>
      <c r="D76" s="5"/>
      <c r="E76" s="5"/>
      <c r="F76" s="5"/>
      <c r="G76" s="5"/>
      <c r="H76" s="5"/>
      <c r="J76" s="20" t="s">
        <v>121</v>
      </c>
      <c r="K76" s="5"/>
      <c r="L76" s="5"/>
      <c r="M76" s="5"/>
      <c r="N76" s="5"/>
      <c r="O76" s="5"/>
      <c r="P76" s="5"/>
      <c r="R76" s="20" t="s">
        <v>121</v>
      </c>
      <c r="S76" s="5"/>
      <c r="T76" s="5"/>
      <c r="U76" s="5"/>
      <c r="V76" s="5"/>
      <c r="W76" s="5"/>
      <c r="X76" s="5"/>
      <c r="Z76" s="20" t="s">
        <v>121</v>
      </c>
      <c r="AA76" s="5"/>
      <c r="AB76" s="5"/>
      <c r="AC76" s="5"/>
      <c r="AD76" s="5"/>
      <c r="AE76" s="5"/>
      <c r="AF76" s="5"/>
      <c r="AH76" s="20" t="s">
        <v>121</v>
      </c>
      <c r="AI76" s="5"/>
      <c r="AJ76" s="5"/>
      <c r="AK76" s="5"/>
      <c r="AL76" s="5"/>
      <c r="AM76" s="5"/>
      <c r="AN76" s="5"/>
      <c r="AP76" s="20" t="s">
        <v>121</v>
      </c>
      <c r="AQ76" s="5"/>
      <c r="AR76" s="5"/>
      <c r="AS76" s="5"/>
      <c r="AT76" s="5"/>
      <c r="AU76" s="5"/>
      <c r="AV76" s="5"/>
      <c r="AX76" s="20" t="s">
        <v>121</v>
      </c>
      <c r="AY76" s="5"/>
      <c r="AZ76" s="5"/>
      <c r="BA76" s="5"/>
      <c r="BB76" s="5"/>
      <c r="BC76" s="5"/>
      <c r="BD76" s="5"/>
      <c r="BF76" s="20" t="s">
        <v>121</v>
      </c>
      <c r="BG76" s="5"/>
      <c r="BH76" s="5"/>
      <c r="BI76" s="5"/>
      <c r="BJ76" s="5"/>
      <c r="BK76" s="5"/>
      <c r="BL76" s="5"/>
      <c r="BN76" s="20" t="s">
        <v>121</v>
      </c>
      <c r="BO76" s="5"/>
      <c r="BP76" s="5"/>
      <c r="BQ76" s="5"/>
      <c r="BR76" s="5"/>
      <c r="BS76" s="5"/>
      <c r="BT76" s="5"/>
      <c r="BV76" s="20" t="s">
        <v>121</v>
      </c>
      <c r="BW76" s="5"/>
      <c r="BX76" s="5"/>
      <c r="BY76" s="5"/>
      <c r="BZ76" s="5"/>
      <c r="CA76" s="5"/>
      <c r="CB76" s="5"/>
      <c r="CD76" s="20" t="s">
        <v>121</v>
      </c>
      <c r="CE76" s="5"/>
      <c r="CF76" s="5"/>
      <c r="CG76" s="5"/>
      <c r="CH76" s="5"/>
      <c r="CI76" s="5"/>
      <c r="CJ76" s="5"/>
      <c r="CL76" s="20" t="s">
        <v>121</v>
      </c>
      <c r="CM76" s="5"/>
      <c r="CN76" s="5"/>
      <c r="CO76" s="5"/>
      <c r="CP76" s="5"/>
      <c r="CQ76" s="5"/>
      <c r="CR76" s="5"/>
      <c r="CT76" s="20" t="s">
        <v>121</v>
      </c>
      <c r="CU76" s="5"/>
      <c r="CV76" s="5"/>
      <c r="CW76" s="5"/>
      <c r="CX76" s="5"/>
      <c r="CY76" s="5"/>
      <c r="CZ76" s="5"/>
      <c r="DB76" s="20" t="s">
        <v>121</v>
      </c>
      <c r="DC76" s="5"/>
      <c r="DD76" s="5"/>
      <c r="DE76" s="5"/>
      <c r="DF76" s="5"/>
      <c r="DG76" s="5"/>
      <c r="DH76" s="5"/>
      <c r="DJ76" s="20" t="s">
        <v>121</v>
      </c>
      <c r="DK76" s="5"/>
      <c r="DL76" s="5"/>
      <c r="DM76" s="5"/>
      <c r="DN76" s="5"/>
      <c r="DO76" s="5"/>
      <c r="DP76" s="5"/>
      <c r="DR76" s="20" t="s">
        <v>121</v>
      </c>
      <c r="DS76" s="5"/>
      <c r="DT76" s="5"/>
      <c r="DU76" s="5"/>
      <c r="DV76" s="5"/>
      <c r="DW76" s="5"/>
      <c r="DX76" s="5"/>
      <c r="DZ76" s="20" t="s">
        <v>121</v>
      </c>
      <c r="EA76" s="5"/>
      <c r="EB76" s="5"/>
      <c r="EC76" s="5"/>
      <c r="ED76" s="5"/>
      <c r="EE76" s="5"/>
      <c r="EF76" s="5"/>
      <c r="EH76" s="20" t="s">
        <v>121</v>
      </c>
      <c r="EI76" s="5"/>
      <c r="EJ76" s="5"/>
      <c r="EK76" s="5"/>
      <c r="EL76" s="5"/>
      <c r="EM76" s="5"/>
      <c r="EN76" s="5"/>
      <c r="EP76" s="20" t="s">
        <v>121</v>
      </c>
      <c r="EQ76" s="5"/>
      <c r="ER76" s="5"/>
      <c r="ES76" s="5"/>
      <c r="ET76" s="5"/>
      <c r="EU76" s="5"/>
      <c r="EV76" s="5"/>
      <c r="EX76" s="20" t="s">
        <v>121</v>
      </c>
      <c r="EY76" s="5"/>
      <c r="EZ76" s="5"/>
      <c r="FA76" s="5"/>
      <c r="FB76" s="5"/>
      <c r="FC76" s="5"/>
      <c r="FD76" s="5"/>
    </row>
    <row r="77" customFormat="false" ht="15.75" hidden="false" customHeight="true" outlineLevel="0" collapsed="false">
      <c r="B77" s="48"/>
      <c r="C77" s="48"/>
      <c r="D77" s="48"/>
      <c r="E77" s="48"/>
      <c r="F77" s="48"/>
      <c r="G77" s="48"/>
      <c r="H77" s="48"/>
      <c r="J77" s="48"/>
      <c r="K77" s="48"/>
      <c r="L77" s="48"/>
      <c r="M77" s="48"/>
      <c r="N77" s="48"/>
      <c r="O77" s="48"/>
      <c r="P77" s="48"/>
      <c r="R77" s="48"/>
      <c r="S77" s="48"/>
      <c r="T77" s="48"/>
      <c r="U77" s="48"/>
      <c r="V77" s="48"/>
      <c r="W77" s="48"/>
      <c r="X77" s="48"/>
      <c r="Z77" s="48"/>
      <c r="AA77" s="48"/>
      <c r="AB77" s="48"/>
      <c r="AC77" s="48"/>
      <c r="AD77" s="48"/>
      <c r="AE77" s="48"/>
      <c r="AF77" s="48"/>
      <c r="AH77" s="48"/>
      <c r="AI77" s="48"/>
      <c r="AJ77" s="48"/>
      <c r="AK77" s="48"/>
      <c r="AL77" s="48"/>
      <c r="AM77" s="48"/>
      <c r="AN77" s="48"/>
      <c r="AP77" s="48"/>
      <c r="AQ77" s="48"/>
      <c r="AR77" s="48"/>
      <c r="AS77" s="48"/>
      <c r="AT77" s="48"/>
      <c r="AU77" s="48"/>
      <c r="AV77" s="48"/>
      <c r="AX77" s="48"/>
      <c r="AY77" s="48"/>
      <c r="AZ77" s="48"/>
      <c r="BA77" s="48"/>
      <c r="BB77" s="48"/>
      <c r="BC77" s="48"/>
      <c r="BD77" s="48"/>
      <c r="BF77" s="48"/>
      <c r="BG77" s="48"/>
      <c r="BH77" s="48"/>
      <c r="BI77" s="48"/>
      <c r="BJ77" s="48"/>
      <c r="BK77" s="48"/>
      <c r="BL77" s="48"/>
      <c r="BN77" s="48"/>
      <c r="BO77" s="48"/>
      <c r="BP77" s="48"/>
      <c r="BQ77" s="48"/>
      <c r="BR77" s="48"/>
      <c r="BS77" s="48"/>
      <c r="BT77" s="48"/>
      <c r="BV77" s="48"/>
      <c r="BW77" s="48"/>
      <c r="BX77" s="48"/>
      <c r="BY77" s="48"/>
      <c r="BZ77" s="48"/>
      <c r="CA77" s="48"/>
      <c r="CB77" s="48"/>
      <c r="CD77" s="48"/>
      <c r="CE77" s="48"/>
      <c r="CF77" s="48"/>
      <c r="CG77" s="48"/>
      <c r="CH77" s="48"/>
      <c r="CI77" s="48"/>
      <c r="CJ77" s="48"/>
      <c r="CL77" s="48"/>
      <c r="CM77" s="48"/>
      <c r="CN77" s="48"/>
      <c r="CO77" s="48"/>
      <c r="CP77" s="48"/>
      <c r="CQ77" s="48"/>
      <c r="CR77" s="48"/>
      <c r="CT77" s="48"/>
      <c r="CU77" s="48"/>
      <c r="CV77" s="48"/>
      <c r="CW77" s="48"/>
      <c r="CX77" s="48"/>
      <c r="CY77" s="48"/>
      <c r="CZ77" s="48"/>
      <c r="DB77" s="48"/>
      <c r="DC77" s="48"/>
      <c r="DD77" s="48"/>
      <c r="DE77" s="48"/>
      <c r="DF77" s="48"/>
      <c r="DG77" s="48"/>
      <c r="DH77" s="48"/>
      <c r="DJ77" s="48"/>
      <c r="DK77" s="48"/>
      <c r="DL77" s="48"/>
      <c r="DM77" s="48"/>
      <c r="DN77" s="48"/>
      <c r="DO77" s="48"/>
      <c r="DP77" s="48"/>
      <c r="DR77" s="48"/>
      <c r="DS77" s="48"/>
      <c r="DT77" s="48"/>
      <c r="DU77" s="48"/>
      <c r="DV77" s="48"/>
      <c r="DW77" s="48"/>
      <c r="DX77" s="48"/>
      <c r="DZ77" s="48"/>
      <c r="EA77" s="48"/>
      <c r="EB77" s="48"/>
      <c r="EC77" s="48"/>
      <c r="ED77" s="48"/>
      <c r="EE77" s="48"/>
      <c r="EF77" s="48"/>
      <c r="EH77" s="48"/>
      <c r="EI77" s="48"/>
      <c r="EJ77" s="48"/>
      <c r="EK77" s="48"/>
      <c r="EL77" s="48"/>
      <c r="EM77" s="48"/>
      <c r="EN77" s="48"/>
      <c r="EP77" s="48"/>
      <c r="EQ77" s="48"/>
      <c r="ER77" s="48"/>
      <c r="ES77" s="48"/>
      <c r="ET77" s="48"/>
      <c r="EU77" s="48"/>
      <c r="EV77" s="48"/>
      <c r="EX77" s="48"/>
      <c r="EY77" s="48"/>
      <c r="EZ77" s="48"/>
      <c r="FA77" s="48"/>
      <c r="FB77" s="48"/>
      <c r="FC77" s="48"/>
      <c r="FD77" s="48"/>
    </row>
    <row r="78" customFormat="false" ht="15.75" hidden="false" customHeight="false" outlineLevel="0" collapsed="false">
      <c r="B78" s="48"/>
      <c r="C78" s="48"/>
      <c r="D78" s="48"/>
      <c r="E78" s="48"/>
      <c r="F78" s="48"/>
      <c r="G78" s="48"/>
      <c r="H78" s="48"/>
      <c r="J78" s="48"/>
      <c r="K78" s="48"/>
      <c r="L78" s="48"/>
      <c r="M78" s="48"/>
      <c r="N78" s="48"/>
      <c r="O78" s="48"/>
      <c r="P78" s="48"/>
      <c r="R78" s="48"/>
      <c r="S78" s="48"/>
      <c r="T78" s="48"/>
      <c r="U78" s="48"/>
      <c r="V78" s="48"/>
      <c r="W78" s="48"/>
      <c r="X78" s="48"/>
      <c r="Z78" s="48"/>
      <c r="AA78" s="48"/>
      <c r="AB78" s="48"/>
      <c r="AC78" s="48"/>
      <c r="AD78" s="48"/>
      <c r="AE78" s="48"/>
      <c r="AF78" s="48"/>
      <c r="AH78" s="48"/>
      <c r="AI78" s="48"/>
      <c r="AJ78" s="48"/>
      <c r="AK78" s="48"/>
      <c r="AL78" s="48"/>
      <c r="AM78" s="48"/>
      <c r="AN78" s="48"/>
      <c r="AP78" s="48"/>
      <c r="AQ78" s="48"/>
      <c r="AR78" s="48"/>
      <c r="AS78" s="48"/>
      <c r="AT78" s="48"/>
      <c r="AU78" s="48"/>
      <c r="AV78" s="48"/>
      <c r="AX78" s="48"/>
      <c r="AY78" s="48"/>
      <c r="AZ78" s="48"/>
      <c r="BA78" s="48"/>
      <c r="BB78" s="48"/>
      <c r="BC78" s="48"/>
      <c r="BD78" s="48"/>
      <c r="BF78" s="48"/>
      <c r="BG78" s="48"/>
      <c r="BH78" s="48"/>
      <c r="BI78" s="48"/>
      <c r="BJ78" s="48"/>
      <c r="BK78" s="48"/>
      <c r="BL78" s="48"/>
      <c r="BN78" s="48"/>
      <c r="BO78" s="48"/>
      <c r="BP78" s="48"/>
      <c r="BQ78" s="48"/>
      <c r="BR78" s="48"/>
      <c r="BS78" s="48"/>
      <c r="BT78" s="48"/>
      <c r="BV78" s="48"/>
      <c r="BW78" s="48"/>
      <c r="BX78" s="48"/>
      <c r="BY78" s="48"/>
      <c r="BZ78" s="48"/>
      <c r="CA78" s="48"/>
      <c r="CB78" s="48"/>
      <c r="CD78" s="48"/>
      <c r="CE78" s="48"/>
      <c r="CF78" s="48"/>
      <c r="CG78" s="48"/>
      <c r="CH78" s="48"/>
      <c r="CI78" s="48"/>
      <c r="CJ78" s="48"/>
      <c r="CL78" s="48"/>
      <c r="CM78" s="48"/>
      <c r="CN78" s="48"/>
      <c r="CO78" s="48"/>
      <c r="CP78" s="48"/>
      <c r="CQ78" s="48"/>
      <c r="CR78" s="48"/>
      <c r="CT78" s="48"/>
      <c r="CU78" s="48"/>
      <c r="CV78" s="48"/>
      <c r="CW78" s="48"/>
      <c r="CX78" s="48"/>
      <c r="CY78" s="48"/>
      <c r="CZ78" s="48"/>
      <c r="DB78" s="48"/>
      <c r="DC78" s="48"/>
      <c r="DD78" s="48"/>
      <c r="DE78" s="48"/>
      <c r="DF78" s="48"/>
      <c r="DG78" s="48"/>
      <c r="DH78" s="48"/>
      <c r="DJ78" s="48"/>
      <c r="DK78" s="48"/>
      <c r="DL78" s="48"/>
      <c r="DM78" s="48"/>
      <c r="DN78" s="48"/>
      <c r="DO78" s="48"/>
      <c r="DP78" s="48"/>
      <c r="DR78" s="48"/>
      <c r="DS78" s="48"/>
      <c r="DT78" s="48"/>
      <c r="DU78" s="48"/>
      <c r="DV78" s="48"/>
      <c r="DW78" s="48"/>
      <c r="DX78" s="48"/>
      <c r="DZ78" s="48"/>
      <c r="EA78" s="48"/>
      <c r="EB78" s="48"/>
      <c r="EC78" s="48"/>
      <c r="ED78" s="48"/>
      <c r="EE78" s="48"/>
      <c r="EF78" s="48"/>
      <c r="EH78" s="48"/>
      <c r="EI78" s="48"/>
      <c r="EJ78" s="48"/>
      <c r="EK78" s="48"/>
      <c r="EL78" s="48"/>
      <c r="EM78" s="48"/>
      <c r="EN78" s="48"/>
      <c r="EP78" s="48"/>
      <c r="EQ78" s="48"/>
      <c r="ER78" s="48"/>
      <c r="ES78" s="48"/>
      <c r="ET78" s="48"/>
      <c r="EU78" s="48"/>
      <c r="EV78" s="48"/>
      <c r="EX78" s="48"/>
      <c r="EY78" s="48"/>
      <c r="EZ78" s="48"/>
      <c r="FA78" s="48"/>
      <c r="FB78" s="48"/>
      <c r="FC78" s="48"/>
      <c r="FD78" s="48"/>
    </row>
    <row r="80" customFormat="false" ht="15.75" hidden="false" customHeight="false" outlineLevel="0" collapsed="false"/>
    <row r="81" customFormat="false" ht="16.5" hidden="false" customHeight="false" outlineLevel="0" collapsed="false">
      <c r="A81" s="8" t="s">
        <v>1</v>
      </c>
      <c r="B81" s="49" t="s">
        <v>122</v>
      </c>
      <c r="D81" s="44" t="s">
        <v>117</v>
      </c>
      <c r="E81" s="44"/>
      <c r="F81" s="44"/>
      <c r="G81" s="15" t="s">
        <v>123</v>
      </c>
      <c r="I81" s="8" t="s">
        <v>1</v>
      </c>
      <c r="J81" s="49" t="s">
        <v>122</v>
      </c>
      <c r="L81" s="44" t="s">
        <v>117</v>
      </c>
      <c r="M81" s="44"/>
      <c r="N81" s="44"/>
      <c r="O81" s="15" t="s">
        <v>123</v>
      </c>
      <c r="Q81" s="8" t="s">
        <v>1</v>
      </c>
      <c r="R81" s="49" t="s">
        <v>122</v>
      </c>
      <c r="T81" s="44" t="s">
        <v>117</v>
      </c>
      <c r="U81" s="44"/>
      <c r="V81" s="44"/>
      <c r="W81" s="15" t="s">
        <v>123</v>
      </c>
      <c r="Y81" s="8" t="s">
        <v>1</v>
      </c>
      <c r="Z81" s="49" t="s">
        <v>122</v>
      </c>
      <c r="AB81" s="44" t="s">
        <v>117</v>
      </c>
      <c r="AC81" s="44"/>
      <c r="AD81" s="44"/>
      <c r="AE81" s="15" t="s">
        <v>118</v>
      </c>
      <c r="AG81" s="8" t="s">
        <v>1</v>
      </c>
      <c r="AH81" s="49" t="s">
        <v>122</v>
      </c>
      <c r="AJ81" s="44" t="s">
        <v>117</v>
      </c>
      <c r="AK81" s="44"/>
      <c r="AL81" s="44"/>
      <c r="AM81" s="15" t="s">
        <v>118</v>
      </c>
      <c r="AO81" s="8" t="s">
        <v>1</v>
      </c>
      <c r="AP81" s="49" t="s">
        <v>122</v>
      </c>
      <c r="AR81" s="44" t="s">
        <v>117</v>
      </c>
      <c r="AS81" s="44"/>
      <c r="AT81" s="44"/>
      <c r="AU81" s="15" t="s">
        <v>118</v>
      </c>
      <c r="AW81" s="8" t="s">
        <v>1</v>
      </c>
      <c r="AX81" s="49" t="s">
        <v>122</v>
      </c>
      <c r="AZ81" s="44" t="s">
        <v>117</v>
      </c>
      <c r="BA81" s="44"/>
      <c r="BB81" s="44"/>
      <c r="BC81" s="15" t="s">
        <v>118</v>
      </c>
      <c r="BE81" s="8" t="s">
        <v>1</v>
      </c>
      <c r="BF81" s="49" t="s">
        <v>122</v>
      </c>
      <c r="BH81" s="44" t="s">
        <v>117</v>
      </c>
      <c r="BI81" s="44"/>
      <c r="BJ81" s="44"/>
      <c r="BK81" s="15" t="s">
        <v>118</v>
      </c>
      <c r="BM81" s="8" t="s">
        <v>1</v>
      </c>
      <c r="BN81" s="49" t="s">
        <v>122</v>
      </c>
      <c r="BP81" s="44" t="s">
        <v>117</v>
      </c>
      <c r="BQ81" s="44"/>
      <c r="BR81" s="44"/>
      <c r="BS81" s="15" t="s">
        <v>118</v>
      </c>
      <c r="BU81" s="8" t="s">
        <v>1</v>
      </c>
      <c r="BV81" s="49" t="s">
        <v>122</v>
      </c>
      <c r="BX81" s="44" t="s">
        <v>117</v>
      </c>
      <c r="BY81" s="44"/>
      <c r="BZ81" s="44"/>
      <c r="CA81" s="15" t="s">
        <v>118</v>
      </c>
      <c r="CC81" s="8" t="s">
        <v>1</v>
      </c>
      <c r="CD81" s="49" t="s">
        <v>122</v>
      </c>
      <c r="CF81" s="44" t="s">
        <v>117</v>
      </c>
      <c r="CG81" s="44"/>
      <c r="CH81" s="44"/>
      <c r="CI81" s="15" t="s">
        <v>118</v>
      </c>
      <c r="CK81" s="8" t="s">
        <v>1</v>
      </c>
      <c r="CL81" s="49" t="s">
        <v>122</v>
      </c>
      <c r="CN81" s="44" t="s">
        <v>117</v>
      </c>
      <c r="CO81" s="44"/>
      <c r="CP81" s="44"/>
      <c r="CQ81" s="15" t="s">
        <v>118</v>
      </c>
      <c r="CS81" s="8" t="s">
        <v>1</v>
      </c>
      <c r="CT81" s="49" t="s">
        <v>122</v>
      </c>
      <c r="CV81" s="44" t="s">
        <v>117</v>
      </c>
      <c r="CW81" s="44"/>
      <c r="CX81" s="44"/>
      <c r="CY81" s="15" t="s">
        <v>118</v>
      </c>
      <c r="DA81" s="8" t="s">
        <v>1</v>
      </c>
      <c r="DB81" s="49" t="s">
        <v>122</v>
      </c>
      <c r="DD81" s="44" t="s">
        <v>117</v>
      </c>
      <c r="DE81" s="44"/>
      <c r="DF81" s="44"/>
      <c r="DG81" s="15" t="s">
        <v>118</v>
      </c>
      <c r="DI81" s="8" t="s">
        <v>1</v>
      </c>
      <c r="DJ81" s="49" t="s">
        <v>122</v>
      </c>
      <c r="DL81" s="44" t="s">
        <v>117</v>
      </c>
      <c r="DM81" s="44"/>
      <c r="DN81" s="44"/>
      <c r="DO81" s="15" t="s">
        <v>118</v>
      </c>
      <c r="DQ81" s="8" t="s">
        <v>1</v>
      </c>
      <c r="DR81" s="49" t="s">
        <v>122</v>
      </c>
      <c r="DT81" s="44" t="s">
        <v>117</v>
      </c>
      <c r="DU81" s="44"/>
      <c r="DV81" s="44"/>
      <c r="DW81" s="15" t="s">
        <v>118</v>
      </c>
      <c r="DY81" s="8" t="s">
        <v>1</v>
      </c>
      <c r="DZ81" s="49" t="s">
        <v>122</v>
      </c>
      <c r="EB81" s="44" t="s">
        <v>117</v>
      </c>
      <c r="EC81" s="44"/>
      <c r="ED81" s="44"/>
      <c r="EE81" s="15" t="s">
        <v>118</v>
      </c>
      <c r="EG81" s="8" t="s">
        <v>1</v>
      </c>
      <c r="EH81" s="49" t="s">
        <v>122</v>
      </c>
      <c r="EJ81" s="44" t="s">
        <v>117</v>
      </c>
      <c r="EK81" s="44"/>
      <c r="EL81" s="44"/>
      <c r="EM81" s="15" t="s">
        <v>118</v>
      </c>
      <c r="EO81" s="8" t="s">
        <v>1</v>
      </c>
      <c r="EP81" s="49" t="s">
        <v>122</v>
      </c>
      <c r="ER81" s="44" t="s">
        <v>117</v>
      </c>
      <c r="ES81" s="44"/>
      <c r="ET81" s="44"/>
      <c r="EU81" s="15" t="s">
        <v>118</v>
      </c>
      <c r="EW81" s="8" t="s">
        <v>1</v>
      </c>
      <c r="EX81" s="49" t="s">
        <v>122</v>
      </c>
      <c r="EZ81" s="44" t="s">
        <v>117</v>
      </c>
      <c r="FA81" s="44"/>
      <c r="FB81" s="44"/>
      <c r="FC81" s="15" t="s">
        <v>118</v>
      </c>
      <c r="FE81" s="8" t="s">
        <v>1</v>
      </c>
    </row>
    <row r="82" customFormat="false" ht="15.75" hidden="false" customHeight="false" outlineLevel="0" collapsed="false">
      <c r="B82" s="50" t="s">
        <v>121</v>
      </c>
      <c r="C82" s="51"/>
      <c r="D82" s="52" t="s">
        <v>124</v>
      </c>
      <c r="E82" s="53" t="s">
        <v>125</v>
      </c>
      <c r="F82" s="53"/>
      <c r="G82" s="54"/>
      <c r="H82" s="5"/>
      <c r="J82" s="50" t="s">
        <v>121</v>
      </c>
      <c r="K82" s="51"/>
      <c r="L82" s="52" t="s">
        <v>124</v>
      </c>
      <c r="M82" s="53" t="s">
        <v>126</v>
      </c>
      <c r="N82" s="53"/>
      <c r="O82" s="54"/>
      <c r="P82" s="5"/>
      <c r="R82" s="50" t="s">
        <v>121</v>
      </c>
      <c r="S82" s="51"/>
      <c r="T82" s="52" t="s">
        <v>124</v>
      </c>
      <c r="U82" s="53" t="s">
        <v>126</v>
      </c>
      <c r="V82" s="53"/>
      <c r="W82" s="54"/>
      <c r="X82" s="5"/>
      <c r="Z82" s="50" t="s">
        <v>121</v>
      </c>
      <c r="AA82" s="51"/>
      <c r="AB82" s="52" t="s">
        <v>124</v>
      </c>
      <c r="AC82" s="53"/>
      <c r="AD82" s="53"/>
      <c r="AE82" s="54"/>
      <c r="AF82" s="5"/>
      <c r="AH82" s="50" t="s">
        <v>121</v>
      </c>
      <c r="AI82" s="51"/>
      <c r="AJ82" s="52" t="s">
        <v>124</v>
      </c>
      <c r="AK82" s="53"/>
      <c r="AL82" s="53"/>
      <c r="AM82" s="54"/>
      <c r="AN82" s="5"/>
      <c r="AP82" s="50" t="s">
        <v>121</v>
      </c>
      <c r="AQ82" s="51"/>
      <c r="AR82" s="52" t="s">
        <v>124</v>
      </c>
      <c r="AS82" s="53"/>
      <c r="AT82" s="53"/>
      <c r="AU82" s="54"/>
      <c r="AV82" s="5"/>
      <c r="AX82" s="50" t="s">
        <v>121</v>
      </c>
      <c r="AY82" s="51"/>
      <c r="AZ82" s="52" t="s">
        <v>124</v>
      </c>
      <c r="BA82" s="53"/>
      <c r="BB82" s="53"/>
      <c r="BC82" s="54"/>
      <c r="BD82" s="5"/>
      <c r="BF82" s="50" t="s">
        <v>121</v>
      </c>
      <c r="BG82" s="51"/>
      <c r="BH82" s="52" t="s">
        <v>124</v>
      </c>
      <c r="BI82" s="53"/>
      <c r="BJ82" s="53"/>
      <c r="BK82" s="54"/>
      <c r="BL82" s="5"/>
      <c r="BN82" s="50" t="s">
        <v>121</v>
      </c>
      <c r="BO82" s="51"/>
      <c r="BP82" s="52" t="s">
        <v>124</v>
      </c>
      <c r="BQ82" s="53"/>
      <c r="BR82" s="53"/>
      <c r="BS82" s="54"/>
      <c r="BT82" s="5"/>
      <c r="BV82" s="50" t="s">
        <v>121</v>
      </c>
      <c r="BW82" s="51"/>
      <c r="BX82" s="52" t="s">
        <v>124</v>
      </c>
      <c r="BY82" s="53"/>
      <c r="BZ82" s="53"/>
      <c r="CA82" s="54"/>
      <c r="CB82" s="5"/>
      <c r="CD82" s="50" t="s">
        <v>121</v>
      </c>
      <c r="CE82" s="51"/>
      <c r="CF82" s="52" t="s">
        <v>124</v>
      </c>
      <c r="CG82" s="53"/>
      <c r="CH82" s="53"/>
      <c r="CI82" s="54"/>
      <c r="CJ82" s="5"/>
      <c r="CL82" s="50" t="s">
        <v>121</v>
      </c>
      <c r="CM82" s="51"/>
      <c r="CN82" s="52" t="s">
        <v>124</v>
      </c>
      <c r="CO82" s="53"/>
      <c r="CP82" s="53"/>
      <c r="CQ82" s="54"/>
      <c r="CR82" s="5"/>
      <c r="CT82" s="50" t="s">
        <v>121</v>
      </c>
      <c r="CU82" s="51"/>
      <c r="CV82" s="52" t="s">
        <v>124</v>
      </c>
      <c r="CW82" s="53"/>
      <c r="CX82" s="53"/>
      <c r="CY82" s="54"/>
      <c r="CZ82" s="5"/>
      <c r="DB82" s="50" t="s">
        <v>121</v>
      </c>
      <c r="DC82" s="51"/>
      <c r="DD82" s="52" t="s">
        <v>124</v>
      </c>
      <c r="DE82" s="53"/>
      <c r="DF82" s="53"/>
      <c r="DG82" s="54"/>
      <c r="DH82" s="5"/>
      <c r="DJ82" s="50" t="s">
        <v>121</v>
      </c>
      <c r="DK82" s="51"/>
      <c r="DL82" s="52" t="s">
        <v>124</v>
      </c>
      <c r="DM82" s="53"/>
      <c r="DN82" s="53"/>
      <c r="DO82" s="54"/>
      <c r="DP82" s="5"/>
      <c r="DR82" s="50" t="s">
        <v>121</v>
      </c>
      <c r="DS82" s="51"/>
      <c r="DT82" s="52" t="s">
        <v>124</v>
      </c>
      <c r="DU82" s="53"/>
      <c r="DV82" s="53"/>
      <c r="DW82" s="54"/>
      <c r="DX82" s="5"/>
      <c r="DZ82" s="50" t="s">
        <v>121</v>
      </c>
      <c r="EA82" s="51"/>
      <c r="EB82" s="52" t="s">
        <v>124</v>
      </c>
      <c r="EC82" s="53"/>
      <c r="ED82" s="53"/>
      <c r="EE82" s="54"/>
      <c r="EF82" s="5"/>
      <c r="EH82" s="50" t="s">
        <v>121</v>
      </c>
      <c r="EI82" s="51"/>
      <c r="EJ82" s="52" t="s">
        <v>124</v>
      </c>
      <c r="EK82" s="53"/>
      <c r="EL82" s="53"/>
      <c r="EM82" s="54"/>
      <c r="EN82" s="5"/>
      <c r="EP82" s="50" t="s">
        <v>121</v>
      </c>
      <c r="EQ82" s="51"/>
      <c r="ER82" s="52" t="s">
        <v>124</v>
      </c>
      <c r="ES82" s="53"/>
      <c r="ET82" s="53"/>
      <c r="EU82" s="54"/>
      <c r="EV82" s="5"/>
      <c r="EX82" s="50" t="s">
        <v>121</v>
      </c>
      <c r="EY82" s="51"/>
      <c r="EZ82" s="52" t="s">
        <v>124</v>
      </c>
      <c r="FA82" s="53"/>
      <c r="FB82" s="53"/>
      <c r="FC82" s="54"/>
      <c r="FD82" s="5"/>
    </row>
    <row r="83" customFormat="false" ht="15.75" hidden="false" customHeight="true" outlineLevel="0" collapsed="false">
      <c r="A83" s="19"/>
      <c r="B83" s="48" t="s">
        <v>127</v>
      </c>
      <c r="C83" s="48"/>
      <c r="D83" s="48"/>
      <c r="E83" s="48"/>
      <c r="F83" s="48"/>
      <c r="G83" s="48"/>
      <c r="H83" s="48"/>
      <c r="J83" s="48" t="s">
        <v>128</v>
      </c>
      <c r="K83" s="48"/>
      <c r="L83" s="48"/>
      <c r="M83" s="48"/>
      <c r="N83" s="48"/>
      <c r="O83" s="48"/>
      <c r="P83" s="48"/>
      <c r="R83" s="48" t="s">
        <v>128</v>
      </c>
      <c r="S83" s="48"/>
      <c r="T83" s="48"/>
      <c r="U83" s="48"/>
      <c r="V83" s="48"/>
      <c r="W83" s="48"/>
      <c r="X83" s="48"/>
      <c r="Z83" s="48"/>
      <c r="AA83" s="48"/>
      <c r="AB83" s="48"/>
      <c r="AC83" s="48"/>
      <c r="AD83" s="48"/>
      <c r="AE83" s="48"/>
      <c r="AF83" s="48"/>
      <c r="AH83" s="48"/>
      <c r="AI83" s="48"/>
      <c r="AJ83" s="48"/>
      <c r="AK83" s="48"/>
      <c r="AL83" s="48"/>
      <c r="AM83" s="48"/>
      <c r="AN83" s="48"/>
      <c r="AP83" s="48"/>
      <c r="AQ83" s="48"/>
      <c r="AR83" s="48"/>
      <c r="AS83" s="48"/>
      <c r="AT83" s="48"/>
      <c r="AU83" s="48"/>
      <c r="AV83" s="48"/>
      <c r="AX83" s="48"/>
      <c r="AY83" s="48"/>
      <c r="AZ83" s="48"/>
      <c r="BA83" s="48"/>
      <c r="BB83" s="48"/>
      <c r="BC83" s="48"/>
      <c r="BD83" s="48"/>
      <c r="BF83" s="48"/>
      <c r="BG83" s="48"/>
      <c r="BH83" s="48"/>
      <c r="BI83" s="48"/>
      <c r="BJ83" s="48"/>
      <c r="BK83" s="48"/>
      <c r="BL83" s="48"/>
      <c r="BN83" s="48"/>
      <c r="BO83" s="48"/>
      <c r="BP83" s="48"/>
      <c r="BQ83" s="48"/>
      <c r="BR83" s="48"/>
      <c r="BS83" s="48"/>
      <c r="BT83" s="48"/>
      <c r="BV83" s="48"/>
      <c r="BW83" s="48"/>
      <c r="BX83" s="48"/>
      <c r="BY83" s="48"/>
      <c r="BZ83" s="48"/>
      <c r="CA83" s="48"/>
      <c r="CB83" s="48"/>
      <c r="CD83" s="48"/>
      <c r="CE83" s="48"/>
      <c r="CF83" s="48"/>
      <c r="CG83" s="48"/>
      <c r="CH83" s="48"/>
      <c r="CI83" s="48"/>
      <c r="CJ83" s="48"/>
      <c r="CL83" s="48"/>
      <c r="CM83" s="48"/>
      <c r="CN83" s="48"/>
      <c r="CO83" s="48"/>
      <c r="CP83" s="48"/>
      <c r="CQ83" s="48"/>
      <c r="CR83" s="48"/>
      <c r="CT83" s="48"/>
      <c r="CU83" s="48"/>
      <c r="CV83" s="48"/>
      <c r="CW83" s="48"/>
      <c r="CX83" s="48"/>
      <c r="CY83" s="48"/>
      <c r="CZ83" s="48"/>
      <c r="DB83" s="48"/>
      <c r="DC83" s="48"/>
      <c r="DD83" s="48"/>
      <c r="DE83" s="48"/>
      <c r="DF83" s="48"/>
      <c r="DG83" s="48"/>
      <c r="DH83" s="48"/>
      <c r="DJ83" s="48"/>
      <c r="DK83" s="48"/>
      <c r="DL83" s="48"/>
      <c r="DM83" s="48"/>
      <c r="DN83" s="48"/>
      <c r="DO83" s="48"/>
      <c r="DP83" s="48"/>
      <c r="DR83" s="48"/>
      <c r="DS83" s="48"/>
      <c r="DT83" s="48"/>
      <c r="DU83" s="48"/>
      <c r="DV83" s="48"/>
      <c r="DW83" s="48"/>
      <c r="DX83" s="48"/>
      <c r="DZ83" s="48"/>
      <c r="EA83" s="48"/>
      <c r="EB83" s="48"/>
      <c r="EC83" s="48"/>
      <c r="ED83" s="48"/>
      <c r="EE83" s="48"/>
      <c r="EF83" s="48"/>
      <c r="EH83" s="48"/>
      <c r="EI83" s="48"/>
      <c r="EJ83" s="48"/>
      <c r="EK83" s="48"/>
      <c r="EL83" s="48"/>
      <c r="EM83" s="48"/>
      <c r="EN83" s="48"/>
      <c r="EP83" s="48"/>
      <c r="EQ83" s="48"/>
      <c r="ER83" s="48"/>
      <c r="ES83" s="48"/>
      <c r="ET83" s="48"/>
      <c r="EU83" s="48"/>
      <c r="EV83" s="48"/>
      <c r="EX83" s="48"/>
      <c r="EY83" s="48"/>
      <c r="EZ83" s="48"/>
      <c r="FA83" s="48"/>
      <c r="FB83" s="48"/>
      <c r="FC83" s="48"/>
      <c r="FD83" s="48"/>
    </row>
    <row r="84" customFormat="false" ht="15.75" hidden="false" customHeight="true" outlineLevel="0" collapsed="false">
      <c r="A84" s="19"/>
      <c r="B84" s="48" t="s">
        <v>129</v>
      </c>
      <c r="C84" s="48"/>
      <c r="D84" s="48"/>
      <c r="E84" s="48"/>
      <c r="F84" s="48"/>
      <c r="G84" s="48"/>
      <c r="H84" s="48"/>
      <c r="J84" s="48"/>
      <c r="K84" s="48"/>
      <c r="L84" s="48"/>
      <c r="M84" s="48"/>
      <c r="N84" s="48"/>
      <c r="O84" s="48"/>
      <c r="P84" s="48"/>
      <c r="R84" s="48"/>
      <c r="S84" s="48"/>
      <c r="T84" s="48"/>
      <c r="U84" s="48"/>
      <c r="V84" s="48"/>
      <c r="W84" s="48"/>
      <c r="X84" s="48"/>
      <c r="Z84" s="55"/>
      <c r="AA84" s="55"/>
      <c r="AB84" s="55"/>
      <c r="AC84" s="55"/>
      <c r="AD84" s="55"/>
      <c r="AE84" s="55"/>
      <c r="AF84" s="55"/>
      <c r="AH84" s="55"/>
      <c r="AI84" s="55"/>
      <c r="AJ84" s="55"/>
      <c r="AK84" s="55"/>
      <c r="AL84" s="55"/>
      <c r="AM84" s="55"/>
      <c r="AN84" s="55"/>
      <c r="AP84" s="55"/>
      <c r="AQ84" s="55"/>
      <c r="AR84" s="55"/>
      <c r="AS84" s="55"/>
      <c r="AT84" s="55"/>
      <c r="AU84" s="55"/>
      <c r="AV84" s="55"/>
      <c r="AX84" s="55"/>
      <c r="AY84" s="55"/>
      <c r="AZ84" s="55"/>
      <c r="BA84" s="55"/>
      <c r="BB84" s="55"/>
      <c r="BC84" s="55"/>
      <c r="BD84" s="55"/>
      <c r="BF84" s="55"/>
      <c r="BG84" s="55"/>
      <c r="BH84" s="55"/>
      <c r="BI84" s="55"/>
      <c r="BJ84" s="55"/>
      <c r="BK84" s="55"/>
      <c r="BL84" s="55"/>
      <c r="BN84" s="55"/>
      <c r="BO84" s="55"/>
      <c r="BP84" s="55"/>
      <c r="BQ84" s="55"/>
      <c r="BR84" s="55"/>
      <c r="BS84" s="55"/>
      <c r="BT84" s="55"/>
      <c r="BV84" s="55"/>
      <c r="BW84" s="55"/>
      <c r="BX84" s="55"/>
      <c r="BY84" s="55"/>
      <c r="BZ84" s="55"/>
      <c r="CA84" s="55"/>
      <c r="CB84" s="55"/>
      <c r="CD84" s="55"/>
      <c r="CE84" s="55"/>
      <c r="CF84" s="55"/>
      <c r="CG84" s="55"/>
      <c r="CH84" s="55"/>
      <c r="CI84" s="55"/>
      <c r="CJ84" s="55"/>
      <c r="CL84" s="55"/>
      <c r="CM84" s="55"/>
      <c r="CN84" s="55"/>
      <c r="CO84" s="55"/>
      <c r="CP84" s="55"/>
      <c r="CQ84" s="55"/>
      <c r="CR84" s="55"/>
      <c r="CT84" s="55"/>
      <c r="CU84" s="55"/>
      <c r="CV84" s="55"/>
      <c r="CW84" s="55"/>
      <c r="CX84" s="55"/>
      <c r="CY84" s="55"/>
      <c r="CZ84" s="55"/>
      <c r="DB84" s="55"/>
      <c r="DC84" s="55"/>
      <c r="DD84" s="55"/>
      <c r="DE84" s="55"/>
      <c r="DF84" s="55"/>
      <c r="DG84" s="55"/>
      <c r="DH84" s="55"/>
      <c r="DJ84" s="55"/>
      <c r="DK84" s="55"/>
      <c r="DL84" s="55"/>
      <c r="DM84" s="55"/>
      <c r="DN84" s="55"/>
      <c r="DO84" s="55"/>
      <c r="DP84" s="55"/>
      <c r="DR84" s="55"/>
      <c r="DS84" s="55"/>
      <c r="DT84" s="55"/>
      <c r="DU84" s="55"/>
      <c r="DV84" s="55"/>
      <c r="DW84" s="55"/>
      <c r="DX84" s="55"/>
      <c r="DZ84" s="55"/>
      <c r="EA84" s="55"/>
      <c r="EB84" s="55"/>
      <c r="EC84" s="55"/>
      <c r="ED84" s="55"/>
      <c r="EE84" s="55"/>
      <c r="EF84" s="55"/>
      <c r="EH84" s="55"/>
      <c r="EI84" s="55"/>
      <c r="EJ84" s="55"/>
      <c r="EK84" s="55"/>
      <c r="EL84" s="55"/>
      <c r="EM84" s="55"/>
      <c r="EN84" s="55"/>
      <c r="EP84" s="55"/>
      <c r="EQ84" s="55"/>
      <c r="ER84" s="55"/>
      <c r="ES84" s="55"/>
      <c r="ET84" s="55"/>
      <c r="EU84" s="55"/>
      <c r="EV84" s="55"/>
      <c r="EX84" s="55"/>
      <c r="EY84" s="55"/>
      <c r="EZ84" s="55"/>
      <c r="FA84" s="55"/>
      <c r="FB84" s="55"/>
      <c r="FC84" s="55"/>
      <c r="FD84" s="55"/>
    </row>
    <row r="85" customFormat="false" ht="15.75" hidden="false" customHeight="false" outlineLevel="0" collapsed="false">
      <c r="A85" s="19"/>
      <c r="B85" s="48" t="s">
        <v>130</v>
      </c>
      <c r="C85" s="48"/>
      <c r="D85" s="48"/>
      <c r="E85" s="48"/>
      <c r="F85" s="48"/>
      <c r="G85" s="48"/>
      <c r="H85" s="48"/>
      <c r="J85" s="48"/>
      <c r="K85" s="48"/>
      <c r="L85" s="48"/>
      <c r="M85" s="48"/>
      <c r="N85" s="48"/>
      <c r="O85" s="48"/>
      <c r="P85" s="48"/>
      <c r="R85" s="48"/>
      <c r="S85" s="48"/>
      <c r="T85" s="48"/>
      <c r="U85" s="48"/>
      <c r="V85" s="48"/>
      <c r="W85" s="48"/>
      <c r="X85" s="48"/>
      <c r="Z85" s="48"/>
      <c r="AA85" s="48"/>
      <c r="AB85" s="48"/>
      <c r="AC85" s="48"/>
      <c r="AD85" s="48"/>
      <c r="AE85" s="48"/>
      <c r="AF85" s="48"/>
      <c r="AH85" s="48"/>
      <c r="AI85" s="48"/>
      <c r="AJ85" s="48"/>
      <c r="AK85" s="48"/>
      <c r="AL85" s="48"/>
      <c r="AM85" s="48"/>
      <c r="AN85" s="48"/>
      <c r="AP85" s="48"/>
      <c r="AQ85" s="48"/>
      <c r="AR85" s="48"/>
      <c r="AS85" s="48"/>
      <c r="AT85" s="48"/>
      <c r="AU85" s="48"/>
      <c r="AV85" s="48"/>
      <c r="AX85" s="48"/>
      <c r="AY85" s="48"/>
      <c r="AZ85" s="48"/>
      <c r="BA85" s="48"/>
      <c r="BB85" s="48"/>
      <c r="BC85" s="48"/>
      <c r="BD85" s="48"/>
      <c r="BF85" s="48"/>
      <c r="BG85" s="48"/>
      <c r="BH85" s="48"/>
      <c r="BI85" s="48"/>
      <c r="BJ85" s="48"/>
      <c r="BK85" s="48"/>
      <c r="BL85" s="48"/>
      <c r="BN85" s="48"/>
      <c r="BO85" s="48"/>
      <c r="BP85" s="48"/>
      <c r="BQ85" s="48"/>
      <c r="BR85" s="48"/>
      <c r="BS85" s="48"/>
      <c r="BT85" s="48"/>
      <c r="BV85" s="48"/>
      <c r="BW85" s="48"/>
      <c r="BX85" s="48"/>
      <c r="BY85" s="48"/>
      <c r="BZ85" s="48"/>
      <c r="CA85" s="48"/>
      <c r="CB85" s="48"/>
      <c r="CD85" s="48"/>
      <c r="CE85" s="48"/>
      <c r="CF85" s="48"/>
      <c r="CG85" s="48"/>
      <c r="CH85" s="48"/>
      <c r="CI85" s="48"/>
      <c r="CJ85" s="48"/>
      <c r="CL85" s="48"/>
      <c r="CM85" s="48"/>
      <c r="CN85" s="48"/>
      <c r="CO85" s="48"/>
      <c r="CP85" s="48"/>
      <c r="CQ85" s="48"/>
      <c r="CR85" s="48"/>
      <c r="CT85" s="48"/>
      <c r="CU85" s="48"/>
      <c r="CV85" s="48"/>
      <c r="CW85" s="48"/>
      <c r="CX85" s="48"/>
      <c r="CY85" s="48"/>
      <c r="CZ85" s="48"/>
      <c r="DB85" s="48"/>
      <c r="DC85" s="48"/>
      <c r="DD85" s="48"/>
      <c r="DE85" s="48"/>
      <c r="DF85" s="48"/>
      <c r="DG85" s="48"/>
      <c r="DH85" s="48"/>
      <c r="DJ85" s="48"/>
      <c r="DK85" s="48"/>
      <c r="DL85" s="48"/>
      <c r="DM85" s="48"/>
      <c r="DN85" s="48"/>
      <c r="DO85" s="48"/>
      <c r="DP85" s="48"/>
      <c r="DR85" s="48"/>
      <c r="DS85" s="48"/>
      <c r="DT85" s="48"/>
      <c r="DU85" s="48"/>
      <c r="DV85" s="48"/>
      <c r="DW85" s="48"/>
      <c r="DX85" s="48"/>
      <c r="DZ85" s="48"/>
      <c r="EA85" s="48"/>
      <c r="EB85" s="48"/>
      <c r="EC85" s="48"/>
      <c r="ED85" s="48"/>
      <c r="EE85" s="48"/>
      <c r="EF85" s="48"/>
      <c r="EH85" s="48"/>
      <c r="EI85" s="48"/>
      <c r="EJ85" s="48"/>
      <c r="EK85" s="48"/>
      <c r="EL85" s="48"/>
      <c r="EM85" s="48"/>
      <c r="EN85" s="48"/>
      <c r="EP85" s="48"/>
      <c r="EQ85" s="48"/>
      <c r="ER85" s="48"/>
      <c r="ES85" s="48"/>
      <c r="ET85" s="48"/>
      <c r="EU85" s="48"/>
      <c r="EV85" s="48"/>
      <c r="EX85" s="48"/>
      <c r="EY85" s="48"/>
      <c r="EZ85" s="48"/>
      <c r="FA85" s="48"/>
      <c r="FB85" s="48"/>
      <c r="FC85" s="48"/>
      <c r="FD85" s="48"/>
    </row>
    <row r="86" customFormat="false" ht="15.75" hidden="false" customHeight="false" outlineLevel="0" collapsed="false">
      <c r="A86" s="19"/>
      <c r="B86" s="48" t="s">
        <v>131</v>
      </c>
      <c r="C86" s="48"/>
      <c r="D86" s="48"/>
      <c r="E86" s="48"/>
      <c r="F86" s="48"/>
      <c r="G86" s="48"/>
      <c r="H86" s="48"/>
      <c r="J86" s="48"/>
      <c r="K86" s="48"/>
      <c r="L86" s="48"/>
      <c r="M86" s="48"/>
      <c r="N86" s="48"/>
      <c r="O86" s="48"/>
      <c r="P86" s="48"/>
      <c r="R86" s="48"/>
      <c r="S86" s="48"/>
      <c r="T86" s="48"/>
      <c r="U86" s="48"/>
      <c r="V86" s="48"/>
      <c r="W86" s="48"/>
      <c r="X86" s="48"/>
      <c r="Z86" s="48"/>
      <c r="AA86" s="48"/>
      <c r="AB86" s="48"/>
      <c r="AC86" s="48"/>
      <c r="AD86" s="48"/>
      <c r="AE86" s="48"/>
      <c r="AF86" s="48"/>
      <c r="AH86" s="48"/>
      <c r="AI86" s="48"/>
      <c r="AJ86" s="48"/>
      <c r="AK86" s="48"/>
      <c r="AL86" s="48"/>
      <c r="AM86" s="48"/>
      <c r="AN86" s="48"/>
      <c r="AP86" s="48"/>
      <c r="AQ86" s="48"/>
      <c r="AR86" s="48"/>
      <c r="AS86" s="48"/>
      <c r="AT86" s="48"/>
      <c r="AU86" s="48"/>
      <c r="AV86" s="48"/>
      <c r="AX86" s="48"/>
      <c r="AY86" s="48"/>
      <c r="AZ86" s="48"/>
      <c r="BA86" s="48"/>
      <c r="BB86" s="48"/>
      <c r="BC86" s="48"/>
      <c r="BD86" s="48"/>
      <c r="BF86" s="48"/>
      <c r="BG86" s="48"/>
      <c r="BH86" s="48"/>
      <c r="BI86" s="48"/>
      <c r="BJ86" s="48"/>
      <c r="BK86" s="48"/>
      <c r="BL86" s="48"/>
      <c r="BN86" s="48"/>
      <c r="BO86" s="48"/>
      <c r="BP86" s="48"/>
      <c r="BQ86" s="48"/>
      <c r="BR86" s="48"/>
      <c r="BS86" s="48"/>
      <c r="BT86" s="48"/>
      <c r="BV86" s="48"/>
      <c r="BW86" s="48"/>
      <c r="BX86" s="48"/>
      <c r="BY86" s="48"/>
      <c r="BZ86" s="48"/>
      <c r="CA86" s="48"/>
      <c r="CB86" s="48"/>
      <c r="CD86" s="48"/>
      <c r="CE86" s="48"/>
      <c r="CF86" s="48"/>
      <c r="CG86" s="48"/>
      <c r="CH86" s="48"/>
      <c r="CI86" s="48"/>
      <c r="CJ86" s="48"/>
      <c r="CL86" s="48"/>
      <c r="CM86" s="48"/>
      <c r="CN86" s="48"/>
      <c r="CO86" s="48"/>
      <c r="CP86" s="48"/>
      <c r="CQ86" s="48"/>
      <c r="CR86" s="48"/>
      <c r="CT86" s="48"/>
      <c r="CU86" s="48"/>
      <c r="CV86" s="48"/>
      <c r="CW86" s="48"/>
      <c r="CX86" s="48"/>
      <c r="CY86" s="48"/>
      <c r="CZ86" s="48"/>
      <c r="DB86" s="48"/>
      <c r="DC86" s="48"/>
      <c r="DD86" s="48"/>
      <c r="DE86" s="48"/>
      <c r="DF86" s="48"/>
      <c r="DG86" s="48"/>
      <c r="DH86" s="48"/>
      <c r="DJ86" s="48"/>
      <c r="DK86" s="48"/>
      <c r="DL86" s="48"/>
      <c r="DM86" s="48"/>
      <c r="DN86" s="48"/>
      <c r="DO86" s="48"/>
      <c r="DP86" s="48"/>
      <c r="DR86" s="48"/>
      <c r="DS86" s="48"/>
      <c r="DT86" s="48"/>
      <c r="DU86" s="48"/>
      <c r="DV86" s="48"/>
      <c r="DW86" s="48"/>
      <c r="DX86" s="48"/>
      <c r="DZ86" s="48"/>
      <c r="EA86" s="48"/>
      <c r="EB86" s="48"/>
      <c r="EC86" s="48"/>
      <c r="ED86" s="48"/>
      <c r="EE86" s="48"/>
      <c r="EF86" s="48"/>
      <c r="EH86" s="48"/>
      <c r="EI86" s="48"/>
      <c r="EJ86" s="48"/>
      <c r="EK86" s="48"/>
      <c r="EL86" s="48"/>
      <c r="EM86" s="48"/>
      <c r="EN86" s="48"/>
      <c r="EP86" s="48"/>
      <c r="EQ86" s="48"/>
      <c r="ER86" s="48"/>
      <c r="ES86" s="48"/>
      <c r="ET86" s="48"/>
      <c r="EU86" s="48"/>
      <c r="EV86" s="48"/>
      <c r="EX86" s="48"/>
      <c r="EY86" s="48"/>
      <c r="EZ86" s="48"/>
      <c r="FA86" s="48"/>
      <c r="FB86" s="48"/>
      <c r="FC86" s="48"/>
      <c r="FD86" s="48"/>
    </row>
    <row r="87" customFormat="false" ht="15.75" hidden="false" customHeight="false" outlineLevel="0" collapsed="false">
      <c r="A87" s="19"/>
      <c r="B87" s="48" t="s">
        <v>132</v>
      </c>
      <c r="C87" s="48"/>
      <c r="D87" s="48"/>
      <c r="E87" s="48"/>
      <c r="F87" s="48"/>
      <c r="G87" s="48"/>
      <c r="H87" s="48"/>
      <c r="J87" s="48"/>
      <c r="K87" s="48"/>
      <c r="L87" s="48"/>
      <c r="M87" s="48"/>
      <c r="N87" s="48"/>
      <c r="O87" s="48"/>
      <c r="P87" s="48"/>
      <c r="R87" s="48"/>
      <c r="S87" s="48"/>
      <c r="T87" s="48"/>
      <c r="U87" s="48"/>
      <c r="V87" s="48"/>
      <c r="W87" s="48"/>
      <c r="X87" s="48"/>
      <c r="Z87" s="48"/>
      <c r="AA87" s="48"/>
      <c r="AB87" s="48"/>
      <c r="AC87" s="48"/>
      <c r="AD87" s="48"/>
      <c r="AE87" s="48"/>
      <c r="AF87" s="48"/>
      <c r="AH87" s="48"/>
      <c r="AI87" s="48"/>
      <c r="AJ87" s="48"/>
      <c r="AK87" s="48"/>
      <c r="AL87" s="48"/>
      <c r="AM87" s="48"/>
      <c r="AN87" s="48"/>
      <c r="AP87" s="48"/>
      <c r="AQ87" s="48"/>
      <c r="AR87" s="48"/>
      <c r="AS87" s="48"/>
      <c r="AT87" s="48"/>
      <c r="AU87" s="48"/>
      <c r="AV87" s="48"/>
      <c r="AX87" s="48"/>
      <c r="AY87" s="48"/>
      <c r="AZ87" s="48"/>
      <c r="BA87" s="48"/>
      <c r="BB87" s="48"/>
      <c r="BC87" s="48"/>
      <c r="BD87" s="48"/>
      <c r="BF87" s="48"/>
      <c r="BG87" s="48"/>
      <c r="BH87" s="48"/>
      <c r="BI87" s="48"/>
      <c r="BJ87" s="48"/>
      <c r="BK87" s="48"/>
      <c r="BL87" s="48"/>
      <c r="BN87" s="48"/>
      <c r="BO87" s="48"/>
      <c r="BP87" s="48"/>
      <c r="BQ87" s="48"/>
      <c r="BR87" s="48"/>
      <c r="BS87" s="48"/>
      <c r="BT87" s="48"/>
      <c r="BV87" s="48"/>
      <c r="BW87" s="48"/>
      <c r="BX87" s="48"/>
      <c r="BY87" s="48"/>
      <c r="BZ87" s="48"/>
      <c r="CA87" s="48"/>
      <c r="CB87" s="48"/>
      <c r="CD87" s="48"/>
      <c r="CE87" s="48"/>
      <c r="CF87" s="48"/>
      <c r="CG87" s="48"/>
      <c r="CH87" s="48"/>
      <c r="CI87" s="48"/>
      <c r="CJ87" s="48"/>
      <c r="CL87" s="48"/>
      <c r="CM87" s="48"/>
      <c r="CN87" s="48"/>
      <c r="CO87" s="48"/>
      <c r="CP87" s="48"/>
      <c r="CQ87" s="48"/>
      <c r="CR87" s="48"/>
      <c r="CT87" s="48"/>
      <c r="CU87" s="48"/>
      <c r="CV87" s="48"/>
      <c r="CW87" s="48"/>
      <c r="CX87" s="48"/>
      <c r="CY87" s="48"/>
      <c r="CZ87" s="48"/>
      <c r="DB87" s="48"/>
      <c r="DC87" s="48"/>
      <c r="DD87" s="48"/>
      <c r="DE87" s="48"/>
      <c r="DF87" s="48"/>
      <c r="DG87" s="48"/>
      <c r="DH87" s="48"/>
      <c r="DJ87" s="48"/>
      <c r="DK87" s="48"/>
      <c r="DL87" s="48"/>
      <c r="DM87" s="48"/>
      <c r="DN87" s="48"/>
      <c r="DO87" s="48"/>
      <c r="DP87" s="48"/>
      <c r="DR87" s="48"/>
      <c r="DS87" s="48"/>
      <c r="DT87" s="48"/>
      <c r="DU87" s="48"/>
      <c r="DV87" s="48"/>
      <c r="DW87" s="48"/>
      <c r="DX87" s="48"/>
      <c r="DZ87" s="48"/>
      <c r="EA87" s="48"/>
      <c r="EB87" s="48"/>
      <c r="EC87" s="48"/>
      <c r="ED87" s="48"/>
      <c r="EE87" s="48"/>
      <c r="EF87" s="48"/>
      <c r="EH87" s="48"/>
      <c r="EI87" s="48"/>
      <c r="EJ87" s="48"/>
      <c r="EK87" s="48"/>
      <c r="EL87" s="48"/>
      <c r="EM87" s="48"/>
      <c r="EN87" s="48"/>
      <c r="EP87" s="48"/>
      <c r="EQ87" s="48"/>
      <c r="ER87" s="48"/>
      <c r="ES87" s="48"/>
      <c r="ET87" s="48"/>
      <c r="EU87" s="48"/>
      <c r="EV87" s="48"/>
      <c r="EX87" s="48"/>
      <c r="EY87" s="48"/>
      <c r="EZ87" s="48"/>
      <c r="FA87" s="48"/>
      <c r="FB87" s="48"/>
      <c r="FC87" s="48"/>
      <c r="FD87" s="48"/>
    </row>
    <row r="88" customFormat="false" ht="15.75" hidden="false" customHeight="false" outlineLevel="0" collapsed="false">
      <c r="A88" s="19"/>
      <c r="B88" s="48" t="s">
        <v>133</v>
      </c>
      <c r="C88" s="48"/>
      <c r="D88" s="48"/>
      <c r="E88" s="48"/>
      <c r="F88" s="48"/>
      <c r="G88" s="48"/>
      <c r="H88" s="48"/>
      <c r="J88" s="48"/>
      <c r="K88" s="48"/>
      <c r="L88" s="48"/>
      <c r="M88" s="48"/>
      <c r="N88" s="48"/>
      <c r="O88" s="48"/>
      <c r="P88" s="48"/>
      <c r="R88" s="48"/>
      <c r="S88" s="48"/>
      <c r="T88" s="48"/>
      <c r="U88" s="48"/>
      <c r="V88" s="48"/>
      <c r="W88" s="48"/>
      <c r="X88" s="48"/>
      <c r="Z88" s="48"/>
      <c r="AA88" s="48"/>
      <c r="AB88" s="48"/>
      <c r="AC88" s="48"/>
      <c r="AD88" s="48"/>
      <c r="AE88" s="48"/>
      <c r="AF88" s="48"/>
      <c r="AH88" s="48"/>
      <c r="AI88" s="48"/>
      <c r="AJ88" s="48"/>
      <c r="AK88" s="48"/>
      <c r="AL88" s="48"/>
      <c r="AM88" s="48"/>
      <c r="AN88" s="48"/>
      <c r="AP88" s="48"/>
      <c r="AQ88" s="48"/>
      <c r="AR88" s="48"/>
      <c r="AS88" s="48"/>
      <c r="AT88" s="48"/>
      <c r="AU88" s="48"/>
      <c r="AV88" s="48"/>
      <c r="AX88" s="48"/>
      <c r="AY88" s="48"/>
      <c r="AZ88" s="48"/>
      <c r="BA88" s="48"/>
      <c r="BB88" s="48"/>
      <c r="BC88" s="48"/>
      <c r="BD88" s="48"/>
      <c r="BF88" s="48"/>
      <c r="BG88" s="48"/>
      <c r="BH88" s="48"/>
      <c r="BI88" s="48"/>
      <c r="BJ88" s="48"/>
      <c r="BK88" s="48"/>
      <c r="BL88" s="48"/>
      <c r="BN88" s="48"/>
      <c r="BO88" s="48"/>
      <c r="BP88" s="48"/>
      <c r="BQ88" s="48"/>
      <c r="BR88" s="48"/>
      <c r="BS88" s="48"/>
      <c r="BT88" s="48"/>
      <c r="BV88" s="48"/>
      <c r="BW88" s="48"/>
      <c r="BX88" s="48"/>
      <c r="BY88" s="48"/>
      <c r="BZ88" s="48"/>
      <c r="CA88" s="48"/>
      <c r="CB88" s="48"/>
      <c r="CD88" s="48"/>
      <c r="CE88" s="48"/>
      <c r="CF88" s="48"/>
      <c r="CG88" s="48"/>
      <c r="CH88" s="48"/>
      <c r="CI88" s="48"/>
      <c r="CJ88" s="48"/>
      <c r="CL88" s="48"/>
      <c r="CM88" s="48"/>
      <c r="CN88" s="48"/>
      <c r="CO88" s="48"/>
      <c r="CP88" s="48"/>
      <c r="CQ88" s="48"/>
      <c r="CR88" s="48"/>
      <c r="CT88" s="48"/>
      <c r="CU88" s="48"/>
      <c r="CV88" s="48"/>
      <c r="CW88" s="48"/>
      <c r="CX88" s="48"/>
      <c r="CY88" s="48"/>
      <c r="CZ88" s="48"/>
      <c r="DB88" s="48"/>
      <c r="DC88" s="48"/>
      <c r="DD88" s="48"/>
      <c r="DE88" s="48"/>
      <c r="DF88" s="48"/>
      <c r="DG88" s="48"/>
      <c r="DH88" s="48"/>
      <c r="DJ88" s="48"/>
      <c r="DK88" s="48"/>
      <c r="DL88" s="48"/>
      <c r="DM88" s="48"/>
      <c r="DN88" s="48"/>
      <c r="DO88" s="48"/>
      <c r="DP88" s="48"/>
      <c r="DR88" s="48"/>
      <c r="DS88" s="48"/>
      <c r="DT88" s="48"/>
      <c r="DU88" s="48"/>
      <c r="DV88" s="48"/>
      <c r="DW88" s="48"/>
      <c r="DX88" s="48"/>
      <c r="DZ88" s="48"/>
      <c r="EA88" s="48"/>
      <c r="EB88" s="48"/>
      <c r="EC88" s="48"/>
      <c r="ED88" s="48"/>
      <c r="EE88" s="48"/>
      <c r="EF88" s="48"/>
      <c r="EH88" s="48"/>
      <c r="EI88" s="48"/>
      <c r="EJ88" s="48"/>
      <c r="EK88" s="48"/>
      <c r="EL88" s="48"/>
      <c r="EM88" s="48"/>
      <c r="EN88" s="48"/>
      <c r="EP88" s="48"/>
      <c r="EQ88" s="48"/>
      <c r="ER88" s="48"/>
      <c r="ES88" s="48"/>
      <c r="ET88" s="48"/>
      <c r="EU88" s="48"/>
      <c r="EV88" s="48"/>
      <c r="EX88" s="48"/>
      <c r="EY88" s="48"/>
      <c r="EZ88" s="48"/>
      <c r="FA88" s="48"/>
      <c r="FB88" s="48"/>
      <c r="FC88" s="48"/>
      <c r="FD88" s="48"/>
    </row>
    <row r="89" customFormat="false" ht="15.75" hidden="false" customHeight="true" outlineLevel="0" collapsed="false">
      <c r="A89" s="19"/>
      <c r="B89" s="55" t="s">
        <v>134</v>
      </c>
      <c r="C89" s="55"/>
      <c r="D89" s="55"/>
      <c r="E89" s="55"/>
      <c r="F89" s="55"/>
      <c r="G89" s="55"/>
      <c r="H89" s="55"/>
      <c r="J89" s="48"/>
      <c r="K89" s="48"/>
      <c r="L89" s="48"/>
      <c r="M89" s="48"/>
      <c r="N89" s="48"/>
      <c r="O89" s="48"/>
      <c r="P89" s="48"/>
      <c r="R89" s="48"/>
      <c r="S89" s="48"/>
      <c r="T89" s="48"/>
      <c r="U89" s="48"/>
      <c r="V89" s="48"/>
      <c r="W89" s="48"/>
      <c r="X89" s="48"/>
      <c r="Z89" s="48"/>
      <c r="AA89" s="48"/>
      <c r="AB89" s="48"/>
      <c r="AC89" s="48"/>
      <c r="AD89" s="48"/>
      <c r="AE89" s="48"/>
      <c r="AF89" s="48"/>
      <c r="AH89" s="48"/>
      <c r="AI89" s="48"/>
      <c r="AJ89" s="48"/>
      <c r="AK89" s="48"/>
      <c r="AL89" s="48"/>
      <c r="AM89" s="48"/>
      <c r="AN89" s="48"/>
      <c r="AP89" s="48"/>
      <c r="AQ89" s="48"/>
      <c r="AR89" s="48"/>
      <c r="AS89" s="48"/>
      <c r="AT89" s="48"/>
      <c r="AU89" s="48"/>
      <c r="AV89" s="48"/>
      <c r="AX89" s="48"/>
      <c r="AY89" s="48"/>
      <c r="AZ89" s="48"/>
      <c r="BA89" s="48"/>
      <c r="BB89" s="48"/>
      <c r="BC89" s="48"/>
      <c r="BD89" s="48"/>
      <c r="BF89" s="48"/>
      <c r="BG89" s="48"/>
      <c r="BH89" s="48"/>
      <c r="BI89" s="48"/>
      <c r="BJ89" s="48"/>
      <c r="BK89" s="48"/>
      <c r="BL89" s="48"/>
      <c r="BN89" s="48"/>
      <c r="BO89" s="48"/>
      <c r="BP89" s="48"/>
      <c r="BQ89" s="48"/>
      <c r="BR89" s="48"/>
      <c r="BS89" s="48"/>
      <c r="BT89" s="48"/>
      <c r="BV89" s="48"/>
      <c r="BW89" s="48"/>
      <c r="BX89" s="48"/>
      <c r="BY89" s="48"/>
      <c r="BZ89" s="48"/>
      <c r="CA89" s="48"/>
      <c r="CB89" s="48"/>
      <c r="CD89" s="48"/>
      <c r="CE89" s="48"/>
      <c r="CF89" s="48"/>
      <c r="CG89" s="48"/>
      <c r="CH89" s="48"/>
      <c r="CI89" s="48"/>
      <c r="CJ89" s="48"/>
      <c r="CL89" s="48"/>
      <c r="CM89" s="48"/>
      <c r="CN89" s="48"/>
      <c r="CO89" s="48"/>
      <c r="CP89" s="48"/>
      <c r="CQ89" s="48"/>
      <c r="CR89" s="48"/>
      <c r="CT89" s="48"/>
      <c r="CU89" s="48"/>
      <c r="CV89" s="48"/>
      <c r="CW89" s="48"/>
      <c r="CX89" s="48"/>
      <c r="CY89" s="48"/>
      <c r="CZ89" s="48"/>
      <c r="DB89" s="48"/>
      <c r="DC89" s="48"/>
      <c r="DD89" s="48"/>
      <c r="DE89" s="48"/>
      <c r="DF89" s="48"/>
      <c r="DG89" s="48"/>
      <c r="DH89" s="48"/>
      <c r="DJ89" s="48"/>
      <c r="DK89" s="48"/>
      <c r="DL89" s="48"/>
      <c r="DM89" s="48"/>
      <c r="DN89" s="48"/>
      <c r="DO89" s="48"/>
      <c r="DP89" s="48"/>
      <c r="DR89" s="48"/>
      <c r="DS89" s="48"/>
      <c r="DT89" s="48"/>
      <c r="DU89" s="48"/>
      <c r="DV89" s="48"/>
      <c r="DW89" s="48"/>
      <c r="DX89" s="48"/>
      <c r="DZ89" s="48"/>
      <c r="EA89" s="48"/>
      <c r="EB89" s="48"/>
      <c r="EC89" s="48"/>
      <c r="ED89" s="48"/>
      <c r="EE89" s="48"/>
      <c r="EF89" s="48"/>
      <c r="EH89" s="48"/>
      <c r="EI89" s="48"/>
      <c r="EJ89" s="48"/>
      <c r="EK89" s="48"/>
      <c r="EL89" s="48"/>
      <c r="EM89" s="48"/>
      <c r="EN89" s="48"/>
      <c r="EP89" s="48"/>
      <c r="EQ89" s="48"/>
      <c r="ER89" s="48"/>
      <c r="ES89" s="48"/>
      <c r="ET89" s="48"/>
      <c r="EU89" s="48"/>
      <c r="EV89" s="48"/>
      <c r="EX89" s="48"/>
      <c r="EY89" s="48"/>
      <c r="EZ89" s="48"/>
      <c r="FA89" s="48"/>
      <c r="FB89" s="48"/>
      <c r="FC89" s="48"/>
      <c r="FD89" s="48"/>
    </row>
    <row r="90" customFormat="false" ht="15.75" hidden="false" customHeight="false" outlineLevel="0" collapsed="false">
      <c r="A90" s="19"/>
      <c r="B90" s="48" t="s">
        <v>135</v>
      </c>
      <c r="C90" s="48"/>
      <c r="D90" s="48"/>
      <c r="E90" s="48"/>
      <c r="F90" s="48"/>
      <c r="G90" s="48"/>
      <c r="H90" s="48"/>
      <c r="J90" s="48"/>
      <c r="K90" s="48"/>
      <c r="L90" s="48"/>
      <c r="M90" s="48"/>
      <c r="N90" s="48"/>
      <c r="O90" s="48"/>
      <c r="P90" s="48"/>
      <c r="R90" s="48"/>
      <c r="S90" s="48"/>
      <c r="T90" s="48"/>
      <c r="U90" s="48"/>
      <c r="V90" s="48"/>
      <c r="W90" s="48"/>
      <c r="X90" s="48"/>
      <c r="Z90" s="48"/>
      <c r="AA90" s="48"/>
      <c r="AB90" s="48"/>
      <c r="AC90" s="48"/>
      <c r="AD90" s="48"/>
      <c r="AE90" s="48"/>
      <c r="AF90" s="48"/>
      <c r="AH90" s="48"/>
      <c r="AI90" s="48"/>
      <c r="AJ90" s="48"/>
      <c r="AK90" s="48"/>
      <c r="AL90" s="48"/>
      <c r="AM90" s="48"/>
      <c r="AN90" s="48"/>
      <c r="AP90" s="48"/>
      <c r="AQ90" s="48"/>
      <c r="AR90" s="48"/>
      <c r="AS90" s="48"/>
      <c r="AT90" s="48"/>
      <c r="AU90" s="48"/>
      <c r="AV90" s="48"/>
      <c r="AX90" s="48"/>
      <c r="AY90" s="48"/>
      <c r="AZ90" s="48"/>
      <c r="BA90" s="48"/>
      <c r="BB90" s="48"/>
      <c r="BC90" s="48"/>
      <c r="BD90" s="48"/>
      <c r="BF90" s="48"/>
      <c r="BG90" s="48"/>
      <c r="BH90" s="48"/>
      <c r="BI90" s="48"/>
      <c r="BJ90" s="48"/>
      <c r="BK90" s="48"/>
      <c r="BL90" s="48"/>
      <c r="BN90" s="48"/>
      <c r="BO90" s="48"/>
      <c r="BP90" s="48"/>
      <c r="BQ90" s="48"/>
      <c r="BR90" s="48"/>
      <c r="BS90" s="48"/>
      <c r="BT90" s="48"/>
      <c r="BV90" s="48"/>
      <c r="BW90" s="48"/>
      <c r="BX90" s="48"/>
      <c r="BY90" s="48"/>
      <c r="BZ90" s="48"/>
      <c r="CA90" s="48"/>
      <c r="CB90" s="48"/>
      <c r="CD90" s="48"/>
      <c r="CE90" s="48"/>
      <c r="CF90" s="48"/>
      <c r="CG90" s="48"/>
      <c r="CH90" s="48"/>
      <c r="CI90" s="48"/>
      <c r="CJ90" s="48"/>
      <c r="CL90" s="48"/>
      <c r="CM90" s="48"/>
      <c r="CN90" s="48"/>
      <c r="CO90" s="48"/>
      <c r="CP90" s="48"/>
      <c r="CQ90" s="48"/>
      <c r="CR90" s="48"/>
      <c r="CT90" s="48"/>
      <c r="CU90" s="48"/>
      <c r="CV90" s="48"/>
      <c r="CW90" s="48"/>
      <c r="CX90" s="48"/>
      <c r="CY90" s="48"/>
      <c r="CZ90" s="48"/>
      <c r="DB90" s="48"/>
      <c r="DC90" s="48"/>
      <c r="DD90" s="48"/>
      <c r="DE90" s="48"/>
      <c r="DF90" s="48"/>
      <c r="DG90" s="48"/>
      <c r="DH90" s="48"/>
      <c r="DJ90" s="48"/>
      <c r="DK90" s="48"/>
      <c r="DL90" s="48"/>
      <c r="DM90" s="48"/>
      <c r="DN90" s="48"/>
      <c r="DO90" s="48"/>
      <c r="DP90" s="48"/>
      <c r="DR90" s="48"/>
      <c r="DS90" s="48"/>
      <c r="DT90" s="48"/>
      <c r="DU90" s="48"/>
      <c r="DV90" s="48"/>
      <c r="DW90" s="48"/>
      <c r="DX90" s="48"/>
      <c r="DZ90" s="48"/>
      <c r="EA90" s="48"/>
      <c r="EB90" s="48"/>
      <c r="EC90" s="48"/>
      <c r="ED90" s="48"/>
      <c r="EE90" s="48"/>
      <c r="EF90" s="48"/>
      <c r="EH90" s="48"/>
      <c r="EI90" s="48"/>
      <c r="EJ90" s="48"/>
      <c r="EK90" s="48"/>
      <c r="EL90" s="48"/>
      <c r="EM90" s="48"/>
      <c r="EN90" s="48"/>
      <c r="EP90" s="48"/>
      <c r="EQ90" s="48"/>
      <c r="ER90" s="48"/>
      <c r="ES90" s="48"/>
      <c r="ET90" s="48"/>
      <c r="EU90" s="48"/>
      <c r="EV90" s="48"/>
      <c r="EX90" s="48"/>
      <c r="EY90" s="48"/>
      <c r="EZ90" s="48"/>
      <c r="FA90" s="48"/>
      <c r="FB90" s="48"/>
      <c r="FC90" s="48"/>
      <c r="FD90" s="48"/>
    </row>
    <row r="91" customFormat="false" ht="16.5" hidden="false" customHeight="true" outlineLevel="0" collapsed="false">
      <c r="A91" s="19"/>
      <c r="B91" s="48" t="s">
        <v>136</v>
      </c>
      <c r="C91" s="48"/>
      <c r="D91" s="48"/>
      <c r="E91" s="48"/>
      <c r="F91" s="48"/>
      <c r="G91" s="48"/>
      <c r="H91" s="48"/>
      <c r="J91" s="48"/>
      <c r="K91" s="48"/>
      <c r="L91" s="48"/>
      <c r="M91" s="48"/>
      <c r="N91" s="48"/>
      <c r="O91" s="48"/>
      <c r="P91" s="48"/>
      <c r="R91" s="48"/>
      <c r="S91" s="48"/>
      <c r="T91" s="48"/>
      <c r="U91" s="48"/>
      <c r="V91" s="48"/>
      <c r="W91" s="48"/>
      <c r="X91" s="48"/>
      <c r="Z91" s="48"/>
      <c r="AA91" s="48"/>
      <c r="AB91" s="48"/>
      <c r="AC91" s="48"/>
      <c r="AD91" s="48"/>
      <c r="AE91" s="48"/>
      <c r="AF91" s="48"/>
      <c r="AH91" s="48"/>
      <c r="AI91" s="48"/>
      <c r="AJ91" s="48"/>
      <c r="AK91" s="48"/>
      <c r="AL91" s="48"/>
      <c r="AM91" s="48"/>
      <c r="AN91" s="48"/>
      <c r="AP91" s="48"/>
      <c r="AQ91" s="48"/>
      <c r="AR91" s="48"/>
      <c r="AS91" s="48"/>
      <c r="AT91" s="48"/>
      <c r="AU91" s="48"/>
      <c r="AV91" s="48"/>
      <c r="AX91" s="48"/>
      <c r="AY91" s="48"/>
      <c r="AZ91" s="48"/>
      <c r="BA91" s="48"/>
      <c r="BB91" s="48"/>
      <c r="BC91" s="48"/>
      <c r="BD91" s="48"/>
      <c r="BF91" s="48"/>
      <c r="BG91" s="48"/>
      <c r="BH91" s="48"/>
      <c r="BI91" s="48"/>
      <c r="BJ91" s="48"/>
      <c r="BK91" s="48"/>
      <c r="BL91" s="48"/>
      <c r="BN91" s="48"/>
      <c r="BO91" s="48"/>
      <c r="BP91" s="48"/>
      <c r="BQ91" s="48"/>
      <c r="BR91" s="48"/>
      <c r="BS91" s="48"/>
      <c r="BT91" s="48"/>
      <c r="BV91" s="48"/>
      <c r="BW91" s="48"/>
      <c r="BX91" s="48"/>
      <c r="BY91" s="48"/>
      <c r="BZ91" s="48"/>
      <c r="CA91" s="48"/>
      <c r="CB91" s="48"/>
      <c r="CD91" s="48"/>
      <c r="CE91" s="48"/>
      <c r="CF91" s="48"/>
      <c r="CG91" s="48"/>
      <c r="CH91" s="48"/>
      <c r="CI91" s="48"/>
      <c r="CJ91" s="48"/>
      <c r="CL91" s="48"/>
      <c r="CM91" s="48"/>
      <c r="CN91" s="48"/>
      <c r="CO91" s="48"/>
      <c r="CP91" s="48"/>
      <c r="CQ91" s="48"/>
      <c r="CR91" s="48"/>
      <c r="CT91" s="48"/>
      <c r="CU91" s="48"/>
      <c r="CV91" s="48"/>
      <c r="CW91" s="48"/>
      <c r="CX91" s="48"/>
      <c r="CY91" s="48"/>
      <c r="CZ91" s="48"/>
      <c r="DB91" s="48"/>
      <c r="DC91" s="48"/>
      <c r="DD91" s="48"/>
      <c r="DE91" s="48"/>
      <c r="DF91" s="48"/>
      <c r="DG91" s="48"/>
      <c r="DH91" s="48"/>
      <c r="DJ91" s="48"/>
      <c r="DK91" s="48"/>
      <c r="DL91" s="48"/>
      <c r="DM91" s="48"/>
      <c r="DN91" s="48"/>
      <c r="DO91" s="48"/>
      <c r="DP91" s="48"/>
      <c r="DR91" s="48"/>
      <c r="DS91" s="48"/>
      <c r="DT91" s="48"/>
      <c r="DU91" s="48"/>
      <c r="DV91" s="48"/>
      <c r="DW91" s="48"/>
      <c r="DX91" s="48"/>
      <c r="DZ91" s="48"/>
      <c r="EA91" s="48"/>
      <c r="EB91" s="48"/>
      <c r="EC91" s="48"/>
      <c r="ED91" s="48"/>
      <c r="EE91" s="48"/>
      <c r="EF91" s="48"/>
      <c r="EH91" s="48"/>
      <c r="EI91" s="48"/>
      <c r="EJ91" s="48"/>
      <c r="EK91" s="48"/>
      <c r="EL91" s="48"/>
      <c r="EM91" s="48"/>
      <c r="EN91" s="48"/>
      <c r="EP91" s="48"/>
      <c r="EQ91" s="48"/>
      <c r="ER91" s="48"/>
      <c r="ES91" s="48"/>
      <c r="ET91" s="48"/>
      <c r="EU91" s="48"/>
      <c r="EV91" s="48"/>
      <c r="EX91" s="48"/>
      <c r="EY91" s="48"/>
      <c r="EZ91" s="48"/>
      <c r="FA91" s="48"/>
      <c r="FB91" s="48"/>
      <c r="FC91" s="48"/>
      <c r="FD91" s="48"/>
    </row>
    <row r="94" customFormat="false" ht="15.75" hidden="false" customHeight="false" outlineLevel="0" collapsed="false"/>
    <row r="95" customFormat="false" ht="16.5" hidden="false" customHeight="false" outlineLevel="0" collapsed="false">
      <c r="A95" s="8" t="s">
        <v>1</v>
      </c>
      <c r="B95" s="49" t="s">
        <v>137</v>
      </c>
      <c r="D95" s="44" t="s">
        <v>117</v>
      </c>
      <c r="E95" s="44"/>
      <c r="F95" s="44"/>
      <c r="G95" s="15" t="s">
        <v>123</v>
      </c>
      <c r="H95" s="5"/>
      <c r="I95" s="8" t="s">
        <v>1</v>
      </c>
      <c r="J95" s="49" t="s">
        <v>137</v>
      </c>
      <c r="L95" s="44" t="s">
        <v>117</v>
      </c>
      <c r="M95" s="44"/>
      <c r="N95" s="44"/>
      <c r="O95" s="15" t="s">
        <v>123</v>
      </c>
      <c r="P95" s="5"/>
      <c r="Q95" s="8" t="s">
        <v>1</v>
      </c>
      <c r="R95" s="49" t="s">
        <v>137</v>
      </c>
      <c r="T95" s="44" t="s">
        <v>117</v>
      </c>
      <c r="U95" s="44"/>
      <c r="V95" s="44"/>
      <c r="W95" s="15" t="s">
        <v>123</v>
      </c>
      <c r="X95" s="5"/>
      <c r="Y95" s="8" t="s">
        <v>1</v>
      </c>
      <c r="Z95" s="49" t="s">
        <v>137</v>
      </c>
      <c r="AB95" s="44" t="s">
        <v>117</v>
      </c>
      <c r="AC95" s="44"/>
      <c r="AD95" s="44"/>
      <c r="AE95" s="15" t="s">
        <v>123</v>
      </c>
      <c r="AF95" s="5"/>
      <c r="AG95" s="8" t="s">
        <v>1</v>
      </c>
      <c r="AH95" s="49" t="s">
        <v>137</v>
      </c>
      <c r="AJ95" s="44" t="s">
        <v>117</v>
      </c>
      <c r="AK95" s="44"/>
      <c r="AL95" s="44"/>
      <c r="AM95" s="15" t="s">
        <v>123</v>
      </c>
      <c r="AN95" s="5"/>
      <c r="AO95" s="8" t="s">
        <v>1</v>
      </c>
      <c r="AP95" s="49" t="s">
        <v>137</v>
      </c>
      <c r="AR95" s="44" t="s">
        <v>117</v>
      </c>
      <c r="AS95" s="44"/>
      <c r="AT95" s="44"/>
      <c r="AU95" s="15" t="s">
        <v>123</v>
      </c>
      <c r="AV95" s="5"/>
      <c r="AW95" s="8" t="s">
        <v>1</v>
      </c>
      <c r="AX95" s="49" t="s">
        <v>137</v>
      </c>
      <c r="AZ95" s="44" t="s">
        <v>117</v>
      </c>
      <c r="BA95" s="44"/>
      <c r="BB95" s="44"/>
      <c r="BC95" s="15" t="s">
        <v>118</v>
      </c>
      <c r="BD95" s="5"/>
      <c r="BE95" s="8" t="s">
        <v>1</v>
      </c>
      <c r="BF95" s="49" t="s">
        <v>137</v>
      </c>
      <c r="BH95" s="44" t="s">
        <v>117</v>
      </c>
      <c r="BI95" s="44"/>
      <c r="BJ95" s="44"/>
      <c r="BK95" s="15" t="s">
        <v>118</v>
      </c>
      <c r="BL95" s="5"/>
      <c r="BM95" s="8" t="s">
        <v>1</v>
      </c>
      <c r="BN95" s="49" t="s">
        <v>137</v>
      </c>
      <c r="BP95" s="44" t="s">
        <v>117</v>
      </c>
      <c r="BQ95" s="44"/>
      <c r="BR95" s="44"/>
      <c r="BS95" s="15" t="s">
        <v>118</v>
      </c>
      <c r="BT95" s="5"/>
      <c r="BU95" s="8" t="s">
        <v>1</v>
      </c>
      <c r="BV95" s="49" t="s">
        <v>137</v>
      </c>
      <c r="BX95" s="44" t="s">
        <v>117</v>
      </c>
      <c r="BY95" s="44"/>
      <c r="BZ95" s="44"/>
      <c r="CA95" s="15" t="s">
        <v>118</v>
      </c>
      <c r="CB95" s="5"/>
      <c r="CC95" s="8" t="s">
        <v>1</v>
      </c>
      <c r="CD95" s="49" t="s">
        <v>137</v>
      </c>
      <c r="CF95" s="44" t="s">
        <v>117</v>
      </c>
      <c r="CG95" s="44"/>
      <c r="CH95" s="44"/>
      <c r="CI95" s="15" t="s">
        <v>118</v>
      </c>
      <c r="CJ95" s="5"/>
      <c r="CK95" s="8" t="s">
        <v>1</v>
      </c>
      <c r="CL95" s="49" t="s">
        <v>137</v>
      </c>
      <c r="CN95" s="44" t="s">
        <v>117</v>
      </c>
      <c r="CO95" s="44"/>
      <c r="CP95" s="44"/>
      <c r="CQ95" s="15" t="s">
        <v>118</v>
      </c>
      <c r="CR95" s="5"/>
      <c r="CS95" s="8" t="s">
        <v>1</v>
      </c>
      <c r="CT95" s="49" t="s">
        <v>137</v>
      </c>
      <c r="CV95" s="44" t="s">
        <v>117</v>
      </c>
      <c r="CW95" s="44"/>
      <c r="CX95" s="44"/>
      <c r="CY95" s="15" t="s">
        <v>118</v>
      </c>
      <c r="CZ95" s="5"/>
      <c r="DA95" s="8" t="s">
        <v>1</v>
      </c>
      <c r="DB95" s="49" t="s">
        <v>137</v>
      </c>
      <c r="DD95" s="44" t="s">
        <v>117</v>
      </c>
      <c r="DE95" s="44"/>
      <c r="DF95" s="44"/>
      <c r="DG95" s="15" t="s">
        <v>118</v>
      </c>
      <c r="DH95" s="5"/>
      <c r="DI95" s="8" t="s">
        <v>1</v>
      </c>
      <c r="DJ95" s="49" t="s">
        <v>137</v>
      </c>
      <c r="DL95" s="44" t="s">
        <v>117</v>
      </c>
      <c r="DM95" s="44"/>
      <c r="DN95" s="44"/>
      <c r="DO95" s="15" t="s">
        <v>118</v>
      </c>
      <c r="DP95" s="5"/>
      <c r="DQ95" s="8" t="s">
        <v>1</v>
      </c>
      <c r="DR95" s="49" t="s">
        <v>137</v>
      </c>
      <c r="DT95" s="44" t="s">
        <v>117</v>
      </c>
      <c r="DU95" s="44"/>
      <c r="DV95" s="44"/>
      <c r="DW95" s="15" t="s">
        <v>118</v>
      </c>
      <c r="DX95" s="5"/>
      <c r="DY95" s="8" t="s">
        <v>1</v>
      </c>
      <c r="DZ95" s="49" t="s">
        <v>137</v>
      </c>
      <c r="EB95" s="44" t="s">
        <v>117</v>
      </c>
      <c r="EC95" s="44"/>
      <c r="ED95" s="44"/>
      <c r="EE95" s="15" t="s">
        <v>118</v>
      </c>
      <c r="EF95" s="5"/>
      <c r="EG95" s="8" t="s">
        <v>1</v>
      </c>
      <c r="EH95" s="49" t="s">
        <v>137</v>
      </c>
      <c r="EJ95" s="44" t="s">
        <v>117</v>
      </c>
      <c r="EK95" s="44"/>
      <c r="EL95" s="44"/>
      <c r="EM95" s="15" t="s">
        <v>118</v>
      </c>
      <c r="EN95" s="5"/>
      <c r="EO95" s="8" t="s">
        <v>1</v>
      </c>
      <c r="EP95" s="49" t="s">
        <v>137</v>
      </c>
      <c r="ER95" s="44" t="s">
        <v>117</v>
      </c>
      <c r="ES95" s="44"/>
      <c r="ET95" s="44"/>
      <c r="EU95" s="15" t="s">
        <v>118</v>
      </c>
      <c r="EV95" s="5"/>
      <c r="EW95" s="8" t="s">
        <v>1</v>
      </c>
      <c r="EX95" s="49" t="s">
        <v>137</v>
      </c>
      <c r="EZ95" s="44" t="s">
        <v>117</v>
      </c>
      <c r="FA95" s="44"/>
      <c r="FB95" s="44"/>
      <c r="FC95" s="15" t="s">
        <v>118</v>
      </c>
      <c r="FD95" s="5"/>
      <c r="FE95" s="8" t="s">
        <v>1</v>
      </c>
    </row>
    <row r="96" customFormat="false" ht="15.75" hidden="false" customHeight="true" outlineLevel="0" collapsed="false">
      <c r="B96" s="9" t="s">
        <v>121</v>
      </c>
      <c r="C96" s="10"/>
      <c r="D96" s="10" t="s">
        <v>138</v>
      </c>
      <c r="E96" s="56" t="s">
        <v>139</v>
      </c>
      <c r="F96" s="9" t="s">
        <v>140</v>
      </c>
      <c r="G96" s="57" t="s">
        <v>141</v>
      </c>
      <c r="H96" s="57"/>
      <c r="J96" s="9" t="s">
        <v>121</v>
      </c>
      <c r="K96" s="10"/>
      <c r="L96" s="10" t="s">
        <v>138</v>
      </c>
      <c r="M96" s="56" t="s">
        <v>142</v>
      </c>
      <c r="N96" s="9" t="s">
        <v>140</v>
      </c>
      <c r="O96" s="57" t="s">
        <v>141</v>
      </c>
      <c r="P96" s="57"/>
      <c r="R96" s="9" t="s">
        <v>121</v>
      </c>
      <c r="S96" s="10"/>
      <c r="T96" s="10" t="s">
        <v>138</v>
      </c>
      <c r="U96" s="56" t="s">
        <v>142</v>
      </c>
      <c r="V96" s="9" t="s">
        <v>140</v>
      </c>
      <c r="W96" s="57" t="s">
        <v>141</v>
      </c>
      <c r="X96" s="57"/>
      <c r="Z96" s="9" t="s">
        <v>121</v>
      </c>
      <c r="AA96" s="10"/>
      <c r="AB96" s="10" t="s">
        <v>138</v>
      </c>
      <c r="AC96" s="56" t="s">
        <v>142</v>
      </c>
      <c r="AD96" s="9" t="s">
        <v>140</v>
      </c>
      <c r="AE96" s="57" t="s">
        <v>141</v>
      </c>
      <c r="AF96" s="57"/>
      <c r="AH96" s="9" t="s">
        <v>121</v>
      </c>
      <c r="AI96" s="10"/>
      <c r="AJ96" s="10" t="s">
        <v>138</v>
      </c>
      <c r="AK96" s="56" t="s">
        <v>142</v>
      </c>
      <c r="AL96" s="9" t="s">
        <v>140</v>
      </c>
      <c r="AM96" s="57" t="s">
        <v>141</v>
      </c>
      <c r="AN96" s="57"/>
      <c r="AP96" s="9" t="s">
        <v>121</v>
      </c>
      <c r="AQ96" s="10"/>
      <c r="AR96" s="10" t="s">
        <v>138</v>
      </c>
      <c r="AS96" s="56" t="s">
        <v>142</v>
      </c>
      <c r="AT96" s="9" t="s">
        <v>140</v>
      </c>
      <c r="AU96" s="57" t="s">
        <v>141</v>
      </c>
      <c r="AV96" s="57"/>
      <c r="AX96" s="9" t="s">
        <v>121</v>
      </c>
      <c r="AY96" s="10"/>
      <c r="AZ96" s="10" t="s">
        <v>138</v>
      </c>
      <c r="BA96" s="56"/>
      <c r="BB96" s="9" t="s">
        <v>140</v>
      </c>
      <c r="BC96" s="57"/>
      <c r="BD96" s="57"/>
      <c r="BF96" s="9" t="s">
        <v>121</v>
      </c>
      <c r="BG96" s="10"/>
      <c r="BH96" s="10" t="s">
        <v>138</v>
      </c>
      <c r="BI96" s="56"/>
      <c r="BJ96" s="9" t="s">
        <v>140</v>
      </c>
      <c r="BK96" s="57"/>
      <c r="BL96" s="57"/>
      <c r="BN96" s="9" t="s">
        <v>121</v>
      </c>
      <c r="BO96" s="10"/>
      <c r="BP96" s="10" t="s">
        <v>138</v>
      </c>
      <c r="BQ96" s="56"/>
      <c r="BR96" s="9" t="s">
        <v>140</v>
      </c>
      <c r="BS96" s="57"/>
      <c r="BT96" s="57"/>
      <c r="BV96" s="9" t="s">
        <v>121</v>
      </c>
      <c r="BW96" s="10"/>
      <c r="BX96" s="10" t="s">
        <v>138</v>
      </c>
      <c r="BY96" s="56"/>
      <c r="BZ96" s="9" t="s">
        <v>140</v>
      </c>
      <c r="CA96" s="57"/>
      <c r="CB96" s="57"/>
      <c r="CD96" s="9" t="s">
        <v>121</v>
      </c>
      <c r="CE96" s="10"/>
      <c r="CF96" s="10" t="s">
        <v>138</v>
      </c>
      <c r="CG96" s="56"/>
      <c r="CH96" s="9" t="s">
        <v>140</v>
      </c>
      <c r="CI96" s="57"/>
      <c r="CJ96" s="57"/>
      <c r="CL96" s="9" t="s">
        <v>121</v>
      </c>
      <c r="CM96" s="10"/>
      <c r="CN96" s="10" t="s">
        <v>138</v>
      </c>
      <c r="CO96" s="56"/>
      <c r="CP96" s="9" t="s">
        <v>140</v>
      </c>
      <c r="CQ96" s="57"/>
      <c r="CR96" s="57"/>
      <c r="CT96" s="9" t="s">
        <v>121</v>
      </c>
      <c r="CU96" s="10"/>
      <c r="CV96" s="10" t="s">
        <v>138</v>
      </c>
      <c r="CW96" s="56"/>
      <c r="CX96" s="9" t="s">
        <v>140</v>
      </c>
      <c r="CY96" s="57"/>
      <c r="CZ96" s="57"/>
      <c r="DB96" s="9" t="s">
        <v>121</v>
      </c>
      <c r="DC96" s="10"/>
      <c r="DD96" s="10" t="s">
        <v>138</v>
      </c>
      <c r="DE96" s="56"/>
      <c r="DF96" s="9" t="s">
        <v>140</v>
      </c>
      <c r="DG96" s="57"/>
      <c r="DH96" s="57"/>
      <c r="DJ96" s="9" t="s">
        <v>121</v>
      </c>
      <c r="DK96" s="10"/>
      <c r="DL96" s="10" t="s">
        <v>138</v>
      </c>
      <c r="DM96" s="56"/>
      <c r="DN96" s="9" t="s">
        <v>140</v>
      </c>
      <c r="DO96" s="57"/>
      <c r="DP96" s="57"/>
      <c r="DR96" s="9" t="s">
        <v>121</v>
      </c>
      <c r="DS96" s="10"/>
      <c r="DT96" s="10" t="s">
        <v>138</v>
      </c>
      <c r="DU96" s="56"/>
      <c r="DV96" s="9" t="s">
        <v>140</v>
      </c>
      <c r="DW96" s="57"/>
      <c r="DX96" s="57"/>
      <c r="DZ96" s="9" t="s">
        <v>121</v>
      </c>
      <c r="EA96" s="10"/>
      <c r="EB96" s="10" t="s">
        <v>138</v>
      </c>
      <c r="EC96" s="56"/>
      <c r="ED96" s="9" t="s">
        <v>140</v>
      </c>
      <c r="EE96" s="57"/>
      <c r="EF96" s="57"/>
      <c r="EH96" s="9" t="s">
        <v>121</v>
      </c>
      <c r="EI96" s="10"/>
      <c r="EJ96" s="10" t="s">
        <v>138</v>
      </c>
      <c r="EK96" s="56"/>
      <c r="EL96" s="9" t="s">
        <v>140</v>
      </c>
      <c r="EM96" s="57"/>
      <c r="EN96" s="57"/>
      <c r="EP96" s="9" t="s">
        <v>121</v>
      </c>
      <c r="EQ96" s="10"/>
      <c r="ER96" s="10" t="s">
        <v>138</v>
      </c>
      <c r="ES96" s="56"/>
      <c r="ET96" s="9" t="s">
        <v>140</v>
      </c>
      <c r="EU96" s="57"/>
      <c r="EV96" s="57"/>
      <c r="EX96" s="9" t="s">
        <v>121</v>
      </c>
      <c r="EY96" s="10"/>
      <c r="EZ96" s="10" t="s">
        <v>138</v>
      </c>
      <c r="FA96" s="56"/>
      <c r="FB96" s="9" t="s">
        <v>140</v>
      </c>
      <c r="FC96" s="57"/>
      <c r="FD96" s="57"/>
    </row>
    <row r="97" customFormat="false" ht="15" hidden="false" customHeight="true" outlineLevel="0" collapsed="false">
      <c r="B97" s="58" t="s">
        <v>143</v>
      </c>
      <c r="C97" s="58"/>
      <c r="D97" s="58"/>
      <c r="E97" s="58"/>
      <c r="F97" s="58"/>
      <c r="G97" s="58"/>
      <c r="H97" s="58"/>
      <c r="J97" s="58" t="s">
        <v>144</v>
      </c>
      <c r="K97" s="58"/>
      <c r="L97" s="58"/>
      <c r="M97" s="58"/>
      <c r="N97" s="58"/>
      <c r="O97" s="58"/>
      <c r="P97" s="58"/>
      <c r="R97" s="58" t="s">
        <v>144</v>
      </c>
      <c r="S97" s="58"/>
      <c r="T97" s="58"/>
      <c r="U97" s="58"/>
      <c r="V97" s="58"/>
      <c r="W97" s="58"/>
      <c r="X97" s="58"/>
      <c r="Z97" s="58" t="s">
        <v>144</v>
      </c>
      <c r="AA97" s="58"/>
      <c r="AB97" s="58"/>
      <c r="AC97" s="58"/>
      <c r="AD97" s="58"/>
      <c r="AE97" s="58"/>
      <c r="AF97" s="58"/>
      <c r="AH97" s="58" t="s">
        <v>144</v>
      </c>
      <c r="AI97" s="58"/>
      <c r="AJ97" s="58"/>
      <c r="AK97" s="58"/>
      <c r="AL97" s="58"/>
      <c r="AM97" s="58"/>
      <c r="AN97" s="58"/>
      <c r="AP97" s="58" t="s">
        <v>144</v>
      </c>
      <c r="AQ97" s="58"/>
      <c r="AR97" s="58"/>
      <c r="AS97" s="58"/>
      <c r="AT97" s="58"/>
      <c r="AU97" s="58"/>
      <c r="AV97" s="58"/>
      <c r="AX97" s="58"/>
      <c r="AY97" s="58"/>
      <c r="AZ97" s="58"/>
      <c r="BA97" s="58"/>
      <c r="BB97" s="58"/>
      <c r="BC97" s="58"/>
      <c r="BD97" s="58"/>
      <c r="BF97" s="58"/>
      <c r="BG97" s="58"/>
      <c r="BH97" s="58"/>
      <c r="BI97" s="58"/>
      <c r="BJ97" s="58"/>
      <c r="BK97" s="58"/>
      <c r="BL97" s="58"/>
      <c r="BN97" s="58"/>
      <c r="BO97" s="58"/>
      <c r="BP97" s="58"/>
      <c r="BQ97" s="58"/>
      <c r="BR97" s="58"/>
      <c r="BS97" s="58"/>
      <c r="BT97" s="58"/>
      <c r="BV97" s="58"/>
      <c r="BW97" s="58"/>
      <c r="BX97" s="58"/>
      <c r="BY97" s="58"/>
      <c r="BZ97" s="58"/>
      <c r="CA97" s="58"/>
      <c r="CB97" s="58"/>
      <c r="CD97" s="58"/>
      <c r="CE97" s="58"/>
      <c r="CF97" s="58"/>
      <c r="CG97" s="58"/>
      <c r="CH97" s="58"/>
      <c r="CI97" s="58"/>
      <c r="CJ97" s="58"/>
      <c r="CL97" s="58"/>
      <c r="CM97" s="58"/>
      <c r="CN97" s="58"/>
      <c r="CO97" s="58"/>
      <c r="CP97" s="58"/>
      <c r="CQ97" s="58"/>
      <c r="CR97" s="58"/>
      <c r="CT97" s="58"/>
      <c r="CU97" s="58"/>
      <c r="CV97" s="58"/>
      <c r="CW97" s="58"/>
      <c r="CX97" s="58"/>
      <c r="CY97" s="58"/>
      <c r="CZ97" s="58"/>
      <c r="DB97" s="58"/>
      <c r="DC97" s="58"/>
      <c r="DD97" s="58"/>
      <c r="DE97" s="58"/>
      <c r="DF97" s="58"/>
      <c r="DG97" s="58"/>
      <c r="DH97" s="58"/>
      <c r="DJ97" s="58"/>
      <c r="DK97" s="58"/>
      <c r="DL97" s="58"/>
      <c r="DM97" s="58"/>
      <c r="DN97" s="58"/>
      <c r="DO97" s="58"/>
      <c r="DP97" s="58"/>
      <c r="DR97" s="58"/>
      <c r="DS97" s="58"/>
      <c r="DT97" s="58"/>
      <c r="DU97" s="58"/>
      <c r="DV97" s="58"/>
      <c r="DW97" s="58"/>
      <c r="DX97" s="58"/>
      <c r="DZ97" s="58"/>
      <c r="EA97" s="58"/>
      <c r="EB97" s="58"/>
      <c r="EC97" s="58"/>
      <c r="ED97" s="58"/>
      <c r="EE97" s="58"/>
      <c r="EF97" s="58"/>
      <c r="EH97" s="58"/>
      <c r="EI97" s="58"/>
      <c r="EJ97" s="58"/>
      <c r="EK97" s="58"/>
      <c r="EL97" s="58"/>
      <c r="EM97" s="58"/>
      <c r="EN97" s="58"/>
      <c r="EP97" s="58"/>
      <c r="EQ97" s="58"/>
      <c r="ER97" s="58"/>
      <c r="ES97" s="58"/>
      <c r="ET97" s="58"/>
      <c r="EU97" s="58"/>
      <c r="EV97" s="58"/>
      <c r="EX97" s="58"/>
      <c r="EY97" s="58"/>
      <c r="EZ97" s="58"/>
      <c r="FA97" s="58"/>
      <c r="FB97" s="58"/>
      <c r="FC97" s="58"/>
      <c r="FD97" s="58"/>
    </row>
    <row r="98" customFormat="false" ht="15" hidden="false" customHeight="false" outlineLevel="0" collapsed="false">
      <c r="B98" s="58"/>
      <c r="C98" s="58"/>
      <c r="D98" s="58"/>
      <c r="E98" s="58"/>
      <c r="F98" s="58"/>
      <c r="G98" s="58"/>
      <c r="H98" s="58"/>
      <c r="J98" s="58"/>
      <c r="K98" s="58"/>
      <c r="L98" s="58"/>
      <c r="M98" s="58"/>
      <c r="N98" s="58"/>
      <c r="O98" s="58"/>
      <c r="P98" s="58"/>
      <c r="R98" s="58"/>
      <c r="S98" s="58"/>
      <c r="T98" s="58"/>
      <c r="U98" s="58"/>
      <c r="V98" s="58"/>
      <c r="W98" s="58"/>
      <c r="X98" s="58"/>
      <c r="Z98" s="58"/>
      <c r="AA98" s="58"/>
      <c r="AB98" s="58"/>
      <c r="AC98" s="58"/>
      <c r="AD98" s="58"/>
      <c r="AE98" s="58"/>
      <c r="AF98" s="58"/>
      <c r="AH98" s="58"/>
      <c r="AI98" s="58"/>
      <c r="AJ98" s="58"/>
      <c r="AK98" s="58"/>
      <c r="AL98" s="58"/>
      <c r="AM98" s="58"/>
      <c r="AN98" s="58"/>
      <c r="AP98" s="58"/>
      <c r="AQ98" s="58"/>
      <c r="AR98" s="58"/>
      <c r="AS98" s="58"/>
      <c r="AT98" s="58"/>
      <c r="AU98" s="58"/>
      <c r="AV98" s="58"/>
      <c r="AX98" s="58"/>
      <c r="AY98" s="58"/>
      <c r="AZ98" s="58"/>
      <c r="BA98" s="58"/>
      <c r="BB98" s="58"/>
      <c r="BC98" s="58"/>
      <c r="BD98" s="58"/>
      <c r="BF98" s="58"/>
      <c r="BG98" s="58"/>
      <c r="BH98" s="58"/>
      <c r="BI98" s="58"/>
      <c r="BJ98" s="58"/>
      <c r="BK98" s="58"/>
      <c r="BL98" s="58"/>
      <c r="BN98" s="58"/>
      <c r="BO98" s="58"/>
      <c r="BP98" s="58"/>
      <c r="BQ98" s="58"/>
      <c r="BR98" s="58"/>
      <c r="BS98" s="58"/>
      <c r="BT98" s="58"/>
      <c r="BV98" s="58"/>
      <c r="BW98" s="58"/>
      <c r="BX98" s="58"/>
      <c r="BY98" s="58"/>
      <c r="BZ98" s="58"/>
      <c r="CA98" s="58"/>
      <c r="CB98" s="58"/>
      <c r="CD98" s="58"/>
      <c r="CE98" s="58"/>
      <c r="CF98" s="58"/>
      <c r="CG98" s="58"/>
      <c r="CH98" s="58"/>
      <c r="CI98" s="58"/>
      <c r="CJ98" s="58"/>
      <c r="CL98" s="58"/>
      <c r="CM98" s="58"/>
      <c r="CN98" s="58"/>
      <c r="CO98" s="58"/>
      <c r="CP98" s="58"/>
      <c r="CQ98" s="58"/>
      <c r="CR98" s="58"/>
      <c r="CT98" s="58"/>
      <c r="CU98" s="58"/>
      <c r="CV98" s="58"/>
      <c r="CW98" s="58"/>
      <c r="CX98" s="58"/>
      <c r="CY98" s="58"/>
      <c r="CZ98" s="58"/>
      <c r="DB98" s="58"/>
      <c r="DC98" s="58"/>
      <c r="DD98" s="58"/>
      <c r="DE98" s="58"/>
      <c r="DF98" s="58"/>
      <c r="DG98" s="58"/>
      <c r="DH98" s="58"/>
      <c r="DJ98" s="58"/>
      <c r="DK98" s="58"/>
      <c r="DL98" s="58"/>
      <c r="DM98" s="58"/>
      <c r="DN98" s="58"/>
      <c r="DO98" s="58"/>
      <c r="DP98" s="58"/>
      <c r="DR98" s="58"/>
      <c r="DS98" s="58"/>
      <c r="DT98" s="58"/>
      <c r="DU98" s="58"/>
      <c r="DV98" s="58"/>
      <c r="DW98" s="58"/>
      <c r="DX98" s="58"/>
      <c r="DZ98" s="58"/>
      <c r="EA98" s="58"/>
      <c r="EB98" s="58"/>
      <c r="EC98" s="58"/>
      <c r="ED98" s="58"/>
      <c r="EE98" s="58"/>
      <c r="EF98" s="58"/>
      <c r="EH98" s="58"/>
      <c r="EI98" s="58"/>
      <c r="EJ98" s="58"/>
      <c r="EK98" s="58"/>
      <c r="EL98" s="58"/>
      <c r="EM98" s="58"/>
      <c r="EN98" s="58"/>
      <c r="EP98" s="58"/>
      <c r="EQ98" s="58"/>
      <c r="ER98" s="58"/>
      <c r="ES98" s="58"/>
      <c r="ET98" s="58"/>
      <c r="EU98" s="58"/>
      <c r="EV98" s="58"/>
      <c r="EX98" s="58"/>
      <c r="EY98" s="58"/>
      <c r="EZ98" s="58"/>
      <c r="FA98" s="58"/>
      <c r="FB98" s="58"/>
      <c r="FC98" s="58"/>
      <c r="FD98" s="58"/>
    </row>
    <row r="99" customFormat="false" ht="15" hidden="false" customHeight="false" outlineLevel="0" collapsed="false">
      <c r="B99" s="58"/>
      <c r="C99" s="58"/>
      <c r="D99" s="58"/>
      <c r="E99" s="58"/>
      <c r="F99" s="58"/>
      <c r="G99" s="58"/>
      <c r="H99" s="58"/>
      <c r="J99" s="58"/>
      <c r="K99" s="58"/>
      <c r="L99" s="58"/>
      <c r="M99" s="58"/>
      <c r="N99" s="58"/>
      <c r="O99" s="58"/>
      <c r="P99" s="58"/>
      <c r="R99" s="58"/>
      <c r="S99" s="58"/>
      <c r="T99" s="58"/>
      <c r="U99" s="58"/>
      <c r="V99" s="58"/>
      <c r="W99" s="58"/>
      <c r="X99" s="58"/>
      <c r="Z99" s="58"/>
      <c r="AA99" s="58"/>
      <c r="AB99" s="58"/>
      <c r="AC99" s="58"/>
      <c r="AD99" s="58"/>
      <c r="AE99" s="58"/>
      <c r="AF99" s="58"/>
      <c r="AH99" s="58"/>
      <c r="AI99" s="58"/>
      <c r="AJ99" s="58"/>
      <c r="AK99" s="58"/>
      <c r="AL99" s="58"/>
      <c r="AM99" s="58"/>
      <c r="AN99" s="58"/>
      <c r="AP99" s="58"/>
      <c r="AQ99" s="58"/>
      <c r="AR99" s="58"/>
      <c r="AS99" s="58"/>
      <c r="AT99" s="58"/>
      <c r="AU99" s="58"/>
      <c r="AV99" s="58"/>
      <c r="AX99" s="58"/>
      <c r="AY99" s="58"/>
      <c r="AZ99" s="58"/>
      <c r="BA99" s="58"/>
      <c r="BB99" s="58"/>
      <c r="BC99" s="58"/>
      <c r="BD99" s="58"/>
      <c r="BF99" s="58"/>
      <c r="BG99" s="58"/>
      <c r="BH99" s="58"/>
      <c r="BI99" s="58"/>
      <c r="BJ99" s="58"/>
      <c r="BK99" s="58"/>
      <c r="BL99" s="58"/>
      <c r="BN99" s="58"/>
      <c r="BO99" s="58"/>
      <c r="BP99" s="58"/>
      <c r="BQ99" s="58"/>
      <c r="BR99" s="58"/>
      <c r="BS99" s="58"/>
      <c r="BT99" s="58"/>
      <c r="BV99" s="58"/>
      <c r="BW99" s="58"/>
      <c r="BX99" s="58"/>
      <c r="BY99" s="58"/>
      <c r="BZ99" s="58"/>
      <c r="CA99" s="58"/>
      <c r="CB99" s="58"/>
      <c r="CD99" s="58"/>
      <c r="CE99" s="58"/>
      <c r="CF99" s="58"/>
      <c r="CG99" s="58"/>
      <c r="CH99" s="58"/>
      <c r="CI99" s="58"/>
      <c r="CJ99" s="58"/>
      <c r="CL99" s="58"/>
      <c r="CM99" s="58"/>
      <c r="CN99" s="58"/>
      <c r="CO99" s="58"/>
      <c r="CP99" s="58"/>
      <c r="CQ99" s="58"/>
      <c r="CR99" s="58"/>
      <c r="CT99" s="58"/>
      <c r="CU99" s="58"/>
      <c r="CV99" s="58"/>
      <c r="CW99" s="58"/>
      <c r="CX99" s="58"/>
      <c r="CY99" s="58"/>
      <c r="CZ99" s="58"/>
      <c r="DB99" s="58"/>
      <c r="DC99" s="58"/>
      <c r="DD99" s="58"/>
      <c r="DE99" s="58"/>
      <c r="DF99" s="58"/>
      <c r="DG99" s="58"/>
      <c r="DH99" s="58"/>
      <c r="DJ99" s="58"/>
      <c r="DK99" s="58"/>
      <c r="DL99" s="58"/>
      <c r="DM99" s="58"/>
      <c r="DN99" s="58"/>
      <c r="DO99" s="58"/>
      <c r="DP99" s="58"/>
      <c r="DR99" s="58"/>
      <c r="DS99" s="58"/>
      <c r="DT99" s="58"/>
      <c r="DU99" s="58"/>
      <c r="DV99" s="58"/>
      <c r="DW99" s="58"/>
      <c r="DX99" s="58"/>
      <c r="DZ99" s="58"/>
      <c r="EA99" s="58"/>
      <c r="EB99" s="58"/>
      <c r="EC99" s="58"/>
      <c r="ED99" s="58"/>
      <c r="EE99" s="58"/>
      <c r="EF99" s="58"/>
      <c r="EH99" s="58"/>
      <c r="EI99" s="58"/>
      <c r="EJ99" s="58"/>
      <c r="EK99" s="58"/>
      <c r="EL99" s="58"/>
      <c r="EM99" s="58"/>
      <c r="EN99" s="58"/>
      <c r="EP99" s="58"/>
      <c r="EQ99" s="58"/>
      <c r="ER99" s="58"/>
      <c r="ES99" s="58"/>
      <c r="ET99" s="58"/>
      <c r="EU99" s="58"/>
      <c r="EV99" s="58"/>
      <c r="EX99" s="58"/>
      <c r="EY99" s="58"/>
      <c r="EZ99" s="58"/>
      <c r="FA99" s="58"/>
      <c r="FB99" s="58"/>
      <c r="FC99" s="58"/>
      <c r="FD99" s="58"/>
    </row>
    <row r="100" customFormat="false" ht="15" hidden="false" customHeight="false" outlineLevel="0" collapsed="false">
      <c r="B100" s="58"/>
      <c r="C100" s="58"/>
      <c r="D100" s="58"/>
      <c r="E100" s="58"/>
      <c r="F100" s="58"/>
      <c r="G100" s="58"/>
      <c r="H100" s="58"/>
      <c r="J100" s="58"/>
      <c r="K100" s="58"/>
      <c r="L100" s="58"/>
      <c r="M100" s="58"/>
      <c r="N100" s="58"/>
      <c r="O100" s="58"/>
      <c r="P100" s="58"/>
      <c r="R100" s="58"/>
      <c r="S100" s="58"/>
      <c r="T100" s="58"/>
      <c r="U100" s="58"/>
      <c r="V100" s="58"/>
      <c r="W100" s="58"/>
      <c r="X100" s="58"/>
      <c r="Z100" s="58"/>
      <c r="AA100" s="58"/>
      <c r="AB100" s="58"/>
      <c r="AC100" s="58"/>
      <c r="AD100" s="58"/>
      <c r="AE100" s="58"/>
      <c r="AF100" s="58"/>
      <c r="AH100" s="58"/>
      <c r="AI100" s="58"/>
      <c r="AJ100" s="58"/>
      <c r="AK100" s="58"/>
      <c r="AL100" s="58"/>
      <c r="AM100" s="58"/>
      <c r="AN100" s="58"/>
      <c r="AP100" s="58"/>
      <c r="AQ100" s="58"/>
      <c r="AR100" s="58"/>
      <c r="AS100" s="58"/>
      <c r="AT100" s="58"/>
      <c r="AU100" s="58"/>
      <c r="AV100" s="58"/>
      <c r="AX100" s="58"/>
      <c r="AY100" s="58"/>
      <c r="AZ100" s="58"/>
      <c r="BA100" s="58"/>
      <c r="BB100" s="58"/>
      <c r="BC100" s="58"/>
      <c r="BD100" s="58"/>
      <c r="BF100" s="58"/>
      <c r="BG100" s="58"/>
      <c r="BH100" s="58"/>
      <c r="BI100" s="58"/>
      <c r="BJ100" s="58"/>
      <c r="BK100" s="58"/>
      <c r="BL100" s="58"/>
      <c r="BN100" s="58"/>
      <c r="BO100" s="58"/>
      <c r="BP100" s="58"/>
      <c r="BQ100" s="58"/>
      <c r="BR100" s="58"/>
      <c r="BS100" s="58"/>
      <c r="BT100" s="58"/>
      <c r="BV100" s="58"/>
      <c r="BW100" s="58"/>
      <c r="BX100" s="58"/>
      <c r="BY100" s="58"/>
      <c r="BZ100" s="58"/>
      <c r="CA100" s="58"/>
      <c r="CB100" s="58"/>
      <c r="CD100" s="58"/>
      <c r="CE100" s="58"/>
      <c r="CF100" s="58"/>
      <c r="CG100" s="58"/>
      <c r="CH100" s="58"/>
      <c r="CI100" s="58"/>
      <c r="CJ100" s="58"/>
      <c r="CL100" s="58"/>
      <c r="CM100" s="58"/>
      <c r="CN100" s="58"/>
      <c r="CO100" s="58"/>
      <c r="CP100" s="58"/>
      <c r="CQ100" s="58"/>
      <c r="CR100" s="58"/>
      <c r="CT100" s="58"/>
      <c r="CU100" s="58"/>
      <c r="CV100" s="58"/>
      <c r="CW100" s="58"/>
      <c r="CX100" s="58"/>
      <c r="CY100" s="58"/>
      <c r="CZ100" s="58"/>
      <c r="DB100" s="58"/>
      <c r="DC100" s="58"/>
      <c r="DD100" s="58"/>
      <c r="DE100" s="58"/>
      <c r="DF100" s="58"/>
      <c r="DG100" s="58"/>
      <c r="DH100" s="58"/>
      <c r="DJ100" s="58"/>
      <c r="DK100" s="58"/>
      <c r="DL100" s="58"/>
      <c r="DM100" s="58"/>
      <c r="DN100" s="58"/>
      <c r="DO100" s="58"/>
      <c r="DP100" s="58"/>
      <c r="DR100" s="58"/>
      <c r="DS100" s="58"/>
      <c r="DT100" s="58"/>
      <c r="DU100" s="58"/>
      <c r="DV100" s="58"/>
      <c r="DW100" s="58"/>
      <c r="DX100" s="58"/>
      <c r="DZ100" s="58"/>
      <c r="EA100" s="58"/>
      <c r="EB100" s="58"/>
      <c r="EC100" s="58"/>
      <c r="ED100" s="58"/>
      <c r="EE100" s="58"/>
      <c r="EF100" s="58"/>
      <c r="EH100" s="58"/>
      <c r="EI100" s="58"/>
      <c r="EJ100" s="58"/>
      <c r="EK100" s="58"/>
      <c r="EL100" s="58"/>
      <c r="EM100" s="58"/>
      <c r="EN100" s="58"/>
      <c r="EP100" s="58"/>
      <c r="EQ100" s="58"/>
      <c r="ER100" s="58"/>
      <c r="ES100" s="58"/>
      <c r="ET100" s="58"/>
      <c r="EU100" s="58"/>
      <c r="EV100" s="58"/>
      <c r="EX100" s="58"/>
      <c r="EY100" s="58"/>
      <c r="EZ100" s="58"/>
      <c r="FA100" s="58"/>
      <c r="FB100" s="58"/>
      <c r="FC100" s="58"/>
      <c r="FD100" s="58"/>
    </row>
    <row r="101" customFormat="false" ht="15.75" hidden="false" customHeight="false" outlineLevel="0" collapsed="false">
      <c r="B101" s="58"/>
      <c r="C101" s="58"/>
      <c r="D101" s="58"/>
      <c r="E101" s="58"/>
      <c r="F101" s="58"/>
      <c r="G101" s="58"/>
      <c r="H101" s="58"/>
      <c r="J101" s="58"/>
      <c r="K101" s="58"/>
      <c r="L101" s="58"/>
      <c r="M101" s="58"/>
      <c r="N101" s="58"/>
      <c r="O101" s="58"/>
      <c r="P101" s="58"/>
      <c r="R101" s="58"/>
      <c r="S101" s="58"/>
      <c r="T101" s="58"/>
      <c r="U101" s="58"/>
      <c r="V101" s="58"/>
      <c r="W101" s="58"/>
      <c r="X101" s="58"/>
      <c r="Z101" s="58"/>
      <c r="AA101" s="58"/>
      <c r="AB101" s="58"/>
      <c r="AC101" s="58"/>
      <c r="AD101" s="58"/>
      <c r="AE101" s="58"/>
      <c r="AF101" s="58"/>
      <c r="AH101" s="58"/>
      <c r="AI101" s="58"/>
      <c r="AJ101" s="58"/>
      <c r="AK101" s="58"/>
      <c r="AL101" s="58"/>
      <c r="AM101" s="58"/>
      <c r="AN101" s="58"/>
      <c r="AP101" s="58"/>
      <c r="AQ101" s="58"/>
      <c r="AR101" s="58"/>
      <c r="AS101" s="58"/>
      <c r="AT101" s="58"/>
      <c r="AU101" s="58"/>
      <c r="AV101" s="58"/>
      <c r="AX101" s="58"/>
      <c r="AY101" s="58"/>
      <c r="AZ101" s="58"/>
      <c r="BA101" s="58"/>
      <c r="BB101" s="58"/>
      <c r="BC101" s="58"/>
      <c r="BD101" s="58"/>
      <c r="BF101" s="58"/>
      <c r="BG101" s="58"/>
      <c r="BH101" s="58"/>
      <c r="BI101" s="58"/>
      <c r="BJ101" s="58"/>
      <c r="BK101" s="58"/>
      <c r="BL101" s="58"/>
      <c r="BN101" s="58"/>
      <c r="BO101" s="58"/>
      <c r="BP101" s="58"/>
      <c r="BQ101" s="58"/>
      <c r="BR101" s="58"/>
      <c r="BS101" s="58"/>
      <c r="BT101" s="58"/>
      <c r="BV101" s="58"/>
      <c r="BW101" s="58"/>
      <c r="BX101" s="58"/>
      <c r="BY101" s="58"/>
      <c r="BZ101" s="58"/>
      <c r="CA101" s="58"/>
      <c r="CB101" s="58"/>
      <c r="CD101" s="58"/>
      <c r="CE101" s="58"/>
      <c r="CF101" s="58"/>
      <c r="CG101" s="58"/>
      <c r="CH101" s="58"/>
      <c r="CI101" s="58"/>
      <c r="CJ101" s="58"/>
      <c r="CL101" s="58"/>
      <c r="CM101" s="58"/>
      <c r="CN101" s="58"/>
      <c r="CO101" s="58"/>
      <c r="CP101" s="58"/>
      <c r="CQ101" s="58"/>
      <c r="CR101" s="58"/>
      <c r="CT101" s="58"/>
      <c r="CU101" s="58"/>
      <c r="CV101" s="58"/>
      <c r="CW101" s="58"/>
      <c r="CX101" s="58"/>
      <c r="CY101" s="58"/>
      <c r="CZ101" s="58"/>
      <c r="DB101" s="58"/>
      <c r="DC101" s="58"/>
      <c r="DD101" s="58"/>
      <c r="DE101" s="58"/>
      <c r="DF101" s="58"/>
      <c r="DG101" s="58"/>
      <c r="DH101" s="58"/>
      <c r="DJ101" s="58"/>
      <c r="DK101" s="58"/>
      <c r="DL101" s="58"/>
      <c r="DM101" s="58"/>
      <c r="DN101" s="58"/>
      <c r="DO101" s="58"/>
      <c r="DP101" s="58"/>
      <c r="DR101" s="58"/>
      <c r="DS101" s="58"/>
      <c r="DT101" s="58"/>
      <c r="DU101" s="58"/>
      <c r="DV101" s="58"/>
      <c r="DW101" s="58"/>
      <c r="DX101" s="58"/>
      <c r="DZ101" s="58"/>
      <c r="EA101" s="58"/>
      <c r="EB101" s="58"/>
      <c r="EC101" s="58"/>
      <c r="ED101" s="58"/>
      <c r="EE101" s="58"/>
      <c r="EF101" s="58"/>
      <c r="EH101" s="58"/>
      <c r="EI101" s="58"/>
      <c r="EJ101" s="58"/>
      <c r="EK101" s="58"/>
      <c r="EL101" s="58"/>
      <c r="EM101" s="58"/>
      <c r="EN101" s="58"/>
      <c r="EP101" s="58"/>
      <c r="EQ101" s="58"/>
      <c r="ER101" s="58"/>
      <c r="ES101" s="58"/>
      <c r="ET101" s="58"/>
      <c r="EU101" s="58"/>
      <c r="EV101" s="58"/>
      <c r="EX101" s="58"/>
      <c r="EY101" s="58"/>
      <c r="EZ101" s="58"/>
      <c r="FA101" s="58"/>
      <c r="FB101" s="58"/>
      <c r="FC101" s="58"/>
      <c r="FD101" s="58"/>
    </row>
    <row r="102" customFormat="false" ht="15.75" hidden="false" customHeight="false" outlineLevel="0" collapsed="false"/>
    <row r="103" customFormat="false" ht="15" hidden="false" customHeight="true" outlineLevel="0" collapsed="false">
      <c r="B103" s="58"/>
      <c r="C103" s="58"/>
      <c r="D103" s="58"/>
      <c r="E103" s="58"/>
      <c r="F103" s="58"/>
      <c r="G103" s="58"/>
      <c r="H103" s="58"/>
      <c r="J103" s="58" t="s">
        <v>145</v>
      </c>
      <c r="K103" s="58"/>
      <c r="L103" s="58"/>
      <c r="M103" s="58"/>
      <c r="N103" s="58"/>
      <c r="O103" s="58"/>
      <c r="P103" s="58"/>
      <c r="R103" s="58" t="s">
        <v>145</v>
      </c>
      <c r="S103" s="58"/>
      <c r="T103" s="58"/>
      <c r="U103" s="58"/>
      <c r="V103" s="58"/>
      <c r="W103" s="58"/>
      <c r="X103" s="58"/>
      <c r="Z103" s="58" t="s">
        <v>145</v>
      </c>
      <c r="AA103" s="58"/>
      <c r="AB103" s="58"/>
      <c r="AC103" s="58"/>
      <c r="AD103" s="58"/>
      <c r="AE103" s="58"/>
      <c r="AF103" s="58"/>
      <c r="AH103" s="58" t="s">
        <v>145</v>
      </c>
      <c r="AI103" s="58"/>
      <c r="AJ103" s="58"/>
      <c r="AK103" s="58"/>
      <c r="AL103" s="58"/>
      <c r="AM103" s="58"/>
      <c r="AN103" s="58"/>
      <c r="AP103" s="58" t="s">
        <v>145</v>
      </c>
      <c r="AQ103" s="58"/>
      <c r="AR103" s="58"/>
      <c r="AS103" s="58"/>
      <c r="AT103" s="58"/>
      <c r="AU103" s="58"/>
      <c r="AV103" s="58"/>
      <c r="AX103" s="58"/>
      <c r="AY103" s="58"/>
      <c r="AZ103" s="58"/>
      <c r="BA103" s="58"/>
      <c r="BB103" s="58"/>
      <c r="BC103" s="58"/>
      <c r="BD103" s="58"/>
      <c r="BF103" s="58"/>
      <c r="BG103" s="58"/>
      <c r="BH103" s="58"/>
      <c r="BI103" s="58"/>
      <c r="BJ103" s="58"/>
      <c r="BK103" s="58"/>
      <c r="BL103" s="58"/>
      <c r="BN103" s="58"/>
      <c r="BO103" s="58"/>
      <c r="BP103" s="58"/>
      <c r="BQ103" s="58"/>
      <c r="BR103" s="58"/>
      <c r="BS103" s="58"/>
      <c r="BT103" s="58"/>
      <c r="BV103" s="58"/>
      <c r="BW103" s="58"/>
      <c r="BX103" s="58"/>
      <c r="BY103" s="58"/>
      <c r="BZ103" s="58"/>
      <c r="CA103" s="58"/>
      <c r="CB103" s="58"/>
      <c r="CD103" s="58"/>
      <c r="CE103" s="58"/>
      <c r="CF103" s="58"/>
      <c r="CG103" s="58"/>
      <c r="CH103" s="58"/>
      <c r="CI103" s="58"/>
      <c r="CJ103" s="58"/>
      <c r="CL103" s="58"/>
      <c r="CM103" s="58"/>
      <c r="CN103" s="58"/>
      <c r="CO103" s="58"/>
      <c r="CP103" s="58"/>
      <c r="CQ103" s="58"/>
      <c r="CR103" s="58"/>
      <c r="CT103" s="58"/>
      <c r="CU103" s="58"/>
      <c r="CV103" s="58"/>
      <c r="CW103" s="58"/>
      <c r="CX103" s="58"/>
      <c r="CY103" s="58"/>
      <c r="CZ103" s="58"/>
      <c r="DB103" s="58"/>
      <c r="DC103" s="58"/>
      <c r="DD103" s="58"/>
      <c r="DE103" s="58"/>
      <c r="DF103" s="58"/>
      <c r="DG103" s="58"/>
      <c r="DH103" s="58"/>
      <c r="DJ103" s="58"/>
      <c r="DK103" s="58"/>
      <c r="DL103" s="58"/>
      <c r="DM103" s="58"/>
      <c r="DN103" s="58"/>
      <c r="DO103" s="58"/>
      <c r="DP103" s="58"/>
      <c r="DR103" s="58"/>
      <c r="DS103" s="58"/>
      <c r="DT103" s="58"/>
      <c r="DU103" s="58"/>
      <c r="DV103" s="58"/>
      <c r="DW103" s="58"/>
      <c r="DX103" s="58"/>
      <c r="DZ103" s="58"/>
      <c r="EA103" s="58"/>
      <c r="EB103" s="58"/>
      <c r="EC103" s="58"/>
      <c r="ED103" s="58"/>
      <c r="EE103" s="58"/>
      <c r="EF103" s="58"/>
      <c r="EH103" s="58"/>
      <c r="EI103" s="58"/>
      <c r="EJ103" s="58"/>
      <c r="EK103" s="58"/>
      <c r="EL103" s="58"/>
      <c r="EM103" s="58"/>
      <c r="EN103" s="58"/>
      <c r="EP103" s="58"/>
      <c r="EQ103" s="58"/>
      <c r="ER103" s="58"/>
      <c r="ES103" s="58"/>
      <c r="ET103" s="58"/>
      <c r="EU103" s="58"/>
      <c r="EV103" s="58"/>
      <c r="EX103" s="58"/>
      <c r="EY103" s="58"/>
      <c r="EZ103" s="58"/>
      <c r="FA103" s="58"/>
      <c r="FB103" s="58"/>
      <c r="FC103" s="58"/>
      <c r="FD103" s="58"/>
    </row>
    <row r="104" customFormat="false" ht="15" hidden="false" customHeight="false" outlineLevel="0" collapsed="false">
      <c r="B104" s="58"/>
      <c r="C104" s="58"/>
      <c r="D104" s="58"/>
      <c r="E104" s="58"/>
      <c r="F104" s="58"/>
      <c r="G104" s="58"/>
      <c r="H104" s="58"/>
      <c r="J104" s="58"/>
      <c r="K104" s="58"/>
      <c r="L104" s="58"/>
      <c r="M104" s="58"/>
      <c r="N104" s="58"/>
      <c r="O104" s="58"/>
      <c r="P104" s="58"/>
      <c r="R104" s="58"/>
      <c r="S104" s="58"/>
      <c r="T104" s="58"/>
      <c r="U104" s="58"/>
      <c r="V104" s="58"/>
      <c r="W104" s="58"/>
      <c r="X104" s="58"/>
      <c r="Z104" s="58"/>
      <c r="AA104" s="58"/>
      <c r="AB104" s="58"/>
      <c r="AC104" s="58"/>
      <c r="AD104" s="58"/>
      <c r="AE104" s="58"/>
      <c r="AF104" s="58"/>
      <c r="AH104" s="58"/>
      <c r="AI104" s="58"/>
      <c r="AJ104" s="58"/>
      <c r="AK104" s="58"/>
      <c r="AL104" s="58"/>
      <c r="AM104" s="58"/>
      <c r="AN104" s="58"/>
      <c r="AP104" s="58"/>
      <c r="AQ104" s="58"/>
      <c r="AR104" s="58"/>
      <c r="AS104" s="58"/>
      <c r="AT104" s="58"/>
      <c r="AU104" s="58"/>
      <c r="AV104" s="58"/>
      <c r="AX104" s="58"/>
      <c r="AY104" s="58"/>
      <c r="AZ104" s="58"/>
      <c r="BA104" s="58"/>
      <c r="BB104" s="58"/>
      <c r="BC104" s="58"/>
      <c r="BD104" s="58"/>
      <c r="BF104" s="58"/>
      <c r="BG104" s="58"/>
      <c r="BH104" s="58"/>
      <c r="BI104" s="58"/>
      <c r="BJ104" s="58"/>
      <c r="BK104" s="58"/>
      <c r="BL104" s="58"/>
      <c r="BN104" s="58"/>
      <c r="BO104" s="58"/>
      <c r="BP104" s="58"/>
      <c r="BQ104" s="58"/>
      <c r="BR104" s="58"/>
      <c r="BS104" s="58"/>
      <c r="BT104" s="58"/>
      <c r="BV104" s="58"/>
      <c r="BW104" s="58"/>
      <c r="BX104" s="58"/>
      <c r="BY104" s="58"/>
      <c r="BZ104" s="58"/>
      <c r="CA104" s="58"/>
      <c r="CB104" s="58"/>
      <c r="CD104" s="58"/>
      <c r="CE104" s="58"/>
      <c r="CF104" s="58"/>
      <c r="CG104" s="58"/>
      <c r="CH104" s="58"/>
      <c r="CI104" s="58"/>
      <c r="CJ104" s="58"/>
      <c r="CL104" s="58"/>
      <c r="CM104" s="58"/>
      <c r="CN104" s="58"/>
      <c r="CO104" s="58"/>
      <c r="CP104" s="58"/>
      <c r="CQ104" s="58"/>
      <c r="CR104" s="58"/>
      <c r="CT104" s="58"/>
      <c r="CU104" s="58"/>
      <c r="CV104" s="58"/>
      <c r="CW104" s="58"/>
      <c r="CX104" s="58"/>
      <c r="CY104" s="58"/>
      <c r="CZ104" s="58"/>
      <c r="DB104" s="58"/>
      <c r="DC104" s="58"/>
      <c r="DD104" s="58"/>
      <c r="DE104" s="58"/>
      <c r="DF104" s="58"/>
      <c r="DG104" s="58"/>
      <c r="DH104" s="58"/>
      <c r="DJ104" s="58"/>
      <c r="DK104" s="58"/>
      <c r="DL104" s="58"/>
      <c r="DM104" s="58"/>
      <c r="DN104" s="58"/>
      <c r="DO104" s="58"/>
      <c r="DP104" s="58"/>
      <c r="DR104" s="58"/>
      <c r="DS104" s="58"/>
      <c r="DT104" s="58"/>
      <c r="DU104" s="58"/>
      <c r="DV104" s="58"/>
      <c r="DW104" s="58"/>
      <c r="DX104" s="58"/>
      <c r="DZ104" s="58"/>
      <c r="EA104" s="58"/>
      <c r="EB104" s="58"/>
      <c r="EC104" s="58"/>
      <c r="ED104" s="58"/>
      <c r="EE104" s="58"/>
      <c r="EF104" s="58"/>
      <c r="EH104" s="58"/>
      <c r="EI104" s="58"/>
      <c r="EJ104" s="58"/>
      <c r="EK104" s="58"/>
      <c r="EL104" s="58"/>
      <c r="EM104" s="58"/>
      <c r="EN104" s="58"/>
      <c r="EP104" s="58"/>
      <c r="EQ104" s="58"/>
      <c r="ER104" s="58"/>
      <c r="ES104" s="58"/>
      <c r="ET104" s="58"/>
      <c r="EU104" s="58"/>
      <c r="EV104" s="58"/>
      <c r="EX104" s="58"/>
      <c r="EY104" s="58"/>
      <c r="EZ104" s="58"/>
      <c r="FA104" s="58"/>
      <c r="FB104" s="58"/>
      <c r="FC104" s="58"/>
      <c r="FD104" s="58"/>
    </row>
    <row r="105" customFormat="false" ht="15" hidden="false" customHeight="false" outlineLevel="0" collapsed="false">
      <c r="B105" s="58"/>
      <c r="C105" s="58"/>
      <c r="D105" s="58"/>
      <c r="E105" s="58"/>
      <c r="F105" s="58"/>
      <c r="G105" s="58"/>
      <c r="H105" s="58"/>
      <c r="J105" s="58"/>
      <c r="K105" s="58"/>
      <c r="L105" s="58"/>
      <c r="M105" s="58"/>
      <c r="N105" s="58"/>
      <c r="O105" s="58"/>
      <c r="P105" s="58"/>
      <c r="R105" s="58"/>
      <c r="S105" s="58"/>
      <c r="T105" s="58"/>
      <c r="U105" s="58"/>
      <c r="V105" s="58"/>
      <c r="W105" s="58"/>
      <c r="X105" s="58"/>
      <c r="Z105" s="58"/>
      <c r="AA105" s="58"/>
      <c r="AB105" s="58"/>
      <c r="AC105" s="58"/>
      <c r="AD105" s="58"/>
      <c r="AE105" s="58"/>
      <c r="AF105" s="58"/>
      <c r="AH105" s="58"/>
      <c r="AI105" s="58"/>
      <c r="AJ105" s="58"/>
      <c r="AK105" s="58"/>
      <c r="AL105" s="58"/>
      <c r="AM105" s="58"/>
      <c r="AN105" s="58"/>
      <c r="AP105" s="58"/>
      <c r="AQ105" s="58"/>
      <c r="AR105" s="58"/>
      <c r="AS105" s="58"/>
      <c r="AT105" s="58"/>
      <c r="AU105" s="58"/>
      <c r="AV105" s="58"/>
      <c r="AX105" s="58"/>
      <c r="AY105" s="58"/>
      <c r="AZ105" s="58"/>
      <c r="BA105" s="58"/>
      <c r="BB105" s="58"/>
      <c r="BC105" s="58"/>
      <c r="BD105" s="58"/>
      <c r="BF105" s="58"/>
      <c r="BG105" s="58"/>
      <c r="BH105" s="58"/>
      <c r="BI105" s="58"/>
      <c r="BJ105" s="58"/>
      <c r="BK105" s="58"/>
      <c r="BL105" s="58"/>
      <c r="BN105" s="58"/>
      <c r="BO105" s="58"/>
      <c r="BP105" s="58"/>
      <c r="BQ105" s="58"/>
      <c r="BR105" s="58"/>
      <c r="BS105" s="58"/>
      <c r="BT105" s="58"/>
      <c r="BV105" s="58"/>
      <c r="BW105" s="58"/>
      <c r="BX105" s="58"/>
      <c r="BY105" s="58"/>
      <c r="BZ105" s="58"/>
      <c r="CA105" s="58"/>
      <c r="CB105" s="58"/>
      <c r="CD105" s="58"/>
      <c r="CE105" s="58"/>
      <c r="CF105" s="58"/>
      <c r="CG105" s="58"/>
      <c r="CH105" s="58"/>
      <c r="CI105" s="58"/>
      <c r="CJ105" s="58"/>
      <c r="CL105" s="58"/>
      <c r="CM105" s="58"/>
      <c r="CN105" s="58"/>
      <c r="CO105" s="58"/>
      <c r="CP105" s="58"/>
      <c r="CQ105" s="58"/>
      <c r="CR105" s="58"/>
      <c r="CT105" s="58"/>
      <c r="CU105" s="58"/>
      <c r="CV105" s="58"/>
      <c r="CW105" s="58"/>
      <c r="CX105" s="58"/>
      <c r="CY105" s="58"/>
      <c r="CZ105" s="58"/>
      <c r="DB105" s="58"/>
      <c r="DC105" s="58"/>
      <c r="DD105" s="58"/>
      <c r="DE105" s="58"/>
      <c r="DF105" s="58"/>
      <c r="DG105" s="58"/>
      <c r="DH105" s="58"/>
      <c r="DJ105" s="58"/>
      <c r="DK105" s="58"/>
      <c r="DL105" s="58"/>
      <c r="DM105" s="58"/>
      <c r="DN105" s="58"/>
      <c r="DO105" s="58"/>
      <c r="DP105" s="58"/>
      <c r="DR105" s="58"/>
      <c r="DS105" s="58"/>
      <c r="DT105" s="58"/>
      <c r="DU105" s="58"/>
      <c r="DV105" s="58"/>
      <c r="DW105" s="58"/>
      <c r="DX105" s="58"/>
      <c r="DZ105" s="58"/>
      <c r="EA105" s="58"/>
      <c r="EB105" s="58"/>
      <c r="EC105" s="58"/>
      <c r="ED105" s="58"/>
      <c r="EE105" s="58"/>
      <c r="EF105" s="58"/>
      <c r="EH105" s="58"/>
      <c r="EI105" s="58"/>
      <c r="EJ105" s="58"/>
      <c r="EK105" s="58"/>
      <c r="EL105" s="58"/>
      <c r="EM105" s="58"/>
      <c r="EN105" s="58"/>
      <c r="EP105" s="58"/>
      <c r="EQ105" s="58"/>
      <c r="ER105" s="58"/>
      <c r="ES105" s="58"/>
      <c r="ET105" s="58"/>
      <c r="EU105" s="58"/>
      <c r="EV105" s="58"/>
      <c r="EX105" s="58"/>
      <c r="EY105" s="58"/>
      <c r="EZ105" s="58"/>
      <c r="FA105" s="58"/>
      <c r="FB105" s="58"/>
      <c r="FC105" s="58"/>
      <c r="FD105" s="58"/>
    </row>
    <row r="106" customFormat="false" ht="15" hidden="false" customHeight="false" outlineLevel="0" collapsed="false">
      <c r="B106" s="58"/>
      <c r="C106" s="58"/>
      <c r="D106" s="58"/>
      <c r="E106" s="58"/>
      <c r="F106" s="58"/>
      <c r="G106" s="58"/>
      <c r="H106" s="58"/>
      <c r="J106" s="58"/>
      <c r="K106" s="58"/>
      <c r="L106" s="58"/>
      <c r="M106" s="58"/>
      <c r="N106" s="58"/>
      <c r="O106" s="58"/>
      <c r="P106" s="58"/>
      <c r="R106" s="58"/>
      <c r="S106" s="58"/>
      <c r="T106" s="58"/>
      <c r="U106" s="58"/>
      <c r="V106" s="58"/>
      <c r="W106" s="58"/>
      <c r="X106" s="58"/>
      <c r="Z106" s="58"/>
      <c r="AA106" s="58"/>
      <c r="AB106" s="58"/>
      <c r="AC106" s="58"/>
      <c r="AD106" s="58"/>
      <c r="AE106" s="58"/>
      <c r="AF106" s="58"/>
      <c r="AH106" s="58"/>
      <c r="AI106" s="58"/>
      <c r="AJ106" s="58"/>
      <c r="AK106" s="58"/>
      <c r="AL106" s="58"/>
      <c r="AM106" s="58"/>
      <c r="AN106" s="58"/>
      <c r="AP106" s="58"/>
      <c r="AQ106" s="58"/>
      <c r="AR106" s="58"/>
      <c r="AS106" s="58"/>
      <c r="AT106" s="58"/>
      <c r="AU106" s="58"/>
      <c r="AV106" s="58"/>
      <c r="AX106" s="58"/>
      <c r="AY106" s="58"/>
      <c r="AZ106" s="58"/>
      <c r="BA106" s="58"/>
      <c r="BB106" s="58"/>
      <c r="BC106" s="58"/>
      <c r="BD106" s="58"/>
      <c r="BF106" s="58"/>
      <c r="BG106" s="58"/>
      <c r="BH106" s="58"/>
      <c r="BI106" s="58"/>
      <c r="BJ106" s="58"/>
      <c r="BK106" s="58"/>
      <c r="BL106" s="58"/>
      <c r="BN106" s="58"/>
      <c r="BO106" s="58"/>
      <c r="BP106" s="58"/>
      <c r="BQ106" s="58"/>
      <c r="BR106" s="58"/>
      <c r="BS106" s="58"/>
      <c r="BT106" s="58"/>
      <c r="BV106" s="58"/>
      <c r="BW106" s="58"/>
      <c r="BX106" s="58"/>
      <c r="BY106" s="58"/>
      <c r="BZ106" s="58"/>
      <c r="CA106" s="58"/>
      <c r="CB106" s="58"/>
      <c r="CD106" s="58"/>
      <c r="CE106" s="58"/>
      <c r="CF106" s="58"/>
      <c r="CG106" s="58"/>
      <c r="CH106" s="58"/>
      <c r="CI106" s="58"/>
      <c r="CJ106" s="58"/>
      <c r="CL106" s="58"/>
      <c r="CM106" s="58"/>
      <c r="CN106" s="58"/>
      <c r="CO106" s="58"/>
      <c r="CP106" s="58"/>
      <c r="CQ106" s="58"/>
      <c r="CR106" s="58"/>
      <c r="CT106" s="58"/>
      <c r="CU106" s="58"/>
      <c r="CV106" s="58"/>
      <c r="CW106" s="58"/>
      <c r="CX106" s="58"/>
      <c r="CY106" s="58"/>
      <c r="CZ106" s="58"/>
      <c r="DB106" s="58"/>
      <c r="DC106" s="58"/>
      <c r="DD106" s="58"/>
      <c r="DE106" s="58"/>
      <c r="DF106" s="58"/>
      <c r="DG106" s="58"/>
      <c r="DH106" s="58"/>
      <c r="DJ106" s="58"/>
      <c r="DK106" s="58"/>
      <c r="DL106" s="58"/>
      <c r="DM106" s="58"/>
      <c r="DN106" s="58"/>
      <c r="DO106" s="58"/>
      <c r="DP106" s="58"/>
      <c r="DR106" s="58"/>
      <c r="DS106" s="58"/>
      <c r="DT106" s="58"/>
      <c r="DU106" s="58"/>
      <c r="DV106" s="58"/>
      <c r="DW106" s="58"/>
      <c r="DX106" s="58"/>
      <c r="DZ106" s="58"/>
      <c r="EA106" s="58"/>
      <c r="EB106" s="58"/>
      <c r="EC106" s="58"/>
      <c r="ED106" s="58"/>
      <c r="EE106" s="58"/>
      <c r="EF106" s="58"/>
      <c r="EH106" s="58"/>
      <c r="EI106" s="58"/>
      <c r="EJ106" s="58"/>
      <c r="EK106" s="58"/>
      <c r="EL106" s="58"/>
      <c r="EM106" s="58"/>
      <c r="EN106" s="58"/>
      <c r="EP106" s="58"/>
      <c r="EQ106" s="58"/>
      <c r="ER106" s="58"/>
      <c r="ES106" s="58"/>
      <c r="ET106" s="58"/>
      <c r="EU106" s="58"/>
      <c r="EV106" s="58"/>
      <c r="EX106" s="58"/>
      <c r="EY106" s="58"/>
      <c r="EZ106" s="58"/>
      <c r="FA106" s="58"/>
      <c r="FB106" s="58"/>
      <c r="FC106" s="58"/>
      <c r="FD106" s="58"/>
    </row>
    <row r="107" customFormat="false" ht="15.75" hidden="false" customHeight="false" outlineLevel="0" collapsed="false">
      <c r="B107" s="58"/>
      <c r="C107" s="58"/>
      <c r="D107" s="58"/>
      <c r="E107" s="58"/>
      <c r="F107" s="58"/>
      <c r="G107" s="58"/>
      <c r="H107" s="58"/>
      <c r="J107" s="58"/>
      <c r="K107" s="58"/>
      <c r="L107" s="58"/>
      <c r="M107" s="58"/>
      <c r="N107" s="58"/>
      <c r="O107" s="58"/>
      <c r="P107" s="58"/>
      <c r="R107" s="58"/>
      <c r="S107" s="58"/>
      <c r="T107" s="58"/>
      <c r="U107" s="58"/>
      <c r="V107" s="58"/>
      <c r="W107" s="58"/>
      <c r="X107" s="58"/>
      <c r="Z107" s="58"/>
      <c r="AA107" s="58"/>
      <c r="AB107" s="58"/>
      <c r="AC107" s="58"/>
      <c r="AD107" s="58"/>
      <c r="AE107" s="58"/>
      <c r="AF107" s="58"/>
      <c r="AH107" s="58"/>
      <c r="AI107" s="58"/>
      <c r="AJ107" s="58"/>
      <c r="AK107" s="58"/>
      <c r="AL107" s="58"/>
      <c r="AM107" s="58"/>
      <c r="AN107" s="58"/>
      <c r="AP107" s="58"/>
      <c r="AQ107" s="58"/>
      <c r="AR107" s="58"/>
      <c r="AS107" s="58"/>
      <c r="AT107" s="58"/>
      <c r="AU107" s="58"/>
      <c r="AV107" s="58"/>
      <c r="AX107" s="58"/>
      <c r="AY107" s="58"/>
      <c r="AZ107" s="58"/>
      <c r="BA107" s="58"/>
      <c r="BB107" s="58"/>
      <c r="BC107" s="58"/>
      <c r="BD107" s="58"/>
      <c r="BF107" s="58"/>
      <c r="BG107" s="58"/>
      <c r="BH107" s="58"/>
      <c r="BI107" s="58"/>
      <c r="BJ107" s="58"/>
      <c r="BK107" s="58"/>
      <c r="BL107" s="58"/>
      <c r="BN107" s="58"/>
      <c r="BO107" s="58"/>
      <c r="BP107" s="58"/>
      <c r="BQ107" s="58"/>
      <c r="BR107" s="58"/>
      <c r="BS107" s="58"/>
      <c r="BT107" s="58"/>
      <c r="BV107" s="58"/>
      <c r="BW107" s="58"/>
      <c r="BX107" s="58"/>
      <c r="BY107" s="58"/>
      <c r="BZ107" s="58"/>
      <c r="CA107" s="58"/>
      <c r="CB107" s="58"/>
      <c r="CD107" s="58"/>
      <c r="CE107" s="58"/>
      <c r="CF107" s="58"/>
      <c r="CG107" s="58"/>
      <c r="CH107" s="58"/>
      <c r="CI107" s="58"/>
      <c r="CJ107" s="58"/>
      <c r="CL107" s="58"/>
      <c r="CM107" s="58"/>
      <c r="CN107" s="58"/>
      <c r="CO107" s="58"/>
      <c r="CP107" s="58"/>
      <c r="CQ107" s="58"/>
      <c r="CR107" s="58"/>
      <c r="CT107" s="58"/>
      <c r="CU107" s="58"/>
      <c r="CV107" s="58"/>
      <c r="CW107" s="58"/>
      <c r="CX107" s="58"/>
      <c r="CY107" s="58"/>
      <c r="CZ107" s="58"/>
      <c r="DB107" s="58"/>
      <c r="DC107" s="58"/>
      <c r="DD107" s="58"/>
      <c r="DE107" s="58"/>
      <c r="DF107" s="58"/>
      <c r="DG107" s="58"/>
      <c r="DH107" s="58"/>
      <c r="DJ107" s="58"/>
      <c r="DK107" s="58"/>
      <c r="DL107" s="58"/>
      <c r="DM107" s="58"/>
      <c r="DN107" s="58"/>
      <c r="DO107" s="58"/>
      <c r="DP107" s="58"/>
      <c r="DR107" s="58"/>
      <c r="DS107" s="58"/>
      <c r="DT107" s="58"/>
      <c r="DU107" s="58"/>
      <c r="DV107" s="58"/>
      <c r="DW107" s="58"/>
      <c r="DX107" s="58"/>
      <c r="DZ107" s="58"/>
      <c r="EA107" s="58"/>
      <c r="EB107" s="58"/>
      <c r="EC107" s="58"/>
      <c r="ED107" s="58"/>
      <c r="EE107" s="58"/>
      <c r="EF107" s="58"/>
      <c r="EH107" s="58"/>
      <c r="EI107" s="58"/>
      <c r="EJ107" s="58"/>
      <c r="EK107" s="58"/>
      <c r="EL107" s="58"/>
      <c r="EM107" s="58"/>
      <c r="EN107" s="58"/>
      <c r="EP107" s="58"/>
      <c r="EQ107" s="58"/>
      <c r="ER107" s="58"/>
      <c r="ES107" s="58"/>
      <c r="ET107" s="58"/>
      <c r="EU107" s="58"/>
      <c r="EV107" s="58"/>
      <c r="EX107" s="58"/>
      <c r="EY107" s="58"/>
      <c r="EZ107" s="58"/>
      <c r="FA107" s="58"/>
      <c r="FB107" s="58"/>
      <c r="FC107" s="58"/>
      <c r="FD107" s="58"/>
    </row>
    <row r="109" customFormat="false" ht="15.75" hidden="false" customHeight="false" outlineLevel="0" collapsed="false"/>
    <row r="110" customFormat="false" ht="15.75" hidden="false" customHeight="false" outlineLevel="0" collapsed="false">
      <c r="B110" s="2" t="s">
        <v>146</v>
      </c>
      <c r="C110" s="2"/>
      <c r="D110" s="2"/>
      <c r="E110" s="3"/>
      <c r="J110" s="2" t="s">
        <v>146</v>
      </c>
      <c r="K110" s="2"/>
      <c r="L110" s="2"/>
      <c r="M110" s="3"/>
      <c r="R110" s="2" t="s">
        <v>146</v>
      </c>
      <c r="S110" s="2"/>
      <c r="T110" s="2"/>
      <c r="U110" s="3"/>
      <c r="Z110" s="2" t="s">
        <v>146</v>
      </c>
      <c r="AA110" s="2"/>
      <c r="AB110" s="2"/>
      <c r="AC110" s="3"/>
      <c r="AH110" s="2" t="s">
        <v>146</v>
      </c>
      <c r="AI110" s="2"/>
      <c r="AJ110" s="2"/>
      <c r="AK110" s="3"/>
      <c r="AP110" s="2" t="s">
        <v>146</v>
      </c>
      <c r="AQ110" s="2"/>
      <c r="AR110" s="2"/>
      <c r="AS110" s="3"/>
      <c r="AX110" s="2" t="s">
        <v>146</v>
      </c>
      <c r="AY110" s="2"/>
      <c r="AZ110" s="2"/>
      <c r="BA110" s="3"/>
      <c r="BF110" s="2" t="s">
        <v>146</v>
      </c>
      <c r="BG110" s="2"/>
      <c r="BH110" s="2"/>
      <c r="BI110" s="3"/>
      <c r="BN110" s="2" t="s">
        <v>146</v>
      </c>
      <c r="BO110" s="2"/>
      <c r="BP110" s="2"/>
      <c r="BQ110" s="3"/>
      <c r="BV110" s="2" t="s">
        <v>146</v>
      </c>
      <c r="BW110" s="2"/>
      <c r="BX110" s="2"/>
      <c r="BY110" s="3"/>
      <c r="CD110" s="2" t="s">
        <v>146</v>
      </c>
      <c r="CE110" s="2"/>
      <c r="CF110" s="2"/>
      <c r="CG110" s="3"/>
      <c r="CL110" s="2" t="s">
        <v>146</v>
      </c>
      <c r="CM110" s="2"/>
      <c r="CN110" s="2"/>
      <c r="CO110" s="3"/>
      <c r="CT110" s="2" t="s">
        <v>146</v>
      </c>
      <c r="CU110" s="2"/>
      <c r="CV110" s="2"/>
      <c r="CW110" s="3"/>
      <c r="DB110" s="2" t="s">
        <v>146</v>
      </c>
      <c r="DC110" s="2"/>
      <c r="DD110" s="2"/>
      <c r="DE110" s="3"/>
      <c r="DJ110" s="2" t="s">
        <v>146</v>
      </c>
      <c r="DK110" s="2"/>
      <c r="DL110" s="2"/>
      <c r="DM110" s="3"/>
      <c r="DR110" s="2" t="s">
        <v>146</v>
      </c>
      <c r="DS110" s="2"/>
      <c r="DT110" s="2"/>
      <c r="DU110" s="3"/>
      <c r="DZ110" s="2" t="s">
        <v>146</v>
      </c>
      <c r="EA110" s="2"/>
      <c r="EB110" s="2"/>
      <c r="EC110" s="3"/>
      <c r="EH110" s="2" t="s">
        <v>146</v>
      </c>
      <c r="EI110" s="2"/>
      <c r="EJ110" s="2"/>
      <c r="EK110" s="3"/>
      <c r="EP110" s="2" t="s">
        <v>146</v>
      </c>
      <c r="EQ110" s="2"/>
      <c r="ER110" s="2"/>
      <c r="ES110" s="3"/>
      <c r="EX110" s="2" t="s">
        <v>146</v>
      </c>
      <c r="EY110" s="2"/>
      <c r="EZ110" s="2"/>
      <c r="FA110" s="3"/>
    </row>
    <row r="111" customFormat="false" ht="15" hidden="false" customHeight="false" outlineLevel="0" collapsed="false">
      <c r="B111" s="9" t="s">
        <v>147</v>
      </c>
      <c r="C111" s="10"/>
      <c r="D111" s="10"/>
      <c r="E111" s="10"/>
      <c r="F111" s="59" t="s">
        <v>148</v>
      </c>
      <c r="G111" s="60" t="str">
        <f aca="false">IF($H$11=H29,"Style 1","Style 2")</f>
        <v>Style 1</v>
      </c>
      <c r="J111" s="9" t="s">
        <v>147</v>
      </c>
      <c r="K111" s="10"/>
      <c r="L111" s="10"/>
      <c r="M111" s="10"/>
      <c r="N111" s="59" t="s">
        <v>148</v>
      </c>
      <c r="O111" s="60" t="str">
        <f aca="false">IF($H$11=P29,"Style 1","Style 2")</f>
        <v>Style 1</v>
      </c>
      <c r="R111" s="9" t="s">
        <v>147</v>
      </c>
      <c r="S111" s="10"/>
      <c r="T111" s="10"/>
      <c r="U111" s="10"/>
      <c r="V111" s="59" t="s">
        <v>148</v>
      </c>
      <c r="W111" s="60" t="str">
        <f aca="false">IF($H$11=X29,"Style 1","Style 2")</f>
        <v>Style 1</v>
      </c>
      <c r="Z111" s="9" t="s">
        <v>147</v>
      </c>
      <c r="AA111" s="10"/>
      <c r="AB111" s="10"/>
      <c r="AC111" s="10"/>
      <c r="AD111" s="59" t="s">
        <v>148</v>
      </c>
      <c r="AE111" s="60" t="str">
        <f aca="false">IF($H$11=AF29,"Style 1","Style 2")</f>
        <v>Style 1</v>
      </c>
      <c r="AH111" s="9" t="s">
        <v>147</v>
      </c>
      <c r="AI111" s="10"/>
      <c r="AJ111" s="10"/>
      <c r="AK111" s="10"/>
      <c r="AL111" s="59" t="s">
        <v>148</v>
      </c>
      <c r="AM111" s="60" t="str">
        <f aca="false">IF($H$11=AN29,"Style 1","Style 2")</f>
        <v>Style 1</v>
      </c>
      <c r="AP111" s="9" t="s">
        <v>147</v>
      </c>
      <c r="AQ111" s="10"/>
      <c r="AR111" s="10"/>
      <c r="AS111" s="10"/>
      <c r="AT111" s="59" t="s">
        <v>148</v>
      </c>
      <c r="AU111" s="60" t="str">
        <f aca="false">IF($H$11=AV29,"Style 1","Style 2")</f>
        <v>Style 1</v>
      </c>
      <c r="AX111" s="9" t="s">
        <v>147</v>
      </c>
      <c r="AY111" s="10"/>
      <c r="AZ111" s="10"/>
      <c r="BA111" s="10"/>
      <c r="BB111" s="59" t="s">
        <v>148</v>
      </c>
      <c r="BC111" s="60" t="str">
        <f aca="false">IF($H$11=BD29,"Style 1","Style 2")</f>
        <v>Style 2</v>
      </c>
      <c r="BF111" s="9" t="s">
        <v>147</v>
      </c>
      <c r="BG111" s="10"/>
      <c r="BH111" s="10"/>
      <c r="BI111" s="10"/>
      <c r="BJ111" s="59" t="s">
        <v>148</v>
      </c>
      <c r="BK111" s="60" t="str">
        <f aca="false">IF($H$11=BL29,"Style 1","Style 2")</f>
        <v>Style 2</v>
      </c>
      <c r="BN111" s="9" t="s">
        <v>147</v>
      </c>
      <c r="BO111" s="10"/>
      <c r="BP111" s="10"/>
      <c r="BQ111" s="10"/>
      <c r="BR111" s="59" t="s">
        <v>148</v>
      </c>
      <c r="BS111" s="60" t="str">
        <f aca="false">IF($H$11=BT29,"Style 1","Style 2")</f>
        <v>Style 2</v>
      </c>
      <c r="BV111" s="9" t="s">
        <v>147</v>
      </c>
      <c r="BW111" s="10"/>
      <c r="BX111" s="10"/>
      <c r="BY111" s="10"/>
      <c r="BZ111" s="59" t="s">
        <v>148</v>
      </c>
      <c r="CA111" s="60" t="str">
        <f aca="false">IF($H$11=CB29,"Style 1","Style 2")</f>
        <v>Style 2</v>
      </c>
      <c r="CD111" s="9" t="s">
        <v>147</v>
      </c>
      <c r="CE111" s="10"/>
      <c r="CF111" s="10"/>
      <c r="CG111" s="10"/>
      <c r="CH111" s="59" t="s">
        <v>148</v>
      </c>
      <c r="CI111" s="60" t="str">
        <f aca="false">IF($H$11=CJ29,"Style 1","Style 2")</f>
        <v>Style 2</v>
      </c>
      <c r="CL111" s="9" t="s">
        <v>147</v>
      </c>
      <c r="CM111" s="10"/>
      <c r="CN111" s="10"/>
      <c r="CO111" s="10"/>
      <c r="CP111" s="59" t="s">
        <v>148</v>
      </c>
      <c r="CQ111" s="60" t="str">
        <f aca="false">IF($H$11=CR29,"Style 1","Style 2")</f>
        <v>Style 2</v>
      </c>
      <c r="CT111" s="9" t="s">
        <v>147</v>
      </c>
      <c r="CU111" s="10"/>
      <c r="CV111" s="10"/>
      <c r="CW111" s="10"/>
      <c r="CX111" s="59" t="s">
        <v>148</v>
      </c>
      <c r="CY111" s="60" t="str">
        <f aca="false">IF($H$11=CZ29,"Style 1","Style 2")</f>
        <v>Style 2</v>
      </c>
      <c r="DB111" s="9" t="s">
        <v>147</v>
      </c>
      <c r="DC111" s="10"/>
      <c r="DD111" s="10"/>
      <c r="DE111" s="10"/>
      <c r="DF111" s="59" t="s">
        <v>148</v>
      </c>
      <c r="DG111" s="60" t="str">
        <f aca="false">IF($H$11=DH29,"Style 1","Style 2")</f>
        <v>Style 2</v>
      </c>
      <c r="DJ111" s="9" t="s">
        <v>147</v>
      </c>
      <c r="DK111" s="10"/>
      <c r="DL111" s="10"/>
      <c r="DM111" s="10"/>
      <c r="DN111" s="59" t="s">
        <v>148</v>
      </c>
      <c r="DO111" s="60" t="str">
        <f aca="false">IF($H$11=DP29,"Style 1","Style 2")</f>
        <v>Style 2</v>
      </c>
      <c r="DR111" s="9" t="s">
        <v>147</v>
      </c>
      <c r="DS111" s="10"/>
      <c r="DT111" s="10"/>
      <c r="DU111" s="10"/>
      <c r="DV111" s="59" t="s">
        <v>148</v>
      </c>
      <c r="DW111" s="60" t="str">
        <f aca="false">IF($H$11=DX29,"Style 1","Style 2")</f>
        <v>Style 2</v>
      </c>
      <c r="DZ111" s="9" t="s">
        <v>147</v>
      </c>
      <c r="EA111" s="10"/>
      <c r="EB111" s="10"/>
      <c r="EC111" s="10"/>
      <c r="ED111" s="59" t="s">
        <v>148</v>
      </c>
      <c r="EE111" s="60" t="str">
        <f aca="false">IF($H$11=EF29,"Style 1","Style 2")</f>
        <v>Style 2</v>
      </c>
      <c r="EH111" s="9" t="s">
        <v>147</v>
      </c>
      <c r="EI111" s="10"/>
      <c r="EJ111" s="10"/>
      <c r="EK111" s="10"/>
      <c r="EL111" s="59" t="s">
        <v>148</v>
      </c>
      <c r="EM111" s="60" t="str">
        <f aca="false">IF($H$11=EN29,"Style 1","Style 2")</f>
        <v>Style 2</v>
      </c>
      <c r="EP111" s="9" t="s">
        <v>147</v>
      </c>
      <c r="EQ111" s="10"/>
      <c r="ER111" s="10"/>
      <c r="ES111" s="10"/>
      <c r="ET111" s="59" t="s">
        <v>148</v>
      </c>
      <c r="EU111" s="60" t="str">
        <f aca="false">IF($H$11=EV29,"Style 1","Style 2")</f>
        <v>Style 2</v>
      </c>
      <c r="EX111" s="9" t="s">
        <v>147</v>
      </c>
      <c r="EY111" s="10"/>
      <c r="EZ111" s="10"/>
      <c r="FA111" s="10"/>
      <c r="FB111" s="59" t="s">
        <v>148</v>
      </c>
      <c r="FC111" s="60" t="str">
        <f aca="false">IF($H$11=FD29,"Style 1","Style 2")</f>
        <v>Style 2</v>
      </c>
    </row>
    <row r="112" customFormat="false" ht="15" hidden="false" customHeight="false" outlineLevel="0" collapsed="false">
      <c r="B112" s="61" t="str">
        <f aca="false">IF(G111="Style 1",B176,IF(G111="Style 2",B177))</f>
        <v>Party Wall Matters - 54 &amp; 52 The Chase, London, SW4 0NH</v>
      </c>
      <c r="C112" s="61"/>
      <c r="D112" s="61"/>
      <c r="E112" s="61"/>
      <c r="F112" s="61"/>
      <c r="G112" s="61"/>
      <c r="H112" s="61"/>
      <c r="J112" s="61" t="str">
        <f aca="false">IF(O111="Style 1",J176,IF(O111="Style 2",J177))</f>
        <v>Party Wall Matters - 54 &amp; 56 The Chase, London, SW4 0NH</v>
      </c>
      <c r="K112" s="61"/>
      <c r="L112" s="61"/>
      <c r="M112" s="61"/>
      <c r="N112" s="61"/>
      <c r="O112" s="61"/>
      <c r="P112" s="61"/>
      <c r="R112" s="61" t="str">
        <f aca="false">IF(W111="Style 1",R176,IF(W111="Style 2",R177))</f>
        <v>Party Wall Matters - 54 &amp; 56A The Chase, London, SW4 0NH</v>
      </c>
      <c r="S112" s="61"/>
      <c r="T112" s="61"/>
      <c r="U112" s="61"/>
      <c r="V112" s="61"/>
      <c r="W112" s="61"/>
      <c r="X112" s="61"/>
      <c r="Z112" s="61" t="str">
        <f aca="false">IF(AE111="Style 1",Z176,IF(AE111="Style 2",Z177))</f>
        <v>Party Wall Matters - 54 &amp; Raised Ground Floor Flat, 56 The Chase, London, SW4 0NH</v>
      </c>
      <c r="AA112" s="61"/>
      <c r="AB112" s="61"/>
      <c r="AC112" s="61"/>
      <c r="AD112" s="61"/>
      <c r="AE112" s="61"/>
      <c r="AF112" s="61"/>
      <c r="AH112" s="61" t="str">
        <f aca="false">IF(AM111="Style 1",AH176,IF(AM111="Style 2",AH177))</f>
        <v>Party Wall Matters - 54 &amp; Flat 2, 56 The Chase, London, SW4 0NH</v>
      </c>
      <c r="AI112" s="61"/>
      <c r="AJ112" s="61"/>
      <c r="AK112" s="61"/>
      <c r="AL112" s="61"/>
      <c r="AM112" s="61"/>
      <c r="AN112" s="61"/>
      <c r="AP112" s="61" t="str">
        <f aca="false">IF(AU111="Style 1",AP176,IF(AU111="Style 2",AP177))</f>
        <v>Party Wall Matters - 54 &amp; Flat 3, 56 The Chase, London, SW4 0NH</v>
      </c>
      <c r="AQ112" s="61"/>
      <c r="AR112" s="61"/>
      <c r="AS112" s="61"/>
      <c r="AT112" s="61"/>
      <c r="AU112" s="61"/>
      <c r="AV112" s="61"/>
      <c r="AX112" s="61" t="str">
        <f aca="false">IF(BC111="Style 1",AX176,IF(BC111="Style 2",AX177))</f>
        <v>Party Wall Matters - 54 The Chase, London, SW4 0NH &amp; </v>
      </c>
      <c r="AY112" s="61"/>
      <c r="AZ112" s="61"/>
      <c r="BA112" s="61"/>
      <c r="BB112" s="61"/>
      <c r="BC112" s="61"/>
      <c r="BD112" s="61"/>
      <c r="BF112" s="61" t="str">
        <f aca="false">IF(BK111="Style 1",BF176,IF(BK111="Style 2",BF177))</f>
        <v>Party Wall Matters - 54 The Chase, London, SW4 0NH &amp; </v>
      </c>
      <c r="BG112" s="61"/>
      <c r="BH112" s="61"/>
      <c r="BI112" s="61"/>
      <c r="BJ112" s="61"/>
      <c r="BK112" s="61"/>
      <c r="BL112" s="61"/>
      <c r="BN112" s="61" t="str">
        <f aca="false">IF(BS111="Style 1",BN176,IF(BS111="Style 2",BN177))</f>
        <v>Party Wall Matters - 54 The Chase, London, SW4 0NH &amp; </v>
      </c>
      <c r="BO112" s="61"/>
      <c r="BP112" s="61"/>
      <c r="BQ112" s="61"/>
      <c r="BR112" s="61"/>
      <c r="BS112" s="61"/>
      <c r="BT112" s="61"/>
      <c r="BV112" s="61" t="str">
        <f aca="false">IF(CA111="Style 1",BV176,IF(CA111="Style 2",BV177))</f>
        <v>Party Wall Matters - 54 The Chase, London, SW4 0NH &amp; </v>
      </c>
      <c r="BW112" s="61"/>
      <c r="BX112" s="61"/>
      <c r="BY112" s="61"/>
      <c r="BZ112" s="61"/>
      <c r="CA112" s="61"/>
      <c r="CB112" s="61"/>
      <c r="CD112" s="61" t="str">
        <f aca="false">IF(CI111="Style 1",CD176,IF(CI111="Style 2",CD177))</f>
        <v>Party Wall Matters - 54 The Chase, London, SW4 0NH &amp; </v>
      </c>
      <c r="CE112" s="61"/>
      <c r="CF112" s="61"/>
      <c r="CG112" s="61"/>
      <c r="CH112" s="61"/>
      <c r="CI112" s="61"/>
      <c r="CJ112" s="61"/>
      <c r="CL112" s="61" t="str">
        <f aca="false">IF(CQ111="Style 1",CL176,IF(CQ111="Style 2",CL177))</f>
        <v>Party Wall Matters - 54 The Chase, London, SW4 0NH &amp; </v>
      </c>
      <c r="CM112" s="61"/>
      <c r="CN112" s="61"/>
      <c r="CO112" s="61"/>
      <c r="CP112" s="61"/>
      <c r="CQ112" s="61"/>
      <c r="CR112" s="61"/>
      <c r="CT112" s="61" t="str">
        <f aca="false">IF(CY111="Style 1",CT176,IF(CY111="Style 2",CT177))</f>
        <v>Party Wall Matters - 54 The Chase, London, SW4 0NH &amp; </v>
      </c>
      <c r="CU112" s="61"/>
      <c r="CV112" s="61"/>
      <c r="CW112" s="61"/>
      <c r="CX112" s="61"/>
      <c r="CY112" s="61"/>
      <c r="CZ112" s="61"/>
      <c r="DB112" s="61" t="str">
        <f aca="false">IF(DG111="Style 1",DB176,IF(DG111="Style 2",DB177))</f>
        <v>Party Wall Matters - 54 The Chase, London, SW4 0NH &amp; </v>
      </c>
      <c r="DC112" s="61"/>
      <c r="DD112" s="61"/>
      <c r="DE112" s="61"/>
      <c r="DF112" s="61"/>
      <c r="DG112" s="61"/>
      <c r="DH112" s="61"/>
      <c r="DJ112" s="61" t="str">
        <f aca="false">IF(DO111="Style 1",DJ176,IF(DO111="Style 2",DJ177))</f>
        <v>Party Wall Matters - 54 The Chase, London, SW4 0NH &amp; </v>
      </c>
      <c r="DK112" s="61"/>
      <c r="DL112" s="61"/>
      <c r="DM112" s="61"/>
      <c r="DN112" s="61"/>
      <c r="DO112" s="61"/>
      <c r="DP112" s="61"/>
      <c r="DR112" s="61" t="str">
        <f aca="false">IF(DW111="Style 1",DR176,IF(DW111="Style 2",DR177))</f>
        <v>Party Wall Matters - 54 The Chase, London, SW4 0NH &amp; </v>
      </c>
      <c r="DS112" s="61"/>
      <c r="DT112" s="61"/>
      <c r="DU112" s="61"/>
      <c r="DV112" s="61"/>
      <c r="DW112" s="61"/>
      <c r="DX112" s="61"/>
      <c r="DZ112" s="61" t="str">
        <f aca="false">IF(EE111="Style 1",DZ176,IF(EE111="Style 2",DZ177))</f>
        <v>Party Wall Matters - 54 The Chase, London, SW4 0NH &amp; </v>
      </c>
      <c r="EA112" s="61"/>
      <c r="EB112" s="61"/>
      <c r="EC112" s="61"/>
      <c r="ED112" s="61"/>
      <c r="EE112" s="61"/>
      <c r="EF112" s="61"/>
      <c r="EH112" s="61" t="str">
        <f aca="false">IF(EM111="Style 1",EH176,IF(EM111="Style 2",EH177))</f>
        <v>Party Wall Matters - 54 The Chase, London, SW4 0NH &amp; </v>
      </c>
      <c r="EI112" s="61"/>
      <c r="EJ112" s="61"/>
      <c r="EK112" s="61"/>
      <c r="EL112" s="61"/>
      <c r="EM112" s="61"/>
      <c r="EN112" s="61"/>
      <c r="EP112" s="61" t="str">
        <f aca="false">IF(EU111="Style 1",EP176,IF(EU111="Style 2",EP177))</f>
        <v>Party Wall Matters - 54 The Chase, London, SW4 0NH &amp; </v>
      </c>
      <c r="EQ112" s="61"/>
      <c r="ER112" s="61"/>
      <c r="ES112" s="61"/>
      <c r="ET112" s="61"/>
      <c r="EU112" s="61"/>
      <c r="EV112" s="61"/>
      <c r="EX112" s="61" t="str">
        <f aca="false">IF(FC111="Style 1",EX176,IF(FC111="Style 2",EX177))</f>
        <v>Party Wall Matters - 54 The Chase, London, SW4 0NH &amp; </v>
      </c>
      <c r="EY112" s="61"/>
      <c r="EZ112" s="61"/>
      <c r="FA112" s="61"/>
      <c r="FB112" s="61"/>
      <c r="FC112" s="61"/>
      <c r="FD112" s="61"/>
    </row>
    <row r="114" customFormat="false" ht="15.75" hidden="false" customHeight="false" outlineLevel="0" collapsed="false">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row>
    <row r="115" customFormat="false" ht="16.5" hidden="false" customHeight="false" outlineLevel="0" collapsed="false">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4"/>
      <c r="AP115" s="63"/>
      <c r="AQ115" s="63"/>
      <c r="AR115" s="63"/>
      <c r="AS115" s="63"/>
      <c r="AT115" s="63"/>
      <c r="AU115" s="63"/>
      <c r="AV115" s="63"/>
      <c r="AW115" s="63"/>
      <c r="AX115" s="63"/>
      <c r="AY115" s="6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63"/>
      <c r="EA115" s="63"/>
      <c r="EB115" s="63"/>
      <c r="EC115" s="63"/>
      <c r="ED115" s="63"/>
      <c r="EE115" s="63"/>
      <c r="EF115" s="63"/>
      <c r="EG115" s="63"/>
      <c r="EH115" s="63"/>
      <c r="EI115" s="63"/>
      <c r="EJ115" s="63"/>
      <c r="EK115" s="63"/>
      <c r="EL115" s="63"/>
      <c r="EM115" s="63"/>
      <c r="EN115" s="63"/>
      <c r="EO115" s="63"/>
      <c r="EP115" s="63"/>
      <c r="EQ115" s="63"/>
      <c r="ER115" s="63"/>
      <c r="ES115" s="63"/>
      <c r="ET115" s="63"/>
      <c r="EU115" s="63"/>
      <c r="EV115" s="63"/>
      <c r="EW115" s="63"/>
      <c r="EX115" s="63"/>
      <c r="EY115" s="63"/>
      <c r="EZ115" s="63"/>
      <c r="FA115" s="63"/>
      <c r="FB115" s="63"/>
      <c r="FC115" s="63"/>
      <c r="FD115" s="63"/>
      <c r="FE115" s="63"/>
    </row>
    <row r="116" customFormat="false" ht="15.75" hidden="false" customHeight="false" outlineLevel="0" collapsed="false">
      <c r="A116" s="63"/>
      <c r="B116" s="48" t="s">
        <v>149</v>
      </c>
      <c r="C116" s="48"/>
      <c r="D116" s="48"/>
      <c r="E116" s="48"/>
      <c r="F116" s="48"/>
      <c r="G116" s="48"/>
      <c r="H116" s="48"/>
      <c r="I116" s="63"/>
      <c r="J116" s="48" t="s">
        <v>149</v>
      </c>
      <c r="K116" s="48"/>
      <c r="L116" s="48"/>
      <c r="M116" s="48"/>
      <c r="N116" s="48"/>
      <c r="O116" s="48"/>
      <c r="P116" s="48"/>
      <c r="Q116" s="63"/>
      <c r="R116" s="48" t="s">
        <v>149</v>
      </c>
      <c r="S116" s="48"/>
      <c r="T116" s="48"/>
      <c r="U116" s="48"/>
      <c r="V116" s="48"/>
      <c r="W116" s="48"/>
      <c r="X116" s="48"/>
      <c r="Y116" s="63"/>
      <c r="Z116" s="48" t="s">
        <v>149</v>
      </c>
      <c r="AA116" s="48"/>
      <c r="AB116" s="48"/>
      <c r="AC116" s="48"/>
      <c r="AD116" s="48"/>
      <c r="AE116" s="48"/>
      <c r="AF116" s="48"/>
      <c r="AG116" s="63"/>
      <c r="AH116" s="48" t="s">
        <v>149</v>
      </c>
      <c r="AI116" s="48"/>
      <c r="AJ116" s="48"/>
      <c r="AK116" s="48"/>
      <c r="AL116" s="48"/>
      <c r="AM116" s="48"/>
      <c r="AN116" s="48"/>
      <c r="AO116" s="65"/>
      <c r="AP116" s="48" t="s">
        <v>149</v>
      </c>
      <c r="AQ116" s="48"/>
      <c r="AR116" s="48"/>
      <c r="AS116" s="48"/>
      <c r="AT116" s="48"/>
      <c r="AU116" s="48"/>
      <c r="AV116" s="48"/>
      <c r="AW116" s="63"/>
      <c r="AX116" s="48" t="s">
        <v>149</v>
      </c>
      <c r="AY116" s="48"/>
      <c r="AZ116" s="48"/>
      <c r="BA116" s="48"/>
      <c r="BB116" s="48"/>
      <c r="BC116" s="48"/>
      <c r="BD116" s="48"/>
      <c r="BE116" s="63"/>
      <c r="BF116" s="48" t="s">
        <v>149</v>
      </c>
      <c r="BG116" s="48"/>
      <c r="BH116" s="48"/>
      <c r="BI116" s="48"/>
      <c r="BJ116" s="48"/>
      <c r="BK116" s="48"/>
      <c r="BL116" s="48"/>
      <c r="BM116" s="63"/>
      <c r="BN116" s="48" t="s">
        <v>149</v>
      </c>
      <c r="BO116" s="48"/>
      <c r="BP116" s="48"/>
      <c r="BQ116" s="48"/>
      <c r="BR116" s="48"/>
      <c r="BS116" s="48"/>
      <c r="BT116" s="48"/>
      <c r="BU116" s="63"/>
      <c r="BV116" s="48" t="s">
        <v>149</v>
      </c>
      <c r="BW116" s="48"/>
      <c r="BX116" s="48"/>
      <c r="BY116" s="48"/>
      <c r="BZ116" s="48"/>
      <c r="CA116" s="48"/>
      <c r="CB116" s="48"/>
      <c r="CC116" s="63"/>
      <c r="CD116" s="48" t="s">
        <v>149</v>
      </c>
      <c r="CE116" s="48"/>
      <c r="CF116" s="48"/>
      <c r="CG116" s="48"/>
      <c r="CH116" s="48"/>
      <c r="CI116" s="48"/>
      <c r="CJ116" s="48"/>
      <c r="CK116" s="63"/>
      <c r="CL116" s="48" t="s">
        <v>149</v>
      </c>
      <c r="CM116" s="48"/>
      <c r="CN116" s="48"/>
      <c r="CO116" s="48"/>
      <c r="CP116" s="48"/>
      <c r="CQ116" s="48"/>
      <c r="CR116" s="48"/>
      <c r="CS116" s="63"/>
      <c r="CT116" s="48" t="s">
        <v>149</v>
      </c>
      <c r="CU116" s="48"/>
      <c r="CV116" s="48"/>
      <c r="CW116" s="48"/>
      <c r="CX116" s="48"/>
      <c r="CY116" s="48"/>
      <c r="CZ116" s="48"/>
      <c r="DA116" s="63"/>
      <c r="DB116" s="48" t="s">
        <v>149</v>
      </c>
      <c r="DC116" s="48"/>
      <c r="DD116" s="48"/>
      <c r="DE116" s="48"/>
      <c r="DF116" s="48"/>
      <c r="DG116" s="48"/>
      <c r="DH116" s="48"/>
      <c r="DI116" s="63"/>
      <c r="DJ116" s="48" t="s">
        <v>149</v>
      </c>
      <c r="DK116" s="48"/>
      <c r="DL116" s="48"/>
      <c r="DM116" s="48"/>
      <c r="DN116" s="48"/>
      <c r="DO116" s="48"/>
      <c r="DP116" s="48"/>
      <c r="DQ116" s="63"/>
      <c r="DR116" s="48" t="s">
        <v>149</v>
      </c>
      <c r="DS116" s="48"/>
      <c r="DT116" s="48"/>
      <c r="DU116" s="48"/>
      <c r="DV116" s="48"/>
      <c r="DW116" s="48"/>
      <c r="DX116" s="48"/>
      <c r="DY116" s="63"/>
      <c r="DZ116" s="48" t="s">
        <v>149</v>
      </c>
      <c r="EA116" s="48"/>
      <c r="EB116" s="48"/>
      <c r="EC116" s="48"/>
      <c r="ED116" s="48"/>
      <c r="EE116" s="48"/>
      <c r="EF116" s="48"/>
      <c r="EG116" s="63"/>
      <c r="EH116" s="48" t="s">
        <v>149</v>
      </c>
      <c r="EI116" s="48"/>
      <c r="EJ116" s="48"/>
      <c r="EK116" s="48"/>
      <c r="EL116" s="48"/>
      <c r="EM116" s="48"/>
      <c r="EN116" s="48"/>
      <c r="EO116" s="63"/>
      <c r="EP116" s="48" t="s">
        <v>149</v>
      </c>
      <c r="EQ116" s="48"/>
      <c r="ER116" s="48"/>
      <c r="ES116" s="48"/>
      <c r="ET116" s="48"/>
      <c r="EU116" s="48"/>
      <c r="EV116" s="48"/>
      <c r="EW116" s="63"/>
      <c r="EX116" s="48" t="s">
        <v>149</v>
      </c>
      <c r="EY116" s="48"/>
      <c r="EZ116" s="48"/>
      <c r="FA116" s="48"/>
      <c r="FB116" s="48"/>
      <c r="FC116" s="48"/>
      <c r="FD116" s="48"/>
      <c r="FE116" s="63"/>
    </row>
    <row r="117" customFormat="false" ht="15.75" hidden="false" customHeight="false" outlineLevel="0" collapsed="false">
      <c r="A117" s="63"/>
      <c r="B117" s="48" t="str">
        <f aca="false">$B$163</f>
        <v>Construction of a wall on the line of junction, placed wholly on the Building Owners' own land.</v>
      </c>
      <c r="C117" s="48"/>
      <c r="D117" s="48"/>
      <c r="E117" s="48"/>
      <c r="F117" s="48"/>
      <c r="G117" s="48"/>
      <c r="H117" s="48"/>
      <c r="I117" s="63"/>
      <c r="J117" s="48" t="str">
        <f aca="false">$J$163</f>
        <v>Construction of a wall on the line of junction, placed wholly on our own land.</v>
      </c>
      <c r="K117" s="48"/>
      <c r="L117" s="48"/>
      <c r="M117" s="48"/>
      <c r="N117" s="48"/>
      <c r="O117" s="48"/>
      <c r="P117" s="48"/>
      <c r="Q117" s="63"/>
      <c r="R117" s="48" t="str">
        <f aca="false">$R$163</f>
        <v>Construction of a wall on the line of junction, placed wholly on our own land.</v>
      </c>
      <c r="S117" s="48"/>
      <c r="T117" s="48"/>
      <c r="U117" s="48"/>
      <c r="V117" s="48"/>
      <c r="W117" s="48"/>
      <c r="X117" s="48"/>
      <c r="Y117" s="63"/>
      <c r="Z117" s="48" t="str">
        <f aca="false">$Z$163</f>
        <v>Construction of a wall on the line of junction, placed wholly on our own land.</v>
      </c>
      <c r="AA117" s="48"/>
      <c r="AB117" s="48"/>
      <c r="AC117" s="48"/>
      <c r="AD117" s="48"/>
      <c r="AE117" s="48"/>
      <c r="AF117" s="48"/>
      <c r="AG117" s="63"/>
      <c r="AH117" s="48" t="str">
        <f aca="false">$AH$163</f>
        <v>Construction of a wall on the line of junction, placed wholly on our own land.</v>
      </c>
      <c r="AI117" s="48"/>
      <c r="AJ117" s="48"/>
      <c r="AK117" s="48"/>
      <c r="AL117" s="48"/>
      <c r="AM117" s="48"/>
      <c r="AN117" s="48"/>
      <c r="AO117" s="65"/>
      <c r="AP117" s="48" t="str">
        <f aca="false">$R$163</f>
        <v>Construction of a wall on the line of junction, placed wholly on our own land.</v>
      </c>
      <c r="AQ117" s="48"/>
      <c r="AR117" s="48"/>
      <c r="AS117" s="48"/>
      <c r="AT117" s="48"/>
      <c r="AU117" s="48"/>
      <c r="AV117" s="48"/>
      <c r="AW117" s="63"/>
      <c r="AX117" s="48" t="str">
        <f aca="false">$R$163</f>
        <v>Construction of a wall on the line of junction, placed wholly on our own land.</v>
      </c>
      <c r="AY117" s="48"/>
      <c r="AZ117" s="48"/>
      <c r="BA117" s="48"/>
      <c r="BB117" s="48"/>
      <c r="BC117" s="48"/>
      <c r="BD117" s="48"/>
      <c r="BE117" s="63"/>
      <c r="BF117" s="48" t="str">
        <f aca="false">$R$163</f>
        <v>Construction of a wall on the line of junction, placed wholly on our own land.</v>
      </c>
      <c r="BG117" s="48"/>
      <c r="BH117" s="48"/>
      <c r="BI117" s="48"/>
      <c r="BJ117" s="48"/>
      <c r="BK117" s="48"/>
      <c r="BL117" s="48"/>
      <c r="BM117" s="63"/>
      <c r="BN117" s="48" t="str">
        <f aca="false">$R$163</f>
        <v>Construction of a wall on the line of junction, placed wholly on our own land.</v>
      </c>
      <c r="BO117" s="48"/>
      <c r="BP117" s="48"/>
      <c r="BQ117" s="48"/>
      <c r="BR117" s="48"/>
      <c r="BS117" s="48"/>
      <c r="BT117" s="48"/>
      <c r="BU117" s="63"/>
      <c r="BV117" s="48" t="str">
        <f aca="false">$R$163</f>
        <v>Construction of a wall on the line of junction, placed wholly on our own land.</v>
      </c>
      <c r="BW117" s="48"/>
      <c r="BX117" s="48"/>
      <c r="BY117" s="48"/>
      <c r="BZ117" s="48"/>
      <c r="CA117" s="48"/>
      <c r="CB117" s="48"/>
      <c r="CC117" s="63"/>
      <c r="CD117" s="48" t="str">
        <f aca="false">$R$163</f>
        <v>Construction of a wall on the line of junction, placed wholly on our own land.</v>
      </c>
      <c r="CE117" s="48"/>
      <c r="CF117" s="48"/>
      <c r="CG117" s="48"/>
      <c r="CH117" s="48"/>
      <c r="CI117" s="48"/>
      <c r="CJ117" s="48"/>
      <c r="CK117" s="63"/>
      <c r="CL117" s="48" t="str">
        <f aca="false">$R$163</f>
        <v>Construction of a wall on the line of junction, placed wholly on our own land.</v>
      </c>
      <c r="CM117" s="48"/>
      <c r="CN117" s="48"/>
      <c r="CO117" s="48"/>
      <c r="CP117" s="48"/>
      <c r="CQ117" s="48"/>
      <c r="CR117" s="48"/>
      <c r="CS117" s="63"/>
      <c r="CT117" s="48" t="str">
        <f aca="false">$R$163</f>
        <v>Construction of a wall on the line of junction, placed wholly on our own land.</v>
      </c>
      <c r="CU117" s="48"/>
      <c r="CV117" s="48"/>
      <c r="CW117" s="48"/>
      <c r="CX117" s="48"/>
      <c r="CY117" s="48"/>
      <c r="CZ117" s="48"/>
      <c r="DA117" s="63"/>
      <c r="DB117" s="48" t="str">
        <f aca="false">$R$163</f>
        <v>Construction of a wall on the line of junction, placed wholly on our own land.</v>
      </c>
      <c r="DC117" s="48"/>
      <c r="DD117" s="48"/>
      <c r="DE117" s="48"/>
      <c r="DF117" s="48"/>
      <c r="DG117" s="48"/>
      <c r="DH117" s="48"/>
      <c r="DI117" s="63"/>
      <c r="DJ117" s="48" t="str">
        <f aca="false">$R$163</f>
        <v>Construction of a wall on the line of junction, placed wholly on our own land.</v>
      </c>
      <c r="DK117" s="48"/>
      <c r="DL117" s="48"/>
      <c r="DM117" s="48"/>
      <c r="DN117" s="48"/>
      <c r="DO117" s="48"/>
      <c r="DP117" s="48"/>
      <c r="DQ117" s="63"/>
      <c r="DR117" s="48" t="str">
        <f aca="false">$R$163</f>
        <v>Construction of a wall on the line of junction, placed wholly on our own land.</v>
      </c>
      <c r="DS117" s="48"/>
      <c r="DT117" s="48"/>
      <c r="DU117" s="48"/>
      <c r="DV117" s="48"/>
      <c r="DW117" s="48"/>
      <c r="DX117" s="48"/>
      <c r="DY117" s="63"/>
      <c r="DZ117" s="48" t="str">
        <f aca="false">$R$163</f>
        <v>Construction of a wall on the line of junction, placed wholly on our own land.</v>
      </c>
      <c r="EA117" s="48"/>
      <c r="EB117" s="48"/>
      <c r="EC117" s="48"/>
      <c r="ED117" s="48"/>
      <c r="EE117" s="48"/>
      <c r="EF117" s="48"/>
      <c r="EG117" s="63"/>
      <c r="EH117" s="48" t="str">
        <f aca="false">$R$163</f>
        <v>Construction of a wall on the line of junction, placed wholly on our own land.</v>
      </c>
      <c r="EI117" s="48"/>
      <c r="EJ117" s="48"/>
      <c r="EK117" s="48"/>
      <c r="EL117" s="48"/>
      <c r="EM117" s="48"/>
      <c r="EN117" s="48"/>
      <c r="EO117" s="63"/>
      <c r="EP117" s="48" t="str">
        <f aca="false">$R$163</f>
        <v>Construction of a wall on the line of junction, placed wholly on our own land.</v>
      </c>
      <c r="EQ117" s="48"/>
      <c r="ER117" s="48"/>
      <c r="ES117" s="48"/>
      <c r="ET117" s="48"/>
      <c r="EU117" s="48"/>
      <c r="EV117" s="48"/>
      <c r="EW117" s="63"/>
      <c r="EX117" s="48" t="str">
        <f aca="false">$R$163</f>
        <v>Construction of a wall on the line of junction, placed wholly on our own land.</v>
      </c>
      <c r="EY117" s="48"/>
      <c r="EZ117" s="48"/>
      <c r="FA117" s="48"/>
      <c r="FB117" s="48"/>
      <c r="FC117" s="48"/>
      <c r="FD117" s="48"/>
      <c r="FE117" s="63"/>
    </row>
    <row r="118" customFormat="false" ht="15" hidden="false" customHeight="false" outlineLevel="0" collapsed="false">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5"/>
      <c r="AP118" s="63"/>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63"/>
      <c r="EA118" s="63"/>
      <c r="EB118" s="63"/>
      <c r="EC118" s="63"/>
      <c r="ED118" s="63"/>
      <c r="EE118" s="63"/>
      <c r="EF118" s="63"/>
      <c r="EG118" s="63"/>
      <c r="EH118" s="63"/>
      <c r="EI118" s="63"/>
      <c r="EJ118" s="63"/>
      <c r="EK118" s="63"/>
      <c r="EL118" s="63"/>
      <c r="EM118" s="63"/>
      <c r="EN118" s="63"/>
      <c r="EO118" s="63"/>
      <c r="EP118" s="63"/>
      <c r="EQ118" s="63"/>
      <c r="ER118" s="63"/>
      <c r="ES118" s="63"/>
      <c r="ET118" s="63"/>
      <c r="EU118" s="63"/>
      <c r="EV118" s="63"/>
      <c r="EW118" s="63"/>
      <c r="EX118" s="63"/>
      <c r="EY118" s="63"/>
      <c r="EZ118" s="63"/>
      <c r="FA118" s="63"/>
      <c r="FB118" s="63"/>
      <c r="FC118" s="63"/>
      <c r="FD118" s="63"/>
      <c r="FE118" s="63"/>
    </row>
    <row r="119" customFormat="false" ht="15.75" hidden="false" customHeight="false" outlineLevel="0" collapsed="false">
      <c r="A119" s="63"/>
      <c r="B119" s="66"/>
      <c r="C119" s="66"/>
      <c r="D119" s="66"/>
      <c r="E119" s="66"/>
      <c r="F119" s="66"/>
      <c r="G119" s="66"/>
      <c r="H119" s="66"/>
      <c r="I119" s="63"/>
      <c r="J119" s="66"/>
      <c r="K119" s="66"/>
      <c r="L119" s="66"/>
      <c r="M119" s="66"/>
      <c r="N119" s="66"/>
      <c r="O119" s="66"/>
      <c r="P119" s="66"/>
      <c r="Q119" s="63"/>
      <c r="R119" s="66"/>
      <c r="S119" s="66"/>
      <c r="T119" s="66"/>
      <c r="U119" s="66"/>
      <c r="V119" s="66"/>
      <c r="W119" s="66"/>
      <c r="X119" s="66"/>
      <c r="Y119" s="63"/>
      <c r="Z119" s="66"/>
      <c r="AA119" s="66"/>
      <c r="AB119" s="66"/>
      <c r="AC119" s="66"/>
      <c r="AD119" s="66"/>
      <c r="AE119" s="66"/>
      <c r="AF119" s="66"/>
      <c r="AG119" s="63"/>
      <c r="AH119" s="66"/>
      <c r="AI119" s="66"/>
      <c r="AJ119" s="66"/>
      <c r="AK119" s="66"/>
      <c r="AL119" s="66"/>
      <c r="AM119" s="66"/>
      <c r="AN119" s="66"/>
      <c r="AO119" s="65"/>
      <c r="AP119" s="66"/>
      <c r="AQ119" s="66"/>
      <c r="AR119" s="66"/>
      <c r="AS119" s="66"/>
      <c r="AT119" s="66"/>
      <c r="AU119" s="66"/>
      <c r="AV119" s="66"/>
      <c r="AW119" s="63"/>
      <c r="AX119" s="66"/>
      <c r="AY119" s="66"/>
      <c r="AZ119" s="66"/>
      <c r="BA119" s="66"/>
      <c r="BB119" s="66"/>
      <c r="BC119" s="66"/>
      <c r="BD119" s="66"/>
      <c r="BE119" s="63"/>
      <c r="BF119" s="66"/>
      <c r="BG119" s="66"/>
      <c r="BH119" s="66"/>
      <c r="BI119" s="66"/>
      <c r="BJ119" s="66"/>
      <c r="BK119" s="66"/>
      <c r="BL119" s="66"/>
      <c r="BM119" s="63"/>
      <c r="BN119" s="66"/>
      <c r="BO119" s="66"/>
      <c r="BP119" s="66"/>
      <c r="BQ119" s="66"/>
      <c r="BR119" s="66"/>
      <c r="BS119" s="66"/>
      <c r="BT119" s="66"/>
      <c r="BU119" s="63"/>
      <c r="BV119" s="66"/>
      <c r="BW119" s="66"/>
      <c r="BX119" s="66"/>
      <c r="BY119" s="66"/>
      <c r="BZ119" s="66"/>
      <c r="CA119" s="66"/>
      <c r="CB119" s="66"/>
      <c r="CC119" s="63"/>
      <c r="CD119" s="66"/>
      <c r="CE119" s="66"/>
      <c r="CF119" s="66"/>
      <c r="CG119" s="66"/>
      <c r="CH119" s="66"/>
      <c r="CI119" s="66"/>
      <c r="CJ119" s="66"/>
      <c r="CK119" s="63"/>
      <c r="CL119" s="66"/>
      <c r="CM119" s="66"/>
      <c r="CN119" s="66"/>
      <c r="CO119" s="66"/>
      <c r="CP119" s="66"/>
      <c r="CQ119" s="66"/>
      <c r="CR119" s="66"/>
      <c r="CS119" s="63"/>
      <c r="CT119" s="66"/>
      <c r="CU119" s="66"/>
      <c r="CV119" s="66"/>
      <c r="CW119" s="66"/>
      <c r="CX119" s="66"/>
      <c r="CY119" s="66"/>
      <c r="CZ119" s="66"/>
      <c r="DA119" s="63"/>
      <c r="DB119" s="66"/>
      <c r="DC119" s="66"/>
      <c r="DD119" s="66"/>
      <c r="DE119" s="66"/>
      <c r="DF119" s="66"/>
      <c r="DG119" s="66"/>
      <c r="DH119" s="66"/>
      <c r="DI119" s="63"/>
      <c r="DJ119" s="66"/>
      <c r="DK119" s="66"/>
      <c r="DL119" s="66"/>
      <c r="DM119" s="66"/>
      <c r="DN119" s="66"/>
      <c r="DO119" s="66"/>
      <c r="DP119" s="66"/>
      <c r="DQ119" s="63"/>
      <c r="DR119" s="66"/>
      <c r="DS119" s="66"/>
      <c r="DT119" s="66"/>
      <c r="DU119" s="66"/>
      <c r="DV119" s="66"/>
      <c r="DW119" s="66"/>
      <c r="DX119" s="66"/>
      <c r="DY119" s="63"/>
      <c r="DZ119" s="66"/>
      <c r="EA119" s="66"/>
      <c r="EB119" s="66"/>
      <c r="EC119" s="66"/>
      <c r="ED119" s="66"/>
      <c r="EE119" s="66"/>
      <c r="EF119" s="66"/>
      <c r="EG119" s="63"/>
      <c r="EH119" s="66"/>
      <c r="EI119" s="66"/>
      <c r="EJ119" s="66"/>
      <c r="EK119" s="66"/>
      <c r="EL119" s="66"/>
      <c r="EM119" s="66"/>
      <c r="EN119" s="66"/>
      <c r="EO119" s="63"/>
      <c r="EP119" s="66"/>
      <c r="EQ119" s="66"/>
      <c r="ER119" s="66"/>
      <c r="ES119" s="66"/>
      <c r="ET119" s="66"/>
      <c r="EU119" s="66"/>
      <c r="EV119" s="66"/>
      <c r="EW119" s="63"/>
      <c r="EX119" s="66"/>
      <c r="EY119" s="66"/>
      <c r="EZ119" s="66"/>
      <c r="FA119" s="66"/>
      <c r="FB119" s="66"/>
      <c r="FC119" s="66"/>
      <c r="FD119" s="66"/>
      <c r="FE119" s="63"/>
    </row>
    <row r="120" customFormat="false" ht="15.75" hidden="false" customHeight="false" outlineLevel="0" collapsed="false">
      <c r="A120" s="63"/>
      <c r="B120" s="48" t="s">
        <v>150</v>
      </c>
      <c r="C120" s="48"/>
      <c r="D120" s="48"/>
      <c r="E120" s="48"/>
      <c r="F120" s="48"/>
      <c r="G120" s="48"/>
      <c r="H120" s="48"/>
      <c r="I120" s="63"/>
      <c r="J120" s="48" t="s">
        <v>151</v>
      </c>
      <c r="K120" s="48"/>
      <c r="L120" s="48"/>
      <c r="M120" s="48"/>
      <c r="N120" s="48"/>
      <c r="O120" s="48"/>
      <c r="P120" s="48"/>
      <c r="Q120" s="63"/>
      <c r="R120" s="48"/>
      <c r="S120" s="48"/>
      <c r="T120" s="48"/>
      <c r="U120" s="48"/>
      <c r="V120" s="48"/>
      <c r="W120" s="48"/>
      <c r="X120" s="48"/>
      <c r="Y120" s="63"/>
      <c r="Z120" s="48"/>
      <c r="AA120" s="48"/>
      <c r="AB120" s="48"/>
      <c r="AC120" s="48"/>
      <c r="AD120" s="48"/>
      <c r="AE120" s="48"/>
      <c r="AF120" s="48"/>
      <c r="AG120" s="63"/>
      <c r="AH120" s="48"/>
      <c r="AI120" s="48"/>
      <c r="AJ120" s="48"/>
      <c r="AK120" s="48"/>
      <c r="AL120" s="48"/>
      <c r="AM120" s="48"/>
      <c r="AN120" s="48"/>
      <c r="AO120" s="65"/>
      <c r="AP120" s="48"/>
      <c r="AQ120" s="48"/>
      <c r="AR120" s="48"/>
      <c r="AS120" s="48"/>
      <c r="AT120" s="48"/>
      <c r="AU120" s="48"/>
      <c r="AV120" s="48"/>
      <c r="AW120" s="63"/>
      <c r="AX120" s="48"/>
      <c r="AY120" s="48"/>
      <c r="AZ120" s="48"/>
      <c r="BA120" s="48"/>
      <c r="BB120" s="48"/>
      <c r="BC120" s="48"/>
      <c r="BD120" s="48"/>
      <c r="BE120" s="63"/>
      <c r="BF120" s="48"/>
      <c r="BG120" s="48"/>
      <c r="BH120" s="48"/>
      <c r="BI120" s="48"/>
      <c r="BJ120" s="48"/>
      <c r="BK120" s="48"/>
      <c r="BL120" s="48"/>
      <c r="BM120" s="63"/>
      <c r="BN120" s="48"/>
      <c r="BO120" s="48"/>
      <c r="BP120" s="48"/>
      <c r="BQ120" s="48"/>
      <c r="BR120" s="48"/>
      <c r="BS120" s="48"/>
      <c r="BT120" s="48"/>
      <c r="BU120" s="63"/>
      <c r="BV120" s="48"/>
      <c r="BW120" s="48"/>
      <c r="BX120" s="48"/>
      <c r="BY120" s="48"/>
      <c r="BZ120" s="48"/>
      <c r="CA120" s="48"/>
      <c r="CB120" s="48"/>
      <c r="CC120" s="63"/>
      <c r="CD120" s="48"/>
      <c r="CE120" s="48"/>
      <c r="CF120" s="48"/>
      <c r="CG120" s="48"/>
      <c r="CH120" s="48"/>
      <c r="CI120" s="48"/>
      <c r="CJ120" s="48"/>
      <c r="CK120" s="63"/>
      <c r="CL120" s="48"/>
      <c r="CM120" s="48"/>
      <c r="CN120" s="48"/>
      <c r="CO120" s="48"/>
      <c r="CP120" s="48"/>
      <c r="CQ120" s="48"/>
      <c r="CR120" s="48"/>
      <c r="CS120" s="63"/>
      <c r="CT120" s="48"/>
      <c r="CU120" s="48"/>
      <c r="CV120" s="48"/>
      <c r="CW120" s="48"/>
      <c r="CX120" s="48"/>
      <c r="CY120" s="48"/>
      <c r="CZ120" s="48"/>
      <c r="DA120" s="63"/>
      <c r="DB120" s="48"/>
      <c r="DC120" s="48"/>
      <c r="DD120" s="48"/>
      <c r="DE120" s="48"/>
      <c r="DF120" s="48"/>
      <c r="DG120" s="48"/>
      <c r="DH120" s="48"/>
      <c r="DI120" s="63"/>
      <c r="DJ120" s="48"/>
      <c r="DK120" s="48"/>
      <c r="DL120" s="48"/>
      <c r="DM120" s="48"/>
      <c r="DN120" s="48"/>
      <c r="DO120" s="48"/>
      <c r="DP120" s="48"/>
      <c r="DQ120" s="63"/>
      <c r="DR120" s="48"/>
      <c r="DS120" s="48"/>
      <c r="DT120" s="48"/>
      <c r="DU120" s="48"/>
      <c r="DV120" s="48"/>
      <c r="DW120" s="48"/>
      <c r="DX120" s="48"/>
      <c r="DY120" s="63"/>
      <c r="DZ120" s="48"/>
      <c r="EA120" s="48"/>
      <c r="EB120" s="48"/>
      <c r="EC120" s="48"/>
      <c r="ED120" s="48"/>
      <c r="EE120" s="48"/>
      <c r="EF120" s="48"/>
      <c r="EG120" s="63"/>
      <c r="EH120" s="48"/>
      <c r="EI120" s="48"/>
      <c r="EJ120" s="48"/>
      <c r="EK120" s="48"/>
      <c r="EL120" s="48"/>
      <c r="EM120" s="48"/>
      <c r="EN120" s="48"/>
      <c r="EO120" s="63"/>
      <c r="EP120" s="48"/>
      <c r="EQ120" s="48"/>
      <c r="ER120" s="48"/>
      <c r="ES120" s="48"/>
      <c r="ET120" s="48"/>
      <c r="EU120" s="48"/>
      <c r="EV120" s="48"/>
      <c r="EW120" s="63"/>
      <c r="EX120" s="48"/>
      <c r="EY120" s="48"/>
      <c r="EZ120" s="48"/>
      <c r="FA120" s="48"/>
      <c r="FB120" s="48"/>
      <c r="FC120" s="48"/>
      <c r="FD120" s="48"/>
      <c r="FE120" s="63"/>
    </row>
    <row r="121" customFormat="false" ht="15.75" hidden="false" customHeight="true" outlineLevel="0" collapsed="false">
      <c r="A121" s="63"/>
      <c r="B121" s="48" t="s">
        <v>130</v>
      </c>
      <c r="C121" s="48"/>
      <c r="D121" s="48"/>
      <c r="E121" s="48"/>
      <c r="F121" s="48"/>
      <c r="G121" s="48"/>
      <c r="H121" s="48"/>
      <c r="I121" s="63"/>
      <c r="J121" s="48" t="s">
        <v>152</v>
      </c>
      <c r="K121" s="48"/>
      <c r="L121" s="48"/>
      <c r="M121" s="48"/>
      <c r="N121" s="48"/>
      <c r="O121" s="48"/>
      <c r="P121" s="48"/>
      <c r="Q121" s="63"/>
      <c r="R121" s="48"/>
      <c r="S121" s="48"/>
      <c r="T121" s="48"/>
      <c r="U121" s="48"/>
      <c r="V121" s="48"/>
      <c r="W121" s="48"/>
      <c r="X121" s="48"/>
      <c r="Y121" s="63"/>
      <c r="Z121" s="48"/>
      <c r="AA121" s="48"/>
      <c r="AB121" s="48"/>
      <c r="AC121" s="48"/>
      <c r="AD121" s="48"/>
      <c r="AE121" s="48"/>
      <c r="AF121" s="48"/>
      <c r="AG121" s="63"/>
      <c r="AH121" s="48"/>
      <c r="AI121" s="48"/>
      <c r="AJ121" s="48"/>
      <c r="AK121" s="48"/>
      <c r="AL121" s="48"/>
      <c r="AM121" s="48"/>
      <c r="AN121" s="48"/>
      <c r="AO121" s="65"/>
      <c r="AP121" s="48"/>
      <c r="AQ121" s="48"/>
      <c r="AR121" s="48"/>
      <c r="AS121" s="48"/>
      <c r="AT121" s="48"/>
      <c r="AU121" s="48"/>
      <c r="AV121" s="48"/>
      <c r="AW121" s="63"/>
      <c r="AX121" s="48"/>
      <c r="AY121" s="48"/>
      <c r="AZ121" s="48"/>
      <c r="BA121" s="48"/>
      <c r="BB121" s="48"/>
      <c r="BC121" s="48"/>
      <c r="BD121" s="48"/>
      <c r="BE121" s="63"/>
      <c r="BF121" s="48"/>
      <c r="BG121" s="48"/>
      <c r="BH121" s="48"/>
      <c r="BI121" s="48"/>
      <c r="BJ121" s="48"/>
      <c r="BK121" s="48"/>
      <c r="BL121" s="48"/>
      <c r="BM121" s="63"/>
      <c r="BN121" s="48"/>
      <c r="BO121" s="48"/>
      <c r="BP121" s="48"/>
      <c r="BQ121" s="48"/>
      <c r="BR121" s="48"/>
      <c r="BS121" s="48"/>
      <c r="BT121" s="48"/>
      <c r="BU121" s="63"/>
      <c r="BV121" s="48"/>
      <c r="BW121" s="48"/>
      <c r="BX121" s="48"/>
      <c r="BY121" s="48"/>
      <c r="BZ121" s="48"/>
      <c r="CA121" s="48"/>
      <c r="CB121" s="48"/>
      <c r="CC121" s="63"/>
      <c r="CD121" s="48"/>
      <c r="CE121" s="48"/>
      <c r="CF121" s="48"/>
      <c r="CG121" s="48"/>
      <c r="CH121" s="48"/>
      <c r="CI121" s="48"/>
      <c r="CJ121" s="48"/>
      <c r="CK121" s="63"/>
      <c r="CL121" s="48"/>
      <c r="CM121" s="48"/>
      <c r="CN121" s="48"/>
      <c r="CO121" s="48"/>
      <c r="CP121" s="48"/>
      <c r="CQ121" s="48"/>
      <c r="CR121" s="48"/>
      <c r="CS121" s="63"/>
      <c r="CT121" s="48"/>
      <c r="CU121" s="48"/>
      <c r="CV121" s="48"/>
      <c r="CW121" s="48"/>
      <c r="CX121" s="48"/>
      <c r="CY121" s="48"/>
      <c r="CZ121" s="48"/>
      <c r="DA121" s="63"/>
      <c r="DB121" s="48"/>
      <c r="DC121" s="48"/>
      <c r="DD121" s="48"/>
      <c r="DE121" s="48"/>
      <c r="DF121" s="48"/>
      <c r="DG121" s="48"/>
      <c r="DH121" s="48"/>
      <c r="DI121" s="63"/>
      <c r="DJ121" s="48"/>
      <c r="DK121" s="48"/>
      <c r="DL121" s="48"/>
      <c r="DM121" s="48"/>
      <c r="DN121" s="48"/>
      <c r="DO121" s="48"/>
      <c r="DP121" s="48"/>
      <c r="DQ121" s="63"/>
      <c r="DR121" s="48"/>
      <c r="DS121" s="48"/>
      <c r="DT121" s="48"/>
      <c r="DU121" s="48"/>
      <c r="DV121" s="48"/>
      <c r="DW121" s="48"/>
      <c r="DX121" s="48"/>
      <c r="DY121" s="63"/>
      <c r="DZ121" s="48"/>
      <c r="EA121" s="48"/>
      <c r="EB121" s="48"/>
      <c r="EC121" s="48"/>
      <c r="ED121" s="48"/>
      <c r="EE121" s="48"/>
      <c r="EF121" s="48"/>
      <c r="EG121" s="63"/>
      <c r="EH121" s="48"/>
      <c r="EI121" s="48"/>
      <c r="EJ121" s="48"/>
      <c r="EK121" s="48"/>
      <c r="EL121" s="48"/>
      <c r="EM121" s="48"/>
      <c r="EN121" s="48"/>
      <c r="EO121" s="63"/>
      <c r="EP121" s="48"/>
      <c r="EQ121" s="48"/>
      <c r="ER121" s="48"/>
      <c r="ES121" s="48"/>
      <c r="ET121" s="48"/>
      <c r="EU121" s="48"/>
      <c r="EV121" s="48"/>
      <c r="EW121" s="63"/>
      <c r="EX121" s="48"/>
      <c r="EY121" s="48"/>
      <c r="EZ121" s="48"/>
      <c r="FA121" s="48"/>
      <c r="FB121" s="48"/>
      <c r="FC121" s="48"/>
      <c r="FD121" s="48"/>
      <c r="FE121" s="63"/>
    </row>
    <row r="122" customFormat="false" ht="15.75" hidden="false" customHeight="false" outlineLevel="0" collapsed="false">
      <c r="A122" s="63"/>
      <c r="B122" s="48" t="s">
        <v>131</v>
      </c>
      <c r="C122" s="48"/>
      <c r="D122" s="48"/>
      <c r="E122" s="48"/>
      <c r="F122" s="48"/>
      <c r="G122" s="48"/>
      <c r="H122" s="48"/>
      <c r="I122" s="63"/>
      <c r="J122" s="48" t="s">
        <v>153</v>
      </c>
      <c r="K122" s="48"/>
      <c r="L122" s="48"/>
      <c r="M122" s="48"/>
      <c r="N122" s="48"/>
      <c r="O122" s="48"/>
      <c r="P122" s="48"/>
      <c r="Q122" s="63"/>
      <c r="R122" s="48"/>
      <c r="S122" s="48"/>
      <c r="T122" s="48"/>
      <c r="U122" s="48"/>
      <c r="V122" s="48"/>
      <c r="W122" s="48"/>
      <c r="X122" s="48"/>
      <c r="Y122" s="63"/>
      <c r="Z122" s="48"/>
      <c r="AA122" s="48"/>
      <c r="AB122" s="48"/>
      <c r="AC122" s="48"/>
      <c r="AD122" s="48"/>
      <c r="AE122" s="48"/>
      <c r="AF122" s="48"/>
      <c r="AG122" s="63"/>
      <c r="AH122" s="48"/>
      <c r="AI122" s="48"/>
      <c r="AJ122" s="48"/>
      <c r="AK122" s="48"/>
      <c r="AL122" s="48"/>
      <c r="AM122" s="48"/>
      <c r="AN122" s="48"/>
      <c r="AO122" s="65"/>
      <c r="AP122" s="48"/>
      <c r="AQ122" s="48"/>
      <c r="AR122" s="48"/>
      <c r="AS122" s="48"/>
      <c r="AT122" s="48"/>
      <c r="AU122" s="48"/>
      <c r="AV122" s="48"/>
      <c r="AW122" s="63"/>
      <c r="AX122" s="48"/>
      <c r="AY122" s="48"/>
      <c r="AZ122" s="48"/>
      <c r="BA122" s="48"/>
      <c r="BB122" s="48"/>
      <c r="BC122" s="48"/>
      <c r="BD122" s="48"/>
      <c r="BE122" s="63"/>
      <c r="BF122" s="48"/>
      <c r="BG122" s="48"/>
      <c r="BH122" s="48"/>
      <c r="BI122" s="48"/>
      <c r="BJ122" s="48"/>
      <c r="BK122" s="48"/>
      <c r="BL122" s="48"/>
      <c r="BM122" s="63"/>
      <c r="BN122" s="48"/>
      <c r="BO122" s="48"/>
      <c r="BP122" s="48"/>
      <c r="BQ122" s="48"/>
      <c r="BR122" s="48"/>
      <c r="BS122" s="48"/>
      <c r="BT122" s="48"/>
      <c r="BU122" s="63"/>
      <c r="BV122" s="48"/>
      <c r="BW122" s="48"/>
      <c r="BX122" s="48"/>
      <c r="BY122" s="48"/>
      <c r="BZ122" s="48"/>
      <c r="CA122" s="48"/>
      <c r="CB122" s="48"/>
      <c r="CC122" s="63"/>
      <c r="CD122" s="48"/>
      <c r="CE122" s="48"/>
      <c r="CF122" s="48"/>
      <c r="CG122" s="48"/>
      <c r="CH122" s="48"/>
      <c r="CI122" s="48"/>
      <c r="CJ122" s="48"/>
      <c r="CK122" s="63"/>
      <c r="CL122" s="48"/>
      <c r="CM122" s="48"/>
      <c r="CN122" s="48"/>
      <c r="CO122" s="48"/>
      <c r="CP122" s="48"/>
      <c r="CQ122" s="48"/>
      <c r="CR122" s="48"/>
      <c r="CS122" s="63"/>
      <c r="CT122" s="48"/>
      <c r="CU122" s="48"/>
      <c r="CV122" s="48"/>
      <c r="CW122" s="48"/>
      <c r="CX122" s="48"/>
      <c r="CY122" s="48"/>
      <c r="CZ122" s="48"/>
      <c r="DA122" s="63"/>
      <c r="DB122" s="48"/>
      <c r="DC122" s="48"/>
      <c r="DD122" s="48"/>
      <c r="DE122" s="48"/>
      <c r="DF122" s="48"/>
      <c r="DG122" s="48"/>
      <c r="DH122" s="48"/>
      <c r="DI122" s="63"/>
      <c r="DJ122" s="48"/>
      <c r="DK122" s="48"/>
      <c r="DL122" s="48"/>
      <c r="DM122" s="48"/>
      <c r="DN122" s="48"/>
      <c r="DO122" s="48"/>
      <c r="DP122" s="48"/>
      <c r="DQ122" s="63"/>
      <c r="DR122" s="48"/>
      <c r="DS122" s="48"/>
      <c r="DT122" s="48"/>
      <c r="DU122" s="48"/>
      <c r="DV122" s="48"/>
      <c r="DW122" s="48"/>
      <c r="DX122" s="48"/>
      <c r="DY122" s="63"/>
      <c r="DZ122" s="48"/>
      <c r="EA122" s="48"/>
      <c r="EB122" s="48"/>
      <c r="EC122" s="48"/>
      <c r="ED122" s="48"/>
      <c r="EE122" s="48"/>
      <c r="EF122" s="48"/>
      <c r="EG122" s="63"/>
      <c r="EH122" s="48"/>
      <c r="EI122" s="48"/>
      <c r="EJ122" s="48"/>
      <c r="EK122" s="48"/>
      <c r="EL122" s="48"/>
      <c r="EM122" s="48"/>
      <c r="EN122" s="48"/>
      <c r="EO122" s="63"/>
      <c r="EP122" s="48"/>
      <c r="EQ122" s="48"/>
      <c r="ER122" s="48"/>
      <c r="ES122" s="48"/>
      <c r="ET122" s="48"/>
      <c r="EU122" s="48"/>
      <c r="EV122" s="48"/>
      <c r="EW122" s="63"/>
      <c r="EX122" s="48"/>
      <c r="EY122" s="48"/>
      <c r="EZ122" s="48"/>
      <c r="FA122" s="48"/>
      <c r="FB122" s="48"/>
      <c r="FC122" s="48"/>
      <c r="FD122" s="48"/>
      <c r="FE122" s="63"/>
    </row>
    <row r="123" customFormat="false" ht="15.75" hidden="false" customHeight="false" outlineLevel="0" collapsed="false">
      <c r="A123" s="63"/>
      <c r="B123" s="48" t="s">
        <v>154</v>
      </c>
      <c r="C123" s="48"/>
      <c r="D123" s="48"/>
      <c r="E123" s="48"/>
      <c r="F123" s="48"/>
      <c r="G123" s="48"/>
      <c r="H123" s="48"/>
      <c r="I123" s="63"/>
      <c r="J123" s="48" t="s">
        <v>155</v>
      </c>
      <c r="K123" s="48"/>
      <c r="L123" s="48"/>
      <c r="M123" s="48"/>
      <c r="N123" s="48"/>
      <c r="O123" s="48"/>
      <c r="P123" s="48"/>
      <c r="Q123" s="63"/>
      <c r="R123" s="48"/>
      <c r="S123" s="48"/>
      <c r="T123" s="48"/>
      <c r="U123" s="48"/>
      <c r="V123" s="48"/>
      <c r="W123" s="48"/>
      <c r="X123" s="48"/>
      <c r="Y123" s="63"/>
      <c r="Z123" s="48"/>
      <c r="AA123" s="48"/>
      <c r="AB123" s="48"/>
      <c r="AC123" s="48"/>
      <c r="AD123" s="48"/>
      <c r="AE123" s="48"/>
      <c r="AF123" s="48"/>
      <c r="AG123" s="63"/>
      <c r="AH123" s="48"/>
      <c r="AI123" s="48"/>
      <c r="AJ123" s="48"/>
      <c r="AK123" s="48"/>
      <c r="AL123" s="48"/>
      <c r="AM123" s="48"/>
      <c r="AN123" s="48"/>
      <c r="AO123" s="65"/>
      <c r="AP123" s="48"/>
      <c r="AQ123" s="48"/>
      <c r="AR123" s="48"/>
      <c r="AS123" s="48"/>
      <c r="AT123" s="48"/>
      <c r="AU123" s="48"/>
      <c r="AV123" s="48"/>
      <c r="AW123" s="63"/>
      <c r="AX123" s="48"/>
      <c r="AY123" s="48"/>
      <c r="AZ123" s="48"/>
      <c r="BA123" s="48"/>
      <c r="BB123" s="48"/>
      <c r="BC123" s="48"/>
      <c r="BD123" s="48"/>
      <c r="BE123" s="63"/>
      <c r="BF123" s="48"/>
      <c r="BG123" s="48"/>
      <c r="BH123" s="48"/>
      <c r="BI123" s="48"/>
      <c r="BJ123" s="48"/>
      <c r="BK123" s="48"/>
      <c r="BL123" s="48"/>
      <c r="BM123" s="63"/>
      <c r="BN123" s="48"/>
      <c r="BO123" s="48"/>
      <c r="BP123" s="48"/>
      <c r="BQ123" s="48"/>
      <c r="BR123" s="48"/>
      <c r="BS123" s="48"/>
      <c r="BT123" s="48"/>
      <c r="BU123" s="63"/>
      <c r="BV123" s="48"/>
      <c r="BW123" s="48"/>
      <c r="BX123" s="48"/>
      <c r="BY123" s="48"/>
      <c r="BZ123" s="48"/>
      <c r="CA123" s="48"/>
      <c r="CB123" s="48"/>
      <c r="CC123" s="63"/>
      <c r="CD123" s="48"/>
      <c r="CE123" s="48"/>
      <c r="CF123" s="48"/>
      <c r="CG123" s="48"/>
      <c r="CH123" s="48"/>
      <c r="CI123" s="48"/>
      <c r="CJ123" s="48"/>
      <c r="CK123" s="63"/>
      <c r="CL123" s="48"/>
      <c r="CM123" s="48"/>
      <c r="CN123" s="48"/>
      <c r="CO123" s="48"/>
      <c r="CP123" s="48"/>
      <c r="CQ123" s="48"/>
      <c r="CR123" s="48"/>
      <c r="CS123" s="63"/>
      <c r="CT123" s="48"/>
      <c r="CU123" s="48"/>
      <c r="CV123" s="48"/>
      <c r="CW123" s="48"/>
      <c r="CX123" s="48"/>
      <c r="CY123" s="48"/>
      <c r="CZ123" s="48"/>
      <c r="DA123" s="63"/>
      <c r="DB123" s="48"/>
      <c r="DC123" s="48"/>
      <c r="DD123" s="48"/>
      <c r="DE123" s="48"/>
      <c r="DF123" s="48"/>
      <c r="DG123" s="48"/>
      <c r="DH123" s="48"/>
      <c r="DI123" s="63"/>
      <c r="DJ123" s="48"/>
      <c r="DK123" s="48"/>
      <c r="DL123" s="48"/>
      <c r="DM123" s="48"/>
      <c r="DN123" s="48"/>
      <c r="DO123" s="48"/>
      <c r="DP123" s="48"/>
      <c r="DQ123" s="63"/>
      <c r="DR123" s="48"/>
      <c r="DS123" s="48"/>
      <c r="DT123" s="48"/>
      <c r="DU123" s="48"/>
      <c r="DV123" s="48"/>
      <c r="DW123" s="48"/>
      <c r="DX123" s="48"/>
      <c r="DY123" s="63"/>
      <c r="DZ123" s="48"/>
      <c r="EA123" s="48"/>
      <c r="EB123" s="48"/>
      <c r="EC123" s="48"/>
      <c r="ED123" s="48"/>
      <c r="EE123" s="48"/>
      <c r="EF123" s="48"/>
      <c r="EG123" s="63"/>
      <c r="EH123" s="48"/>
      <c r="EI123" s="48"/>
      <c r="EJ123" s="48"/>
      <c r="EK123" s="48"/>
      <c r="EL123" s="48"/>
      <c r="EM123" s="48"/>
      <c r="EN123" s="48"/>
      <c r="EO123" s="63"/>
      <c r="EP123" s="48"/>
      <c r="EQ123" s="48"/>
      <c r="ER123" s="48"/>
      <c r="ES123" s="48"/>
      <c r="ET123" s="48"/>
      <c r="EU123" s="48"/>
      <c r="EV123" s="48"/>
      <c r="EW123" s="63"/>
      <c r="EX123" s="48"/>
      <c r="EY123" s="48"/>
      <c r="EZ123" s="48"/>
      <c r="FA123" s="48"/>
      <c r="FB123" s="48"/>
      <c r="FC123" s="48"/>
      <c r="FD123" s="48"/>
      <c r="FE123" s="63"/>
    </row>
    <row r="124" customFormat="false" ht="15.75" hidden="false" customHeight="false" outlineLevel="0" collapsed="false">
      <c r="A124" s="63"/>
      <c r="B124" s="48" t="s">
        <v>133</v>
      </c>
      <c r="C124" s="48"/>
      <c r="D124" s="48"/>
      <c r="E124" s="48"/>
      <c r="F124" s="48"/>
      <c r="G124" s="48"/>
      <c r="H124" s="48"/>
      <c r="I124" s="63"/>
      <c r="J124" s="61" t="s">
        <v>156</v>
      </c>
      <c r="K124" s="61"/>
      <c r="L124" s="61"/>
      <c r="M124" s="61"/>
      <c r="N124" s="61"/>
      <c r="O124" s="61"/>
      <c r="P124" s="61"/>
      <c r="Q124" s="63"/>
      <c r="R124" s="48"/>
      <c r="S124" s="48"/>
      <c r="T124" s="48"/>
      <c r="U124" s="48"/>
      <c r="V124" s="48"/>
      <c r="W124" s="48"/>
      <c r="X124" s="48"/>
      <c r="Y124" s="63"/>
      <c r="Z124" s="48"/>
      <c r="AA124" s="48"/>
      <c r="AB124" s="48"/>
      <c r="AC124" s="48"/>
      <c r="AD124" s="48"/>
      <c r="AE124" s="48"/>
      <c r="AF124" s="48"/>
      <c r="AG124" s="63"/>
      <c r="AH124" s="48"/>
      <c r="AI124" s="48"/>
      <c r="AJ124" s="48"/>
      <c r="AK124" s="48"/>
      <c r="AL124" s="48"/>
      <c r="AM124" s="48"/>
      <c r="AN124" s="48"/>
      <c r="AO124" s="65"/>
      <c r="AP124" s="48"/>
      <c r="AQ124" s="48"/>
      <c r="AR124" s="48"/>
      <c r="AS124" s="48"/>
      <c r="AT124" s="48"/>
      <c r="AU124" s="48"/>
      <c r="AV124" s="48"/>
      <c r="AW124" s="63"/>
      <c r="AX124" s="48"/>
      <c r="AY124" s="48"/>
      <c r="AZ124" s="48"/>
      <c r="BA124" s="48"/>
      <c r="BB124" s="48"/>
      <c r="BC124" s="48"/>
      <c r="BD124" s="48"/>
      <c r="BE124" s="63"/>
      <c r="BF124" s="48"/>
      <c r="BG124" s="48"/>
      <c r="BH124" s="48"/>
      <c r="BI124" s="48"/>
      <c r="BJ124" s="48"/>
      <c r="BK124" s="48"/>
      <c r="BL124" s="48"/>
      <c r="BM124" s="63"/>
      <c r="BN124" s="48"/>
      <c r="BO124" s="48"/>
      <c r="BP124" s="48"/>
      <c r="BQ124" s="48"/>
      <c r="BR124" s="48"/>
      <c r="BS124" s="48"/>
      <c r="BT124" s="48"/>
      <c r="BU124" s="63"/>
      <c r="BV124" s="48"/>
      <c r="BW124" s="48"/>
      <c r="BX124" s="48"/>
      <c r="BY124" s="48"/>
      <c r="BZ124" s="48"/>
      <c r="CA124" s="48"/>
      <c r="CB124" s="48"/>
      <c r="CC124" s="63"/>
      <c r="CD124" s="48"/>
      <c r="CE124" s="48"/>
      <c r="CF124" s="48"/>
      <c r="CG124" s="48"/>
      <c r="CH124" s="48"/>
      <c r="CI124" s="48"/>
      <c r="CJ124" s="48"/>
      <c r="CK124" s="63"/>
      <c r="CL124" s="48"/>
      <c r="CM124" s="48"/>
      <c r="CN124" s="48"/>
      <c r="CO124" s="48"/>
      <c r="CP124" s="48"/>
      <c r="CQ124" s="48"/>
      <c r="CR124" s="48"/>
      <c r="CS124" s="63"/>
      <c r="CT124" s="48"/>
      <c r="CU124" s="48"/>
      <c r="CV124" s="48"/>
      <c r="CW124" s="48"/>
      <c r="CX124" s="48"/>
      <c r="CY124" s="48"/>
      <c r="CZ124" s="48"/>
      <c r="DA124" s="63"/>
      <c r="DB124" s="48"/>
      <c r="DC124" s="48"/>
      <c r="DD124" s="48"/>
      <c r="DE124" s="48"/>
      <c r="DF124" s="48"/>
      <c r="DG124" s="48"/>
      <c r="DH124" s="48"/>
      <c r="DI124" s="63"/>
      <c r="DJ124" s="48"/>
      <c r="DK124" s="48"/>
      <c r="DL124" s="48"/>
      <c r="DM124" s="48"/>
      <c r="DN124" s="48"/>
      <c r="DO124" s="48"/>
      <c r="DP124" s="48"/>
      <c r="DQ124" s="63"/>
      <c r="DR124" s="48"/>
      <c r="DS124" s="48"/>
      <c r="DT124" s="48"/>
      <c r="DU124" s="48"/>
      <c r="DV124" s="48"/>
      <c r="DW124" s="48"/>
      <c r="DX124" s="48"/>
      <c r="DY124" s="63"/>
      <c r="DZ124" s="48"/>
      <c r="EA124" s="48"/>
      <c r="EB124" s="48"/>
      <c r="EC124" s="48"/>
      <c r="ED124" s="48"/>
      <c r="EE124" s="48"/>
      <c r="EF124" s="48"/>
      <c r="EG124" s="63"/>
      <c r="EH124" s="48"/>
      <c r="EI124" s="48"/>
      <c r="EJ124" s="48"/>
      <c r="EK124" s="48"/>
      <c r="EL124" s="48"/>
      <c r="EM124" s="48"/>
      <c r="EN124" s="48"/>
      <c r="EO124" s="63"/>
      <c r="EP124" s="48"/>
      <c r="EQ124" s="48"/>
      <c r="ER124" s="48"/>
      <c r="ES124" s="48"/>
      <c r="ET124" s="48"/>
      <c r="EU124" s="48"/>
      <c r="EV124" s="48"/>
      <c r="EW124" s="63"/>
      <c r="EX124" s="48"/>
      <c r="EY124" s="48"/>
      <c r="EZ124" s="48"/>
      <c r="FA124" s="48"/>
      <c r="FB124" s="48"/>
      <c r="FC124" s="48"/>
      <c r="FD124" s="48"/>
      <c r="FE124" s="63"/>
    </row>
    <row r="125" customFormat="false" ht="15.75" hidden="false" customHeight="false" outlineLevel="0" collapsed="false">
      <c r="A125" s="63"/>
      <c r="B125" s="48" t="s">
        <v>157</v>
      </c>
      <c r="C125" s="48"/>
      <c r="D125" s="48"/>
      <c r="E125" s="48"/>
      <c r="F125" s="48"/>
      <c r="G125" s="48"/>
      <c r="H125" s="48"/>
      <c r="I125" s="63"/>
      <c r="J125" s="61" t="s">
        <v>158</v>
      </c>
      <c r="K125" s="61"/>
      <c r="L125" s="61"/>
      <c r="M125" s="61"/>
      <c r="N125" s="61"/>
      <c r="O125" s="61"/>
      <c r="P125" s="61"/>
      <c r="Q125" s="63"/>
      <c r="R125" s="48"/>
      <c r="S125" s="48"/>
      <c r="T125" s="48"/>
      <c r="U125" s="48"/>
      <c r="V125" s="48"/>
      <c r="W125" s="48"/>
      <c r="X125" s="48"/>
      <c r="Y125" s="63"/>
      <c r="Z125" s="48"/>
      <c r="AA125" s="48"/>
      <c r="AB125" s="48"/>
      <c r="AC125" s="48"/>
      <c r="AD125" s="48"/>
      <c r="AE125" s="48"/>
      <c r="AF125" s="48"/>
      <c r="AG125" s="63"/>
      <c r="AH125" s="48"/>
      <c r="AI125" s="48"/>
      <c r="AJ125" s="48"/>
      <c r="AK125" s="48"/>
      <c r="AL125" s="48"/>
      <c r="AM125" s="48"/>
      <c r="AN125" s="48"/>
      <c r="AO125" s="65"/>
      <c r="AP125" s="48"/>
      <c r="AQ125" s="48"/>
      <c r="AR125" s="48"/>
      <c r="AS125" s="48"/>
      <c r="AT125" s="48"/>
      <c r="AU125" s="48"/>
      <c r="AV125" s="48"/>
      <c r="AW125" s="63"/>
      <c r="AX125" s="48"/>
      <c r="AY125" s="48"/>
      <c r="AZ125" s="48"/>
      <c r="BA125" s="48"/>
      <c r="BB125" s="48"/>
      <c r="BC125" s="48"/>
      <c r="BD125" s="48"/>
      <c r="BE125" s="63"/>
      <c r="BF125" s="48"/>
      <c r="BG125" s="48"/>
      <c r="BH125" s="48"/>
      <c r="BI125" s="48"/>
      <c r="BJ125" s="48"/>
      <c r="BK125" s="48"/>
      <c r="BL125" s="48"/>
      <c r="BM125" s="63"/>
      <c r="BN125" s="48"/>
      <c r="BO125" s="48"/>
      <c r="BP125" s="48"/>
      <c r="BQ125" s="48"/>
      <c r="BR125" s="48"/>
      <c r="BS125" s="48"/>
      <c r="BT125" s="48"/>
      <c r="BU125" s="63"/>
      <c r="BV125" s="48"/>
      <c r="BW125" s="48"/>
      <c r="BX125" s="48"/>
      <c r="BY125" s="48"/>
      <c r="BZ125" s="48"/>
      <c r="CA125" s="48"/>
      <c r="CB125" s="48"/>
      <c r="CC125" s="63"/>
      <c r="CD125" s="48"/>
      <c r="CE125" s="48"/>
      <c r="CF125" s="48"/>
      <c r="CG125" s="48"/>
      <c r="CH125" s="48"/>
      <c r="CI125" s="48"/>
      <c r="CJ125" s="48"/>
      <c r="CK125" s="63"/>
      <c r="CL125" s="48"/>
      <c r="CM125" s="48"/>
      <c r="CN125" s="48"/>
      <c r="CO125" s="48"/>
      <c r="CP125" s="48"/>
      <c r="CQ125" s="48"/>
      <c r="CR125" s="48"/>
      <c r="CS125" s="63"/>
      <c r="CT125" s="48"/>
      <c r="CU125" s="48"/>
      <c r="CV125" s="48"/>
      <c r="CW125" s="48"/>
      <c r="CX125" s="48"/>
      <c r="CY125" s="48"/>
      <c r="CZ125" s="48"/>
      <c r="DA125" s="63"/>
      <c r="DB125" s="48"/>
      <c r="DC125" s="48"/>
      <c r="DD125" s="48"/>
      <c r="DE125" s="48"/>
      <c r="DF125" s="48"/>
      <c r="DG125" s="48"/>
      <c r="DH125" s="48"/>
      <c r="DI125" s="63"/>
      <c r="DJ125" s="48"/>
      <c r="DK125" s="48"/>
      <c r="DL125" s="48"/>
      <c r="DM125" s="48"/>
      <c r="DN125" s="48"/>
      <c r="DO125" s="48"/>
      <c r="DP125" s="48"/>
      <c r="DQ125" s="63"/>
      <c r="DR125" s="48"/>
      <c r="DS125" s="48"/>
      <c r="DT125" s="48"/>
      <c r="DU125" s="48"/>
      <c r="DV125" s="48"/>
      <c r="DW125" s="48"/>
      <c r="DX125" s="48"/>
      <c r="DY125" s="63"/>
      <c r="DZ125" s="48"/>
      <c r="EA125" s="48"/>
      <c r="EB125" s="48"/>
      <c r="EC125" s="48"/>
      <c r="ED125" s="48"/>
      <c r="EE125" s="48"/>
      <c r="EF125" s="48"/>
      <c r="EG125" s="63"/>
      <c r="EH125" s="48"/>
      <c r="EI125" s="48"/>
      <c r="EJ125" s="48"/>
      <c r="EK125" s="48"/>
      <c r="EL125" s="48"/>
      <c r="EM125" s="48"/>
      <c r="EN125" s="48"/>
      <c r="EO125" s="63"/>
      <c r="EP125" s="48"/>
      <c r="EQ125" s="48"/>
      <c r="ER125" s="48"/>
      <c r="ES125" s="48"/>
      <c r="ET125" s="48"/>
      <c r="EU125" s="48"/>
      <c r="EV125" s="48"/>
      <c r="EW125" s="63"/>
      <c r="EX125" s="48"/>
      <c r="EY125" s="48"/>
      <c r="EZ125" s="48"/>
      <c r="FA125" s="48"/>
      <c r="FB125" s="48"/>
      <c r="FC125" s="48"/>
      <c r="FD125" s="48"/>
      <c r="FE125" s="63"/>
    </row>
    <row r="126" customFormat="false" ht="15.75" hidden="false" customHeight="true" outlineLevel="0" collapsed="false">
      <c r="A126" s="63"/>
      <c r="B126" s="55" t="s">
        <v>159</v>
      </c>
      <c r="C126" s="55"/>
      <c r="D126" s="55"/>
      <c r="E126" s="55"/>
      <c r="F126" s="55"/>
      <c r="G126" s="55"/>
      <c r="H126" s="55"/>
      <c r="I126" s="63"/>
      <c r="J126" s="48"/>
      <c r="K126" s="48"/>
      <c r="L126" s="48"/>
      <c r="M126" s="48"/>
      <c r="N126" s="48"/>
      <c r="O126" s="48"/>
      <c r="P126" s="48"/>
      <c r="Q126" s="63"/>
      <c r="R126" s="48"/>
      <c r="S126" s="48"/>
      <c r="T126" s="48"/>
      <c r="U126" s="48"/>
      <c r="V126" s="48"/>
      <c r="W126" s="48"/>
      <c r="X126" s="48"/>
      <c r="Y126" s="63"/>
      <c r="Z126" s="48"/>
      <c r="AA126" s="48"/>
      <c r="AB126" s="48"/>
      <c r="AC126" s="48"/>
      <c r="AD126" s="48"/>
      <c r="AE126" s="48"/>
      <c r="AF126" s="48"/>
      <c r="AG126" s="63"/>
      <c r="AH126" s="48"/>
      <c r="AI126" s="48"/>
      <c r="AJ126" s="48"/>
      <c r="AK126" s="48"/>
      <c r="AL126" s="48"/>
      <c r="AM126" s="48"/>
      <c r="AN126" s="48"/>
      <c r="AO126" s="65"/>
      <c r="AP126" s="48"/>
      <c r="AQ126" s="48"/>
      <c r="AR126" s="48"/>
      <c r="AS126" s="48"/>
      <c r="AT126" s="48"/>
      <c r="AU126" s="48"/>
      <c r="AV126" s="48"/>
      <c r="AW126" s="63"/>
      <c r="AX126" s="48"/>
      <c r="AY126" s="48"/>
      <c r="AZ126" s="48"/>
      <c r="BA126" s="48"/>
      <c r="BB126" s="48"/>
      <c r="BC126" s="48"/>
      <c r="BD126" s="48"/>
      <c r="BE126" s="63"/>
      <c r="BF126" s="48"/>
      <c r="BG126" s="48"/>
      <c r="BH126" s="48"/>
      <c r="BI126" s="48"/>
      <c r="BJ126" s="48"/>
      <c r="BK126" s="48"/>
      <c r="BL126" s="48"/>
      <c r="BM126" s="63"/>
      <c r="BN126" s="48"/>
      <c r="BO126" s="48"/>
      <c r="BP126" s="48"/>
      <c r="BQ126" s="48"/>
      <c r="BR126" s="48"/>
      <c r="BS126" s="48"/>
      <c r="BT126" s="48"/>
      <c r="BU126" s="63"/>
      <c r="BV126" s="48"/>
      <c r="BW126" s="48"/>
      <c r="BX126" s="48"/>
      <c r="BY126" s="48"/>
      <c r="BZ126" s="48"/>
      <c r="CA126" s="48"/>
      <c r="CB126" s="48"/>
      <c r="CC126" s="63"/>
      <c r="CD126" s="48"/>
      <c r="CE126" s="48"/>
      <c r="CF126" s="48"/>
      <c r="CG126" s="48"/>
      <c r="CH126" s="48"/>
      <c r="CI126" s="48"/>
      <c r="CJ126" s="48"/>
      <c r="CK126" s="63"/>
      <c r="CL126" s="48"/>
      <c r="CM126" s="48"/>
      <c r="CN126" s="48"/>
      <c r="CO126" s="48"/>
      <c r="CP126" s="48"/>
      <c r="CQ126" s="48"/>
      <c r="CR126" s="48"/>
      <c r="CS126" s="63"/>
      <c r="CT126" s="48"/>
      <c r="CU126" s="48"/>
      <c r="CV126" s="48"/>
      <c r="CW126" s="48"/>
      <c r="CX126" s="48"/>
      <c r="CY126" s="48"/>
      <c r="CZ126" s="48"/>
      <c r="DA126" s="63"/>
      <c r="DB126" s="48"/>
      <c r="DC126" s="48"/>
      <c r="DD126" s="48"/>
      <c r="DE126" s="48"/>
      <c r="DF126" s="48"/>
      <c r="DG126" s="48"/>
      <c r="DH126" s="48"/>
      <c r="DI126" s="63"/>
      <c r="DJ126" s="48"/>
      <c r="DK126" s="48"/>
      <c r="DL126" s="48"/>
      <c r="DM126" s="48"/>
      <c r="DN126" s="48"/>
      <c r="DO126" s="48"/>
      <c r="DP126" s="48"/>
      <c r="DQ126" s="63"/>
      <c r="DR126" s="48"/>
      <c r="DS126" s="48"/>
      <c r="DT126" s="48"/>
      <c r="DU126" s="48"/>
      <c r="DV126" s="48"/>
      <c r="DW126" s="48"/>
      <c r="DX126" s="48"/>
      <c r="DY126" s="63"/>
      <c r="DZ126" s="48"/>
      <c r="EA126" s="48"/>
      <c r="EB126" s="48"/>
      <c r="EC126" s="48"/>
      <c r="ED126" s="48"/>
      <c r="EE126" s="48"/>
      <c r="EF126" s="48"/>
      <c r="EG126" s="63"/>
      <c r="EH126" s="48"/>
      <c r="EI126" s="48"/>
      <c r="EJ126" s="48"/>
      <c r="EK126" s="48"/>
      <c r="EL126" s="48"/>
      <c r="EM126" s="48"/>
      <c r="EN126" s="48"/>
      <c r="EO126" s="63"/>
      <c r="EP126" s="48"/>
      <c r="EQ126" s="48"/>
      <c r="ER126" s="48"/>
      <c r="ES126" s="48"/>
      <c r="ET126" s="48"/>
      <c r="EU126" s="48"/>
      <c r="EV126" s="48"/>
      <c r="EW126" s="63"/>
      <c r="EX126" s="48"/>
      <c r="EY126" s="48"/>
      <c r="EZ126" s="48"/>
      <c r="FA126" s="48"/>
      <c r="FB126" s="48"/>
      <c r="FC126" s="48"/>
      <c r="FD126" s="48"/>
      <c r="FE126" s="63"/>
    </row>
    <row r="127" customFormat="false" ht="15.75" hidden="false" customHeight="false" outlineLevel="0" collapsed="false">
      <c r="A127" s="63"/>
      <c r="B127" s="48" t="s">
        <v>135</v>
      </c>
      <c r="C127" s="48"/>
      <c r="D127" s="48"/>
      <c r="E127" s="48"/>
      <c r="F127" s="48"/>
      <c r="G127" s="48"/>
      <c r="H127" s="48"/>
      <c r="I127" s="63"/>
      <c r="J127" s="48"/>
      <c r="K127" s="48"/>
      <c r="L127" s="48"/>
      <c r="M127" s="48"/>
      <c r="N127" s="48"/>
      <c r="O127" s="48"/>
      <c r="P127" s="48"/>
      <c r="Q127" s="63"/>
      <c r="R127" s="48"/>
      <c r="S127" s="48"/>
      <c r="T127" s="48"/>
      <c r="U127" s="48"/>
      <c r="V127" s="48"/>
      <c r="W127" s="48"/>
      <c r="X127" s="48"/>
      <c r="Y127" s="63"/>
      <c r="Z127" s="48"/>
      <c r="AA127" s="48"/>
      <c r="AB127" s="48"/>
      <c r="AC127" s="48"/>
      <c r="AD127" s="48"/>
      <c r="AE127" s="48"/>
      <c r="AF127" s="48"/>
      <c r="AG127" s="63"/>
      <c r="AH127" s="48"/>
      <c r="AI127" s="48"/>
      <c r="AJ127" s="48"/>
      <c r="AK127" s="48"/>
      <c r="AL127" s="48"/>
      <c r="AM127" s="48"/>
      <c r="AN127" s="48"/>
      <c r="AO127" s="65"/>
      <c r="AP127" s="48"/>
      <c r="AQ127" s="48"/>
      <c r="AR127" s="48"/>
      <c r="AS127" s="48"/>
      <c r="AT127" s="48"/>
      <c r="AU127" s="48"/>
      <c r="AV127" s="48"/>
      <c r="AW127" s="63"/>
      <c r="AX127" s="48"/>
      <c r="AY127" s="48"/>
      <c r="AZ127" s="48"/>
      <c r="BA127" s="48"/>
      <c r="BB127" s="48"/>
      <c r="BC127" s="48"/>
      <c r="BD127" s="48"/>
      <c r="BE127" s="63"/>
      <c r="BF127" s="48"/>
      <c r="BG127" s="48"/>
      <c r="BH127" s="48"/>
      <c r="BI127" s="48"/>
      <c r="BJ127" s="48"/>
      <c r="BK127" s="48"/>
      <c r="BL127" s="48"/>
      <c r="BM127" s="63"/>
      <c r="BN127" s="48"/>
      <c r="BO127" s="48"/>
      <c r="BP127" s="48"/>
      <c r="BQ127" s="48"/>
      <c r="BR127" s="48"/>
      <c r="BS127" s="48"/>
      <c r="BT127" s="48"/>
      <c r="BU127" s="63"/>
      <c r="BV127" s="48"/>
      <c r="BW127" s="48"/>
      <c r="BX127" s="48"/>
      <c r="BY127" s="48"/>
      <c r="BZ127" s="48"/>
      <c r="CA127" s="48"/>
      <c r="CB127" s="48"/>
      <c r="CC127" s="63"/>
      <c r="CD127" s="48"/>
      <c r="CE127" s="48"/>
      <c r="CF127" s="48"/>
      <c r="CG127" s="48"/>
      <c r="CH127" s="48"/>
      <c r="CI127" s="48"/>
      <c r="CJ127" s="48"/>
      <c r="CK127" s="63"/>
      <c r="CL127" s="48"/>
      <c r="CM127" s="48"/>
      <c r="CN127" s="48"/>
      <c r="CO127" s="48"/>
      <c r="CP127" s="48"/>
      <c r="CQ127" s="48"/>
      <c r="CR127" s="48"/>
      <c r="CS127" s="63"/>
      <c r="CT127" s="48"/>
      <c r="CU127" s="48"/>
      <c r="CV127" s="48"/>
      <c r="CW127" s="48"/>
      <c r="CX127" s="48"/>
      <c r="CY127" s="48"/>
      <c r="CZ127" s="48"/>
      <c r="DA127" s="63"/>
      <c r="DB127" s="48"/>
      <c r="DC127" s="48"/>
      <c r="DD127" s="48"/>
      <c r="DE127" s="48"/>
      <c r="DF127" s="48"/>
      <c r="DG127" s="48"/>
      <c r="DH127" s="48"/>
      <c r="DI127" s="63"/>
      <c r="DJ127" s="48"/>
      <c r="DK127" s="48"/>
      <c r="DL127" s="48"/>
      <c r="DM127" s="48"/>
      <c r="DN127" s="48"/>
      <c r="DO127" s="48"/>
      <c r="DP127" s="48"/>
      <c r="DQ127" s="63"/>
      <c r="DR127" s="48"/>
      <c r="DS127" s="48"/>
      <c r="DT127" s="48"/>
      <c r="DU127" s="48"/>
      <c r="DV127" s="48"/>
      <c r="DW127" s="48"/>
      <c r="DX127" s="48"/>
      <c r="DY127" s="63"/>
      <c r="DZ127" s="48"/>
      <c r="EA127" s="48"/>
      <c r="EB127" s="48"/>
      <c r="EC127" s="48"/>
      <c r="ED127" s="48"/>
      <c r="EE127" s="48"/>
      <c r="EF127" s="48"/>
      <c r="EG127" s="63"/>
      <c r="EH127" s="48"/>
      <c r="EI127" s="48"/>
      <c r="EJ127" s="48"/>
      <c r="EK127" s="48"/>
      <c r="EL127" s="48"/>
      <c r="EM127" s="48"/>
      <c r="EN127" s="48"/>
      <c r="EO127" s="63"/>
      <c r="EP127" s="48"/>
      <c r="EQ127" s="48"/>
      <c r="ER127" s="48"/>
      <c r="ES127" s="48"/>
      <c r="ET127" s="48"/>
      <c r="EU127" s="48"/>
      <c r="EV127" s="48"/>
      <c r="EW127" s="63"/>
      <c r="EX127" s="48"/>
      <c r="EY127" s="48"/>
      <c r="EZ127" s="48"/>
      <c r="FA127" s="48"/>
      <c r="FB127" s="48"/>
      <c r="FC127" s="48"/>
      <c r="FD127" s="48"/>
      <c r="FE127" s="63"/>
    </row>
    <row r="128" customFormat="false" ht="15.75" hidden="false" customHeight="false" outlineLevel="0" collapsed="false">
      <c r="A128" s="63"/>
      <c r="B128" s="48" t="s">
        <v>160</v>
      </c>
      <c r="C128" s="48"/>
      <c r="D128" s="48"/>
      <c r="E128" s="48"/>
      <c r="F128" s="48"/>
      <c r="G128" s="48"/>
      <c r="H128" s="48"/>
      <c r="I128" s="63"/>
      <c r="J128" s="48"/>
      <c r="K128" s="48"/>
      <c r="L128" s="48"/>
      <c r="M128" s="48"/>
      <c r="N128" s="48"/>
      <c r="O128" s="48"/>
      <c r="P128" s="48"/>
      <c r="Q128" s="63"/>
      <c r="R128" s="48"/>
      <c r="S128" s="48"/>
      <c r="T128" s="48"/>
      <c r="U128" s="48"/>
      <c r="V128" s="48"/>
      <c r="W128" s="48"/>
      <c r="X128" s="48"/>
      <c r="Y128" s="63"/>
      <c r="Z128" s="48"/>
      <c r="AA128" s="48"/>
      <c r="AB128" s="48"/>
      <c r="AC128" s="48"/>
      <c r="AD128" s="48"/>
      <c r="AE128" s="48"/>
      <c r="AF128" s="48"/>
      <c r="AG128" s="63"/>
      <c r="AH128" s="48"/>
      <c r="AI128" s="48"/>
      <c r="AJ128" s="48"/>
      <c r="AK128" s="48"/>
      <c r="AL128" s="48"/>
      <c r="AM128" s="48"/>
      <c r="AN128" s="48"/>
      <c r="AO128" s="65"/>
      <c r="AP128" s="48"/>
      <c r="AQ128" s="48"/>
      <c r="AR128" s="48"/>
      <c r="AS128" s="48"/>
      <c r="AT128" s="48"/>
      <c r="AU128" s="48"/>
      <c r="AV128" s="48"/>
      <c r="AW128" s="63"/>
      <c r="AX128" s="48"/>
      <c r="AY128" s="48"/>
      <c r="AZ128" s="48"/>
      <c r="BA128" s="48"/>
      <c r="BB128" s="48"/>
      <c r="BC128" s="48"/>
      <c r="BD128" s="48"/>
      <c r="BE128" s="63"/>
      <c r="BF128" s="48"/>
      <c r="BG128" s="48"/>
      <c r="BH128" s="48"/>
      <c r="BI128" s="48"/>
      <c r="BJ128" s="48"/>
      <c r="BK128" s="48"/>
      <c r="BL128" s="48"/>
      <c r="BM128" s="63"/>
      <c r="BN128" s="48"/>
      <c r="BO128" s="48"/>
      <c r="BP128" s="48"/>
      <c r="BQ128" s="48"/>
      <c r="BR128" s="48"/>
      <c r="BS128" s="48"/>
      <c r="BT128" s="48"/>
      <c r="BU128" s="63"/>
      <c r="BV128" s="48"/>
      <c r="BW128" s="48"/>
      <c r="BX128" s="48"/>
      <c r="BY128" s="48"/>
      <c r="BZ128" s="48"/>
      <c r="CA128" s="48"/>
      <c r="CB128" s="48"/>
      <c r="CC128" s="63"/>
      <c r="CD128" s="48"/>
      <c r="CE128" s="48"/>
      <c r="CF128" s="48"/>
      <c r="CG128" s="48"/>
      <c r="CH128" s="48"/>
      <c r="CI128" s="48"/>
      <c r="CJ128" s="48"/>
      <c r="CK128" s="63"/>
      <c r="CL128" s="48"/>
      <c r="CM128" s="48"/>
      <c r="CN128" s="48"/>
      <c r="CO128" s="48"/>
      <c r="CP128" s="48"/>
      <c r="CQ128" s="48"/>
      <c r="CR128" s="48"/>
      <c r="CS128" s="63"/>
      <c r="CT128" s="48"/>
      <c r="CU128" s="48"/>
      <c r="CV128" s="48"/>
      <c r="CW128" s="48"/>
      <c r="CX128" s="48"/>
      <c r="CY128" s="48"/>
      <c r="CZ128" s="48"/>
      <c r="DA128" s="63"/>
      <c r="DB128" s="48"/>
      <c r="DC128" s="48"/>
      <c r="DD128" s="48"/>
      <c r="DE128" s="48"/>
      <c r="DF128" s="48"/>
      <c r="DG128" s="48"/>
      <c r="DH128" s="48"/>
      <c r="DI128" s="63"/>
      <c r="DJ128" s="48"/>
      <c r="DK128" s="48"/>
      <c r="DL128" s="48"/>
      <c r="DM128" s="48"/>
      <c r="DN128" s="48"/>
      <c r="DO128" s="48"/>
      <c r="DP128" s="48"/>
      <c r="DQ128" s="63"/>
      <c r="DR128" s="48"/>
      <c r="DS128" s="48"/>
      <c r="DT128" s="48"/>
      <c r="DU128" s="48"/>
      <c r="DV128" s="48"/>
      <c r="DW128" s="48"/>
      <c r="DX128" s="48"/>
      <c r="DY128" s="63"/>
      <c r="DZ128" s="48"/>
      <c r="EA128" s="48"/>
      <c r="EB128" s="48"/>
      <c r="EC128" s="48"/>
      <c r="ED128" s="48"/>
      <c r="EE128" s="48"/>
      <c r="EF128" s="48"/>
      <c r="EG128" s="63"/>
      <c r="EH128" s="48"/>
      <c r="EI128" s="48"/>
      <c r="EJ128" s="48"/>
      <c r="EK128" s="48"/>
      <c r="EL128" s="48"/>
      <c r="EM128" s="48"/>
      <c r="EN128" s="48"/>
      <c r="EO128" s="63"/>
      <c r="EP128" s="48"/>
      <c r="EQ128" s="48"/>
      <c r="ER128" s="48"/>
      <c r="ES128" s="48"/>
      <c r="ET128" s="48"/>
      <c r="EU128" s="48"/>
      <c r="EV128" s="48"/>
      <c r="EW128" s="63"/>
      <c r="EX128" s="48"/>
      <c r="EY128" s="48"/>
      <c r="EZ128" s="48"/>
      <c r="FA128" s="48"/>
      <c r="FB128" s="48"/>
      <c r="FC128" s="48"/>
      <c r="FD128" s="48"/>
      <c r="FE128" s="63"/>
    </row>
    <row r="129" customFormat="false" ht="15.75" hidden="false" customHeight="false" outlineLevel="0" collapsed="false">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5"/>
      <c r="AP129" s="63"/>
      <c r="AQ129" s="63"/>
      <c r="AR129" s="63"/>
      <c r="AS129" s="63"/>
      <c r="AT129" s="63"/>
      <c r="AU129" s="63"/>
      <c r="AV129" s="63"/>
      <c r="AW129" s="63"/>
      <c r="AX129" s="63"/>
      <c r="AY129" s="6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63"/>
      <c r="EA129" s="63"/>
      <c r="EB129" s="63"/>
      <c r="EC129" s="63"/>
      <c r="ED129" s="63"/>
      <c r="EE129" s="63"/>
      <c r="EF129" s="63"/>
      <c r="EG129" s="63"/>
      <c r="EH129" s="63"/>
      <c r="EI129" s="63"/>
      <c r="EJ129" s="63"/>
      <c r="EK129" s="63"/>
      <c r="EL129" s="63"/>
      <c r="EM129" s="63"/>
      <c r="EN129" s="63"/>
      <c r="EO129" s="63"/>
      <c r="EP129" s="63"/>
      <c r="EQ129" s="63"/>
      <c r="ER129" s="63"/>
      <c r="ES129" s="63"/>
      <c r="ET129" s="63"/>
      <c r="EU129" s="63"/>
      <c r="EV129" s="63"/>
      <c r="EW129" s="63"/>
      <c r="EX129" s="63"/>
      <c r="EY129" s="63"/>
      <c r="EZ129" s="63"/>
      <c r="FA129" s="63"/>
      <c r="FB129" s="63"/>
      <c r="FC129" s="63"/>
      <c r="FD129" s="63"/>
      <c r="FE129" s="63"/>
    </row>
    <row r="130" customFormat="false" ht="15.75" hidden="false" customHeight="true" outlineLevel="0" collapsed="false">
      <c r="A130" s="63"/>
      <c r="B130" s="58" t="s">
        <v>161</v>
      </c>
      <c r="C130" s="58"/>
      <c r="D130" s="58"/>
      <c r="E130" s="58"/>
      <c r="F130" s="58"/>
      <c r="G130" s="58"/>
      <c r="H130" s="58"/>
      <c r="I130" s="63"/>
      <c r="J130" s="58" t="s">
        <v>161</v>
      </c>
      <c r="K130" s="58"/>
      <c r="L130" s="58"/>
      <c r="M130" s="58"/>
      <c r="N130" s="58"/>
      <c r="O130" s="58"/>
      <c r="P130" s="58"/>
      <c r="Q130" s="63"/>
      <c r="R130" s="58" t="s">
        <v>161</v>
      </c>
      <c r="S130" s="58"/>
      <c r="T130" s="58"/>
      <c r="U130" s="58"/>
      <c r="V130" s="58"/>
      <c r="W130" s="58"/>
      <c r="X130" s="58"/>
      <c r="Y130" s="63"/>
      <c r="Z130" s="58" t="s">
        <v>161</v>
      </c>
      <c r="AA130" s="58"/>
      <c r="AB130" s="58"/>
      <c r="AC130" s="58"/>
      <c r="AD130" s="58"/>
      <c r="AE130" s="58"/>
      <c r="AF130" s="58"/>
      <c r="AG130" s="63"/>
      <c r="AH130" s="58" t="s">
        <v>161</v>
      </c>
      <c r="AI130" s="58"/>
      <c r="AJ130" s="58"/>
      <c r="AK130" s="58"/>
      <c r="AL130" s="58"/>
      <c r="AM130" s="58"/>
      <c r="AN130" s="58"/>
      <c r="AO130" s="65"/>
      <c r="AP130" s="58" t="s">
        <v>161</v>
      </c>
      <c r="AQ130" s="58"/>
      <c r="AR130" s="58"/>
      <c r="AS130" s="58"/>
      <c r="AT130" s="58"/>
      <c r="AU130" s="58"/>
      <c r="AV130" s="58"/>
      <c r="AW130" s="63"/>
      <c r="AX130" s="58" t="s">
        <v>161</v>
      </c>
      <c r="AY130" s="58"/>
      <c r="AZ130" s="58"/>
      <c r="BA130" s="58"/>
      <c r="BB130" s="58"/>
      <c r="BC130" s="58"/>
      <c r="BD130" s="58"/>
      <c r="BE130" s="63"/>
      <c r="BF130" s="58" t="s">
        <v>161</v>
      </c>
      <c r="BG130" s="58"/>
      <c r="BH130" s="58"/>
      <c r="BI130" s="58"/>
      <c r="BJ130" s="58"/>
      <c r="BK130" s="58"/>
      <c r="BL130" s="58"/>
      <c r="BM130" s="63"/>
      <c r="BN130" s="58" t="s">
        <v>161</v>
      </c>
      <c r="BO130" s="58"/>
      <c r="BP130" s="58"/>
      <c r="BQ130" s="58"/>
      <c r="BR130" s="58"/>
      <c r="BS130" s="58"/>
      <c r="BT130" s="58"/>
      <c r="BU130" s="63"/>
      <c r="BV130" s="58" t="s">
        <v>161</v>
      </c>
      <c r="BW130" s="58"/>
      <c r="BX130" s="58"/>
      <c r="BY130" s="58"/>
      <c r="BZ130" s="58"/>
      <c r="CA130" s="58"/>
      <c r="CB130" s="58"/>
      <c r="CC130" s="63"/>
      <c r="CD130" s="58" t="s">
        <v>161</v>
      </c>
      <c r="CE130" s="58"/>
      <c r="CF130" s="58"/>
      <c r="CG130" s="58"/>
      <c r="CH130" s="58"/>
      <c r="CI130" s="58"/>
      <c r="CJ130" s="58"/>
      <c r="CK130" s="63"/>
      <c r="CL130" s="58" t="s">
        <v>161</v>
      </c>
      <c r="CM130" s="58"/>
      <c r="CN130" s="58"/>
      <c r="CO130" s="58"/>
      <c r="CP130" s="58"/>
      <c r="CQ130" s="58"/>
      <c r="CR130" s="58"/>
      <c r="CS130" s="63"/>
      <c r="CT130" s="58" t="s">
        <v>161</v>
      </c>
      <c r="CU130" s="58"/>
      <c r="CV130" s="58"/>
      <c r="CW130" s="58"/>
      <c r="CX130" s="58"/>
      <c r="CY130" s="58"/>
      <c r="CZ130" s="58"/>
      <c r="DA130" s="63"/>
      <c r="DB130" s="58" t="s">
        <v>161</v>
      </c>
      <c r="DC130" s="58"/>
      <c r="DD130" s="58"/>
      <c r="DE130" s="58"/>
      <c r="DF130" s="58"/>
      <c r="DG130" s="58"/>
      <c r="DH130" s="58"/>
      <c r="DI130" s="63"/>
      <c r="DJ130" s="58" t="s">
        <v>161</v>
      </c>
      <c r="DK130" s="58"/>
      <c r="DL130" s="58"/>
      <c r="DM130" s="58"/>
      <c r="DN130" s="58"/>
      <c r="DO130" s="58"/>
      <c r="DP130" s="58"/>
      <c r="DQ130" s="63"/>
      <c r="DR130" s="58" t="s">
        <v>161</v>
      </c>
      <c r="DS130" s="58"/>
      <c r="DT130" s="58"/>
      <c r="DU130" s="58"/>
      <c r="DV130" s="58"/>
      <c r="DW130" s="58"/>
      <c r="DX130" s="58"/>
      <c r="DY130" s="63"/>
      <c r="DZ130" s="58" t="s">
        <v>161</v>
      </c>
      <c r="EA130" s="58"/>
      <c r="EB130" s="58"/>
      <c r="EC130" s="58"/>
      <c r="ED130" s="58"/>
      <c r="EE130" s="58"/>
      <c r="EF130" s="58"/>
      <c r="EG130" s="63"/>
      <c r="EH130" s="58" t="s">
        <v>161</v>
      </c>
      <c r="EI130" s="58"/>
      <c r="EJ130" s="58"/>
      <c r="EK130" s="58"/>
      <c r="EL130" s="58"/>
      <c r="EM130" s="58"/>
      <c r="EN130" s="58"/>
      <c r="EO130" s="63"/>
      <c r="EP130" s="58" t="s">
        <v>161</v>
      </c>
      <c r="EQ130" s="58"/>
      <c r="ER130" s="58"/>
      <c r="ES130" s="58"/>
      <c r="ET130" s="58"/>
      <c r="EU130" s="58"/>
      <c r="EV130" s="58"/>
      <c r="EW130" s="63"/>
      <c r="EX130" s="58" t="s">
        <v>161</v>
      </c>
      <c r="EY130" s="58"/>
      <c r="EZ130" s="58"/>
      <c r="FA130" s="58"/>
      <c r="FB130" s="58"/>
      <c r="FC130" s="58"/>
      <c r="FD130" s="58"/>
      <c r="FE130" s="63"/>
    </row>
    <row r="131" customFormat="false" ht="15.75" hidden="false" customHeight="true" outlineLevel="0" collapsed="false">
      <c r="A131" s="63"/>
      <c r="B131" s="58"/>
      <c r="C131" s="58"/>
      <c r="D131" s="58"/>
      <c r="E131" s="58"/>
      <c r="F131" s="58"/>
      <c r="G131" s="58"/>
      <c r="H131" s="58"/>
      <c r="I131" s="63"/>
      <c r="J131" s="58"/>
      <c r="K131" s="58"/>
      <c r="L131" s="58"/>
      <c r="M131" s="58"/>
      <c r="N131" s="58"/>
      <c r="O131" s="58"/>
      <c r="P131" s="58"/>
      <c r="Q131" s="63"/>
      <c r="R131" s="58"/>
      <c r="S131" s="58"/>
      <c r="T131" s="58"/>
      <c r="U131" s="58"/>
      <c r="V131" s="58"/>
      <c r="W131" s="58"/>
      <c r="X131" s="58"/>
      <c r="Y131" s="63"/>
      <c r="Z131" s="58"/>
      <c r="AA131" s="58"/>
      <c r="AB131" s="58"/>
      <c r="AC131" s="58"/>
      <c r="AD131" s="58"/>
      <c r="AE131" s="58"/>
      <c r="AF131" s="58"/>
      <c r="AG131" s="63"/>
      <c r="AH131" s="58"/>
      <c r="AI131" s="58"/>
      <c r="AJ131" s="58"/>
      <c r="AK131" s="58"/>
      <c r="AL131" s="58"/>
      <c r="AM131" s="58"/>
      <c r="AN131" s="58"/>
      <c r="AO131" s="65"/>
      <c r="AP131" s="58"/>
      <c r="AQ131" s="58"/>
      <c r="AR131" s="58"/>
      <c r="AS131" s="58"/>
      <c r="AT131" s="58"/>
      <c r="AU131" s="58"/>
      <c r="AV131" s="58"/>
      <c r="AW131" s="63"/>
      <c r="AX131" s="58"/>
      <c r="AY131" s="58"/>
      <c r="AZ131" s="58"/>
      <c r="BA131" s="58"/>
      <c r="BB131" s="58"/>
      <c r="BC131" s="58"/>
      <c r="BD131" s="58"/>
      <c r="BE131" s="63"/>
      <c r="BF131" s="58"/>
      <c r="BG131" s="58"/>
      <c r="BH131" s="58"/>
      <c r="BI131" s="58"/>
      <c r="BJ131" s="58"/>
      <c r="BK131" s="58"/>
      <c r="BL131" s="58"/>
      <c r="BM131" s="63"/>
      <c r="BN131" s="58"/>
      <c r="BO131" s="58"/>
      <c r="BP131" s="58"/>
      <c r="BQ131" s="58"/>
      <c r="BR131" s="58"/>
      <c r="BS131" s="58"/>
      <c r="BT131" s="58"/>
      <c r="BU131" s="63"/>
      <c r="BV131" s="58"/>
      <c r="BW131" s="58"/>
      <c r="BX131" s="58"/>
      <c r="BY131" s="58"/>
      <c r="BZ131" s="58"/>
      <c r="CA131" s="58"/>
      <c r="CB131" s="58"/>
      <c r="CC131" s="63"/>
      <c r="CD131" s="58"/>
      <c r="CE131" s="58"/>
      <c r="CF131" s="58"/>
      <c r="CG131" s="58"/>
      <c r="CH131" s="58"/>
      <c r="CI131" s="58"/>
      <c r="CJ131" s="58"/>
      <c r="CK131" s="63"/>
      <c r="CL131" s="58"/>
      <c r="CM131" s="58"/>
      <c r="CN131" s="58"/>
      <c r="CO131" s="58"/>
      <c r="CP131" s="58"/>
      <c r="CQ131" s="58"/>
      <c r="CR131" s="58"/>
      <c r="CS131" s="63"/>
      <c r="CT131" s="58"/>
      <c r="CU131" s="58"/>
      <c r="CV131" s="58"/>
      <c r="CW131" s="58"/>
      <c r="CX131" s="58"/>
      <c r="CY131" s="58"/>
      <c r="CZ131" s="58"/>
      <c r="DA131" s="63"/>
      <c r="DB131" s="58"/>
      <c r="DC131" s="58"/>
      <c r="DD131" s="58"/>
      <c r="DE131" s="58"/>
      <c r="DF131" s="58"/>
      <c r="DG131" s="58"/>
      <c r="DH131" s="58"/>
      <c r="DI131" s="63"/>
      <c r="DJ131" s="58"/>
      <c r="DK131" s="58"/>
      <c r="DL131" s="58"/>
      <c r="DM131" s="58"/>
      <c r="DN131" s="58"/>
      <c r="DO131" s="58"/>
      <c r="DP131" s="58"/>
      <c r="DQ131" s="63"/>
      <c r="DR131" s="58"/>
      <c r="DS131" s="58"/>
      <c r="DT131" s="58"/>
      <c r="DU131" s="58"/>
      <c r="DV131" s="58"/>
      <c r="DW131" s="58"/>
      <c r="DX131" s="58"/>
      <c r="DY131" s="63"/>
      <c r="DZ131" s="58"/>
      <c r="EA131" s="58"/>
      <c r="EB131" s="58"/>
      <c r="EC131" s="58"/>
      <c r="ED131" s="58"/>
      <c r="EE131" s="58"/>
      <c r="EF131" s="58"/>
      <c r="EG131" s="63"/>
      <c r="EH131" s="58"/>
      <c r="EI131" s="58"/>
      <c r="EJ131" s="58"/>
      <c r="EK131" s="58"/>
      <c r="EL131" s="58"/>
      <c r="EM131" s="58"/>
      <c r="EN131" s="58"/>
      <c r="EO131" s="63"/>
      <c r="EP131" s="58"/>
      <c r="EQ131" s="58"/>
      <c r="ER131" s="58"/>
      <c r="ES131" s="58"/>
      <c r="ET131" s="58"/>
      <c r="EU131" s="58"/>
      <c r="EV131" s="58"/>
      <c r="EW131" s="63"/>
      <c r="EX131" s="58"/>
      <c r="EY131" s="58"/>
      <c r="EZ131" s="58"/>
      <c r="FA131" s="58"/>
      <c r="FB131" s="58"/>
      <c r="FC131" s="58"/>
      <c r="FD131" s="58"/>
      <c r="FE131" s="63"/>
    </row>
    <row r="132" customFormat="false" ht="16.5" hidden="false" customHeight="true" outlineLevel="0" collapsed="false">
      <c r="A132" s="45"/>
      <c r="B132" s="58"/>
      <c r="C132" s="58"/>
      <c r="D132" s="58"/>
      <c r="E132" s="58"/>
      <c r="F132" s="58"/>
      <c r="G132" s="58"/>
      <c r="H132" s="58"/>
      <c r="I132" s="45"/>
      <c r="J132" s="58"/>
      <c r="K132" s="58"/>
      <c r="L132" s="58"/>
      <c r="M132" s="58"/>
      <c r="N132" s="58"/>
      <c r="O132" s="58"/>
      <c r="P132" s="58"/>
      <c r="Q132" s="45"/>
      <c r="R132" s="58"/>
      <c r="S132" s="58"/>
      <c r="T132" s="58"/>
      <c r="U132" s="58"/>
      <c r="V132" s="58"/>
      <c r="W132" s="58"/>
      <c r="X132" s="58"/>
      <c r="Y132" s="45"/>
      <c r="Z132" s="58"/>
      <c r="AA132" s="58"/>
      <c r="AB132" s="58"/>
      <c r="AC132" s="58"/>
      <c r="AD132" s="58"/>
      <c r="AE132" s="58"/>
      <c r="AF132" s="58"/>
      <c r="AG132" s="45"/>
      <c r="AH132" s="58"/>
      <c r="AI132" s="58"/>
      <c r="AJ132" s="58"/>
      <c r="AK132" s="58"/>
      <c r="AL132" s="58"/>
      <c r="AM132" s="58"/>
      <c r="AN132" s="58"/>
      <c r="AO132" s="65"/>
      <c r="AP132" s="58"/>
      <c r="AQ132" s="58"/>
      <c r="AR132" s="58"/>
      <c r="AS132" s="58"/>
      <c r="AT132" s="58"/>
      <c r="AU132" s="58"/>
      <c r="AV132" s="58"/>
      <c r="AW132" s="45"/>
      <c r="AX132" s="58"/>
      <c r="AY132" s="58"/>
      <c r="AZ132" s="58"/>
      <c r="BA132" s="58"/>
      <c r="BB132" s="58"/>
      <c r="BC132" s="58"/>
      <c r="BD132" s="58"/>
      <c r="BE132" s="45"/>
      <c r="BF132" s="58"/>
      <c r="BG132" s="58"/>
      <c r="BH132" s="58"/>
      <c r="BI132" s="58"/>
      <c r="BJ132" s="58"/>
      <c r="BK132" s="58"/>
      <c r="BL132" s="58"/>
      <c r="BM132" s="45"/>
      <c r="BN132" s="58"/>
      <c r="BO132" s="58"/>
      <c r="BP132" s="58"/>
      <c r="BQ132" s="58"/>
      <c r="BR132" s="58"/>
      <c r="BS132" s="58"/>
      <c r="BT132" s="58"/>
      <c r="BU132" s="45"/>
      <c r="BV132" s="58"/>
      <c r="BW132" s="58"/>
      <c r="BX132" s="58"/>
      <c r="BY132" s="58"/>
      <c r="BZ132" s="58"/>
      <c r="CA132" s="58"/>
      <c r="CB132" s="58"/>
      <c r="CC132" s="45"/>
      <c r="CD132" s="58"/>
      <c r="CE132" s="58"/>
      <c r="CF132" s="58"/>
      <c r="CG132" s="58"/>
      <c r="CH132" s="58"/>
      <c r="CI132" s="58"/>
      <c r="CJ132" s="58"/>
      <c r="CK132" s="45"/>
      <c r="CL132" s="58"/>
      <c r="CM132" s="58"/>
      <c r="CN132" s="58"/>
      <c r="CO132" s="58"/>
      <c r="CP132" s="58"/>
      <c r="CQ132" s="58"/>
      <c r="CR132" s="58"/>
      <c r="CS132" s="45"/>
      <c r="CT132" s="58"/>
      <c r="CU132" s="58"/>
      <c r="CV132" s="58"/>
      <c r="CW132" s="58"/>
      <c r="CX132" s="58"/>
      <c r="CY132" s="58"/>
      <c r="CZ132" s="58"/>
      <c r="DA132" s="45"/>
      <c r="DB132" s="58"/>
      <c r="DC132" s="58"/>
      <c r="DD132" s="58"/>
      <c r="DE132" s="58"/>
      <c r="DF132" s="58"/>
      <c r="DG132" s="58"/>
      <c r="DH132" s="58"/>
      <c r="DI132" s="45"/>
      <c r="DJ132" s="58"/>
      <c r="DK132" s="58"/>
      <c r="DL132" s="58"/>
      <c r="DM132" s="58"/>
      <c r="DN132" s="58"/>
      <c r="DO132" s="58"/>
      <c r="DP132" s="58"/>
      <c r="DQ132" s="45"/>
      <c r="DR132" s="58"/>
      <c r="DS132" s="58"/>
      <c r="DT132" s="58"/>
      <c r="DU132" s="58"/>
      <c r="DV132" s="58"/>
      <c r="DW132" s="58"/>
      <c r="DX132" s="58"/>
      <c r="DY132" s="45"/>
      <c r="DZ132" s="58"/>
      <c r="EA132" s="58"/>
      <c r="EB132" s="58"/>
      <c r="EC132" s="58"/>
      <c r="ED132" s="58"/>
      <c r="EE132" s="58"/>
      <c r="EF132" s="58"/>
      <c r="EG132" s="45"/>
      <c r="EH132" s="58"/>
      <c r="EI132" s="58"/>
      <c r="EJ132" s="58"/>
      <c r="EK132" s="58"/>
      <c r="EL132" s="58"/>
      <c r="EM132" s="58"/>
      <c r="EN132" s="58"/>
      <c r="EO132" s="45"/>
      <c r="EP132" s="58"/>
      <c r="EQ132" s="58"/>
      <c r="ER132" s="58"/>
      <c r="ES132" s="58"/>
      <c r="ET132" s="58"/>
      <c r="EU132" s="58"/>
      <c r="EV132" s="58"/>
      <c r="EW132" s="45"/>
      <c r="EX132" s="58"/>
      <c r="EY132" s="58"/>
      <c r="EZ132" s="58"/>
      <c r="FA132" s="58"/>
      <c r="FB132" s="58"/>
      <c r="FC132" s="58"/>
      <c r="FD132" s="58"/>
      <c r="FE132" s="45"/>
    </row>
    <row r="133" customFormat="false" ht="16.5" hidden="false" customHeight="true" outlineLevel="0" collapsed="false">
      <c r="A133" s="63"/>
      <c r="B133" s="58"/>
      <c r="C133" s="58"/>
      <c r="D133" s="58"/>
      <c r="E133" s="58"/>
      <c r="F133" s="58"/>
      <c r="G133" s="58"/>
      <c r="H133" s="58"/>
      <c r="I133" s="63"/>
      <c r="J133" s="58"/>
      <c r="K133" s="58"/>
      <c r="L133" s="58"/>
      <c r="M133" s="58"/>
      <c r="N133" s="58"/>
      <c r="O133" s="58"/>
      <c r="P133" s="58"/>
      <c r="Q133" s="63"/>
      <c r="R133" s="58"/>
      <c r="S133" s="58"/>
      <c r="T133" s="58"/>
      <c r="U133" s="58"/>
      <c r="V133" s="58"/>
      <c r="W133" s="58"/>
      <c r="X133" s="58"/>
      <c r="Y133" s="63"/>
      <c r="Z133" s="58"/>
      <c r="AA133" s="58"/>
      <c r="AB133" s="58"/>
      <c r="AC133" s="58"/>
      <c r="AD133" s="58"/>
      <c r="AE133" s="58"/>
      <c r="AF133" s="58"/>
      <c r="AG133" s="63"/>
      <c r="AH133" s="58"/>
      <c r="AI133" s="58"/>
      <c r="AJ133" s="58"/>
      <c r="AK133" s="58"/>
      <c r="AL133" s="58"/>
      <c r="AM133" s="58"/>
      <c r="AN133" s="58"/>
      <c r="AO133" s="65"/>
      <c r="AP133" s="58"/>
      <c r="AQ133" s="58"/>
      <c r="AR133" s="58"/>
      <c r="AS133" s="58"/>
      <c r="AT133" s="58"/>
      <c r="AU133" s="58"/>
      <c r="AV133" s="58"/>
      <c r="AW133" s="63"/>
      <c r="AX133" s="58"/>
      <c r="AY133" s="58"/>
      <c r="AZ133" s="58"/>
      <c r="BA133" s="58"/>
      <c r="BB133" s="58"/>
      <c r="BC133" s="58"/>
      <c r="BD133" s="58"/>
      <c r="BE133" s="63"/>
      <c r="BF133" s="58"/>
      <c r="BG133" s="58"/>
      <c r="BH133" s="58"/>
      <c r="BI133" s="58"/>
      <c r="BJ133" s="58"/>
      <c r="BK133" s="58"/>
      <c r="BL133" s="58"/>
      <c r="BM133" s="63"/>
      <c r="BN133" s="58"/>
      <c r="BO133" s="58"/>
      <c r="BP133" s="58"/>
      <c r="BQ133" s="58"/>
      <c r="BR133" s="58"/>
      <c r="BS133" s="58"/>
      <c r="BT133" s="58"/>
      <c r="BU133" s="63"/>
      <c r="BV133" s="58"/>
      <c r="BW133" s="58"/>
      <c r="BX133" s="58"/>
      <c r="BY133" s="58"/>
      <c r="BZ133" s="58"/>
      <c r="CA133" s="58"/>
      <c r="CB133" s="58"/>
      <c r="CC133" s="63"/>
      <c r="CD133" s="58"/>
      <c r="CE133" s="58"/>
      <c r="CF133" s="58"/>
      <c r="CG133" s="58"/>
      <c r="CH133" s="58"/>
      <c r="CI133" s="58"/>
      <c r="CJ133" s="58"/>
      <c r="CK133" s="63"/>
      <c r="CL133" s="58"/>
      <c r="CM133" s="58"/>
      <c r="CN133" s="58"/>
      <c r="CO133" s="58"/>
      <c r="CP133" s="58"/>
      <c r="CQ133" s="58"/>
      <c r="CR133" s="58"/>
      <c r="CS133" s="63"/>
      <c r="CT133" s="58"/>
      <c r="CU133" s="58"/>
      <c r="CV133" s="58"/>
      <c r="CW133" s="58"/>
      <c r="CX133" s="58"/>
      <c r="CY133" s="58"/>
      <c r="CZ133" s="58"/>
      <c r="DA133" s="63"/>
      <c r="DB133" s="58"/>
      <c r="DC133" s="58"/>
      <c r="DD133" s="58"/>
      <c r="DE133" s="58"/>
      <c r="DF133" s="58"/>
      <c r="DG133" s="58"/>
      <c r="DH133" s="58"/>
      <c r="DI133" s="63"/>
      <c r="DJ133" s="58"/>
      <c r="DK133" s="58"/>
      <c r="DL133" s="58"/>
      <c r="DM133" s="58"/>
      <c r="DN133" s="58"/>
      <c r="DO133" s="58"/>
      <c r="DP133" s="58"/>
      <c r="DQ133" s="63"/>
      <c r="DR133" s="58"/>
      <c r="DS133" s="58"/>
      <c r="DT133" s="58"/>
      <c r="DU133" s="58"/>
      <c r="DV133" s="58"/>
      <c r="DW133" s="58"/>
      <c r="DX133" s="58"/>
      <c r="DY133" s="63"/>
      <c r="DZ133" s="58"/>
      <c r="EA133" s="58"/>
      <c r="EB133" s="58"/>
      <c r="EC133" s="58"/>
      <c r="ED133" s="58"/>
      <c r="EE133" s="58"/>
      <c r="EF133" s="58"/>
      <c r="EG133" s="63"/>
      <c r="EH133" s="58"/>
      <c r="EI133" s="58"/>
      <c r="EJ133" s="58"/>
      <c r="EK133" s="58"/>
      <c r="EL133" s="58"/>
      <c r="EM133" s="58"/>
      <c r="EN133" s="58"/>
      <c r="EO133" s="63"/>
      <c r="EP133" s="58"/>
      <c r="EQ133" s="58"/>
      <c r="ER133" s="58"/>
      <c r="ES133" s="58"/>
      <c r="ET133" s="58"/>
      <c r="EU133" s="58"/>
      <c r="EV133" s="58"/>
      <c r="EW133" s="63"/>
      <c r="EX133" s="58"/>
      <c r="EY133" s="58"/>
      <c r="EZ133" s="58"/>
      <c r="FA133" s="58"/>
      <c r="FB133" s="58"/>
      <c r="FC133" s="58"/>
      <c r="FD133" s="58"/>
      <c r="FE133" s="63"/>
    </row>
    <row r="134" customFormat="false" ht="15.75" hidden="false" customHeight="true" outlineLevel="0" collapsed="false">
      <c r="A134" s="63"/>
      <c r="B134" s="58"/>
      <c r="C134" s="58"/>
      <c r="D134" s="58"/>
      <c r="E134" s="58"/>
      <c r="F134" s="58"/>
      <c r="G134" s="58"/>
      <c r="H134" s="58"/>
      <c r="I134" s="63"/>
      <c r="J134" s="58"/>
      <c r="K134" s="58"/>
      <c r="L134" s="58"/>
      <c r="M134" s="58"/>
      <c r="N134" s="58"/>
      <c r="O134" s="58"/>
      <c r="P134" s="58"/>
      <c r="Q134" s="63"/>
      <c r="R134" s="58"/>
      <c r="S134" s="58"/>
      <c r="T134" s="58"/>
      <c r="U134" s="58"/>
      <c r="V134" s="58"/>
      <c r="W134" s="58"/>
      <c r="X134" s="58"/>
      <c r="Y134" s="63"/>
      <c r="Z134" s="58"/>
      <c r="AA134" s="58"/>
      <c r="AB134" s="58"/>
      <c r="AC134" s="58"/>
      <c r="AD134" s="58"/>
      <c r="AE134" s="58"/>
      <c r="AF134" s="58"/>
      <c r="AG134" s="63"/>
      <c r="AH134" s="58"/>
      <c r="AI134" s="58"/>
      <c r="AJ134" s="58"/>
      <c r="AK134" s="58"/>
      <c r="AL134" s="58"/>
      <c r="AM134" s="58"/>
      <c r="AN134" s="58"/>
      <c r="AO134" s="65"/>
      <c r="AP134" s="58"/>
      <c r="AQ134" s="58"/>
      <c r="AR134" s="58"/>
      <c r="AS134" s="58"/>
      <c r="AT134" s="58"/>
      <c r="AU134" s="58"/>
      <c r="AV134" s="58"/>
      <c r="AW134" s="63"/>
      <c r="AX134" s="58"/>
      <c r="AY134" s="58"/>
      <c r="AZ134" s="58"/>
      <c r="BA134" s="58"/>
      <c r="BB134" s="58"/>
      <c r="BC134" s="58"/>
      <c r="BD134" s="58"/>
      <c r="BE134" s="63"/>
      <c r="BF134" s="58"/>
      <c r="BG134" s="58"/>
      <c r="BH134" s="58"/>
      <c r="BI134" s="58"/>
      <c r="BJ134" s="58"/>
      <c r="BK134" s="58"/>
      <c r="BL134" s="58"/>
      <c r="BM134" s="63"/>
      <c r="BN134" s="58"/>
      <c r="BO134" s="58"/>
      <c r="BP134" s="58"/>
      <c r="BQ134" s="58"/>
      <c r="BR134" s="58"/>
      <c r="BS134" s="58"/>
      <c r="BT134" s="58"/>
      <c r="BU134" s="63"/>
      <c r="BV134" s="58"/>
      <c r="BW134" s="58"/>
      <c r="BX134" s="58"/>
      <c r="BY134" s="58"/>
      <c r="BZ134" s="58"/>
      <c r="CA134" s="58"/>
      <c r="CB134" s="58"/>
      <c r="CC134" s="63"/>
      <c r="CD134" s="58"/>
      <c r="CE134" s="58"/>
      <c r="CF134" s="58"/>
      <c r="CG134" s="58"/>
      <c r="CH134" s="58"/>
      <c r="CI134" s="58"/>
      <c r="CJ134" s="58"/>
      <c r="CK134" s="63"/>
      <c r="CL134" s="58"/>
      <c r="CM134" s="58"/>
      <c r="CN134" s="58"/>
      <c r="CO134" s="58"/>
      <c r="CP134" s="58"/>
      <c r="CQ134" s="58"/>
      <c r="CR134" s="58"/>
      <c r="CS134" s="63"/>
      <c r="CT134" s="58"/>
      <c r="CU134" s="58"/>
      <c r="CV134" s="58"/>
      <c r="CW134" s="58"/>
      <c r="CX134" s="58"/>
      <c r="CY134" s="58"/>
      <c r="CZ134" s="58"/>
      <c r="DA134" s="63"/>
      <c r="DB134" s="58"/>
      <c r="DC134" s="58"/>
      <c r="DD134" s="58"/>
      <c r="DE134" s="58"/>
      <c r="DF134" s="58"/>
      <c r="DG134" s="58"/>
      <c r="DH134" s="58"/>
      <c r="DI134" s="63"/>
      <c r="DJ134" s="58"/>
      <c r="DK134" s="58"/>
      <c r="DL134" s="58"/>
      <c r="DM134" s="58"/>
      <c r="DN134" s="58"/>
      <c r="DO134" s="58"/>
      <c r="DP134" s="58"/>
      <c r="DQ134" s="63"/>
      <c r="DR134" s="58"/>
      <c r="DS134" s="58"/>
      <c r="DT134" s="58"/>
      <c r="DU134" s="58"/>
      <c r="DV134" s="58"/>
      <c r="DW134" s="58"/>
      <c r="DX134" s="58"/>
      <c r="DY134" s="63"/>
      <c r="DZ134" s="58"/>
      <c r="EA134" s="58"/>
      <c r="EB134" s="58"/>
      <c r="EC134" s="58"/>
      <c r="ED134" s="58"/>
      <c r="EE134" s="58"/>
      <c r="EF134" s="58"/>
      <c r="EG134" s="63"/>
      <c r="EH134" s="58"/>
      <c r="EI134" s="58"/>
      <c r="EJ134" s="58"/>
      <c r="EK134" s="58"/>
      <c r="EL134" s="58"/>
      <c r="EM134" s="58"/>
      <c r="EN134" s="58"/>
      <c r="EO134" s="63"/>
      <c r="EP134" s="58"/>
      <c r="EQ134" s="58"/>
      <c r="ER134" s="58"/>
      <c r="ES134" s="58"/>
      <c r="ET134" s="58"/>
      <c r="EU134" s="58"/>
      <c r="EV134" s="58"/>
      <c r="EW134" s="63"/>
      <c r="EX134" s="58"/>
      <c r="EY134" s="58"/>
      <c r="EZ134" s="58"/>
      <c r="FA134" s="58"/>
      <c r="FB134" s="58"/>
      <c r="FC134" s="58"/>
      <c r="FD134" s="58"/>
      <c r="FE134" s="63"/>
    </row>
    <row r="135" customFormat="false" ht="15.75" hidden="false" customHeight="false" outlineLevel="0" collapsed="false">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5"/>
      <c r="AP135" s="63"/>
      <c r="AQ135" s="63"/>
      <c r="AR135" s="63"/>
      <c r="AS135" s="63"/>
      <c r="AT135" s="63"/>
      <c r="AU135" s="63"/>
      <c r="AV135" s="63"/>
      <c r="AW135" s="63"/>
      <c r="AX135" s="63"/>
      <c r="AY135" s="63"/>
      <c r="AZ135" s="63"/>
      <c r="BA135" s="63"/>
      <c r="BB135" s="63"/>
      <c r="BC135" s="63"/>
      <c r="BD135" s="63"/>
      <c r="BE135" s="63"/>
      <c r="BF135" s="63"/>
      <c r="BG135" s="63"/>
      <c r="BH135" s="63"/>
      <c r="BI135" s="63"/>
      <c r="BJ135" s="63"/>
      <c r="BK135" s="63"/>
      <c r="BL135" s="63"/>
      <c r="BM135" s="63"/>
      <c r="BN135" s="63"/>
      <c r="BO135" s="63"/>
      <c r="BP135" s="63"/>
      <c r="BQ135" s="63"/>
      <c r="BR135" s="63"/>
      <c r="BS135" s="63"/>
      <c r="BT135" s="63"/>
      <c r="BU135" s="63"/>
      <c r="BV135" s="63"/>
      <c r="BW135" s="63"/>
      <c r="BX135" s="63"/>
      <c r="BY135" s="63"/>
      <c r="BZ135" s="63"/>
      <c r="CA135" s="63"/>
      <c r="CB135" s="63"/>
      <c r="CC135" s="63"/>
      <c r="CD135" s="63"/>
      <c r="CE135" s="63"/>
      <c r="CF135" s="63"/>
      <c r="CG135" s="63"/>
      <c r="CH135" s="63"/>
      <c r="CI135" s="63"/>
      <c r="CJ135" s="63"/>
      <c r="CK135" s="63"/>
      <c r="CL135" s="63"/>
      <c r="CM135" s="63"/>
      <c r="CN135" s="63"/>
      <c r="CO135" s="63"/>
      <c r="CP135" s="63"/>
      <c r="CQ135" s="63"/>
      <c r="CR135" s="63"/>
      <c r="CS135" s="63"/>
      <c r="CT135" s="63"/>
      <c r="CU135" s="63"/>
      <c r="CV135" s="63"/>
      <c r="CW135" s="63"/>
      <c r="CX135" s="63"/>
      <c r="CY135" s="63"/>
      <c r="CZ135" s="63"/>
      <c r="DA135" s="63"/>
      <c r="DB135" s="63"/>
      <c r="DC135" s="63"/>
      <c r="DD135" s="63"/>
      <c r="DE135" s="63"/>
      <c r="DF135" s="63"/>
      <c r="DG135" s="63"/>
      <c r="DH135" s="63"/>
      <c r="DI135" s="63"/>
      <c r="DJ135" s="63"/>
      <c r="DK135" s="63"/>
      <c r="DL135" s="63"/>
      <c r="DM135" s="63"/>
      <c r="DN135" s="63"/>
      <c r="DO135" s="63"/>
      <c r="DP135" s="63"/>
      <c r="DQ135" s="63"/>
      <c r="DR135" s="63"/>
      <c r="DS135" s="63"/>
      <c r="DT135" s="63"/>
      <c r="DU135" s="63"/>
      <c r="DV135" s="63"/>
      <c r="DW135" s="63"/>
      <c r="DX135" s="63"/>
      <c r="DY135" s="63"/>
      <c r="DZ135" s="63"/>
      <c r="EA135" s="63"/>
      <c r="EB135" s="63"/>
      <c r="EC135" s="63"/>
      <c r="ED135" s="63"/>
      <c r="EE135" s="63"/>
      <c r="EF135" s="63"/>
      <c r="EG135" s="63"/>
      <c r="EH135" s="63"/>
      <c r="EI135" s="63"/>
      <c r="EJ135" s="63"/>
      <c r="EK135" s="63"/>
      <c r="EL135" s="63"/>
      <c r="EM135" s="63"/>
      <c r="EN135" s="63"/>
      <c r="EO135" s="63"/>
      <c r="EP135" s="63"/>
      <c r="EQ135" s="63"/>
      <c r="ER135" s="63"/>
      <c r="ES135" s="63"/>
      <c r="ET135" s="63"/>
      <c r="EU135" s="63"/>
      <c r="EV135" s="63"/>
      <c r="EW135" s="63"/>
      <c r="EX135" s="63"/>
      <c r="EY135" s="63"/>
      <c r="EZ135" s="63"/>
      <c r="FA135" s="63"/>
      <c r="FB135" s="63"/>
      <c r="FC135" s="63"/>
      <c r="FD135" s="63"/>
      <c r="FE135" s="63"/>
    </row>
    <row r="136" customFormat="false" ht="15" hidden="false" customHeight="true" outlineLevel="0" collapsed="false">
      <c r="A136" s="63"/>
      <c r="B136" s="58" t="s">
        <v>162</v>
      </c>
      <c r="C136" s="58"/>
      <c r="D136" s="58"/>
      <c r="E136" s="58"/>
      <c r="F136" s="58"/>
      <c r="G136" s="58"/>
      <c r="H136" s="58"/>
      <c r="I136" s="63"/>
      <c r="J136" s="58" t="s">
        <v>162</v>
      </c>
      <c r="K136" s="58"/>
      <c r="L136" s="58"/>
      <c r="M136" s="58"/>
      <c r="N136" s="58"/>
      <c r="O136" s="58"/>
      <c r="P136" s="58"/>
      <c r="Q136" s="63"/>
      <c r="R136" s="58" t="s">
        <v>162</v>
      </c>
      <c r="S136" s="58"/>
      <c r="T136" s="58"/>
      <c r="U136" s="58"/>
      <c r="V136" s="58"/>
      <c r="W136" s="58"/>
      <c r="X136" s="58"/>
      <c r="Y136" s="63"/>
      <c r="Z136" s="58" t="s">
        <v>162</v>
      </c>
      <c r="AA136" s="58"/>
      <c r="AB136" s="58"/>
      <c r="AC136" s="58"/>
      <c r="AD136" s="58"/>
      <c r="AE136" s="58"/>
      <c r="AF136" s="58"/>
      <c r="AG136" s="63"/>
      <c r="AH136" s="58" t="s">
        <v>162</v>
      </c>
      <c r="AI136" s="58"/>
      <c r="AJ136" s="58"/>
      <c r="AK136" s="58"/>
      <c r="AL136" s="58"/>
      <c r="AM136" s="58"/>
      <c r="AN136" s="58"/>
      <c r="AO136" s="65"/>
      <c r="AP136" s="58" t="s">
        <v>162</v>
      </c>
      <c r="AQ136" s="58"/>
      <c r="AR136" s="58"/>
      <c r="AS136" s="58"/>
      <c r="AT136" s="58"/>
      <c r="AU136" s="58"/>
      <c r="AV136" s="58"/>
      <c r="AW136" s="63"/>
      <c r="AX136" s="58" t="s">
        <v>162</v>
      </c>
      <c r="AY136" s="58"/>
      <c r="AZ136" s="58"/>
      <c r="BA136" s="58"/>
      <c r="BB136" s="58"/>
      <c r="BC136" s="58"/>
      <c r="BD136" s="58"/>
      <c r="BE136" s="63"/>
      <c r="BF136" s="58" t="s">
        <v>162</v>
      </c>
      <c r="BG136" s="58"/>
      <c r="BH136" s="58"/>
      <c r="BI136" s="58"/>
      <c r="BJ136" s="58"/>
      <c r="BK136" s="58"/>
      <c r="BL136" s="58"/>
      <c r="BM136" s="63"/>
      <c r="BN136" s="58" t="s">
        <v>162</v>
      </c>
      <c r="BO136" s="58"/>
      <c r="BP136" s="58"/>
      <c r="BQ136" s="58"/>
      <c r="BR136" s="58"/>
      <c r="BS136" s="58"/>
      <c r="BT136" s="58"/>
      <c r="BU136" s="63"/>
      <c r="BV136" s="58" t="s">
        <v>162</v>
      </c>
      <c r="BW136" s="58"/>
      <c r="BX136" s="58"/>
      <c r="BY136" s="58"/>
      <c r="BZ136" s="58"/>
      <c r="CA136" s="58"/>
      <c r="CB136" s="58"/>
      <c r="CC136" s="63"/>
      <c r="CD136" s="58" t="s">
        <v>162</v>
      </c>
      <c r="CE136" s="58"/>
      <c r="CF136" s="58"/>
      <c r="CG136" s="58"/>
      <c r="CH136" s="58"/>
      <c r="CI136" s="58"/>
      <c r="CJ136" s="58"/>
      <c r="CK136" s="63"/>
      <c r="CL136" s="58" t="s">
        <v>162</v>
      </c>
      <c r="CM136" s="58"/>
      <c r="CN136" s="58"/>
      <c r="CO136" s="58"/>
      <c r="CP136" s="58"/>
      <c r="CQ136" s="58"/>
      <c r="CR136" s="58"/>
      <c r="CS136" s="63"/>
      <c r="CT136" s="58" t="s">
        <v>162</v>
      </c>
      <c r="CU136" s="58"/>
      <c r="CV136" s="58"/>
      <c r="CW136" s="58"/>
      <c r="CX136" s="58"/>
      <c r="CY136" s="58"/>
      <c r="CZ136" s="58"/>
      <c r="DA136" s="63"/>
      <c r="DB136" s="58" t="s">
        <v>162</v>
      </c>
      <c r="DC136" s="58"/>
      <c r="DD136" s="58"/>
      <c r="DE136" s="58"/>
      <c r="DF136" s="58"/>
      <c r="DG136" s="58"/>
      <c r="DH136" s="58"/>
      <c r="DI136" s="63"/>
      <c r="DJ136" s="58" t="s">
        <v>162</v>
      </c>
      <c r="DK136" s="58"/>
      <c r="DL136" s="58"/>
      <c r="DM136" s="58"/>
      <c r="DN136" s="58"/>
      <c r="DO136" s="58"/>
      <c r="DP136" s="58"/>
      <c r="DQ136" s="63"/>
      <c r="DR136" s="58" t="s">
        <v>162</v>
      </c>
      <c r="DS136" s="58"/>
      <c r="DT136" s="58"/>
      <c r="DU136" s="58"/>
      <c r="DV136" s="58"/>
      <c r="DW136" s="58"/>
      <c r="DX136" s="58"/>
      <c r="DY136" s="63"/>
      <c r="DZ136" s="58" t="s">
        <v>162</v>
      </c>
      <c r="EA136" s="58"/>
      <c r="EB136" s="58"/>
      <c r="EC136" s="58"/>
      <c r="ED136" s="58"/>
      <c r="EE136" s="58"/>
      <c r="EF136" s="58"/>
      <c r="EG136" s="63"/>
      <c r="EH136" s="58" t="s">
        <v>162</v>
      </c>
      <c r="EI136" s="58"/>
      <c r="EJ136" s="58"/>
      <c r="EK136" s="58"/>
      <c r="EL136" s="58"/>
      <c r="EM136" s="58"/>
      <c r="EN136" s="58"/>
      <c r="EO136" s="63"/>
      <c r="EP136" s="58" t="s">
        <v>162</v>
      </c>
      <c r="EQ136" s="58"/>
      <c r="ER136" s="58"/>
      <c r="ES136" s="58"/>
      <c r="ET136" s="58"/>
      <c r="EU136" s="58"/>
      <c r="EV136" s="58"/>
      <c r="EW136" s="63"/>
      <c r="EX136" s="58" t="s">
        <v>162</v>
      </c>
      <c r="EY136" s="58"/>
      <c r="EZ136" s="58"/>
      <c r="FA136" s="58"/>
      <c r="FB136" s="58"/>
      <c r="FC136" s="58"/>
      <c r="FD136" s="58"/>
      <c r="FE136" s="63"/>
    </row>
    <row r="137" customFormat="false" ht="15" hidden="false" customHeight="false" outlineLevel="0" collapsed="false">
      <c r="A137" s="63"/>
      <c r="B137" s="58"/>
      <c r="C137" s="58"/>
      <c r="D137" s="58"/>
      <c r="E137" s="58"/>
      <c r="F137" s="58"/>
      <c r="G137" s="58"/>
      <c r="H137" s="58"/>
      <c r="I137" s="63"/>
      <c r="J137" s="58"/>
      <c r="K137" s="58"/>
      <c r="L137" s="58"/>
      <c r="M137" s="58"/>
      <c r="N137" s="58"/>
      <c r="O137" s="58"/>
      <c r="P137" s="58"/>
      <c r="Q137" s="63"/>
      <c r="R137" s="58"/>
      <c r="S137" s="58"/>
      <c r="T137" s="58"/>
      <c r="U137" s="58"/>
      <c r="V137" s="58"/>
      <c r="W137" s="58"/>
      <c r="X137" s="58"/>
      <c r="Y137" s="63"/>
      <c r="Z137" s="58"/>
      <c r="AA137" s="58"/>
      <c r="AB137" s="58"/>
      <c r="AC137" s="58"/>
      <c r="AD137" s="58"/>
      <c r="AE137" s="58"/>
      <c r="AF137" s="58"/>
      <c r="AG137" s="63"/>
      <c r="AH137" s="58"/>
      <c r="AI137" s="58"/>
      <c r="AJ137" s="58"/>
      <c r="AK137" s="58"/>
      <c r="AL137" s="58"/>
      <c r="AM137" s="58"/>
      <c r="AN137" s="58"/>
      <c r="AO137" s="65"/>
      <c r="AP137" s="58"/>
      <c r="AQ137" s="58"/>
      <c r="AR137" s="58"/>
      <c r="AS137" s="58"/>
      <c r="AT137" s="58"/>
      <c r="AU137" s="58"/>
      <c r="AV137" s="58"/>
      <c r="AW137" s="63"/>
      <c r="AX137" s="58"/>
      <c r="AY137" s="58"/>
      <c r="AZ137" s="58"/>
      <c r="BA137" s="58"/>
      <c r="BB137" s="58"/>
      <c r="BC137" s="58"/>
      <c r="BD137" s="58"/>
      <c r="BE137" s="63"/>
      <c r="BF137" s="58"/>
      <c r="BG137" s="58"/>
      <c r="BH137" s="58"/>
      <c r="BI137" s="58"/>
      <c r="BJ137" s="58"/>
      <c r="BK137" s="58"/>
      <c r="BL137" s="58"/>
      <c r="BM137" s="63"/>
      <c r="BN137" s="58"/>
      <c r="BO137" s="58"/>
      <c r="BP137" s="58"/>
      <c r="BQ137" s="58"/>
      <c r="BR137" s="58"/>
      <c r="BS137" s="58"/>
      <c r="BT137" s="58"/>
      <c r="BU137" s="63"/>
      <c r="BV137" s="58"/>
      <c r="BW137" s="58"/>
      <c r="BX137" s="58"/>
      <c r="BY137" s="58"/>
      <c r="BZ137" s="58"/>
      <c r="CA137" s="58"/>
      <c r="CB137" s="58"/>
      <c r="CC137" s="63"/>
      <c r="CD137" s="58"/>
      <c r="CE137" s="58"/>
      <c r="CF137" s="58"/>
      <c r="CG137" s="58"/>
      <c r="CH137" s="58"/>
      <c r="CI137" s="58"/>
      <c r="CJ137" s="58"/>
      <c r="CK137" s="63"/>
      <c r="CL137" s="58"/>
      <c r="CM137" s="58"/>
      <c r="CN137" s="58"/>
      <c r="CO137" s="58"/>
      <c r="CP137" s="58"/>
      <c r="CQ137" s="58"/>
      <c r="CR137" s="58"/>
      <c r="CS137" s="63"/>
      <c r="CT137" s="58"/>
      <c r="CU137" s="58"/>
      <c r="CV137" s="58"/>
      <c r="CW137" s="58"/>
      <c r="CX137" s="58"/>
      <c r="CY137" s="58"/>
      <c r="CZ137" s="58"/>
      <c r="DA137" s="63"/>
      <c r="DB137" s="58"/>
      <c r="DC137" s="58"/>
      <c r="DD137" s="58"/>
      <c r="DE137" s="58"/>
      <c r="DF137" s="58"/>
      <c r="DG137" s="58"/>
      <c r="DH137" s="58"/>
      <c r="DI137" s="63"/>
      <c r="DJ137" s="58"/>
      <c r="DK137" s="58"/>
      <c r="DL137" s="58"/>
      <c r="DM137" s="58"/>
      <c r="DN137" s="58"/>
      <c r="DO137" s="58"/>
      <c r="DP137" s="58"/>
      <c r="DQ137" s="63"/>
      <c r="DR137" s="58"/>
      <c r="DS137" s="58"/>
      <c r="DT137" s="58"/>
      <c r="DU137" s="58"/>
      <c r="DV137" s="58"/>
      <c r="DW137" s="58"/>
      <c r="DX137" s="58"/>
      <c r="DY137" s="63"/>
      <c r="DZ137" s="58"/>
      <c r="EA137" s="58"/>
      <c r="EB137" s="58"/>
      <c r="EC137" s="58"/>
      <c r="ED137" s="58"/>
      <c r="EE137" s="58"/>
      <c r="EF137" s="58"/>
      <c r="EG137" s="63"/>
      <c r="EH137" s="58"/>
      <c r="EI137" s="58"/>
      <c r="EJ137" s="58"/>
      <c r="EK137" s="58"/>
      <c r="EL137" s="58"/>
      <c r="EM137" s="58"/>
      <c r="EN137" s="58"/>
      <c r="EO137" s="63"/>
      <c r="EP137" s="58"/>
      <c r="EQ137" s="58"/>
      <c r="ER137" s="58"/>
      <c r="ES137" s="58"/>
      <c r="ET137" s="58"/>
      <c r="EU137" s="58"/>
      <c r="EV137" s="58"/>
      <c r="EW137" s="63"/>
      <c r="EX137" s="58"/>
      <c r="EY137" s="58"/>
      <c r="EZ137" s="58"/>
      <c r="FA137" s="58"/>
      <c r="FB137" s="58"/>
      <c r="FC137" s="58"/>
      <c r="FD137" s="58"/>
      <c r="FE137" s="63"/>
    </row>
    <row r="138" customFormat="false" ht="15" hidden="false" customHeight="false" outlineLevel="0" collapsed="false">
      <c r="A138" s="63"/>
      <c r="B138" s="58"/>
      <c r="C138" s="58"/>
      <c r="D138" s="58"/>
      <c r="E138" s="58"/>
      <c r="F138" s="58"/>
      <c r="G138" s="58"/>
      <c r="H138" s="58"/>
      <c r="I138" s="63"/>
      <c r="J138" s="58"/>
      <c r="K138" s="58"/>
      <c r="L138" s="58"/>
      <c r="M138" s="58"/>
      <c r="N138" s="58"/>
      <c r="O138" s="58"/>
      <c r="P138" s="58"/>
      <c r="Q138" s="63"/>
      <c r="R138" s="58"/>
      <c r="S138" s="58"/>
      <c r="T138" s="58"/>
      <c r="U138" s="58"/>
      <c r="V138" s="58"/>
      <c r="W138" s="58"/>
      <c r="X138" s="58"/>
      <c r="Y138" s="63"/>
      <c r="Z138" s="58"/>
      <c r="AA138" s="58"/>
      <c r="AB138" s="58"/>
      <c r="AC138" s="58"/>
      <c r="AD138" s="58"/>
      <c r="AE138" s="58"/>
      <c r="AF138" s="58"/>
      <c r="AG138" s="63"/>
      <c r="AH138" s="58"/>
      <c r="AI138" s="58"/>
      <c r="AJ138" s="58"/>
      <c r="AK138" s="58"/>
      <c r="AL138" s="58"/>
      <c r="AM138" s="58"/>
      <c r="AN138" s="58"/>
      <c r="AO138" s="65"/>
      <c r="AP138" s="58"/>
      <c r="AQ138" s="58"/>
      <c r="AR138" s="58"/>
      <c r="AS138" s="58"/>
      <c r="AT138" s="58"/>
      <c r="AU138" s="58"/>
      <c r="AV138" s="58"/>
      <c r="AW138" s="63"/>
      <c r="AX138" s="58"/>
      <c r="AY138" s="58"/>
      <c r="AZ138" s="58"/>
      <c r="BA138" s="58"/>
      <c r="BB138" s="58"/>
      <c r="BC138" s="58"/>
      <c r="BD138" s="58"/>
      <c r="BE138" s="63"/>
      <c r="BF138" s="58"/>
      <c r="BG138" s="58"/>
      <c r="BH138" s="58"/>
      <c r="BI138" s="58"/>
      <c r="BJ138" s="58"/>
      <c r="BK138" s="58"/>
      <c r="BL138" s="58"/>
      <c r="BM138" s="63"/>
      <c r="BN138" s="58"/>
      <c r="BO138" s="58"/>
      <c r="BP138" s="58"/>
      <c r="BQ138" s="58"/>
      <c r="BR138" s="58"/>
      <c r="BS138" s="58"/>
      <c r="BT138" s="58"/>
      <c r="BU138" s="63"/>
      <c r="BV138" s="58"/>
      <c r="BW138" s="58"/>
      <c r="BX138" s="58"/>
      <c r="BY138" s="58"/>
      <c r="BZ138" s="58"/>
      <c r="CA138" s="58"/>
      <c r="CB138" s="58"/>
      <c r="CC138" s="63"/>
      <c r="CD138" s="58"/>
      <c r="CE138" s="58"/>
      <c r="CF138" s="58"/>
      <c r="CG138" s="58"/>
      <c r="CH138" s="58"/>
      <c r="CI138" s="58"/>
      <c r="CJ138" s="58"/>
      <c r="CK138" s="63"/>
      <c r="CL138" s="58"/>
      <c r="CM138" s="58"/>
      <c r="CN138" s="58"/>
      <c r="CO138" s="58"/>
      <c r="CP138" s="58"/>
      <c r="CQ138" s="58"/>
      <c r="CR138" s="58"/>
      <c r="CS138" s="63"/>
      <c r="CT138" s="58"/>
      <c r="CU138" s="58"/>
      <c r="CV138" s="58"/>
      <c r="CW138" s="58"/>
      <c r="CX138" s="58"/>
      <c r="CY138" s="58"/>
      <c r="CZ138" s="58"/>
      <c r="DA138" s="63"/>
      <c r="DB138" s="58"/>
      <c r="DC138" s="58"/>
      <c r="DD138" s="58"/>
      <c r="DE138" s="58"/>
      <c r="DF138" s="58"/>
      <c r="DG138" s="58"/>
      <c r="DH138" s="58"/>
      <c r="DI138" s="63"/>
      <c r="DJ138" s="58"/>
      <c r="DK138" s="58"/>
      <c r="DL138" s="58"/>
      <c r="DM138" s="58"/>
      <c r="DN138" s="58"/>
      <c r="DO138" s="58"/>
      <c r="DP138" s="58"/>
      <c r="DQ138" s="63"/>
      <c r="DR138" s="58"/>
      <c r="DS138" s="58"/>
      <c r="DT138" s="58"/>
      <c r="DU138" s="58"/>
      <c r="DV138" s="58"/>
      <c r="DW138" s="58"/>
      <c r="DX138" s="58"/>
      <c r="DY138" s="63"/>
      <c r="DZ138" s="58"/>
      <c r="EA138" s="58"/>
      <c r="EB138" s="58"/>
      <c r="EC138" s="58"/>
      <c r="ED138" s="58"/>
      <c r="EE138" s="58"/>
      <c r="EF138" s="58"/>
      <c r="EG138" s="63"/>
      <c r="EH138" s="58"/>
      <c r="EI138" s="58"/>
      <c r="EJ138" s="58"/>
      <c r="EK138" s="58"/>
      <c r="EL138" s="58"/>
      <c r="EM138" s="58"/>
      <c r="EN138" s="58"/>
      <c r="EO138" s="63"/>
      <c r="EP138" s="58"/>
      <c r="EQ138" s="58"/>
      <c r="ER138" s="58"/>
      <c r="ES138" s="58"/>
      <c r="ET138" s="58"/>
      <c r="EU138" s="58"/>
      <c r="EV138" s="58"/>
      <c r="EW138" s="63"/>
      <c r="EX138" s="58"/>
      <c r="EY138" s="58"/>
      <c r="EZ138" s="58"/>
      <c r="FA138" s="58"/>
      <c r="FB138" s="58"/>
      <c r="FC138" s="58"/>
      <c r="FD138" s="58"/>
      <c r="FE138" s="63"/>
    </row>
    <row r="139" customFormat="false" ht="15" hidden="false" customHeight="false" outlineLevel="0" collapsed="false">
      <c r="A139" s="63"/>
      <c r="B139" s="58"/>
      <c r="C139" s="58"/>
      <c r="D139" s="58"/>
      <c r="E139" s="58"/>
      <c r="F139" s="58"/>
      <c r="G139" s="58"/>
      <c r="H139" s="58"/>
      <c r="I139" s="63"/>
      <c r="J139" s="58"/>
      <c r="K139" s="58"/>
      <c r="L139" s="58"/>
      <c r="M139" s="58"/>
      <c r="N139" s="58"/>
      <c r="O139" s="58"/>
      <c r="P139" s="58"/>
      <c r="Q139" s="63"/>
      <c r="R139" s="58"/>
      <c r="S139" s="58"/>
      <c r="T139" s="58"/>
      <c r="U139" s="58"/>
      <c r="V139" s="58"/>
      <c r="W139" s="58"/>
      <c r="X139" s="58"/>
      <c r="Y139" s="63"/>
      <c r="Z139" s="58"/>
      <c r="AA139" s="58"/>
      <c r="AB139" s="58"/>
      <c r="AC139" s="58"/>
      <c r="AD139" s="58"/>
      <c r="AE139" s="58"/>
      <c r="AF139" s="58"/>
      <c r="AG139" s="63"/>
      <c r="AH139" s="58"/>
      <c r="AI139" s="58"/>
      <c r="AJ139" s="58"/>
      <c r="AK139" s="58"/>
      <c r="AL139" s="58"/>
      <c r="AM139" s="58"/>
      <c r="AN139" s="58"/>
      <c r="AO139" s="65"/>
      <c r="AP139" s="58"/>
      <c r="AQ139" s="58"/>
      <c r="AR139" s="58"/>
      <c r="AS139" s="58"/>
      <c r="AT139" s="58"/>
      <c r="AU139" s="58"/>
      <c r="AV139" s="58"/>
      <c r="AW139" s="63"/>
      <c r="AX139" s="58"/>
      <c r="AY139" s="58"/>
      <c r="AZ139" s="58"/>
      <c r="BA139" s="58"/>
      <c r="BB139" s="58"/>
      <c r="BC139" s="58"/>
      <c r="BD139" s="58"/>
      <c r="BE139" s="63"/>
      <c r="BF139" s="58"/>
      <c r="BG139" s="58"/>
      <c r="BH139" s="58"/>
      <c r="BI139" s="58"/>
      <c r="BJ139" s="58"/>
      <c r="BK139" s="58"/>
      <c r="BL139" s="58"/>
      <c r="BM139" s="63"/>
      <c r="BN139" s="58"/>
      <c r="BO139" s="58"/>
      <c r="BP139" s="58"/>
      <c r="BQ139" s="58"/>
      <c r="BR139" s="58"/>
      <c r="BS139" s="58"/>
      <c r="BT139" s="58"/>
      <c r="BU139" s="63"/>
      <c r="BV139" s="58"/>
      <c r="BW139" s="58"/>
      <c r="BX139" s="58"/>
      <c r="BY139" s="58"/>
      <c r="BZ139" s="58"/>
      <c r="CA139" s="58"/>
      <c r="CB139" s="58"/>
      <c r="CC139" s="63"/>
      <c r="CD139" s="58"/>
      <c r="CE139" s="58"/>
      <c r="CF139" s="58"/>
      <c r="CG139" s="58"/>
      <c r="CH139" s="58"/>
      <c r="CI139" s="58"/>
      <c r="CJ139" s="58"/>
      <c r="CK139" s="63"/>
      <c r="CL139" s="58"/>
      <c r="CM139" s="58"/>
      <c r="CN139" s="58"/>
      <c r="CO139" s="58"/>
      <c r="CP139" s="58"/>
      <c r="CQ139" s="58"/>
      <c r="CR139" s="58"/>
      <c r="CS139" s="63"/>
      <c r="CT139" s="58"/>
      <c r="CU139" s="58"/>
      <c r="CV139" s="58"/>
      <c r="CW139" s="58"/>
      <c r="CX139" s="58"/>
      <c r="CY139" s="58"/>
      <c r="CZ139" s="58"/>
      <c r="DA139" s="63"/>
      <c r="DB139" s="58"/>
      <c r="DC139" s="58"/>
      <c r="DD139" s="58"/>
      <c r="DE139" s="58"/>
      <c r="DF139" s="58"/>
      <c r="DG139" s="58"/>
      <c r="DH139" s="58"/>
      <c r="DI139" s="63"/>
      <c r="DJ139" s="58"/>
      <c r="DK139" s="58"/>
      <c r="DL139" s="58"/>
      <c r="DM139" s="58"/>
      <c r="DN139" s="58"/>
      <c r="DO139" s="58"/>
      <c r="DP139" s="58"/>
      <c r="DQ139" s="63"/>
      <c r="DR139" s="58"/>
      <c r="DS139" s="58"/>
      <c r="DT139" s="58"/>
      <c r="DU139" s="58"/>
      <c r="DV139" s="58"/>
      <c r="DW139" s="58"/>
      <c r="DX139" s="58"/>
      <c r="DY139" s="63"/>
      <c r="DZ139" s="58"/>
      <c r="EA139" s="58"/>
      <c r="EB139" s="58"/>
      <c r="EC139" s="58"/>
      <c r="ED139" s="58"/>
      <c r="EE139" s="58"/>
      <c r="EF139" s="58"/>
      <c r="EG139" s="63"/>
      <c r="EH139" s="58"/>
      <c r="EI139" s="58"/>
      <c r="EJ139" s="58"/>
      <c r="EK139" s="58"/>
      <c r="EL139" s="58"/>
      <c r="EM139" s="58"/>
      <c r="EN139" s="58"/>
      <c r="EO139" s="63"/>
      <c r="EP139" s="58"/>
      <c r="EQ139" s="58"/>
      <c r="ER139" s="58"/>
      <c r="ES139" s="58"/>
      <c r="ET139" s="58"/>
      <c r="EU139" s="58"/>
      <c r="EV139" s="58"/>
      <c r="EW139" s="63"/>
      <c r="EX139" s="58"/>
      <c r="EY139" s="58"/>
      <c r="EZ139" s="58"/>
      <c r="FA139" s="58"/>
      <c r="FB139" s="58"/>
      <c r="FC139" s="58"/>
      <c r="FD139" s="58"/>
      <c r="FE139" s="63"/>
    </row>
    <row r="140" customFormat="false" ht="15.75" hidden="false" customHeight="false" outlineLevel="0" collapsed="false">
      <c r="A140" s="63"/>
      <c r="B140" s="58"/>
      <c r="C140" s="58"/>
      <c r="D140" s="58"/>
      <c r="E140" s="58"/>
      <c r="F140" s="58"/>
      <c r="G140" s="58"/>
      <c r="H140" s="58"/>
      <c r="I140" s="63"/>
      <c r="J140" s="58"/>
      <c r="K140" s="58"/>
      <c r="L140" s="58"/>
      <c r="M140" s="58"/>
      <c r="N140" s="58"/>
      <c r="O140" s="58"/>
      <c r="P140" s="58"/>
      <c r="Q140" s="63"/>
      <c r="R140" s="58"/>
      <c r="S140" s="58"/>
      <c r="T140" s="58"/>
      <c r="U140" s="58"/>
      <c r="V140" s="58"/>
      <c r="W140" s="58"/>
      <c r="X140" s="58"/>
      <c r="Y140" s="63"/>
      <c r="Z140" s="58"/>
      <c r="AA140" s="58"/>
      <c r="AB140" s="58"/>
      <c r="AC140" s="58"/>
      <c r="AD140" s="58"/>
      <c r="AE140" s="58"/>
      <c r="AF140" s="58"/>
      <c r="AG140" s="63"/>
      <c r="AH140" s="58"/>
      <c r="AI140" s="58"/>
      <c r="AJ140" s="58"/>
      <c r="AK140" s="58"/>
      <c r="AL140" s="58"/>
      <c r="AM140" s="58"/>
      <c r="AN140" s="58"/>
      <c r="AO140" s="65"/>
      <c r="AP140" s="58"/>
      <c r="AQ140" s="58"/>
      <c r="AR140" s="58"/>
      <c r="AS140" s="58"/>
      <c r="AT140" s="58"/>
      <c r="AU140" s="58"/>
      <c r="AV140" s="58"/>
      <c r="AW140" s="63"/>
      <c r="AX140" s="58"/>
      <c r="AY140" s="58"/>
      <c r="AZ140" s="58"/>
      <c r="BA140" s="58"/>
      <c r="BB140" s="58"/>
      <c r="BC140" s="58"/>
      <c r="BD140" s="58"/>
      <c r="BE140" s="63"/>
      <c r="BF140" s="58"/>
      <c r="BG140" s="58"/>
      <c r="BH140" s="58"/>
      <c r="BI140" s="58"/>
      <c r="BJ140" s="58"/>
      <c r="BK140" s="58"/>
      <c r="BL140" s="58"/>
      <c r="BM140" s="63"/>
      <c r="BN140" s="58"/>
      <c r="BO140" s="58"/>
      <c r="BP140" s="58"/>
      <c r="BQ140" s="58"/>
      <c r="BR140" s="58"/>
      <c r="BS140" s="58"/>
      <c r="BT140" s="58"/>
      <c r="BU140" s="63"/>
      <c r="BV140" s="58"/>
      <c r="BW140" s="58"/>
      <c r="BX140" s="58"/>
      <c r="BY140" s="58"/>
      <c r="BZ140" s="58"/>
      <c r="CA140" s="58"/>
      <c r="CB140" s="58"/>
      <c r="CC140" s="63"/>
      <c r="CD140" s="58"/>
      <c r="CE140" s="58"/>
      <c r="CF140" s="58"/>
      <c r="CG140" s="58"/>
      <c r="CH140" s="58"/>
      <c r="CI140" s="58"/>
      <c r="CJ140" s="58"/>
      <c r="CK140" s="63"/>
      <c r="CL140" s="58"/>
      <c r="CM140" s="58"/>
      <c r="CN140" s="58"/>
      <c r="CO140" s="58"/>
      <c r="CP140" s="58"/>
      <c r="CQ140" s="58"/>
      <c r="CR140" s="58"/>
      <c r="CS140" s="63"/>
      <c r="CT140" s="58"/>
      <c r="CU140" s="58"/>
      <c r="CV140" s="58"/>
      <c r="CW140" s="58"/>
      <c r="CX140" s="58"/>
      <c r="CY140" s="58"/>
      <c r="CZ140" s="58"/>
      <c r="DA140" s="63"/>
      <c r="DB140" s="58"/>
      <c r="DC140" s="58"/>
      <c r="DD140" s="58"/>
      <c r="DE140" s="58"/>
      <c r="DF140" s="58"/>
      <c r="DG140" s="58"/>
      <c r="DH140" s="58"/>
      <c r="DI140" s="63"/>
      <c r="DJ140" s="58"/>
      <c r="DK140" s="58"/>
      <c r="DL140" s="58"/>
      <c r="DM140" s="58"/>
      <c r="DN140" s="58"/>
      <c r="DO140" s="58"/>
      <c r="DP140" s="58"/>
      <c r="DQ140" s="63"/>
      <c r="DR140" s="58"/>
      <c r="DS140" s="58"/>
      <c r="DT140" s="58"/>
      <c r="DU140" s="58"/>
      <c r="DV140" s="58"/>
      <c r="DW140" s="58"/>
      <c r="DX140" s="58"/>
      <c r="DY140" s="63"/>
      <c r="DZ140" s="58"/>
      <c r="EA140" s="58"/>
      <c r="EB140" s="58"/>
      <c r="EC140" s="58"/>
      <c r="ED140" s="58"/>
      <c r="EE140" s="58"/>
      <c r="EF140" s="58"/>
      <c r="EG140" s="63"/>
      <c r="EH140" s="58"/>
      <c r="EI140" s="58"/>
      <c r="EJ140" s="58"/>
      <c r="EK140" s="58"/>
      <c r="EL140" s="58"/>
      <c r="EM140" s="58"/>
      <c r="EN140" s="58"/>
      <c r="EO140" s="63"/>
      <c r="EP140" s="58"/>
      <c r="EQ140" s="58"/>
      <c r="ER140" s="58"/>
      <c r="ES140" s="58"/>
      <c r="ET140" s="58"/>
      <c r="EU140" s="58"/>
      <c r="EV140" s="58"/>
      <c r="EW140" s="63"/>
      <c r="EX140" s="58"/>
      <c r="EY140" s="58"/>
      <c r="EZ140" s="58"/>
      <c r="FA140" s="58"/>
      <c r="FB140" s="58"/>
      <c r="FC140" s="58"/>
      <c r="FD140" s="58"/>
      <c r="FE140" s="63"/>
    </row>
    <row r="141" customFormat="false" ht="15.75" hidden="false" customHeight="false" outlineLevel="0" collapsed="false">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8"/>
      <c r="AP141" s="67"/>
      <c r="AQ141" s="67"/>
      <c r="AR141" s="67"/>
      <c r="AS141" s="67"/>
      <c r="AT141" s="67"/>
      <c r="AU141" s="67"/>
      <c r="AV141" s="67"/>
      <c r="AW141" s="67"/>
      <c r="AX141" s="67"/>
      <c r="AY141" s="67"/>
      <c r="AZ141" s="67"/>
      <c r="BA141" s="67"/>
      <c r="BB141" s="67"/>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c r="BZ141" s="67"/>
      <c r="CA141" s="67"/>
      <c r="CB141" s="67"/>
      <c r="CC141" s="67"/>
      <c r="CD141" s="67"/>
      <c r="CE141" s="67"/>
      <c r="CF141" s="67"/>
      <c r="CG141" s="67"/>
      <c r="CH141" s="67"/>
      <c r="CI141" s="67"/>
      <c r="CJ141" s="67"/>
      <c r="CK141" s="67"/>
      <c r="CL141" s="67"/>
      <c r="CM141" s="67"/>
      <c r="CN141" s="67"/>
      <c r="CO141" s="67"/>
      <c r="CP141" s="67"/>
      <c r="CQ141" s="67"/>
      <c r="CR141" s="67"/>
      <c r="CS141" s="67"/>
      <c r="CT141" s="67"/>
      <c r="CU141" s="67"/>
      <c r="CV141" s="67"/>
      <c r="CW141" s="67"/>
      <c r="CX141" s="67"/>
      <c r="CY141" s="67"/>
      <c r="CZ141" s="67"/>
      <c r="DA141" s="67"/>
      <c r="DB141" s="67"/>
      <c r="DC141" s="67"/>
      <c r="DD141" s="67"/>
      <c r="DE141" s="67"/>
      <c r="DF141" s="67"/>
      <c r="DG141" s="67"/>
      <c r="DH141" s="67"/>
      <c r="DI141" s="67"/>
      <c r="DJ141" s="67"/>
      <c r="DK141" s="67"/>
      <c r="DL141" s="67"/>
      <c r="DM141" s="67"/>
      <c r="DN141" s="67"/>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row>
    <row r="142" customFormat="false" ht="15.75" hidden="false" customHeight="false" outlineLevel="0" collapsed="false"/>
    <row r="145" customFormat="false" ht="15" hidden="false" customHeight="false" outlineLevel="0" collapsed="false">
      <c r="AM145" s="3"/>
    </row>
    <row r="160" customFormat="false" ht="15" hidden="false" customHeight="false" outlineLevel="0" collapsed="false">
      <c r="J160" s="69" t="s">
        <v>149</v>
      </c>
      <c r="K160" s="69"/>
      <c r="L160" s="69"/>
      <c r="M160" s="69"/>
      <c r="N160" s="69"/>
      <c r="O160" s="69"/>
      <c r="P160" s="69"/>
      <c r="R160" s="69" t="s">
        <v>149</v>
      </c>
      <c r="S160" s="69"/>
      <c r="T160" s="69"/>
      <c r="U160" s="69"/>
      <c r="V160" s="69"/>
      <c r="W160" s="69"/>
      <c r="X160" s="69"/>
      <c r="Z160" s="69" t="s">
        <v>149</v>
      </c>
      <c r="AA160" s="69"/>
      <c r="AB160" s="69"/>
      <c r="AC160" s="69"/>
      <c r="AD160" s="69"/>
      <c r="AE160" s="69"/>
      <c r="AF160" s="69"/>
      <c r="AH160" s="69" t="s">
        <v>149</v>
      </c>
      <c r="AI160" s="69"/>
      <c r="AJ160" s="69"/>
      <c r="AK160" s="69"/>
      <c r="AL160" s="69"/>
      <c r="AM160" s="69"/>
      <c r="AN160" s="69"/>
      <c r="AP160" s="69" t="s">
        <v>149</v>
      </c>
      <c r="AQ160" s="69"/>
      <c r="AR160" s="69"/>
      <c r="AS160" s="69"/>
      <c r="AT160" s="69"/>
      <c r="AU160" s="69"/>
      <c r="AV160" s="69"/>
      <c r="AX160" s="69" t="s">
        <v>149</v>
      </c>
      <c r="AY160" s="69"/>
      <c r="AZ160" s="69"/>
      <c r="BA160" s="69"/>
      <c r="BB160" s="69"/>
      <c r="BC160" s="69"/>
      <c r="BD160" s="69"/>
      <c r="BF160" s="69" t="s">
        <v>149</v>
      </c>
      <c r="BG160" s="69"/>
      <c r="BH160" s="69"/>
      <c r="BI160" s="69"/>
      <c r="BJ160" s="69"/>
      <c r="BK160" s="69"/>
      <c r="BL160" s="69"/>
      <c r="BN160" s="69" t="s">
        <v>149</v>
      </c>
      <c r="BO160" s="69"/>
      <c r="BP160" s="69"/>
      <c r="BQ160" s="69"/>
      <c r="BR160" s="69"/>
      <c r="BS160" s="69"/>
      <c r="BT160" s="69"/>
      <c r="BV160" s="69" t="s">
        <v>149</v>
      </c>
      <c r="BW160" s="69"/>
      <c r="BX160" s="69"/>
      <c r="BY160" s="69"/>
      <c r="BZ160" s="69"/>
      <c r="CA160" s="69"/>
      <c r="CB160" s="69"/>
      <c r="CD160" s="69" t="s">
        <v>149</v>
      </c>
      <c r="CE160" s="69"/>
      <c r="CF160" s="69"/>
      <c r="CG160" s="69"/>
      <c r="CH160" s="69"/>
      <c r="CI160" s="69"/>
      <c r="CJ160" s="69"/>
      <c r="CL160" s="69" t="s">
        <v>149</v>
      </c>
      <c r="CM160" s="69"/>
      <c r="CN160" s="69"/>
      <c r="CO160" s="69"/>
      <c r="CP160" s="69"/>
      <c r="CQ160" s="69"/>
      <c r="CR160" s="69"/>
      <c r="CT160" s="69" t="s">
        <v>149</v>
      </c>
      <c r="CU160" s="69"/>
      <c r="CV160" s="69"/>
      <c r="CW160" s="69"/>
      <c r="CX160" s="69"/>
      <c r="CY160" s="69"/>
      <c r="CZ160" s="69"/>
      <c r="DB160" s="69" t="s">
        <v>149</v>
      </c>
      <c r="DC160" s="69"/>
      <c r="DD160" s="69"/>
      <c r="DE160" s="69"/>
      <c r="DF160" s="69"/>
      <c r="DG160" s="69"/>
      <c r="DH160" s="69"/>
      <c r="DJ160" s="69" t="s">
        <v>149</v>
      </c>
      <c r="DK160" s="69"/>
      <c r="DL160" s="69"/>
      <c r="DM160" s="69"/>
      <c r="DN160" s="69"/>
      <c r="DO160" s="69"/>
      <c r="DP160" s="69"/>
      <c r="DR160" s="69" t="s">
        <v>149</v>
      </c>
      <c r="DS160" s="69"/>
      <c r="DT160" s="69"/>
      <c r="DU160" s="69"/>
      <c r="DV160" s="69"/>
      <c r="DW160" s="69"/>
      <c r="DX160" s="69"/>
      <c r="DZ160" s="69" t="s">
        <v>149</v>
      </c>
      <c r="EA160" s="69"/>
      <c r="EB160" s="69"/>
      <c r="EC160" s="69"/>
      <c r="ED160" s="69"/>
      <c r="EE160" s="69"/>
      <c r="EF160" s="69"/>
      <c r="EH160" s="69" t="s">
        <v>149</v>
      </c>
      <c r="EI160" s="69"/>
      <c r="EJ160" s="69"/>
      <c r="EK160" s="69"/>
      <c r="EL160" s="69"/>
      <c r="EM160" s="69"/>
      <c r="EN160" s="69"/>
      <c r="EP160" s="69" t="s">
        <v>149</v>
      </c>
      <c r="EQ160" s="69"/>
      <c r="ER160" s="69"/>
      <c r="ES160" s="69"/>
      <c r="ET160" s="69"/>
      <c r="EU160" s="69"/>
      <c r="EV160" s="69"/>
      <c r="EX160" s="69" t="s">
        <v>149</v>
      </c>
      <c r="EY160" s="69"/>
      <c r="EZ160" s="69"/>
      <c r="FA160" s="69"/>
      <c r="FB160" s="69"/>
      <c r="FC160" s="69"/>
      <c r="FD160" s="69"/>
    </row>
    <row r="161" customFormat="false" ht="15" hidden="false" customHeight="false" outlineLevel="0" collapsed="false">
      <c r="J161" s="70" t="str">
        <f aca="false">J163</f>
        <v>Construction of a wall on the line of junction, placed wholly on our own land.</v>
      </c>
      <c r="K161" s="70"/>
      <c r="L161" s="70"/>
      <c r="M161" s="70"/>
      <c r="N161" s="70"/>
      <c r="O161" s="70"/>
      <c r="P161" s="70"/>
      <c r="R161" s="1" t="str">
        <f aca="false">R163</f>
        <v>Construction of a wall on the line of junction, placed wholly on our own land.</v>
      </c>
      <c r="Z161" s="1" t="str">
        <f aca="false">Z163</f>
        <v>Construction of a wall on the line of junction, placed wholly on our own land.</v>
      </c>
      <c r="AH161" s="1" t="str">
        <f aca="false">AH163</f>
        <v>Construction of a wall on the line of junction, placed wholly on our own land.</v>
      </c>
      <c r="AP161" s="1" t="str">
        <f aca="false">AP163</f>
        <v>Construction of a wall on the line of junction, placed wholly on our own land.</v>
      </c>
      <c r="AX161" s="1" t="str">
        <f aca="false">AX163</f>
        <v>Construction of a wall on the line of junction, placed wholly on our own land.</v>
      </c>
      <c r="BF161" s="1" t="str">
        <f aca="false">BF163</f>
        <v>Construction of a wall on the line of junction, placed wholly on our own land.</v>
      </c>
      <c r="BN161" s="1" t="str">
        <f aca="false">BN163</f>
        <v>Construction of a wall on the line of junction, placed wholly on our own land.</v>
      </c>
      <c r="BV161" s="1" t="str">
        <f aca="false">BV163</f>
        <v>Construction of a wall on the line of junction, placed wholly on our own land.</v>
      </c>
      <c r="CD161" s="1" t="str">
        <f aca="false">CD163</f>
        <v>Construction of a wall on the line of junction, placed wholly on our own land.</v>
      </c>
      <c r="CL161" s="1" t="str">
        <f aca="false">CL163</f>
        <v>Construction of a wall on the line of junction, placed wholly on our own land.</v>
      </c>
      <c r="CT161" s="1" t="str">
        <f aca="false">CT163</f>
        <v>Construction of a wall on the line of junction, placed wholly on our own land.</v>
      </c>
      <c r="DB161" s="1" t="str">
        <f aca="false">DB163</f>
        <v>Construction of a wall on the line of junction, placed wholly on our own land.</v>
      </c>
      <c r="DJ161" s="1" t="str">
        <f aca="false">DJ163</f>
        <v>Construction of a wall on the line of junction, placed wholly on our own land.</v>
      </c>
      <c r="DR161" s="1" t="str">
        <f aca="false">DR163</f>
        <v>Construction of a wall on the line of junction, placed wholly on our own land.</v>
      </c>
      <c r="DZ161" s="1" t="str">
        <f aca="false">DZ163</f>
        <v>Construction of a wall on the line of junction, placed wholly on our own land.</v>
      </c>
      <c r="EH161" s="1" t="str">
        <f aca="false">EH163</f>
        <v>Construction of a wall on the line of junction, placed wholly on our own land.</v>
      </c>
      <c r="EP161" s="1" t="str">
        <f aca="false">EP163</f>
        <v>Construction of a wall on the line of junction, placed wholly on our own land.</v>
      </c>
      <c r="EX161" s="1" t="str">
        <f aca="false">EX163</f>
        <v>Construction of a wall on the line of junction, placed wholly on our own land.</v>
      </c>
    </row>
    <row r="163" customFormat="false" ht="15" hidden="false" customHeight="false" outlineLevel="0" collapsed="false">
      <c r="B163" s="71" t="str">
        <f aca="false">CONCATENATE(B164,B165,C165)</f>
        <v>Construction of a wall on the line of junction, placed wholly on the Building Owners' own land.</v>
      </c>
      <c r="C163" s="15"/>
      <c r="D163" s="15"/>
      <c r="E163" s="15"/>
      <c r="F163" s="15"/>
      <c r="G163" s="15"/>
      <c r="J163" s="71" t="str">
        <f aca="false">CONCATENATE(J164,J165,K165)</f>
        <v>Construction of a wall on the line of junction, placed wholly on our own land.</v>
      </c>
      <c r="K163" s="15"/>
      <c r="R163" s="71" t="str">
        <f aca="false">CONCATENATE(R164,R165,S165)</f>
        <v>Construction of a wall on the line of junction, placed wholly on our own land.</v>
      </c>
      <c r="S163" s="15"/>
      <c r="Z163" s="71" t="str">
        <f aca="false">CONCATENATE(Z164,Z165,AA165)</f>
        <v>Construction of a wall on the line of junction, placed wholly on our own land.</v>
      </c>
      <c r="AA163" s="15"/>
      <c r="AH163" s="71" t="str">
        <f aca="false">CONCATENATE(AH164,AH165,AI165)</f>
        <v>Construction of a wall on the line of junction, placed wholly on our own land.</v>
      </c>
      <c r="AI163" s="15"/>
      <c r="AP163" s="71" t="str">
        <f aca="false">CONCATENATE(AP164,AP165,AQ165)</f>
        <v>Construction of a wall on the line of junction, placed wholly on our own land.</v>
      </c>
      <c r="AQ163" s="15"/>
      <c r="AX163" s="71" t="str">
        <f aca="false">CONCATENATE(AX164,AX165,AY165)</f>
        <v>Construction of a wall on the line of junction, placed wholly on our own land.</v>
      </c>
      <c r="AY163" s="15"/>
      <c r="BF163" s="71" t="str">
        <f aca="false">CONCATENATE(BF164,BF165,BG165)</f>
        <v>Construction of a wall on the line of junction, placed wholly on our own land.</v>
      </c>
      <c r="BG163" s="15"/>
      <c r="BN163" s="71" t="str">
        <f aca="false">CONCATENATE(BN164,BN165,BO165)</f>
        <v>Construction of a wall on the line of junction, placed wholly on our own land.</v>
      </c>
      <c r="BO163" s="15"/>
      <c r="BV163" s="71" t="str">
        <f aca="false">CONCATENATE(BV164,BV165,BW165)</f>
        <v>Construction of a wall on the line of junction, placed wholly on our own land.</v>
      </c>
      <c r="BW163" s="15"/>
      <c r="CD163" s="71" t="str">
        <f aca="false">CONCATENATE(CD164,CD165,CE165)</f>
        <v>Construction of a wall on the line of junction, placed wholly on our own land.</v>
      </c>
      <c r="CE163" s="15"/>
      <c r="CL163" s="71" t="str">
        <f aca="false">CONCATENATE(CL164,CL165,CM165)</f>
        <v>Construction of a wall on the line of junction, placed wholly on our own land.</v>
      </c>
      <c r="CM163" s="15"/>
      <c r="CT163" s="71" t="str">
        <f aca="false">CONCATENATE(CT164,CT165,CU165)</f>
        <v>Construction of a wall on the line of junction, placed wholly on our own land.</v>
      </c>
      <c r="CU163" s="15"/>
      <c r="DB163" s="71" t="str">
        <f aca="false">CONCATENATE(DB164,DB165,DC165)</f>
        <v>Construction of a wall on the line of junction, placed wholly on our own land.</v>
      </c>
      <c r="DC163" s="15"/>
      <c r="DJ163" s="71" t="str">
        <f aca="false">CONCATENATE(DJ164,DJ165,DK165)</f>
        <v>Construction of a wall on the line of junction, placed wholly on our own land.</v>
      </c>
      <c r="DK163" s="15"/>
      <c r="DR163" s="71" t="str">
        <f aca="false">CONCATENATE(DR164,DR165,DS165)</f>
        <v>Construction of a wall on the line of junction, placed wholly on our own land.</v>
      </c>
      <c r="DS163" s="15"/>
      <c r="DZ163" s="71" t="str">
        <f aca="false">CONCATENATE(DZ164,DZ165,EA165)</f>
        <v>Construction of a wall on the line of junction, placed wholly on our own land.</v>
      </c>
      <c r="EA163" s="15"/>
      <c r="EH163" s="71" t="str">
        <f aca="false">CONCATENATE(EH164,EH165,EI165)</f>
        <v>Construction of a wall on the line of junction, placed wholly on our own land.</v>
      </c>
      <c r="EI163" s="15"/>
      <c r="EP163" s="71" t="str">
        <f aca="false">CONCATENATE(EP164,EP165,EQ165)</f>
        <v>Construction of a wall on the line of junction, placed wholly on our own land.</v>
      </c>
      <c r="EQ163" s="15"/>
      <c r="EX163" s="71" t="str">
        <f aca="false">CONCATENATE(EX164,EX165,EY165)</f>
        <v>Construction of a wall on the line of junction, placed wholly on our own land.</v>
      </c>
      <c r="EY163" s="15"/>
    </row>
    <row r="164" customFormat="false" ht="15" hidden="false" customHeight="false" outlineLevel="0" collapsed="false">
      <c r="B164" s="1" t="s">
        <v>163</v>
      </c>
      <c r="J164" s="1" t="s">
        <v>164</v>
      </c>
      <c r="R164" s="1" t="s">
        <v>164</v>
      </c>
      <c r="Z164" s="1" t="s">
        <v>164</v>
      </c>
      <c r="AH164" s="1" t="s">
        <v>164</v>
      </c>
      <c r="AP164" s="1" t="s">
        <v>164</v>
      </c>
      <c r="AX164" s="1" t="s">
        <v>164</v>
      </c>
      <c r="BF164" s="1" t="s">
        <v>164</v>
      </c>
      <c r="BN164" s="1" t="s">
        <v>164</v>
      </c>
      <c r="BV164" s="1" t="s">
        <v>164</v>
      </c>
      <c r="CD164" s="1" t="s">
        <v>164</v>
      </c>
      <c r="CL164" s="1" t="s">
        <v>164</v>
      </c>
      <c r="CT164" s="1" t="s">
        <v>164</v>
      </c>
      <c r="DB164" s="1" t="s">
        <v>164</v>
      </c>
      <c r="DJ164" s="1" t="s">
        <v>164</v>
      </c>
      <c r="DR164" s="1" t="s">
        <v>164</v>
      </c>
      <c r="DZ164" s="1" t="s">
        <v>164</v>
      </c>
      <c r="EH164" s="1" t="s">
        <v>164</v>
      </c>
      <c r="EP164" s="1" t="s">
        <v>164</v>
      </c>
      <c r="EX164" s="1" t="s">
        <v>164</v>
      </c>
    </row>
    <row r="165" customFormat="false" ht="15" hidden="false" customHeight="false" outlineLevel="0" collapsed="false">
      <c r="B165" s="1" t="str">
        <f aca="false">Data!$J$11</f>
        <v>Building Owners'</v>
      </c>
      <c r="C165" s="1" t="s">
        <v>165</v>
      </c>
      <c r="J165" s="1" t="str">
        <f aca="false">Data!$H$12</f>
        <v>our</v>
      </c>
      <c r="K165" s="1" t="s">
        <v>165</v>
      </c>
      <c r="R165" s="1" t="str">
        <f aca="false">Data!$H$12</f>
        <v>our</v>
      </c>
      <c r="S165" s="1" t="s">
        <v>165</v>
      </c>
      <c r="Z165" s="1" t="str">
        <f aca="false">Data!$H$12</f>
        <v>our</v>
      </c>
      <c r="AA165" s="1" t="s">
        <v>165</v>
      </c>
      <c r="AH165" s="1" t="str">
        <f aca="false">Data!$H$12</f>
        <v>our</v>
      </c>
      <c r="AI165" s="1" t="s">
        <v>165</v>
      </c>
      <c r="AP165" s="1" t="str">
        <f aca="false">Data!$H$12</f>
        <v>our</v>
      </c>
      <c r="AQ165" s="1" t="s">
        <v>165</v>
      </c>
      <c r="AX165" s="1" t="str">
        <f aca="false">Data!$H$12</f>
        <v>our</v>
      </c>
      <c r="AY165" s="1" t="s">
        <v>165</v>
      </c>
      <c r="BF165" s="1" t="str">
        <f aca="false">Data!$H$12</f>
        <v>our</v>
      </c>
      <c r="BG165" s="1" t="s">
        <v>165</v>
      </c>
      <c r="BN165" s="1" t="str">
        <f aca="false">Data!$H$12</f>
        <v>our</v>
      </c>
      <c r="BO165" s="1" t="s">
        <v>165</v>
      </c>
      <c r="BV165" s="1" t="str">
        <f aca="false">Data!$H$12</f>
        <v>our</v>
      </c>
      <c r="BW165" s="1" t="s">
        <v>165</v>
      </c>
      <c r="CD165" s="1" t="str">
        <f aca="false">Data!$H$12</f>
        <v>our</v>
      </c>
      <c r="CE165" s="1" t="s">
        <v>165</v>
      </c>
      <c r="CL165" s="1" t="str">
        <f aca="false">Data!$H$12</f>
        <v>our</v>
      </c>
      <c r="CM165" s="1" t="s">
        <v>165</v>
      </c>
      <c r="CT165" s="1" t="str">
        <f aca="false">Data!$H$12</f>
        <v>our</v>
      </c>
      <c r="CU165" s="1" t="s">
        <v>165</v>
      </c>
      <c r="DB165" s="1" t="str">
        <f aca="false">Data!$H$12</f>
        <v>our</v>
      </c>
      <c r="DC165" s="1" t="s">
        <v>165</v>
      </c>
      <c r="DJ165" s="1" t="str">
        <f aca="false">Data!$H$12</f>
        <v>our</v>
      </c>
      <c r="DK165" s="1" t="s">
        <v>165</v>
      </c>
      <c r="DR165" s="1" t="str">
        <f aca="false">Data!$H$12</f>
        <v>our</v>
      </c>
      <c r="DS165" s="1" t="s">
        <v>165</v>
      </c>
      <c r="DZ165" s="1" t="str">
        <f aca="false">Data!$H$12</f>
        <v>our</v>
      </c>
      <c r="EA165" s="1" t="s">
        <v>165</v>
      </c>
      <c r="EH165" s="1" t="str">
        <f aca="false">Data!$H$12</f>
        <v>our</v>
      </c>
      <c r="EI165" s="1" t="s">
        <v>165</v>
      </c>
      <c r="EP165" s="1" t="str">
        <f aca="false">Data!$H$12</f>
        <v>our</v>
      </c>
      <c r="EQ165" s="1" t="s">
        <v>165</v>
      </c>
      <c r="EX165" s="1" t="str">
        <f aca="false">Data!$H$12</f>
        <v>our</v>
      </c>
      <c r="EY165" s="1" t="s">
        <v>165</v>
      </c>
    </row>
    <row r="170" customFormat="false" ht="15.75" hidden="false" customHeight="false" outlineLevel="0" collapsed="false"/>
    <row r="171" customFormat="false" ht="15" hidden="false" customHeight="true" outlineLevel="0" collapsed="false">
      <c r="B171" s="72" t="s">
        <v>166</v>
      </c>
      <c r="C171" s="72"/>
      <c r="D171" s="72"/>
      <c r="E171" s="72"/>
      <c r="F171" s="72"/>
      <c r="G171" s="72"/>
      <c r="H171" s="72"/>
      <c r="J171" s="58" t="s">
        <v>166</v>
      </c>
      <c r="K171" s="58"/>
      <c r="L171" s="58"/>
      <c r="M171" s="58"/>
      <c r="N171" s="58"/>
      <c r="O171" s="58"/>
      <c r="P171" s="58"/>
      <c r="R171" s="58" t="s">
        <v>166</v>
      </c>
      <c r="S171" s="58"/>
      <c r="T171" s="58"/>
      <c r="U171" s="58"/>
      <c r="V171" s="58"/>
      <c r="W171" s="58"/>
      <c r="X171" s="58"/>
      <c r="Z171" s="58" t="s">
        <v>166</v>
      </c>
      <c r="AA171" s="58"/>
      <c r="AB171" s="58"/>
      <c r="AC171" s="58"/>
      <c r="AD171" s="58"/>
      <c r="AE171" s="58"/>
      <c r="AF171" s="58"/>
      <c r="AH171" s="58" t="s">
        <v>166</v>
      </c>
      <c r="AI171" s="58"/>
      <c r="AJ171" s="58"/>
      <c r="AK171" s="58"/>
      <c r="AL171" s="58"/>
      <c r="AM171" s="58"/>
      <c r="AN171" s="58"/>
      <c r="AP171" s="58" t="s">
        <v>166</v>
      </c>
      <c r="AQ171" s="58"/>
      <c r="AR171" s="58"/>
      <c r="AS171" s="58"/>
      <c r="AT171" s="58"/>
      <c r="AU171" s="58"/>
      <c r="AV171" s="58"/>
      <c r="AX171" s="58" t="s">
        <v>166</v>
      </c>
      <c r="AY171" s="58"/>
      <c r="AZ171" s="58"/>
      <c r="BA171" s="58"/>
      <c r="BB171" s="58"/>
      <c r="BC171" s="58"/>
      <c r="BD171" s="58"/>
      <c r="BF171" s="58" t="s">
        <v>166</v>
      </c>
      <c r="BG171" s="58"/>
      <c r="BH171" s="58"/>
      <c r="BI171" s="58"/>
      <c r="BJ171" s="58"/>
      <c r="BK171" s="58"/>
      <c r="BL171" s="58"/>
      <c r="BN171" s="58" t="s">
        <v>166</v>
      </c>
      <c r="BO171" s="58"/>
      <c r="BP171" s="58"/>
      <c r="BQ171" s="58"/>
      <c r="BR171" s="58"/>
      <c r="BS171" s="58"/>
      <c r="BT171" s="58"/>
      <c r="BV171" s="58" t="s">
        <v>166</v>
      </c>
      <c r="BW171" s="58"/>
      <c r="BX171" s="58"/>
      <c r="BY171" s="58"/>
      <c r="BZ171" s="58"/>
      <c r="CA171" s="58"/>
      <c r="CB171" s="58"/>
      <c r="CD171" s="58" t="s">
        <v>166</v>
      </c>
      <c r="CE171" s="58"/>
      <c r="CF171" s="58"/>
      <c r="CG171" s="58"/>
      <c r="CH171" s="58"/>
      <c r="CI171" s="58"/>
      <c r="CJ171" s="58"/>
      <c r="CL171" s="58" t="s">
        <v>166</v>
      </c>
      <c r="CM171" s="58"/>
      <c r="CN171" s="58"/>
      <c r="CO171" s="58"/>
      <c r="CP171" s="58"/>
      <c r="CQ171" s="58"/>
      <c r="CR171" s="58"/>
      <c r="CT171" s="58" t="s">
        <v>166</v>
      </c>
      <c r="CU171" s="58"/>
      <c r="CV171" s="58"/>
      <c r="CW171" s="58"/>
      <c r="CX171" s="58"/>
      <c r="CY171" s="58"/>
      <c r="CZ171" s="58"/>
      <c r="DB171" s="58" t="s">
        <v>166</v>
      </c>
      <c r="DC171" s="58"/>
      <c r="DD171" s="58"/>
      <c r="DE171" s="58"/>
      <c r="DF171" s="58"/>
      <c r="DG171" s="58"/>
      <c r="DH171" s="58"/>
      <c r="DJ171" s="58" t="s">
        <v>166</v>
      </c>
      <c r="DK171" s="58"/>
      <c r="DL171" s="58"/>
      <c r="DM171" s="58"/>
      <c r="DN171" s="58"/>
      <c r="DO171" s="58"/>
      <c r="DP171" s="58"/>
      <c r="DR171" s="58" t="s">
        <v>166</v>
      </c>
      <c r="DS171" s="58"/>
      <c r="DT171" s="58"/>
      <c r="DU171" s="58"/>
      <c r="DV171" s="58"/>
      <c r="DW171" s="58"/>
      <c r="DX171" s="58"/>
      <c r="DZ171" s="58" t="s">
        <v>166</v>
      </c>
      <c r="EA171" s="58"/>
      <c r="EB171" s="58"/>
      <c r="EC171" s="58"/>
      <c r="ED171" s="58"/>
      <c r="EE171" s="58"/>
      <c r="EF171" s="58"/>
      <c r="EH171" s="58" t="s">
        <v>166</v>
      </c>
      <c r="EI171" s="58"/>
      <c r="EJ171" s="58"/>
      <c r="EK171" s="58"/>
      <c r="EL171" s="58"/>
      <c r="EM171" s="58"/>
      <c r="EN171" s="58"/>
      <c r="EP171" s="58" t="s">
        <v>166</v>
      </c>
      <c r="EQ171" s="58"/>
      <c r="ER171" s="58"/>
      <c r="ES171" s="58"/>
      <c r="ET171" s="58"/>
      <c r="EU171" s="58"/>
      <c r="EV171" s="58"/>
      <c r="EX171" s="58" t="s">
        <v>166</v>
      </c>
      <c r="EY171" s="58"/>
      <c r="EZ171" s="58"/>
      <c r="FA171" s="58"/>
      <c r="FB171" s="58"/>
      <c r="FC171" s="58"/>
      <c r="FD171" s="58"/>
    </row>
    <row r="172" customFormat="false" ht="15.75" hidden="false" customHeight="true" outlineLevel="0" collapsed="false">
      <c r="B172" s="73" t="s">
        <v>167</v>
      </c>
      <c r="C172" s="73"/>
      <c r="D172" s="73"/>
      <c r="E172" s="73"/>
      <c r="F172" s="73"/>
      <c r="G172" s="73"/>
      <c r="H172" s="73"/>
      <c r="J172" s="58" t="s">
        <v>167</v>
      </c>
      <c r="K172" s="58"/>
      <c r="L172" s="58"/>
      <c r="M172" s="58"/>
      <c r="N172" s="58"/>
      <c r="O172" s="58"/>
      <c r="P172" s="58"/>
      <c r="R172" s="58" t="s">
        <v>167</v>
      </c>
      <c r="S172" s="58"/>
      <c r="T172" s="58"/>
      <c r="U172" s="58"/>
      <c r="V172" s="58"/>
      <c r="W172" s="58"/>
      <c r="X172" s="58"/>
      <c r="Z172" s="58" t="s">
        <v>167</v>
      </c>
      <c r="AA172" s="58"/>
      <c r="AB172" s="58"/>
      <c r="AC172" s="58"/>
      <c r="AD172" s="58"/>
      <c r="AE172" s="58"/>
      <c r="AF172" s="58"/>
      <c r="AH172" s="58" t="s">
        <v>167</v>
      </c>
      <c r="AI172" s="58"/>
      <c r="AJ172" s="58"/>
      <c r="AK172" s="58"/>
      <c r="AL172" s="58"/>
      <c r="AM172" s="58"/>
      <c r="AN172" s="58"/>
      <c r="AP172" s="58" t="s">
        <v>167</v>
      </c>
      <c r="AQ172" s="58"/>
      <c r="AR172" s="58"/>
      <c r="AS172" s="58"/>
      <c r="AT172" s="58"/>
      <c r="AU172" s="58"/>
      <c r="AV172" s="58"/>
      <c r="AX172" s="58" t="s">
        <v>167</v>
      </c>
      <c r="AY172" s="58"/>
      <c r="AZ172" s="58"/>
      <c r="BA172" s="58"/>
      <c r="BB172" s="58"/>
      <c r="BC172" s="58"/>
      <c r="BD172" s="58"/>
      <c r="BF172" s="58" t="s">
        <v>167</v>
      </c>
      <c r="BG172" s="58"/>
      <c r="BH172" s="58"/>
      <c r="BI172" s="58"/>
      <c r="BJ172" s="58"/>
      <c r="BK172" s="58"/>
      <c r="BL172" s="58"/>
      <c r="BN172" s="58" t="s">
        <v>167</v>
      </c>
      <c r="BO172" s="58"/>
      <c r="BP172" s="58"/>
      <c r="BQ172" s="58"/>
      <c r="BR172" s="58"/>
      <c r="BS172" s="58"/>
      <c r="BT172" s="58"/>
      <c r="BV172" s="58" t="s">
        <v>167</v>
      </c>
      <c r="BW172" s="58"/>
      <c r="BX172" s="58"/>
      <c r="BY172" s="58"/>
      <c r="BZ172" s="58"/>
      <c r="CA172" s="58"/>
      <c r="CB172" s="58"/>
      <c r="CD172" s="58" t="s">
        <v>167</v>
      </c>
      <c r="CE172" s="58"/>
      <c r="CF172" s="58"/>
      <c r="CG172" s="58"/>
      <c r="CH172" s="58"/>
      <c r="CI172" s="58"/>
      <c r="CJ172" s="58"/>
      <c r="CL172" s="58" t="s">
        <v>167</v>
      </c>
      <c r="CM172" s="58"/>
      <c r="CN172" s="58"/>
      <c r="CO172" s="58"/>
      <c r="CP172" s="58"/>
      <c r="CQ172" s="58"/>
      <c r="CR172" s="58"/>
      <c r="CT172" s="58" t="s">
        <v>167</v>
      </c>
      <c r="CU172" s="58"/>
      <c r="CV172" s="58"/>
      <c r="CW172" s="58"/>
      <c r="CX172" s="58"/>
      <c r="CY172" s="58"/>
      <c r="CZ172" s="58"/>
      <c r="DB172" s="58" t="s">
        <v>167</v>
      </c>
      <c r="DC172" s="58"/>
      <c r="DD172" s="58"/>
      <c r="DE172" s="58"/>
      <c r="DF172" s="58"/>
      <c r="DG172" s="58"/>
      <c r="DH172" s="58"/>
      <c r="DJ172" s="58" t="s">
        <v>167</v>
      </c>
      <c r="DK172" s="58"/>
      <c r="DL172" s="58"/>
      <c r="DM172" s="58"/>
      <c r="DN172" s="58"/>
      <c r="DO172" s="58"/>
      <c r="DP172" s="58"/>
      <c r="DR172" s="58" t="s">
        <v>167</v>
      </c>
      <c r="DS172" s="58"/>
      <c r="DT172" s="58"/>
      <c r="DU172" s="58"/>
      <c r="DV172" s="58"/>
      <c r="DW172" s="58"/>
      <c r="DX172" s="58"/>
      <c r="DZ172" s="58" t="s">
        <v>167</v>
      </c>
      <c r="EA172" s="58"/>
      <c r="EB172" s="58"/>
      <c r="EC172" s="58"/>
      <c r="ED172" s="58"/>
      <c r="EE172" s="58"/>
      <c r="EF172" s="58"/>
      <c r="EH172" s="58" t="s">
        <v>167</v>
      </c>
      <c r="EI172" s="58"/>
      <c r="EJ172" s="58"/>
      <c r="EK172" s="58"/>
      <c r="EL172" s="58"/>
      <c r="EM172" s="58"/>
      <c r="EN172" s="58"/>
      <c r="EP172" s="58" t="s">
        <v>167</v>
      </c>
      <c r="EQ172" s="58"/>
      <c r="ER172" s="58"/>
      <c r="ES172" s="58"/>
      <c r="ET172" s="58"/>
      <c r="EU172" s="58"/>
      <c r="EV172" s="58"/>
      <c r="EX172" s="58" t="s">
        <v>167</v>
      </c>
      <c r="EY172" s="58"/>
      <c r="EZ172" s="58"/>
      <c r="FA172" s="58"/>
      <c r="FB172" s="58"/>
      <c r="FC172" s="58"/>
      <c r="FD172" s="58"/>
    </row>
    <row r="175" customFormat="false" ht="15" hidden="false" customHeight="false" outlineLevel="0" collapsed="false">
      <c r="B175" s="1" t="s">
        <v>168</v>
      </c>
      <c r="J175" s="1" t="s">
        <v>168</v>
      </c>
      <c r="R175" s="1" t="s">
        <v>168</v>
      </c>
      <c r="Z175" s="1" t="s">
        <v>168</v>
      </c>
      <c r="AH175" s="1" t="s">
        <v>168</v>
      </c>
      <c r="AP175" s="1" t="s">
        <v>168</v>
      </c>
      <c r="AX175" s="1" t="s">
        <v>168</v>
      </c>
      <c r="BF175" s="1" t="s">
        <v>168</v>
      </c>
      <c r="BN175" s="1" t="s">
        <v>168</v>
      </c>
      <c r="BV175" s="1" t="s">
        <v>168</v>
      </c>
      <c r="CD175" s="1" t="s">
        <v>168</v>
      </c>
      <c r="CL175" s="1" t="s">
        <v>168</v>
      </c>
      <c r="CT175" s="1" t="s">
        <v>168</v>
      </c>
      <c r="DB175" s="1" t="s">
        <v>168</v>
      </c>
      <c r="DJ175" s="1" t="s">
        <v>168</v>
      </c>
      <c r="DR175" s="1" t="s">
        <v>168</v>
      </c>
      <c r="DZ175" s="1" t="s">
        <v>168</v>
      </c>
      <c r="EH175" s="1" t="s">
        <v>168</v>
      </c>
      <c r="EP175" s="1" t="s">
        <v>168</v>
      </c>
      <c r="EX175" s="1" t="s">
        <v>168</v>
      </c>
    </row>
    <row r="176" customFormat="false" ht="15" hidden="false" customHeight="true" outlineLevel="0" collapsed="false">
      <c r="A176" s="1" t="s">
        <v>169</v>
      </c>
      <c r="B176" s="70" t="str">
        <f aca="false">CONCATENATE(B175,$B$11,$C$11," &amp; ",Data!I48)</f>
        <v>Party Wall Matters - 54 &amp; 52 The Chase, London, SW4 0NH</v>
      </c>
      <c r="C176" s="70"/>
      <c r="D176" s="70"/>
      <c r="E176" s="70"/>
      <c r="F176" s="70"/>
      <c r="G176" s="70"/>
      <c r="H176" s="70"/>
      <c r="J176" s="70" t="str">
        <f aca="false">CONCATENATE(J175,$B$11,$C$11," &amp; ",Data!I130)</f>
        <v>Party Wall Matters - 54 &amp; 56 The Chase, London, SW4 0NH</v>
      </c>
      <c r="K176" s="70"/>
      <c r="L176" s="70"/>
      <c r="M176" s="70"/>
      <c r="N176" s="70"/>
      <c r="O176" s="70"/>
      <c r="P176" s="70"/>
      <c r="R176" s="70" t="str">
        <f aca="false">CONCATENATE(R175,$B$11,$C$11," &amp; ",Data!I212)</f>
        <v>Party Wall Matters - 54 &amp; 56A The Chase, London, SW4 0NH</v>
      </c>
      <c r="S176" s="70"/>
      <c r="T176" s="70"/>
      <c r="U176" s="70"/>
      <c r="V176" s="70"/>
      <c r="W176" s="70"/>
      <c r="X176" s="70"/>
      <c r="Z176" s="70" t="str">
        <f aca="false">CONCATENATE(Z175,$B$11,$C$11," &amp; ",Data!I294)</f>
        <v>Party Wall Matters - 54 &amp; Raised Ground Floor Flat, 56 The Chase, London, SW4 0NH</v>
      </c>
      <c r="AA176" s="70"/>
      <c r="AB176" s="70"/>
      <c r="AC176" s="70"/>
      <c r="AD176" s="70"/>
      <c r="AE176" s="70"/>
      <c r="AF176" s="70"/>
      <c r="AH176" s="70" t="str">
        <f aca="false">CONCATENATE(AH175,$B$11,$C$11," &amp; ",Data!I376)</f>
        <v>Party Wall Matters - 54 &amp; Flat 2, 56 The Chase, London, SW4 0NH</v>
      </c>
      <c r="AI176" s="70"/>
      <c r="AJ176" s="70"/>
      <c r="AK176" s="70"/>
      <c r="AL176" s="70"/>
      <c r="AM176" s="70"/>
      <c r="AN176" s="70"/>
      <c r="AP176" s="70" t="str">
        <f aca="false">CONCATENATE(AP175,$B$11,$C$11," &amp; ",Data!I458)</f>
        <v>Party Wall Matters - 54 &amp; Flat 3, 56 The Chase, London, SW4 0NH</v>
      </c>
      <c r="AQ176" s="70"/>
      <c r="AR176" s="70"/>
      <c r="AS176" s="70"/>
      <c r="AT176" s="70"/>
      <c r="AU176" s="70"/>
      <c r="AV176" s="70"/>
      <c r="AX176" s="70" t="str">
        <f aca="false">CONCATENATE(AX175,$B$11,$C$11," &amp; ",Data!I540)</f>
        <v>Party Wall Matters - 54 &amp; </v>
      </c>
      <c r="AY176" s="70"/>
      <c r="AZ176" s="70"/>
      <c r="BA176" s="70"/>
      <c r="BB176" s="70"/>
      <c r="BC176" s="70"/>
      <c r="BD176" s="70"/>
      <c r="BF176" s="70" t="str">
        <f aca="false">CONCATENATE(BF175,$B$11,$C$11," &amp; ",Data!I622)</f>
        <v>Party Wall Matters - 54 &amp; </v>
      </c>
      <c r="BG176" s="70"/>
      <c r="BH176" s="70"/>
      <c r="BI176" s="70"/>
      <c r="BJ176" s="70"/>
      <c r="BK176" s="70"/>
      <c r="BL176" s="70"/>
      <c r="BN176" s="70" t="str">
        <f aca="false">CONCATENATE(BN175,$B$11,$C$11," &amp; ",Data!I704)</f>
        <v>Party Wall Matters - 54 &amp; </v>
      </c>
      <c r="BO176" s="70"/>
      <c r="BP176" s="70"/>
      <c r="BQ176" s="70"/>
      <c r="BR176" s="70"/>
      <c r="BS176" s="70"/>
      <c r="BT176" s="70"/>
      <c r="BV176" s="70" t="str">
        <f aca="false">CONCATENATE(BV175,$B$11,$C$11," &amp; ",Data!I786)</f>
        <v>Party Wall Matters - 54 &amp; </v>
      </c>
      <c r="BW176" s="70"/>
      <c r="BX176" s="70"/>
      <c r="BY176" s="70"/>
      <c r="BZ176" s="70"/>
      <c r="CA176" s="70"/>
      <c r="CB176" s="70"/>
      <c r="CD176" s="70" t="str">
        <f aca="false">CONCATENATE(CD175,$B$11,$C$11," &amp; ",Data!I868)</f>
        <v>Party Wall Matters - 54 &amp; </v>
      </c>
      <c r="CE176" s="70"/>
      <c r="CF176" s="70"/>
      <c r="CG176" s="70"/>
      <c r="CH176" s="70"/>
      <c r="CI176" s="70"/>
      <c r="CJ176" s="70"/>
      <c r="CL176" s="70" t="str">
        <f aca="false">CONCATENATE(CL175,$B$11,$C$11," &amp; ",Data!I950)</f>
        <v>Party Wall Matters - 54 &amp; </v>
      </c>
      <c r="CM176" s="70"/>
      <c r="CN176" s="70"/>
      <c r="CO176" s="70"/>
      <c r="CP176" s="70"/>
      <c r="CQ176" s="70"/>
      <c r="CR176" s="70"/>
      <c r="CT176" s="70" t="str">
        <f aca="false">CONCATENATE(CT175,$B$11,$C$11," &amp; ",Data!I1032)</f>
        <v>Party Wall Matters - 54 &amp; </v>
      </c>
      <c r="CU176" s="70"/>
      <c r="CV176" s="70"/>
      <c r="CW176" s="70"/>
      <c r="CX176" s="70"/>
      <c r="CY176" s="70"/>
      <c r="CZ176" s="70"/>
      <c r="DB176" s="70" t="str">
        <f aca="false">CONCATENATE(DB175,$B$11,$C$11," &amp; ",Data!I1114)</f>
        <v>Party Wall Matters - 54 &amp; </v>
      </c>
      <c r="DC176" s="70"/>
      <c r="DD176" s="70"/>
      <c r="DE176" s="70"/>
      <c r="DF176" s="70"/>
      <c r="DG176" s="70"/>
      <c r="DH176" s="70"/>
      <c r="DJ176" s="70" t="str">
        <f aca="false">CONCATENATE(DJ175,$B$11,$C$11," &amp; ",Data!I1196)</f>
        <v>Party Wall Matters - 54 &amp; </v>
      </c>
      <c r="DK176" s="70"/>
      <c r="DL176" s="70"/>
      <c r="DM176" s="70"/>
      <c r="DN176" s="70"/>
      <c r="DO176" s="70"/>
      <c r="DP176" s="70"/>
      <c r="DR176" s="70" t="str">
        <f aca="false">CONCATENATE(DR175,$B$11,$C$11," &amp; ",Data!I1278)</f>
        <v>Party Wall Matters - 54 &amp; </v>
      </c>
      <c r="DS176" s="70"/>
      <c r="DT176" s="70"/>
      <c r="DU176" s="70"/>
      <c r="DV176" s="70"/>
      <c r="DW176" s="70"/>
      <c r="DX176" s="70"/>
      <c r="DZ176" s="70" t="str">
        <f aca="false">CONCATENATE(DZ175,$B$11,$C$11," &amp; ",Data!I1360)</f>
        <v>Party Wall Matters - 54 &amp; </v>
      </c>
      <c r="EA176" s="70"/>
      <c r="EB176" s="70"/>
      <c r="EC176" s="70"/>
      <c r="ED176" s="70"/>
      <c r="EE176" s="70"/>
      <c r="EF176" s="70"/>
      <c r="EH176" s="70" t="str">
        <f aca="false">CONCATENATE(EH175,$B$11,$C$11," &amp; ",Data!I1442)</f>
        <v>Party Wall Matters - 54 &amp; </v>
      </c>
      <c r="EI176" s="70"/>
      <c r="EJ176" s="70"/>
      <c r="EK176" s="70"/>
      <c r="EL176" s="70"/>
      <c r="EM176" s="70"/>
      <c r="EN176" s="70"/>
      <c r="EP176" s="70" t="str">
        <f aca="false">CONCATENATE(EP175,$B$11,$C$11," &amp; ",Data!I1524)</f>
        <v>Party Wall Matters - 54 &amp; </v>
      </c>
      <c r="EQ176" s="70"/>
      <c r="ER176" s="70"/>
      <c r="ES176" s="70"/>
      <c r="ET176" s="70"/>
      <c r="EU176" s="70"/>
      <c r="EV176" s="70"/>
      <c r="EX176" s="70" t="str">
        <f aca="false">CONCATENATE(EX175,$B$11,$C$11," &amp; ",Data!I1606)</f>
        <v>Party Wall Matters - 54 &amp; </v>
      </c>
      <c r="EY176" s="70"/>
      <c r="EZ176" s="70"/>
      <c r="FA176" s="70"/>
      <c r="FB176" s="70"/>
      <c r="FC176" s="70"/>
      <c r="FD176" s="70"/>
    </row>
    <row r="177" customFormat="false" ht="15" hidden="false" customHeight="true" outlineLevel="0" collapsed="false">
      <c r="A177" s="1" t="s">
        <v>170</v>
      </c>
      <c r="B177" s="70" t="str">
        <f aca="false">CONCATENATE(B175,Data!$I$26," &amp; ",Data!I48)</f>
        <v>Party Wall Matters - 54 The Chase, London, SW4 0NH &amp; 52 The Chase, London, SW4 0NH</v>
      </c>
      <c r="C177" s="70"/>
      <c r="D177" s="70"/>
      <c r="E177" s="70"/>
      <c r="F177" s="70"/>
      <c r="G177" s="70"/>
      <c r="H177" s="70"/>
      <c r="J177" s="70" t="str">
        <f aca="false">CONCATENATE(J175,Data!$I$26," &amp; ",Data!I130)</f>
        <v>Party Wall Matters - 54 The Chase, London, SW4 0NH &amp; 56 The Chase, London, SW4 0NH</v>
      </c>
      <c r="K177" s="70"/>
      <c r="L177" s="70"/>
      <c r="M177" s="70"/>
      <c r="N177" s="70"/>
      <c r="O177" s="70"/>
      <c r="P177" s="70"/>
      <c r="R177" s="70" t="str">
        <f aca="false">CONCATENATE(R175,Data!$I$26," &amp; ",Data!I212)</f>
        <v>Party Wall Matters - 54 The Chase, London, SW4 0NH &amp; 56A The Chase, London, SW4 0NH</v>
      </c>
      <c r="S177" s="70"/>
      <c r="T177" s="70"/>
      <c r="U177" s="70"/>
      <c r="V177" s="70"/>
      <c r="W177" s="70"/>
      <c r="X177" s="70"/>
      <c r="Z177" s="70" t="str">
        <f aca="false">CONCATENATE(Z175,Data!$I$26," &amp; ",Data!I294)</f>
        <v>Party Wall Matters - 54 The Chase, London, SW4 0NH &amp; Raised Ground Floor Flat, 56 The Chase, London, SW4 0NH</v>
      </c>
      <c r="AA177" s="70"/>
      <c r="AB177" s="70"/>
      <c r="AC177" s="70"/>
      <c r="AD177" s="70"/>
      <c r="AE177" s="70"/>
      <c r="AF177" s="70"/>
      <c r="AH177" s="70" t="str">
        <f aca="false">CONCATENATE(AH175,Data!$I$26," &amp; ",Data!I376)</f>
        <v>Party Wall Matters - 54 The Chase, London, SW4 0NH &amp; Flat 2, 56 The Chase, London, SW4 0NH</v>
      </c>
      <c r="AI177" s="70"/>
      <c r="AJ177" s="70"/>
      <c r="AK177" s="70"/>
      <c r="AL177" s="70"/>
      <c r="AM177" s="70"/>
      <c r="AN177" s="70"/>
      <c r="AP177" s="70" t="str">
        <f aca="false">CONCATENATE(AP175,Data!$I$26," &amp; ",Data!I458)</f>
        <v>Party Wall Matters - 54 The Chase, London, SW4 0NH &amp; Flat 3, 56 The Chase, London, SW4 0NH</v>
      </c>
      <c r="AQ177" s="70"/>
      <c r="AR177" s="70"/>
      <c r="AS177" s="70"/>
      <c r="AT177" s="70"/>
      <c r="AU177" s="70"/>
      <c r="AV177" s="70"/>
      <c r="AX177" s="70" t="str">
        <f aca="false">CONCATENATE(AX175,Data!$I$26," &amp; ",Data!I540)</f>
        <v>Party Wall Matters - 54 The Chase, London, SW4 0NH &amp; </v>
      </c>
      <c r="AY177" s="70"/>
      <c r="AZ177" s="70"/>
      <c r="BA177" s="70"/>
      <c r="BB177" s="70"/>
      <c r="BC177" s="70"/>
      <c r="BD177" s="70"/>
      <c r="BF177" s="70" t="str">
        <f aca="false">CONCATENATE(BF175,Data!$I$26," &amp; ",Data!I622)</f>
        <v>Party Wall Matters - 54 The Chase, London, SW4 0NH &amp; </v>
      </c>
      <c r="BG177" s="70"/>
      <c r="BH177" s="70"/>
      <c r="BI177" s="70"/>
      <c r="BJ177" s="70"/>
      <c r="BK177" s="70"/>
      <c r="BL177" s="70"/>
      <c r="BN177" s="70" t="str">
        <f aca="false">CONCATENATE(BN175,Data!$I$26," &amp; ",Data!I704)</f>
        <v>Party Wall Matters - 54 The Chase, London, SW4 0NH &amp; </v>
      </c>
      <c r="BO177" s="70"/>
      <c r="BP177" s="70"/>
      <c r="BQ177" s="70"/>
      <c r="BR177" s="70"/>
      <c r="BS177" s="70"/>
      <c r="BT177" s="70"/>
      <c r="BV177" s="70" t="str">
        <f aca="false">CONCATENATE(BV175,Data!$I$26," &amp; ",Data!I786)</f>
        <v>Party Wall Matters - 54 The Chase, London, SW4 0NH &amp; </v>
      </c>
      <c r="BW177" s="70"/>
      <c r="BX177" s="70"/>
      <c r="BY177" s="70"/>
      <c r="BZ177" s="70"/>
      <c r="CA177" s="70"/>
      <c r="CB177" s="70"/>
      <c r="CD177" s="70" t="str">
        <f aca="false">CONCATENATE(CD175,Data!$I$26," &amp; ",Data!I868)</f>
        <v>Party Wall Matters - 54 The Chase, London, SW4 0NH &amp; </v>
      </c>
      <c r="CE177" s="70"/>
      <c r="CF177" s="70"/>
      <c r="CG177" s="70"/>
      <c r="CH177" s="70"/>
      <c r="CI177" s="70"/>
      <c r="CJ177" s="70"/>
      <c r="CL177" s="70" t="str">
        <f aca="false">CONCATENATE(CL175,Data!$I$26," &amp; ",Data!I950)</f>
        <v>Party Wall Matters - 54 The Chase, London, SW4 0NH &amp; </v>
      </c>
      <c r="CM177" s="70"/>
      <c r="CN177" s="70"/>
      <c r="CO177" s="70"/>
      <c r="CP177" s="70"/>
      <c r="CQ177" s="70"/>
      <c r="CR177" s="70"/>
      <c r="CT177" s="70" t="str">
        <f aca="false">CONCATENATE(CT175,Data!$I$26," &amp; ",Data!I1032)</f>
        <v>Party Wall Matters - 54 The Chase, London, SW4 0NH &amp; </v>
      </c>
      <c r="CU177" s="70"/>
      <c r="CV177" s="70"/>
      <c r="CW177" s="70"/>
      <c r="CX177" s="70"/>
      <c r="CY177" s="70"/>
      <c r="CZ177" s="70"/>
      <c r="DB177" s="70" t="str">
        <f aca="false">CONCATENATE(DB175,Data!$I$26," &amp; ",Data!I1114)</f>
        <v>Party Wall Matters - 54 The Chase, London, SW4 0NH &amp; </v>
      </c>
      <c r="DC177" s="70"/>
      <c r="DD177" s="70"/>
      <c r="DE177" s="70"/>
      <c r="DF177" s="70"/>
      <c r="DG177" s="70"/>
      <c r="DH177" s="70"/>
      <c r="DJ177" s="70" t="str">
        <f aca="false">CONCATENATE(DJ175,Data!$I$26," &amp; ",Data!I1196)</f>
        <v>Party Wall Matters - 54 The Chase, London, SW4 0NH &amp; </v>
      </c>
      <c r="DK177" s="70"/>
      <c r="DL177" s="70"/>
      <c r="DM177" s="70"/>
      <c r="DN177" s="70"/>
      <c r="DO177" s="70"/>
      <c r="DP177" s="70"/>
      <c r="DR177" s="70" t="str">
        <f aca="false">CONCATENATE(DR175,Data!$I$26," &amp; ",Data!I1278)</f>
        <v>Party Wall Matters - 54 The Chase, London, SW4 0NH &amp; </v>
      </c>
      <c r="DS177" s="70"/>
      <c r="DT177" s="70"/>
      <c r="DU177" s="70"/>
      <c r="DV177" s="70"/>
      <c r="DW177" s="70"/>
      <c r="DX177" s="70"/>
      <c r="DZ177" s="70" t="str">
        <f aca="false">CONCATENATE(DZ175,Data!$I$26," &amp; ",Data!I1360)</f>
        <v>Party Wall Matters - 54 The Chase, London, SW4 0NH &amp; </v>
      </c>
      <c r="EA177" s="70"/>
      <c r="EB177" s="70"/>
      <c r="EC177" s="70"/>
      <c r="ED177" s="70"/>
      <c r="EE177" s="70"/>
      <c r="EF177" s="70"/>
      <c r="EH177" s="70" t="str">
        <f aca="false">CONCATENATE(EH175,Data!$I$26," &amp; ",Data!I1442)</f>
        <v>Party Wall Matters - 54 The Chase, London, SW4 0NH &amp; </v>
      </c>
      <c r="EI177" s="70"/>
      <c r="EJ177" s="70"/>
      <c r="EK177" s="70"/>
      <c r="EL177" s="70"/>
      <c r="EM177" s="70"/>
      <c r="EN177" s="70"/>
      <c r="EP177" s="70" t="str">
        <f aca="false">CONCATENATE(EP175,Data!$I$26," &amp; ",Data!I1524)</f>
        <v>Party Wall Matters - 54 The Chase, London, SW4 0NH &amp; </v>
      </c>
      <c r="EQ177" s="70"/>
      <c r="ER177" s="70"/>
      <c r="ES177" s="70"/>
      <c r="ET177" s="70"/>
      <c r="EU177" s="70"/>
      <c r="EV177" s="70"/>
      <c r="EX177" s="70" t="str">
        <f aca="false">CONCATENATE(EX175,Data!$I$26," &amp; ",Data!I1606)</f>
        <v>Party Wall Matters - 54 The Chase, London, SW4 0NH &amp; </v>
      </c>
      <c r="EY177" s="70"/>
      <c r="EZ177" s="70"/>
      <c r="FA177" s="70"/>
      <c r="FB177" s="70"/>
      <c r="FC177" s="70"/>
      <c r="FD177" s="70"/>
    </row>
    <row r="180" customFormat="false" ht="15" hidden="false" customHeight="true" outlineLevel="0" collapsed="false"/>
    <row r="182" customFormat="false" ht="15" hidden="false" customHeight="false" outlineLevel="0" collapsed="false">
      <c r="J182" s="74" t="s">
        <v>171</v>
      </c>
      <c r="K182" s="74"/>
      <c r="L182" s="74"/>
      <c r="M182" s="74"/>
      <c r="N182" s="74"/>
      <c r="O182" s="74"/>
      <c r="P182" s="74"/>
    </row>
    <row r="183" customFormat="false" ht="15" hidden="false" customHeight="false" outlineLevel="0" collapsed="false">
      <c r="J183" s="75" t="s">
        <v>172</v>
      </c>
      <c r="K183" s="75"/>
      <c r="L183" s="75"/>
      <c r="M183" s="75"/>
      <c r="N183" s="75"/>
      <c r="O183" s="75"/>
      <c r="P183" s="75"/>
    </row>
    <row r="184" customFormat="false" ht="15" hidden="false" customHeight="false" outlineLevel="0" collapsed="false">
      <c r="J184" s="75" t="s">
        <v>131</v>
      </c>
      <c r="K184" s="75"/>
      <c r="L184" s="75"/>
      <c r="M184" s="75"/>
      <c r="N184" s="75"/>
      <c r="O184" s="75"/>
      <c r="P184" s="75"/>
    </row>
    <row r="185" customFormat="false" ht="15" hidden="false" customHeight="false" outlineLevel="0" collapsed="false">
      <c r="J185" s="75" t="s">
        <v>173</v>
      </c>
      <c r="K185" s="75"/>
      <c r="L185" s="75"/>
      <c r="M185" s="75"/>
      <c r="N185" s="75"/>
      <c r="O185" s="75"/>
      <c r="P185" s="75"/>
    </row>
    <row r="186" customFormat="false" ht="15" hidden="false" customHeight="false" outlineLevel="0" collapsed="false">
      <c r="J186" s="75" t="s">
        <v>133</v>
      </c>
      <c r="K186" s="75"/>
      <c r="L186" s="75"/>
      <c r="M186" s="75"/>
      <c r="N186" s="75"/>
      <c r="O186" s="75"/>
      <c r="P186" s="75"/>
    </row>
    <row r="187" customFormat="false" ht="15" hidden="false" customHeight="false" outlineLevel="0" collapsed="false">
      <c r="J187" s="75" t="s">
        <v>174</v>
      </c>
      <c r="K187" s="75"/>
      <c r="L187" s="75"/>
      <c r="M187" s="75"/>
      <c r="N187" s="75"/>
      <c r="O187" s="75"/>
      <c r="P187" s="75"/>
    </row>
    <row r="188" customFormat="false" ht="15" hidden="false" customHeight="false" outlineLevel="0" collapsed="false">
      <c r="J188" s="75" t="s">
        <v>175</v>
      </c>
      <c r="K188" s="75"/>
      <c r="L188" s="75"/>
      <c r="M188" s="75"/>
      <c r="N188" s="75"/>
      <c r="O188" s="75"/>
      <c r="P188" s="75"/>
    </row>
    <row r="189" customFormat="false" ht="15" hidden="false" customHeight="false" outlineLevel="0" collapsed="false">
      <c r="J189" s="75" t="s">
        <v>176</v>
      </c>
      <c r="K189" s="75"/>
      <c r="L189" s="75"/>
      <c r="M189" s="75"/>
      <c r="N189" s="75"/>
      <c r="O189" s="75"/>
      <c r="P189" s="75"/>
    </row>
    <row r="190" customFormat="false" ht="15.75" hidden="false" customHeight="false" outlineLevel="0" collapsed="false">
      <c r="J190" s="76" t="s">
        <v>177</v>
      </c>
      <c r="K190" s="76"/>
      <c r="L190" s="76"/>
      <c r="M190" s="76"/>
      <c r="N190" s="76"/>
      <c r="O190" s="76"/>
      <c r="P190" s="76"/>
    </row>
    <row r="217" s="3" customFormat="true" ht="15" hidden="false" customHeight="false" outlineLevel="0" collapsed="false"/>
    <row r="218" s="3" customFormat="true" ht="15.75" hidden="false" customHeight="false" outlineLevel="0" collapsed="false">
      <c r="B218" s="8" t="s">
        <v>178</v>
      </c>
      <c r="C218" s="8" t="s">
        <v>179</v>
      </c>
      <c r="J218" s="8" t="s">
        <v>178</v>
      </c>
      <c r="K218" s="8" t="s">
        <v>179</v>
      </c>
      <c r="R218" s="8" t="s">
        <v>178</v>
      </c>
      <c r="S218" s="8" t="s">
        <v>179</v>
      </c>
      <c r="Z218" s="8" t="s">
        <v>178</v>
      </c>
      <c r="AA218" s="8" t="s">
        <v>179</v>
      </c>
      <c r="AH218" s="8" t="s">
        <v>178</v>
      </c>
      <c r="AI218" s="8" t="s">
        <v>179</v>
      </c>
      <c r="AP218" s="8" t="s">
        <v>178</v>
      </c>
      <c r="AQ218" s="8" t="s">
        <v>179</v>
      </c>
      <c r="AX218" s="8" t="s">
        <v>178</v>
      </c>
      <c r="AY218" s="8" t="s">
        <v>179</v>
      </c>
      <c r="BF218" s="8" t="s">
        <v>178</v>
      </c>
      <c r="BG218" s="8" t="s">
        <v>179</v>
      </c>
      <c r="BN218" s="8" t="s">
        <v>178</v>
      </c>
      <c r="BO218" s="8" t="s">
        <v>179</v>
      </c>
      <c r="BV218" s="8" t="s">
        <v>178</v>
      </c>
      <c r="BW218" s="8" t="s">
        <v>179</v>
      </c>
      <c r="CD218" s="8" t="s">
        <v>178</v>
      </c>
      <c r="CE218" s="8" t="s">
        <v>179</v>
      </c>
      <c r="CL218" s="8" t="s">
        <v>178</v>
      </c>
      <c r="CM218" s="8" t="s">
        <v>179</v>
      </c>
      <c r="CT218" s="8" t="s">
        <v>178</v>
      </c>
      <c r="CU218" s="8" t="s">
        <v>179</v>
      </c>
      <c r="DB218" s="8" t="s">
        <v>178</v>
      </c>
      <c r="DC218" s="8" t="s">
        <v>179</v>
      </c>
      <c r="DJ218" s="8" t="s">
        <v>178</v>
      </c>
      <c r="DK218" s="8" t="s">
        <v>179</v>
      </c>
      <c r="DR218" s="8" t="s">
        <v>178</v>
      </c>
      <c r="DS218" s="8" t="s">
        <v>179</v>
      </c>
      <c r="DZ218" s="8" t="s">
        <v>178</v>
      </c>
      <c r="EA218" s="8" t="s">
        <v>179</v>
      </c>
      <c r="EH218" s="8" t="s">
        <v>178</v>
      </c>
      <c r="EI218" s="8" t="s">
        <v>179</v>
      </c>
      <c r="EP218" s="8" t="s">
        <v>178</v>
      </c>
      <c r="EQ218" s="8" t="s">
        <v>179</v>
      </c>
      <c r="EX218" s="8" t="s">
        <v>178</v>
      </c>
      <c r="EY218" s="8" t="s">
        <v>179</v>
      </c>
    </row>
    <row r="219" s="3" customFormat="true" ht="15.75" hidden="false" customHeight="false" outlineLevel="0" collapsed="false">
      <c r="B219" s="3" t="str">
        <f aca="false">CONCATENATE(B19," - Conditions of Consent")</f>
        <v>Adjoining Owner 1 - Conditions of Consent</v>
      </c>
      <c r="J219" s="3" t="str">
        <f aca="false">CONCATENATE(J19," - Conditions of Consent")</f>
        <v>Adjoining Owner 2 - Conditions of Consent</v>
      </c>
      <c r="R219" s="3" t="str">
        <f aca="false">CONCATENATE(R19," - Conditions of Consent")</f>
        <v>Adjoining Owner 3 - Conditions of Consent</v>
      </c>
      <c r="Z219" s="3" t="str">
        <f aca="false">CONCATENATE(Z19," - Conditions of Consent")</f>
        <v>Adjoining Owner 4 - Conditions of Consent</v>
      </c>
      <c r="AH219" s="3" t="str">
        <f aca="false">CONCATENATE(AH19," - Conditions of Consent")</f>
        <v>Adjoining Owner 5 - Conditions of Consent</v>
      </c>
      <c r="AP219" s="3" t="str">
        <f aca="false">CONCATENATE(AP19," - Conditions of Consent")</f>
        <v>Adjoining Owner 6 - Conditions of Consent</v>
      </c>
      <c r="AX219" s="3" t="str">
        <f aca="false">CONCATENATE(AX19," - Conditions of Consent")</f>
        <v>Adjoining Owner 7 - Conditions of Consent</v>
      </c>
      <c r="BF219" s="3" t="str">
        <f aca="false">CONCATENATE(BF19," - Conditions of Consent")</f>
        <v>Adjoining Owner 8 - Conditions of Consent</v>
      </c>
      <c r="BN219" s="3" t="str">
        <f aca="false">CONCATENATE(BN19," - Conditions of Consent")</f>
        <v>Adjoining Owner 9 - Conditions of Consent</v>
      </c>
      <c r="BV219" s="3" t="str">
        <f aca="false">CONCATENATE(BV19," - Conditions of Consent")</f>
        <v>Adjoining Owner 10 - Conditions of Consent</v>
      </c>
      <c r="CD219" s="3" t="str">
        <f aca="false">CONCATENATE(CD19," - Conditions of Consent")</f>
        <v>Adjoining Owner 11 - Conditions of Consent</v>
      </c>
      <c r="CL219" s="3" t="str">
        <f aca="false">CONCATENATE(CL19," - Conditions of Consent")</f>
        <v>Adjoining Owner 12 - Conditions of Consent</v>
      </c>
      <c r="CT219" s="3" t="str">
        <f aca="false">CONCATENATE(CT19," - Conditions of Consent")</f>
        <v>Adjoining Owner 13 - Conditions of Consent</v>
      </c>
      <c r="DB219" s="3" t="str">
        <f aca="false">CONCATENATE(DB19," - Conditions of Consent")</f>
        <v>Adjoining Owner 14 - Conditions of Consent</v>
      </c>
      <c r="DJ219" s="3" t="str">
        <f aca="false">CONCATENATE(DJ19," - Conditions of Consent")</f>
        <v>Adjoining Owner 15 - Conditions of Consent</v>
      </c>
      <c r="DR219" s="3" t="str">
        <f aca="false">CONCATENATE(DR19," - Conditions of Consent")</f>
        <v>Adjoining Owner 16 - Conditions of Consent</v>
      </c>
      <c r="DZ219" s="3" t="str">
        <f aca="false">CONCATENATE(DZ19," - Conditions of Consent")</f>
        <v>Adjoining Owner 17 - Conditions of Consent</v>
      </c>
      <c r="EH219" s="3" t="str">
        <f aca="false">CONCATENATE(EH19," - Conditions of Consent")</f>
        <v>Adjoining Owner 18 - Conditions of Consent</v>
      </c>
      <c r="EP219" s="3" t="str">
        <f aca="false">CONCATENATE(EP19," - Conditions of Consent")</f>
        <v>Adjoining Owner 19 - Conditions of Consent</v>
      </c>
      <c r="EX219" s="3" t="str">
        <f aca="false">CONCATENATE(EX19," - Conditions of Consent")</f>
        <v>Adjoining Owner 20 - Conditions of Consent</v>
      </c>
    </row>
    <row r="220" s="77" customFormat="true" ht="15" hidden="false" customHeight="false" outlineLevel="0" collapsed="false">
      <c r="B220" s="78" t="s">
        <v>180</v>
      </c>
      <c r="C220" s="78"/>
      <c r="D220" s="78"/>
      <c r="E220" s="78"/>
      <c r="F220" s="78"/>
      <c r="G220" s="78"/>
      <c r="H220" s="78"/>
      <c r="J220" s="78" t="s">
        <v>180</v>
      </c>
      <c r="K220" s="78"/>
      <c r="L220" s="78"/>
      <c r="M220" s="78"/>
      <c r="N220" s="78"/>
      <c r="O220" s="78"/>
      <c r="P220" s="78"/>
      <c r="R220" s="78" t="s">
        <v>180</v>
      </c>
      <c r="S220" s="78"/>
      <c r="T220" s="78"/>
      <c r="U220" s="78"/>
      <c r="V220" s="78"/>
      <c r="W220" s="78"/>
      <c r="X220" s="78"/>
      <c r="Z220" s="78" t="s">
        <v>180</v>
      </c>
      <c r="AA220" s="78"/>
      <c r="AB220" s="78"/>
      <c r="AC220" s="78"/>
      <c r="AD220" s="78"/>
      <c r="AE220" s="78"/>
      <c r="AF220" s="78"/>
      <c r="AH220" s="78" t="s">
        <v>180</v>
      </c>
      <c r="AI220" s="78"/>
      <c r="AJ220" s="78"/>
      <c r="AK220" s="78"/>
      <c r="AL220" s="78"/>
      <c r="AM220" s="78"/>
      <c r="AN220" s="78"/>
      <c r="AP220" s="78" t="s">
        <v>180</v>
      </c>
      <c r="AQ220" s="78"/>
      <c r="AR220" s="78"/>
      <c r="AS220" s="78"/>
      <c r="AT220" s="78"/>
      <c r="AU220" s="78"/>
      <c r="AV220" s="78"/>
      <c r="AX220" s="78" t="s">
        <v>180</v>
      </c>
      <c r="AY220" s="78"/>
      <c r="AZ220" s="78"/>
      <c r="BA220" s="78"/>
      <c r="BB220" s="78"/>
      <c r="BC220" s="78"/>
      <c r="BD220" s="78"/>
      <c r="BF220" s="78" t="s">
        <v>180</v>
      </c>
      <c r="BG220" s="78"/>
      <c r="BH220" s="78"/>
      <c r="BI220" s="78"/>
      <c r="BJ220" s="78"/>
      <c r="BK220" s="78"/>
      <c r="BL220" s="78"/>
      <c r="BN220" s="78" t="s">
        <v>180</v>
      </c>
      <c r="BO220" s="78"/>
      <c r="BP220" s="78"/>
      <c r="BQ220" s="78"/>
      <c r="BR220" s="78"/>
      <c r="BS220" s="78"/>
      <c r="BT220" s="78"/>
      <c r="BV220" s="78" t="s">
        <v>180</v>
      </c>
      <c r="BW220" s="78"/>
      <c r="BX220" s="78"/>
      <c r="BY220" s="78"/>
      <c r="BZ220" s="78"/>
      <c r="CA220" s="78"/>
      <c r="CB220" s="78"/>
      <c r="CD220" s="78" t="s">
        <v>180</v>
      </c>
      <c r="CE220" s="78"/>
      <c r="CF220" s="78"/>
      <c r="CG220" s="78"/>
      <c r="CH220" s="78"/>
      <c r="CI220" s="78"/>
      <c r="CJ220" s="78"/>
      <c r="CL220" s="78" t="s">
        <v>180</v>
      </c>
      <c r="CM220" s="78"/>
      <c r="CN220" s="78"/>
      <c r="CO220" s="78"/>
      <c r="CP220" s="78"/>
      <c r="CQ220" s="78"/>
      <c r="CR220" s="78"/>
      <c r="CT220" s="78" t="s">
        <v>180</v>
      </c>
      <c r="CU220" s="78"/>
      <c r="CV220" s="78"/>
      <c r="CW220" s="78"/>
      <c r="CX220" s="78"/>
      <c r="CY220" s="78"/>
      <c r="CZ220" s="78"/>
      <c r="DB220" s="78" t="s">
        <v>180</v>
      </c>
      <c r="DC220" s="78"/>
      <c r="DD220" s="78"/>
      <c r="DE220" s="78"/>
      <c r="DF220" s="78"/>
      <c r="DG220" s="78"/>
      <c r="DH220" s="78"/>
      <c r="DJ220" s="78" t="s">
        <v>180</v>
      </c>
      <c r="DK220" s="78"/>
      <c r="DL220" s="78"/>
      <c r="DM220" s="78"/>
      <c r="DN220" s="78"/>
      <c r="DO220" s="78"/>
      <c r="DP220" s="78"/>
      <c r="DR220" s="78" t="s">
        <v>180</v>
      </c>
      <c r="DS220" s="78"/>
      <c r="DT220" s="78"/>
      <c r="DU220" s="78"/>
      <c r="DV220" s="78"/>
      <c r="DW220" s="78"/>
      <c r="DX220" s="78"/>
      <c r="DZ220" s="78" t="s">
        <v>180</v>
      </c>
      <c r="EA220" s="78"/>
      <c r="EB220" s="78"/>
      <c r="EC220" s="78"/>
      <c r="ED220" s="78"/>
      <c r="EE220" s="78"/>
      <c r="EF220" s="78"/>
      <c r="EH220" s="78" t="s">
        <v>180</v>
      </c>
      <c r="EI220" s="78"/>
      <c r="EJ220" s="78"/>
      <c r="EK220" s="78"/>
      <c r="EL220" s="78"/>
      <c r="EM220" s="78"/>
      <c r="EN220" s="78"/>
      <c r="EP220" s="78" t="s">
        <v>180</v>
      </c>
      <c r="EQ220" s="78"/>
      <c r="ER220" s="78"/>
      <c r="ES220" s="78"/>
      <c r="ET220" s="78"/>
      <c r="EU220" s="78"/>
      <c r="EV220" s="78"/>
      <c r="EX220" s="78" t="s">
        <v>180</v>
      </c>
      <c r="EY220" s="78"/>
      <c r="EZ220" s="78"/>
      <c r="FA220" s="78"/>
      <c r="FB220" s="78"/>
      <c r="FC220" s="78"/>
      <c r="FD220" s="78"/>
    </row>
    <row r="221" s="77" customFormat="true" ht="15.75" hidden="false" customHeight="false" outlineLevel="0" collapsed="false">
      <c r="A221" s="79"/>
      <c r="B221" s="61"/>
      <c r="C221" s="61"/>
      <c r="D221" s="61"/>
      <c r="E221" s="61"/>
      <c r="F221" s="61"/>
      <c r="G221" s="61"/>
      <c r="H221" s="61"/>
      <c r="I221" s="79"/>
      <c r="J221" s="61"/>
      <c r="K221" s="61"/>
      <c r="L221" s="61"/>
      <c r="M221" s="61"/>
      <c r="N221" s="61"/>
      <c r="O221" s="61"/>
      <c r="P221" s="61"/>
      <c r="R221" s="61" t="s">
        <v>181</v>
      </c>
      <c r="S221" s="61"/>
      <c r="T221" s="61"/>
      <c r="U221" s="61"/>
      <c r="V221" s="61"/>
      <c r="W221" s="61"/>
      <c r="X221" s="61"/>
      <c r="Z221" s="61" t="s">
        <v>182</v>
      </c>
      <c r="AA221" s="61"/>
      <c r="AB221" s="61"/>
      <c r="AC221" s="61"/>
      <c r="AD221" s="61"/>
      <c r="AE221" s="61"/>
      <c r="AF221" s="61"/>
      <c r="AH221" s="61" t="s">
        <v>181</v>
      </c>
      <c r="AI221" s="61"/>
      <c r="AJ221" s="61"/>
      <c r="AK221" s="61"/>
      <c r="AL221" s="61"/>
      <c r="AM221" s="61"/>
      <c r="AN221" s="61"/>
      <c r="AP221" s="61" t="s">
        <v>182</v>
      </c>
      <c r="AQ221" s="61"/>
      <c r="AR221" s="61"/>
      <c r="AS221" s="61"/>
      <c r="AT221" s="61"/>
      <c r="AU221" s="61"/>
      <c r="AV221" s="61"/>
      <c r="AX221" s="61"/>
      <c r="AY221" s="61"/>
      <c r="AZ221" s="61"/>
      <c r="BA221" s="61"/>
      <c r="BB221" s="61"/>
      <c r="BC221" s="61"/>
      <c r="BD221" s="61"/>
      <c r="BF221" s="61"/>
      <c r="BG221" s="61"/>
      <c r="BH221" s="61"/>
      <c r="BI221" s="61"/>
      <c r="BJ221" s="61"/>
      <c r="BK221" s="61"/>
      <c r="BL221" s="61"/>
      <c r="BN221" s="61"/>
      <c r="BO221" s="61"/>
      <c r="BP221" s="61"/>
      <c r="BQ221" s="61"/>
      <c r="BR221" s="61"/>
      <c r="BS221" s="61"/>
      <c r="BT221" s="61"/>
      <c r="BV221" s="61"/>
      <c r="BW221" s="61"/>
      <c r="BX221" s="61"/>
      <c r="BY221" s="61"/>
      <c r="BZ221" s="61"/>
      <c r="CA221" s="61"/>
      <c r="CB221" s="61"/>
      <c r="CD221" s="61"/>
      <c r="CE221" s="61"/>
      <c r="CF221" s="61"/>
      <c r="CG221" s="61"/>
      <c r="CH221" s="61"/>
      <c r="CI221" s="61"/>
      <c r="CJ221" s="61"/>
      <c r="CL221" s="61"/>
      <c r="CM221" s="61"/>
      <c r="CN221" s="61"/>
      <c r="CO221" s="61"/>
      <c r="CP221" s="61"/>
      <c r="CQ221" s="61"/>
      <c r="CR221" s="61"/>
      <c r="CT221" s="61"/>
      <c r="CU221" s="61"/>
      <c r="CV221" s="61"/>
      <c r="CW221" s="61"/>
      <c r="CX221" s="61"/>
      <c r="CY221" s="61"/>
      <c r="CZ221" s="61"/>
      <c r="DB221" s="61"/>
      <c r="DC221" s="61"/>
      <c r="DD221" s="61"/>
      <c r="DE221" s="61"/>
      <c r="DF221" s="61"/>
      <c r="DG221" s="61"/>
      <c r="DH221" s="61"/>
      <c r="DJ221" s="61"/>
      <c r="DK221" s="61"/>
      <c r="DL221" s="61"/>
      <c r="DM221" s="61"/>
      <c r="DN221" s="61"/>
      <c r="DO221" s="61"/>
      <c r="DP221" s="61"/>
      <c r="DR221" s="61"/>
      <c r="DS221" s="61"/>
      <c r="DT221" s="61"/>
      <c r="DU221" s="61"/>
      <c r="DV221" s="61"/>
      <c r="DW221" s="61"/>
      <c r="DX221" s="61"/>
      <c r="DZ221" s="61"/>
      <c r="EA221" s="61"/>
      <c r="EB221" s="61"/>
      <c r="EC221" s="61"/>
      <c r="ED221" s="61"/>
      <c r="EE221" s="61"/>
      <c r="EF221" s="61"/>
      <c r="EH221" s="61"/>
      <c r="EI221" s="61"/>
      <c r="EJ221" s="61"/>
      <c r="EK221" s="61"/>
      <c r="EL221" s="61"/>
      <c r="EM221" s="61"/>
      <c r="EN221" s="61"/>
      <c r="EP221" s="61"/>
      <c r="EQ221" s="61"/>
      <c r="ER221" s="61"/>
      <c r="ES221" s="61"/>
      <c r="ET221" s="61"/>
      <c r="EU221" s="61"/>
      <c r="EV221" s="61"/>
      <c r="EX221" s="61"/>
      <c r="EY221" s="61"/>
      <c r="EZ221" s="61"/>
      <c r="FA221" s="61"/>
      <c r="FB221" s="61"/>
      <c r="FC221" s="61"/>
      <c r="FD221" s="61"/>
    </row>
    <row r="222" s="77" customFormat="true" ht="15.75" hidden="false" customHeight="false" outlineLevel="0" collapsed="false">
      <c r="B222" s="61"/>
      <c r="C222" s="61"/>
      <c r="D222" s="61"/>
      <c r="E222" s="61"/>
      <c r="F222" s="61"/>
      <c r="G222" s="61"/>
      <c r="H222" s="61"/>
      <c r="I222" s="79"/>
      <c r="J222" s="61"/>
      <c r="K222" s="61"/>
      <c r="L222" s="61"/>
      <c r="M222" s="61"/>
      <c r="N222" s="61"/>
      <c r="O222" s="61"/>
      <c r="P222" s="61"/>
      <c r="R222" s="61"/>
      <c r="S222" s="61"/>
      <c r="T222" s="61"/>
      <c r="U222" s="61"/>
      <c r="V222" s="61"/>
      <c r="W222" s="61"/>
      <c r="X222" s="61"/>
      <c r="Z222" s="61"/>
      <c r="AA222" s="61"/>
      <c r="AB222" s="61"/>
      <c r="AC222" s="61"/>
      <c r="AD222" s="61"/>
      <c r="AE222" s="61"/>
      <c r="AF222" s="61"/>
      <c r="AH222" s="61"/>
      <c r="AI222" s="61"/>
      <c r="AJ222" s="61"/>
      <c r="AK222" s="61"/>
      <c r="AL222" s="61"/>
      <c r="AM222" s="61"/>
      <c r="AN222" s="61"/>
      <c r="AP222" s="61"/>
      <c r="AQ222" s="61"/>
      <c r="AR222" s="61"/>
      <c r="AS222" s="61"/>
      <c r="AT222" s="61"/>
      <c r="AU222" s="61"/>
      <c r="AV222" s="61"/>
      <c r="AX222" s="61"/>
      <c r="AY222" s="61"/>
      <c r="AZ222" s="61"/>
      <c r="BA222" s="61"/>
      <c r="BB222" s="61"/>
      <c r="BC222" s="61"/>
      <c r="BD222" s="61"/>
      <c r="BF222" s="61"/>
      <c r="BG222" s="61"/>
      <c r="BH222" s="61"/>
      <c r="BI222" s="61"/>
      <c r="BJ222" s="61"/>
      <c r="BK222" s="61"/>
      <c r="BL222" s="61"/>
      <c r="BN222" s="61"/>
      <c r="BO222" s="61"/>
      <c r="BP222" s="61"/>
      <c r="BQ222" s="61"/>
      <c r="BR222" s="61"/>
      <c r="BS222" s="61"/>
      <c r="BT222" s="61"/>
      <c r="BV222" s="61"/>
      <c r="BW222" s="61"/>
      <c r="BX222" s="61"/>
      <c r="BY222" s="61"/>
      <c r="BZ222" s="61"/>
      <c r="CA222" s="61"/>
      <c r="CB222" s="61"/>
      <c r="CD222" s="61"/>
      <c r="CE222" s="61"/>
      <c r="CF222" s="61"/>
      <c r="CG222" s="61"/>
      <c r="CH222" s="61"/>
      <c r="CI222" s="61"/>
      <c r="CJ222" s="61"/>
      <c r="CL222" s="61"/>
      <c r="CM222" s="61"/>
      <c r="CN222" s="61"/>
      <c r="CO222" s="61"/>
      <c r="CP222" s="61"/>
      <c r="CQ222" s="61"/>
      <c r="CR222" s="61"/>
      <c r="CT222" s="61"/>
      <c r="CU222" s="61"/>
      <c r="CV222" s="61"/>
      <c r="CW222" s="61"/>
      <c r="CX222" s="61"/>
      <c r="CY222" s="61"/>
      <c r="CZ222" s="61"/>
      <c r="DB222" s="61"/>
      <c r="DC222" s="61"/>
      <c r="DD222" s="61"/>
      <c r="DE222" s="61"/>
      <c r="DF222" s="61"/>
      <c r="DG222" s="61"/>
      <c r="DH222" s="61"/>
      <c r="DJ222" s="61"/>
      <c r="DK222" s="61"/>
      <c r="DL222" s="61"/>
      <c r="DM222" s="61"/>
      <c r="DN222" s="61"/>
      <c r="DO222" s="61"/>
      <c r="DP222" s="61"/>
      <c r="DR222" s="61"/>
      <c r="DS222" s="61"/>
      <c r="DT222" s="61"/>
      <c r="DU222" s="61"/>
      <c r="DV222" s="61"/>
      <c r="DW222" s="61"/>
      <c r="DX222" s="61"/>
      <c r="DZ222" s="61"/>
      <c r="EA222" s="61"/>
      <c r="EB222" s="61"/>
      <c r="EC222" s="61"/>
      <c r="ED222" s="61"/>
      <c r="EE222" s="61"/>
      <c r="EF222" s="61"/>
      <c r="EH222" s="61"/>
      <c r="EI222" s="61"/>
      <c r="EJ222" s="61"/>
      <c r="EK222" s="61"/>
      <c r="EL222" s="61"/>
      <c r="EM222" s="61"/>
      <c r="EN222" s="61"/>
      <c r="EP222" s="61"/>
      <c r="EQ222" s="61"/>
      <c r="ER222" s="61"/>
      <c r="ES222" s="61"/>
      <c r="ET222" s="61"/>
      <c r="EU222" s="61"/>
      <c r="EV222" s="61"/>
      <c r="EX222" s="61"/>
      <c r="EY222" s="61"/>
      <c r="EZ222" s="61"/>
      <c r="FA222" s="61"/>
      <c r="FB222" s="61"/>
      <c r="FC222" s="61"/>
      <c r="FD222" s="61"/>
    </row>
    <row r="223" s="77" customFormat="true" ht="15.75" hidden="false" customHeight="false" outlineLevel="0" collapsed="false">
      <c r="B223" s="61"/>
      <c r="C223" s="61"/>
      <c r="D223" s="61"/>
      <c r="E223" s="61"/>
      <c r="F223" s="61"/>
      <c r="G223" s="61"/>
      <c r="H223" s="61"/>
      <c r="I223" s="79"/>
      <c r="J223" s="61"/>
      <c r="K223" s="61"/>
      <c r="L223" s="61"/>
      <c r="M223" s="61"/>
      <c r="N223" s="61"/>
      <c r="O223" s="61"/>
      <c r="P223" s="61"/>
      <c r="R223" s="61"/>
      <c r="S223" s="61"/>
      <c r="T223" s="61"/>
      <c r="U223" s="61"/>
      <c r="V223" s="61"/>
      <c r="W223" s="61"/>
      <c r="X223" s="61"/>
      <c r="Z223" s="61"/>
      <c r="AA223" s="61"/>
      <c r="AB223" s="61"/>
      <c r="AC223" s="61"/>
      <c r="AD223" s="61"/>
      <c r="AE223" s="61"/>
      <c r="AF223" s="61"/>
      <c r="AH223" s="61"/>
      <c r="AI223" s="61"/>
      <c r="AJ223" s="61"/>
      <c r="AK223" s="61"/>
      <c r="AL223" s="61"/>
      <c r="AM223" s="61"/>
      <c r="AN223" s="61"/>
      <c r="AP223" s="61"/>
      <c r="AQ223" s="61"/>
      <c r="AR223" s="61"/>
      <c r="AS223" s="61"/>
      <c r="AT223" s="61"/>
      <c r="AU223" s="61"/>
      <c r="AV223" s="61"/>
      <c r="AX223" s="61"/>
      <c r="AY223" s="61"/>
      <c r="AZ223" s="61"/>
      <c r="BA223" s="61"/>
      <c r="BB223" s="61"/>
      <c r="BC223" s="61"/>
      <c r="BD223" s="61"/>
      <c r="BF223" s="61"/>
      <c r="BG223" s="61"/>
      <c r="BH223" s="61"/>
      <c r="BI223" s="61"/>
      <c r="BJ223" s="61"/>
      <c r="BK223" s="61"/>
      <c r="BL223" s="61"/>
      <c r="BN223" s="61"/>
      <c r="BO223" s="61"/>
      <c r="BP223" s="61"/>
      <c r="BQ223" s="61"/>
      <c r="BR223" s="61"/>
      <c r="BS223" s="61"/>
      <c r="BT223" s="61"/>
      <c r="BV223" s="61"/>
      <c r="BW223" s="61"/>
      <c r="BX223" s="61"/>
      <c r="BY223" s="61"/>
      <c r="BZ223" s="61"/>
      <c r="CA223" s="61"/>
      <c r="CB223" s="61"/>
      <c r="CD223" s="61"/>
      <c r="CE223" s="61"/>
      <c r="CF223" s="61"/>
      <c r="CG223" s="61"/>
      <c r="CH223" s="61"/>
      <c r="CI223" s="61"/>
      <c r="CJ223" s="61"/>
      <c r="CL223" s="61"/>
      <c r="CM223" s="61"/>
      <c r="CN223" s="61"/>
      <c r="CO223" s="61"/>
      <c r="CP223" s="61"/>
      <c r="CQ223" s="61"/>
      <c r="CR223" s="61"/>
      <c r="CT223" s="61"/>
      <c r="CU223" s="61"/>
      <c r="CV223" s="61"/>
      <c r="CW223" s="61"/>
      <c r="CX223" s="61"/>
      <c r="CY223" s="61"/>
      <c r="CZ223" s="61"/>
      <c r="DB223" s="61"/>
      <c r="DC223" s="61"/>
      <c r="DD223" s="61"/>
      <c r="DE223" s="61"/>
      <c r="DF223" s="61"/>
      <c r="DG223" s="61"/>
      <c r="DH223" s="61"/>
      <c r="DJ223" s="61"/>
      <c r="DK223" s="61"/>
      <c r="DL223" s="61"/>
      <c r="DM223" s="61"/>
      <c r="DN223" s="61"/>
      <c r="DO223" s="61"/>
      <c r="DP223" s="61"/>
      <c r="DR223" s="61"/>
      <c r="DS223" s="61"/>
      <c r="DT223" s="61"/>
      <c r="DU223" s="61"/>
      <c r="DV223" s="61"/>
      <c r="DW223" s="61"/>
      <c r="DX223" s="61"/>
      <c r="DZ223" s="61"/>
      <c r="EA223" s="61"/>
      <c r="EB223" s="61"/>
      <c r="EC223" s="61"/>
      <c r="ED223" s="61"/>
      <c r="EE223" s="61"/>
      <c r="EF223" s="61"/>
      <c r="EH223" s="61"/>
      <c r="EI223" s="61"/>
      <c r="EJ223" s="61"/>
      <c r="EK223" s="61"/>
      <c r="EL223" s="61"/>
      <c r="EM223" s="61"/>
      <c r="EN223" s="61"/>
      <c r="EP223" s="61"/>
      <c r="EQ223" s="61"/>
      <c r="ER223" s="61"/>
      <c r="ES223" s="61"/>
      <c r="ET223" s="61"/>
      <c r="EU223" s="61"/>
      <c r="EV223" s="61"/>
      <c r="EX223" s="61"/>
      <c r="EY223" s="61"/>
      <c r="EZ223" s="61"/>
      <c r="FA223" s="61"/>
      <c r="FB223" s="61"/>
      <c r="FC223" s="61"/>
      <c r="FD223" s="61"/>
    </row>
    <row r="224" s="77" customFormat="true" ht="15.75" hidden="false" customHeight="false" outlineLevel="0" collapsed="false">
      <c r="B224" s="61"/>
      <c r="C224" s="61"/>
      <c r="D224" s="61"/>
      <c r="E224" s="61"/>
      <c r="F224" s="61"/>
      <c r="G224" s="61"/>
      <c r="H224" s="61"/>
      <c r="I224" s="79"/>
      <c r="J224" s="61"/>
      <c r="K224" s="61"/>
      <c r="L224" s="61"/>
      <c r="M224" s="61"/>
      <c r="N224" s="61"/>
      <c r="O224" s="61"/>
      <c r="P224" s="61"/>
      <c r="R224" s="61"/>
      <c r="S224" s="61"/>
      <c r="T224" s="61"/>
      <c r="U224" s="61"/>
      <c r="V224" s="61"/>
      <c r="W224" s="61"/>
      <c r="X224" s="61"/>
      <c r="Z224" s="61"/>
      <c r="AA224" s="61"/>
      <c r="AB224" s="61"/>
      <c r="AC224" s="61"/>
      <c r="AD224" s="61"/>
      <c r="AE224" s="61"/>
      <c r="AF224" s="61"/>
      <c r="AH224" s="61"/>
      <c r="AI224" s="61"/>
      <c r="AJ224" s="61"/>
      <c r="AK224" s="61"/>
      <c r="AL224" s="61"/>
      <c r="AM224" s="61"/>
      <c r="AN224" s="61"/>
      <c r="AP224" s="61"/>
      <c r="AQ224" s="61"/>
      <c r="AR224" s="61"/>
      <c r="AS224" s="61"/>
      <c r="AT224" s="61"/>
      <c r="AU224" s="61"/>
      <c r="AV224" s="61"/>
      <c r="AX224" s="61"/>
      <c r="AY224" s="61"/>
      <c r="AZ224" s="61"/>
      <c r="BA224" s="61"/>
      <c r="BB224" s="61"/>
      <c r="BC224" s="61"/>
      <c r="BD224" s="61"/>
      <c r="BF224" s="61"/>
      <c r="BG224" s="61"/>
      <c r="BH224" s="61"/>
      <c r="BI224" s="61"/>
      <c r="BJ224" s="61"/>
      <c r="BK224" s="61"/>
      <c r="BL224" s="61"/>
      <c r="BN224" s="61"/>
      <c r="BO224" s="61"/>
      <c r="BP224" s="61"/>
      <c r="BQ224" s="61"/>
      <c r="BR224" s="61"/>
      <c r="BS224" s="61"/>
      <c r="BT224" s="61"/>
      <c r="BV224" s="61"/>
      <c r="BW224" s="61"/>
      <c r="BX224" s="61"/>
      <c r="BY224" s="61"/>
      <c r="BZ224" s="61"/>
      <c r="CA224" s="61"/>
      <c r="CB224" s="61"/>
      <c r="CD224" s="61"/>
      <c r="CE224" s="61"/>
      <c r="CF224" s="61"/>
      <c r="CG224" s="61"/>
      <c r="CH224" s="61"/>
      <c r="CI224" s="61"/>
      <c r="CJ224" s="61"/>
      <c r="CL224" s="61"/>
      <c r="CM224" s="61"/>
      <c r="CN224" s="61"/>
      <c r="CO224" s="61"/>
      <c r="CP224" s="61"/>
      <c r="CQ224" s="61"/>
      <c r="CR224" s="61"/>
      <c r="CT224" s="61"/>
      <c r="CU224" s="61"/>
      <c r="CV224" s="61"/>
      <c r="CW224" s="61"/>
      <c r="CX224" s="61"/>
      <c r="CY224" s="61"/>
      <c r="CZ224" s="61"/>
      <c r="DB224" s="61"/>
      <c r="DC224" s="61"/>
      <c r="DD224" s="61"/>
      <c r="DE224" s="61"/>
      <c r="DF224" s="61"/>
      <c r="DG224" s="61"/>
      <c r="DH224" s="61"/>
      <c r="DJ224" s="61"/>
      <c r="DK224" s="61"/>
      <c r="DL224" s="61"/>
      <c r="DM224" s="61"/>
      <c r="DN224" s="61"/>
      <c r="DO224" s="61"/>
      <c r="DP224" s="61"/>
      <c r="DR224" s="61"/>
      <c r="DS224" s="61"/>
      <c r="DT224" s="61"/>
      <c r="DU224" s="61"/>
      <c r="DV224" s="61"/>
      <c r="DW224" s="61"/>
      <c r="DX224" s="61"/>
      <c r="DZ224" s="61"/>
      <c r="EA224" s="61"/>
      <c r="EB224" s="61"/>
      <c r="EC224" s="61"/>
      <c r="ED224" s="61"/>
      <c r="EE224" s="61"/>
      <c r="EF224" s="61"/>
      <c r="EH224" s="61"/>
      <c r="EI224" s="61"/>
      <c r="EJ224" s="61"/>
      <c r="EK224" s="61"/>
      <c r="EL224" s="61"/>
      <c r="EM224" s="61"/>
      <c r="EN224" s="61"/>
      <c r="EP224" s="61"/>
      <c r="EQ224" s="61"/>
      <c r="ER224" s="61"/>
      <c r="ES224" s="61"/>
      <c r="ET224" s="61"/>
      <c r="EU224" s="61"/>
      <c r="EV224" s="61"/>
      <c r="EX224" s="61"/>
      <c r="EY224" s="61"/>
      <c r="EZ224" s="61"/>
      <c r="FA224" s="61"/>
      <c r="FB224" s="61"/>
      <c r="FC224" s="61"/>
      <c r="FD224" s="61"/>
    </row>
    <row r="225" s="77" customFormat="true" ht="15.75" hidden="false" customHeight="false" outlineLevel="0" collapsed="false">
      <c r="B225" s="61"/>
      <c r="C225" s="61"/>
      <c r="D225" s="61"/>
      <c r="E225" s="61"/>
      <c r="F225" s="61"/>
      <c r="G225" s="61"/>
      <c r="H225" s="61"/>
      <c r="J225" s="61"/>
      <c r="K225" s="61"/>
      <c r="L225" s="61"/>
      <c r="M225" s="61"/>
      <c r="N225" s="61"/>
      <c r="O225" s="61"/>
      <c r="P225" s="61"/>
      <c r="R225" s="61"/>
      <c r="S225" s="61"/>
      <c r="T225" s="61"/>
      <c r="U225" s="61"/>
      <c r="V225" s="61"/>
      <c r="W225" s="61"/>
      <c r="X225" s="61"/>
      <c r="Z225" s="61"/>
      <c r="AA225" s="61"/>
      <c r="AB225" s="61"/>
      <c r="AC225" s="61"/>
      <c r="AD225" s="61"/>
      <c r="AE225" s="61"/>
      <c r="AF225" s="61"/>
      <c r="AH225" s="61"/>
      <c r="AI225" s="61"/>
      <c r="AJ225" s="61"/>
      <c r="AK225" s="61"/>
      <c r="AL225" s="61"/>
      <c r="AM225" s="61"/>
      <c r="AN225" s="61"/>
      <c r="AP225" s="61"/>
      <c r="AQ225" s="61"/>
      <c r="AR225" s="61"/>
      <c r="AS225" s="61"/>
      <c r="AT225" s="61"/>
      <c r="AU225" s="61"/>
      <c r="AV225" s="61"/>
      <c r="AX225" s="61"/>
      <c r="AY225" s="61"/>
      <c r="AZ225" s="61"/>
      <c r="BA225" s="61"/>
      <c r="BB225" s="61"/>
      <c r="BC225" s="61"/>
      <c r="BD225" s="61"/>
      <c r="BF225" s="61"/>
      <c r="BG225" s="61"/>
      <c r="BH225" s="61"/>
      <c r="BI225" s="61"/>
      <c r="BJ225" s="61"/>
      <c r="BK225" s="61"/>
      <c r="BL225" s="61"/>
      <c r="BN225" s="61"/>
      <c r="BO225" s="61"/>
      <c r="BP225" s="61"/>
      <c r="BQ225" s="61"/>
      <c r="BR225" s="61"/>
      <c r="BS225" s="61"/>
      <c r="BT225" s="61"/>
      <c r="BV225" s="61"/>
      <c r="BW225" s="61"/>
      <c r="BX225" s="61"/>
      <c r="BY225" s="61"/>
      <c r="BZ225" s="61"/>
      <c r="CA225" s="61"/>
      <c r="CB225" s="61"/>
      <c r="CD225" s="61"/>
      <c r="CE225" s="61"/>
      <c r="CF225" s="61"/>
      <c r="CG225" s="61"/>
      <c r="CH225" s="61"/>
      <c r="CI225" s="61"/>
      <c r="CJ225" s="61"/>
      <c r="CL225" s="61"/>
      <c r="CM225" s="61"/>
      <c r="CN225" s="61"/>
      <c r="CO225" s="61"/>
      <c r="CP225" s="61"/>
      <c r="CQ225" s="61"/>
      <c r="CR225" s="61"/>
      <c r="CT225" s="61"/>
      <c r="CU225" s="61"/>
      <c r="CV225" s="61"/>
      <c r="CW225" s="61"/>
      <c r="CX225" s="61"/>
      <c r="CY225" s="61"/>
      <c r="CZ225" s="61"/>
      <c r="DB225" s="61"/>
      <c r="DC225" s="61"/>
      <c r="DD225" s="61"/>
      <c r="DE225" s="61"/>
      <c r="DF225" s="61"/>
      <c r="DG225" s="61"/>
      <c r="DH225" s="61"/>
      <c r="DJ225" s="61"/>
      <c r="DK225" s="61"/>
      <c r="DL225" s="61"/>
      <c r="DM225" s="61"/>
      <c r="DN225" s="61"/>
      <c r="DO225" s="61"/>
      <c r="DP225" s="61"/>
      <c r="DR225" s="61"/>
      <c r="DS225" s="61"/>
      <c r="DT225" s="61"/>
      <c r="DU225" s="61"/>
      <c r="DV225" s="61"/>
      <c r="DW225" s="61"/>
      <c r="DX225" s="61"/>
      <c r="DZ225" s="61"/>
      <c r="EA225" s="61"/>
      <c r="EB225" s="61"/>
      <c r="EC225" s="61"/>
      <c r="ED225" s="61"/>
      <c r="EE225" s="61"/>
      <c r="EF225" s="61"/>
      <c r="EH225" s="61"/>
      <c r="EI225" s="61"/>
      <c r="EJ225" s="61"/>
      <c r="EK225" s="61"/>
      <c r="EL225" s="61"/>
      <c r="EM225" s="61"/>
      <c r="EN225" s="61"/>
      <c r="EP225" s="61"/>
      <c r="EQ225" s="61"/>
      <c r="ER225" s="61"/>
      <c r="ES225" s="61"/>
      <c r="ET225" s="61"/>
      <c r="EU225" s="61"/>
      <c r="EV225" s="61"/>
      <c r="EX225" s="61"/>
      <c r="EY225" s="61"/>
      <c r="EZ225" s="61"/>
      <c r="FA225" s="61"/>
      <c r="FB225" s="61"/>
      <c r="FC225" s="61"/>
      <c r="FD225" s="61"/>
    </row>
    <row r="226" s="77" customFormat="true" ht="15.75" hidden="false" customHeight="false" outlineLevel="0" collapsed="false">
      <c r="B226" s="61"/>
      <c r="C226" s="61"/>
      <c r="D226" s="61"/>
      <c r="E226" s="61"/>
      <c r="F226" s="61"/>
      <c r="G226" s="61"/>
      <c r="H226" s="61"/>
      <c r="J226" s="61"/>
      <c r="K226" s="61"/>
      <c r="L226" s="61"/>
      <c r="M226" s="61"/>
      <c r="N226" s="61"/>
      <c r="O226" s="61"/>
      <c r="P226" s="61"/>
      <c r="R226" s="61"/>
      <c r="S226" s="61"/>
      <c r="T226" s="61"/>
      <c r="U226" s="61"/>
      <c r="V226" s="61"/>
      <c r="W226" s="61"/>
      <c r="X226" s="61"/>
      <c r="Z226" s="61"/>
      <c r="AA226" s="61"/>
      <c r="AB226" s="61"/>
      <c r="AC226" s="61"/>
      <c r="AD226" s="61"/>
      <c r="AE226" s="61"/>
      <c r="AF226" s="61"/>
      <c r="AH226" s="61"/>
      <c r="AI226" s="61"/>
      <c r="AJ226" s="61"/>
      <c r="AK226" s="61"/>
      <c r="AL226" s="61"/>
      <c r="AM226" s="61"/>
      <c r="AN226" s="61"/>
      <c r="AP226" s="61"/>
      <c r="AQ226" s="61"/>
      <c r="AR226" s="61"/>
      <c r="AS226" s="61"/>
      <c r="AT226" s="61"/>
      <c r="AU226" s="61"/>
      <c r="AV226" s="61"/>
      <c r="AX226" s="61"/>
      <c r="AY226" s="61"/>
      <c r="AZ226" s="61"/>
      <c r="BA226" s="61"/>
      <c r="BB226" s="61"/>
      <c r="BC226" s="61"/>
      <c r="BD226" s="61"/>
      <c r="BF226" s="61"/>
      <c r="BG226" s="61"/>
      <c r="BH226" s="61"/>
      <c r="BI226" s="61"/>
      <c r="BJ226" s="61"/>
      <c r="BK226" s="61"/>
      <c r="BL226" s="61"/>
      <c r="BN226" s="61"/>
      <c r="BO226" s="61"/>
      <c r="BP226" s="61"/>
      <c r="BQ226" s="61"/>
      <c r="BR226" s="61"/>
      <c r="BS226" s="61"/>
      <c r="BT226" s="61"/>
      <c r="BV226" s="61"/>
      <c r="BW226" s="61"/>
      <c r="BX226" s="61"/>
      <c r="BY226" s="61"/>
      <c r="BZ226" s="61"/>
      <c r="CA226" s="61"/>
      <c r="CB226" s="61"/>
      <c r="CD226" s="61"/>
      <c r="CE226" s="61"/>
      <c r="CF226" s="61"/>
      <c r="CG226" s="61"/>
      <c r="CH226" s="61"/>
      <c r="CI226" s="61"/>
      <c r="CJ226" s="61"/>
      <c r="CL226" s="61"/>
      <c r="CM226" s="61"/>
      <c r="CN226" s="61"/>
      <c r="CO226" s="61"/>
      <c r="CP226" s="61"/>
      <c r="CQ226" s="61"/>
      <c r="CR226" s="61"/>
      <c r="CT226" s="61"/>
      <c r="CU226" s="61"/>
      <c r="CV226" s="61"/>
      <c r="CW226" s="61"/>
      <c r="CX226" s="61"/>
      <c r="CY226" s="61"/>
      <c r="CZ226" s="61"/>
      <c r="DB226" s="61"/>
      <c r="DC226" s="61"/>
      <c r="DD226" s="61"/>
      <c r="DE226" s="61"/>
      <c r="DF226" s="61"/>
      <c r="DG226" s="61"/>
      <c r="DH226" s="61"/>
      <c r="DJ226" s="61"/>
      <c r="DK226" s="61"/>
      <c r="DL226" s="61"/>
      <c r="DM226" s="61"/>
      <c r="DN226" s="61"/>
      <c r="DO226" s="61"/>
      <c r="DP226" s="61"/>
      <c r="DR226" s="61"/>
      <c r="DS226" s="61"/>
      <c r="DT226" s="61"/>
      <c r="DU226" s="61"/>
      <c r="DV226" s="61"/>
      <c r="DW226" s="61"/>
      <c r="DX226" s="61"/>
      <c r="DZ226" s="61"/>
      <c r="EA226" s="61"/>
      <c r="EB226" s="61"/>
      <c r="EC226" s="61"/>
      <c r="ED226" s="61"/>
      <c r="EE226" s="61"/>
      <c r="EF226" s="61"/>
      <c r="EH226" s="61"/>
      <c r="EI226" s="61"/>
      <c r="EJ226" s="61"/>
      <c r="EK226" s="61"/>
      <c r="EL226" s="61"/>
      <c r="EM226" s="61"/>
      <c r="EN226" s="61"/>
      <c r="EP226" s="61"/>
      <c r="EQ226" s="61"/>
      <c r="ER226" s="61"/>
      <c r="ES226" s="61"/>
      <c r="ET226" s="61"/>
      <c r="EU226" s="61"/>
      <c r="EV226" s="61"/>
      <c r="EX226" s="61"/>
      <c r="EY226" s="61"/>
      <c r="EZ226" s="61"/>
      <c r="FA226" s="61"/>
      <c r="FB226" s="61"/>
      <c r="FC226" s="61"/>
      <c r="FD226" s="61"/>
    </row>
    <row r="227" s="77" customFormat="true" ht="15.75" hidden="false" customHeight="false" outlineLevel="0" collapsed="false">
      <c r="B227" s="61"/>
      <c r="C227" s="61"/>
      <c r="D227" s="61"/>
      <c r="E227" s="61"/>
      <c r="F227" s="61"/>
      <c r="G227" s="61"/>
      <c r="H227" s="61"/>
      <c r="J227" s="61"/>
      <c r="K227" s="61"/>
      <c r="L227" s="61"/>
      <c r="M227" s="61"/>
      <c r="N227" s="61"/>
      <c r="O227" s="61"/>
      <c r="P227" s="61"/>
      <c r="R227" s="61"/>
      <c r="S227" s="61"/>
      <c r="T227" s="61"/>
      <c r="U227" s="61"/>
      <c r="V227" s="61"/>
      <c r="W227" s="61"/>
      <c r="X227" s="61"/>
      <c r="Z227" s="61"/>
      <c r="AA227" s="61"/>
      <c r="AB227" s="61"/>
      <c r="AC227" s="61"/>
      <c r="AD227" s="61"/>
      <c r="AE227" s="61"/>
      <c r="AF227" s="61"/>
      <c r="AH227" s="61"/>
      <c r="AI227" s="61"/>
      <c r="AJ227" s="61"/>
      <c r="AK227" s="61"/>
      <c r="AL227" s="61"/>
      <c r="AM227" s="61"/>
      <c r="AN227" s="61"/>
      <c r="AP227" s="61"/>
      <c r="AQ227" s="61"/>
      <c r="AR227" s="61"/>
      <c r="AS227" s="61"/>
      <c r="AT227" s="61"/>
      <c r="AU227" s="61"/>
      <c r="AV227" s="61"/>
      <c r="AX227" s="61"/>
      <c r="AY227" s="61"/>
      <c r="AZ227" s="61"/>
      <c r="BA227" s="61"/>
      <c r="BB227" s="61"/>
      <c r="BC227" s="61"/>
      <c r="BD227" s="61"/>
      <c r="BF227" s="61"/>
      <c r="BG227" s="61"/>
      <c r="BH227" s="61"/>
      <c r="BI227" s="61"/>
      <c r="BJ227" s="61"/>
      <c r="BK227" s="61"/>
      <c r="BL227" s="61"/>
      <c r="BN227" s="61"/>
      <c r="BO227" s="61"/>
      <c r="BP227" s="61"/>
      <c r="BQ227" s="61"/>
      <c r="BR227" s="61"/>
      <c r="BS227" s="61"/>
      <c r="BT227" s="61"/>
      <c r="BV227" s="61"/>
      <c r="BW227" s="61"/>
      <c r="BX227" s="61"/>
      <c r="BY227" s="61"/>
      <c r="BZ227" s="61"/>
      <c r="CA227" s="61"/>
      <c r="CB227" s="61"/>
      <c r="CD227" s="61"/>
      <c r="CE227" s="61"/>
      <c r="CF227" s="61"/>
      <c r="CG227" s="61"/>
      <c r="CH227" s="61"/>
      <c r="CI227" s="61"/>
      <c r="CJ227" s="61"/>
      <c r="CL227" s="61"/>
      <c r="CM227" s="61"/>
      <c r="CN227" s="61"/>
      <c r="CO227" s="61"/>
      <c r="CP227" s="61"/>
      <c r="CQ227" s="61"/>
      <c r="CR227" s="61"/>
      <c r="CT227" s="61"/>
      <c r="CU227" s="61"/>
      <c r="CV227" s="61"/>
      <c r="CW227" s="61"/>
      <c r="CX227" s="61"/>
      <c r="CY227" s="61"/>
      <c r="CZ227" s="61"/>
      <c r="DB227" s="61"/>
      <c r="DC227" s="61"/>
      <c r="DD227" s="61"/>
      <c r="DE227" s="61"/>
      <c r="DF227" s="61"/>
      <c r="DG227" s="61"/>
      <c r="DH227" s="61"/>
      <c r="DJ227" s="61"/>
      <c r="DK227" s="61"/>
      <c r="DL227" s="61"/>
      <c r="DM227" s="61"/>
      <c r="DN227" s="61"/>
      <c r="DO227" s="61"/>
      <c r="DP227" s="61"/>
      <c r="DR227" s="61"/>
      <c r="DS227" s="61"/>
      <c r="DT227" s="61"/>
      <c r="DU227" s="61"/>
      <c r="DV227" s="61"/>
      <c r="DW227" s="61"/>
      <c r="DX227" s="61"/>
      <c r="DZ227" s="61"/>
      <c r="EA227" s="61"/>
      <c r="EB227" s="61"/>
      <c r="EC227" s="61"/>
      <c r="ED227" s="61"/>
      <c r="EE227" s="61"/>
      <c r="EF227" s="61"/>
      <c r="EH227" s="61"/>
      <c r="EI227" s="61"/>
      <c r="EJ227" s="61"/>
      <c r="EK227" s="61"/>
      <c r="EL227" s="61"/>
      <c r="EM227" s="61"/>
      <c r="EN227" s="61"/>
      <c r="EP227" s="61"/>
      <c r="EQ227" s="61"/>
      <c r="ER227" s="61"/>
      <c r="ES227" s="61"/>
      <c r="ET227" s="61"/>
      <c r="EU227" s="61"/>
      <c r="EV227" s="61"/>
      <c r="EX227" s="61"/>
      <c r="EY227" s="61"/>
      <c r="EZ227" s="61"/>
      <c r="FA227" s="61"/>
      <c r="FB227" s="61"/>
      <c r="FC227" s="61"/>
      <c r="FD227" s="61"/>
    </row>
    <row r="228" s="77" customFormat="true" ht="15.75" hidden="false" customHeight="false" outlineLevel="0" collapsed="false">
      <c r="B228" s="61"/>
      <c r="C228" s="61"/>
      <c r="D228" s="61"/>
      <c r="E228" s="61"/>
      <c r="F228" s="61"/>
      <c r="G228" s="61"/>
      <c r="H228" s="61"/>
      <c r="J228" s="61"/>
      <c r="K228" s="61"/>
      <c r="L228" s="61"/>
      <c r="M228" s="61"/>
      <c r="N228" s="61"/>
      <c r="O228" s="61"/>
      <c r="P228" s="61"/>
      <c r="R228" s="61"/>
      <c r="S228" s="61"/>
      <c r="T228" s="61"/>
      <c r="U228" s="61"/>
      <c r="V228" s="61"/>
      <c r="W228" s="61"/>
      <c r="X228" s="61"/>
      <c r="Z228" s="61"/>
      <c r="AA228" s="61"/>
      <c r="AB228" s="61"/>
      <c r="AC228" s="61"/>
      <c r="AD228" s="61"/>
      <c r="AE228" s="61"/>
      <c r="AF228" s="61"/>
      <c r="AH228" s="61"/>
      <c r="AI228" s="61"/>
      <c r="AJ228" s="61"/>
      <c r="AK228" s="61"/>
      <c r="AL228" s="61"/>
      <c r="AM228" s="61"/>
      <c r="AN228" s="61"/>
      <c r="AP228" s="61"/>
      <c r="AQ228" s="61"/>
      <c r="AR228" s="61"/>
      <c r="AS228" s="61"/>
      <c r="AT228" s="61"/>
      <c r="AU228" s="61"/>
      <c r="AV228" s="61"/>
      <c r="AX228" s="61"/>
      <c r="AY228" s="61"/>
      <c r="AZ228" s="61"/>
      <c r="BA228" s="61"/>
      <c r="BB228" s="61"/>
      <c r="BC228" s="61"/>
      <c r="BD228" s="61"/>
      <c r="BF228" s="61"/>
      <c r="BG228" s="61"/>
      <c r="BH228" s="61"/>
      <c r="BI228" s="61"/>
      <c r="BJ228" s="61"/>
      <c r="BK228" s="61"/>
      <c r="BL228" s="61"/>
      <c r="BN228" s="61"/>
      <c r="BO228" s="61"/>
      <c r="BP228" s="61"/>
      <c r="BQ228" s="61"/>
      <c r="BR228" s="61"/>
      <c r="BS228" s="61"/>
      <c r="BT228" s="61"/>
      <c r="BV228" s="61"/>
      <c r="BW228" s="61"/>
      <c r="BX228" s="61"/>
      <c r="BY228" s="61"/>
      <c r="BZ228" s="61"/>
      <c r="CA228" s="61"/>
      <c r="CB228" s="61"/>
      <c r="CD228" s="61"/>
      <c r="CE228" s="61"/>
      <c r="CF228" s="61"/>
      <c r="CG228" s="61"/>
      <c r="CH228" s="61"/>
      <c r="CI228" s="61"/>
      <c r="CJ228" s="61"/>
      <c r="CL228" s="61"/>
      <c r="CM228" s="61"/>
      <c r="CN228" s="61"/>
      <c r="CO228" s="61"/>
      <c r="CP228" s="61"/>
      <c r="CQ228" s="61"/>
      <c r="CR228" s="61"/>
      <c r="CT228" s="61"/>
      <c r="CU228" s="61"/>
      <c r="CV228" s="61"/>
      <c r="CW228" s="61"/>
      <c r="CX228" s="61"/>
      <c r="CY228" s="61"/>
      <c r="CZ228" s="61"/>
      <c r="DB228" s="61"/>
      <c r="DC228" s="61"/>
      <c r="DD228" s="61"/>
      <c r="DE228" s="61"/>
      <c r="DF228" s="61"/>
      <c r="DG228" s="61"/>
      <c r="DH228" s="61"/>
      <c r="DJ228" s="61"/>
      <c r="DK228" s="61"/>
      <c r="DL228" s="61"/>
      <c r="DM228" s="61"/>
      <c r="DN228" s="61"/>
      <c r="DO228" s="61"/>
      <c r="DP228" s="61"/>
      <c r="DR228" s="61"/>
      <c r="DS228" s="61"/>
      <c r="DT228" s="61"/>
      <c r="DU228" s="61"/>
      <c r="DV228" s="61"/>
      <c r="DW228" s="61"/>
      <c r="DX228" s="61"/>
      <c r="DZ228" s="61"/>
      <c r="EA228" s="61"/>
      <c r="EB228" s="61"/>
      <c r="EC228" s="61"/>
      <c r="ED228" s="61"/>
      <c r="EE228" s="61"/>
      <c r="EF228" s="61"/>
      <c r="EH228" s="61"/>
      <c r="EI228" s="61"/>
      <c r="EJ228" s="61"/>
      <c r="EK228" s="61"/>
      <c r="EL228" s="61"/>
      <c r="EM228" s="61"/>
      <c r="EN228" s="61"/>
      <c r="EP228" s="61"/>
      <c r="EQ228" s="61"/>
      <c r="ER228" s="61"/>
      <c r="ES228" s="61"/>
      <c r="ET228" s="61"/>
      <c r="EU228" s="61"/>
      <c r="EV228" s="61"/>
      <c r="EX228" s="61"/>
      <c r="EY228" s="61"/>
      <c r="EZ228" s="61"/>
      <c r="FA228" s="61"/>
      <c r="FB228" s="61"/>
      <c r="FC228" s="61"/>
      <c r="FD228" s="61"/>
    </row>
    <row r="229" s="77" customFormat="true" ht="15.75" hidden="false" customHeight="false" outlineLevel="0" collapsed="false">
      <c r="B229" s="61"/>
      <c r="C229" s="61"/>
      <c r="D229" s="61"/>
      <c r="E229" s="61"/>
      <c r="F229" s="61"/>
      <c r="G229" s="61"/>
      <c r="H229" s="61"/>
      <c r="I229" s="80"/>
      <c r="J229" s="61"/>
      <c r="K229" s="61"/>
      <c r="L229" s="61"/>
      <c r="M229" s="61"/>
      <c r="N229" s="61"/>
      <c r="O229" s="61"/>
      <c r="P229" s="61"/>
      <c r="R229" s="61"/>
      <c r="S229" s="61"/>
      <c r="T229" s="61"/>
      <c r="U229" s="61"/>
      <c r="V229" s="61"/>
      <c r="W229" s="61"/>
      <c r="X229" s="61"/>
      <c r="Z229" s="61"/>
      <c r="AA229" s="61"/>
      <c r="AB229" s="61"/>
      <c r="AC229" s="61"/>
      <c r="AD229" s="61"/>
      <c r="AE229" s="61"/>
      <c r="AF229" s="61"/>
      <c r="AH229" s="61"/>
      <c r="AI229" s="61"/>
      <c r="AJ229" s="61"/>
      <c r="AK229" s="61"/>
      <c r="AL229" s="61"/>
      <c r="AM229" s="61"/>
      <c r="AN229" s="61"/>
      <c r="AP229" s="61"/>
      <c r="AQ229" s="61"/>
      <c r="AR229" s="61"/>
      <c r="AS229" s="61"/>
      <c r="AT229" s="61"/>
      <c r="AU229" s="61"/>
      <c r="AV229" s="61"/>
      <c r="AX229" s="61"/>
      <c r="AY229" s="61"/>
      <c r="AZ229" s="61"/>
      <c r="BA229" s="61"/>
      <c r="BB229" s="61"/>
      <c r="BC229" s="61"/>
      <c r="BD229" s="61"/>
      <c r="BF229" s="61"/>
      <c r="BG229" s="61"/>
      <c r="BH229" s="61"/>
      <c r="BI229" s="61"/>
      <c r="BJ229" s="61"/>
      <c r="BK229" s="61"/>
      <c r="BL229" s="61"/>
      <c r="BN229" s="61"/>
      <c r="BO229" s="61"/>
      <c r="BP229" s="61"/>
      <c r="BQ229" s="61"/>
      <c r="BR229" s="61"/>
      <c r="BS229" s="61"/>
      <c r="BT229" s="61"/>
      <c r="BV229" s="61"/>
      <c r="BW229" s="61"/>
      <c r="BX229" s="61"/>
      <c r="BY229" s="61"/>
      <c r="BZ229" s="61"/>
      <c r="CA229" s="61"/>
      <c r="CB229" s="61"/>
      <c r="CD229" s="61"/>
      <c r="CE229" s="61"/>
      <c r="CF229" s="61"/>
      <c r="CG229" s="61"/>
      <c r="CH229" s="61"/>
      <c r="CI229" s="61"/>
      <c r="CJ229" s="61"/>
      <c r="CL229" s="61"/>
      <c r="CM229" s="61"/>
      <c r="CN229" s="61"/>
      <c r="CO229" s="61"/>
      <c r="CP229" s="61"/>
      <c r="CQ229" s="61"/>
      <c r="CR229" s="61"/>
      <c r="CT229" s="61"/>
      <c r="CU229" s="61"/>
      <c r="CV229" s="61"/>
      <c r="CW229" s="61"/>
      <c r="CX229" s="61"/>
      <c r="CY229" s="61"/>
      <c r="CZ229" s="61"/>
      <c r="DB229" s="61"/>
      <c r="DC229" s="61"/>
      <c r="DD229" s="61"/>
      <c r="DE229" s="61"/>
      <c r="DF229" s="61"/>
      <c r="DG229" s="61"/>
      <c r="DH229" s="61"/>
      <c r="DJ229" s="61"/>
      <c r="DK229" s="61"/>
      <c r="DL229" s="61"/>
      <c r="DM229" s="61"/>
      <c r="DN229" s="61"/>
      <c r="DO229" s="61"/>
      <c r="DP229" s="61"/>
      <c r="DR229" s="61"/>
      <c r="DS229" s="61"/>
      <c r="DT229" s="61"/>
      <c r="DU229" s="61"/>
      <c r="DV229" s="61"/>
      <c r="DW229" s="61"/>
      <c r="DX229" s="61"/>
      <c r="DZ229" s="61"/>
      <c r="EA229" s="61"/>
      <c r="EB229" s="61"/>
      <c r="EC229" s="61"/>
      <c r="ED229" s="61"/>
      <c r="EE229" s="61"/>
      <c r="EF229" s="61"/>
      <c r="EH229" s="61"/>
      <c r="EI229" s="61"/>
      <c r="EJ229" s="61"/>
      <c r="EK229" s="61"/>
      <c r="EL229" s="61"/>
      <c r="EM229" s="61"/>
      <c r="EN229" s="61"/>
      <c r="EP229" s="61"/>
      <c r="EQ229" s="61"/>
      <c r="ER229" s="61"/>
      <c r="ES229" s="61"/>
      <c r="ET229" s="61"/>
      <c r="EU229" s="61"/>
      <c r="EV229" s="61"/>
      <c r="EX229" s="61"/>
      <c r="EY229" s="61"/>
      <c r="EZ229" s="61"/>
      <c r="FA229" s="61"/>
      <c r="FB229" s="61"/>
      <c r="FC229" s="61"/>
      <c r="FD229" s="61"/>
    </row>
    <row r="230" s="77" customFormat="true" ht="15.75" hidden="false" customHeight="false" outlineLevel="0" collapsed="false">
      <c r="B230" s="61"/>
      <c r="C230" s="61"/>
      <c r="D230" s="61"/>
      <c r="E230" s="61"/>
      <c r="F230" s="61"/>
      <c r="G230" s="61"/>
      <c r="H230" s="61"/>
      <c r="J230" s="61"/>
      <c r="K230" s="61"/>
      <c r="L230" s="61"/>
      <c r="M230" s="61"/>
      <c r="N230" s="61"/>
      <c r="O230" s="61"/>
      <c r="P230" s="61"/>
      <c r="R230" s="61"/>
      <c r="S230" s="61"/>
      <c r="T230" s="61"/>
      <c r="U230" s="61"/>
      <c r="V230" s="61"/>
      <c r="W230" s="61"/>
      <c r="X230" s="61"/>
      <c r="Z230" s="61"/>
      <c r="AA230" s="61"/>
      <c r="AB230" s="61"/>
      <c r="AC230" s="61"/>
      <c r="AD230" s="61"/>
      <c r="AE230" s="61"/>
      <c r="AF230" s="61"/>
      <c r="AH230" s="61"/>
      <c r="AI230" s="61"/>
      <c r="AJ230" s="61"/>
      <c r="AK230" s="61"/>
      <c r="AL230" s="61"/>
      <c r="AM230" s="61"/>
      <c r="AN230" s="61"/>
      <c r="AP230" s="61"/>
      <c r="AQ230" s="61"/>
      <c r="AR230" s="61"/>
      <c r="AS230" s="61"/>
      <c r="AT230" s="61"/>
      <c r="AU230" s="61"/>
      <c r="AV230" s="61"/>
      <c r="AX230" s="61"/>
      <c r="AY230" s="61"/>
      <c r="AZ230" s="61"/>
      <c r="BA230" s="61"/>
      <c r="BB230" s="61"/>
      <c r="BC230" s="61"/>
      <c r="BD230" s="61"/>
      <c r="BF230" s="61"/>
      <c r="BG230" s="61"/>
      <c r="BH230" s="61"/>
      <c r="BI230" s="61"/>
      <c r="BJ230" s="61"/>
      <c r="BK230" s="61"/>
      <c r="BL230" s="61"/>
      <c r="BN230" s="61"/>
      <c r="BO230" s="61"/>
      <c r="BP230" s="61"/>
      <c r="BQ230" s="61"/>
      <c r="BR230" s="61"/>
      <c r="BS230" s="61"/>
      <c r="BT230" s="61"/>
      <c r="BV230" s="61"/>
      <c r="BW230" s="61"/>
      <c r="BX230" s="61"/>
      <c r="BY230" s="61"/>
      <c r="BZ230" s="61"/>
      <c r="CA230" s="61"/>
      <c r="CB230" s="61"/>
      <c r="CD230" s="61"/>
      <c r="CE230" s="61"/>
      <c r="CF230" s="61"/>
      <c r="CG230" s="61"/>
      <c r="CH230" s="61"/>
      <c r="CI230" s="61"/>
      <c r="CJ230" s="61"/>
      <c r="CL230" s="61"/>
      <c r="CM230" s="61"/>
      <c r="CN230" s="61"/>
      <c r="CO230" s="61"/>
      <c r="CP230" s="61"/>
      <c r="CQ230" s="61"/>
      <c r="CR230" s="61"/>
      <c r="CT230" s="61"/>
      <c r="CU230" s="61"/>
      <c r="CV230" s="61"/>
      <c r="CW230" s="61"/>
      <c r="CX230" s="61"/>
      <c r="CY230" s="61"/>
      <c r="CZ230" s="61"/>
      <c r="DB230" s="61"/>
      <c r="DC230" s="61"/>
      <c r="DD230" s="61"/>
      <c r="DE230" s="61"/>
      <c r="DF230" s="61"/>
      <c r="DG230" s="61"/>
      <c r="DH230" s="61"/>
      <c r="DJ230" s="61"/>
      <c r="DK230" s="61"/>
      <c r="DL230" s="61"/>
      <c r="DM230" s="61"/>
      <c r="DN230" s="61"/>
      <c r="DO230" s="61"/>
      <c r="DP230" s="61"/>
      <c r="DR230" s="61"/>
      <c r="DS230" s="61"/>
      <c r="DT230" s="61"/>
      <c r="DU230" s="61"/>
      <c r="DV230" s="61"/>
      <c r="DW230" s="61"/>
      <c r="DX230" s="61"/>
      <c r="DZ230" s="61"/>
      <c r="EA230" s="61"/>
      <c r="EB230" s="61"/>
      <c r="EC230" s="61"/>
      <c r="ED230" s="61"/>
      <c r="EE230" s="61"/>
      <c r="EF230" s="61"/>
      <c r="EH230" s="61"/>
      <c r="EI230" s="61"/>
      <c r="EJ230" s="61"/>
      <c r="EK230" s="61"/>
      <c r="EL230" s="61"/>
      <c r="EM230" s="61"/>
      <c r="EN230" s="61"/>
      <c r="EP230" s="61"/>
      <c r="EQ230" s="61"/>
      <c r="ER230" s="61"/>
      <c r="ES230" s="61"/>
      <c r="ET230" s="61"/>
      <c r="EU230" s="61"/>
      <c r="EV230" s="61"/>
      <c r="EX230" s="61"/>
      <c r="EY230" s="61"/>
      <c r="EZ230" s="61"/>
      <c r="FA230" s="61"/>
      <c r="FB230" s="61"/>
      <c r="FC230" s="61"/>
      <c r="FD230" s="61"/>
    </row>
    <row r="231" s="77" customFormat="true" ht="15.75" hidden="false" customHeight="false" outlineLevel="0" collapsed="false">
      <c r="B231" s="3"/>
      <c r="C231" s="3"/>
      <c r="D231" s="3"/>
      <c r="E231" s="3"/>
      <c r="F231" s="3"/>
      <c r="G231" s="3"/>
      <c r="H231" s="3"/>
      <c r="I231" s="79"/>
      <c r="J231" s="3"/>
      <c r="K231" s="3"/>
      <c r="L231" s="3"/>
      <c r="M231" s="3"/>
      <c r="N231" s="3"/>
      <c r="O231" s="3"/>
      <c r="P231" s="3"/>
      <c r="R231" s="3"/>
      <c r="S231" s="3"/>
      <c r="T231" s="3"/>
      <c r="U231" s="3"/>
      <c r="V231" s="3"/>
      <c r="W231" s="3"/>
      <c r="X231" s="3"/>
      <c r="Z231" s="3"/>
      <c r="AA231" s="3"/>
      <c r="AB231" s="3"/>
      <c r="AC231" s="3"/>
      <c r="AD231" s="3"/>
      <c r="AE231" s="3"/>
      <c r="AF231" s="3"/>
      <c r="AH231" s="3"/>
      <c r="AI231" s="3"/>
      <c r="AJ231" s="3"/>
      <c r="AK231" s="3"/>
      <c r="AL231" s="3"/>
      <c r="AM231" s="3"/>
      <c r="AN231" s="3"/>
      <c r="AP231" s="3"/>
      <c r="AQ231" s="3"/>
      <c r="AR231" s="3"/>
      <c r="AS231" s="3"/>
      <c r="AT231" s="3"/>
      <c r="AU231" s="3"/>
      <c r="AV231" s="3"/>
      <c r="AX231" s="3"/>
      <c r="AY231" s="3"/>
      <c r="AZ231" s="3"/>
      <c r="BA231" s="3"/>
      <c r="BB231" s="3"/>
      <c r="BC231" s="3"/>
      <c r="BD231" s="3"/>
      <c r="BF231" s="3"/>
      <c r="BG231" s="3"/>
      <c r="BH231" s="3"/>
      <c r="BI231" s="3"/>
      <c r="BJ231" s="3"/>
      <c r="BK231" s="3"/>
      <c r="BL231" s="3"/>
      <c r="BN231" s="3"/>
      <c r="BO231" s="3"/>
      <c r="BP231" s="3"/>
      <c r="BQ231" s="3"/>
      <c r="BR231" s="3"/>
      <c r="BS231" s="3"/>
      <c r="BT231" s="3"/>
      <c r="BV231" s="3"/>
      <c r="BW231" s="3"/>
      <c r="BX231" s="3"/>
      <c r="BY231" s="3"/>
      <c r="BZ231" s="3"/>
      <c r="CA231" s="3"/>
      <c r="CB231" s="3"/>
      <c r="CD231" s="3"/>
      <c r="CE231" s="3"/>
      <c r="CF231" s="3"/>
      <c r="CG231" s="3"/>
      <c r="CH231" s="3"/>
      <c r="CI231" s="3"/>
      <c r="CJ231" s="3"/>
      <c r="CL231" s="3"/>
      <c r="CM231" s="3"/>
      <c r="CN231" s="3"/>
      <c r="CO231" s="3"/>
      <c r="CP231" s="3"/>
      <c r="CQ231" s="3"/>
      <c r="CR231" s="3"/>
      <c r="CT231" s="3"/>
      <c r="CU231" s="3"/>
      <c r="CV231" s="3"/>
      <c r="CW231" s="3"/>
      <c r="CX231" s="3"/>
      <c r="CY231" s="3"/>
      <c r="CZ231" s="3"/>
      <c r="DB231" s="3"/>
      <c r="DC231" s="3"/>
      <c r="DD231" s="3"/>
      <c r="DE231" s="3"/>
      <c r="DF231" s="3"/>
      <c r="DG231" s="3"/>
      <c r="DH231" s="3"/>
      <c r="DJ231" s="3"/>
      <c r="DK231" s="3"/>
      <c r="DL231" s="3"/>
      <c r="DM231" s="3"/>
      <c r="DN231" s="3"/>
      <c r="DO231" s="3"/>
      <c r="DP231" s="3"/>
      <c r="DR231" s="3"/>
      <c r="DS231" s="3"/>
      <c r="DT231" s="3"/>
      <c r="DU231" s="3"/>
      <c r="DV231" s="3"/>
      <c r="DW231" s="3"/>
      <c r="DX231" s="3"/>
      <c r="DZ231" s="3"/>
      <c r="EA231" s="3"/>
      <c r="EB231" s="3"/>
      <c r="EC231" s="3"/>
      <c r="ED231" s="3"/>
      <c r="EE231" s="3"/>
      <c r="EF231" s="3"/>
      <c r="EH231" s="3"/>
      <c r="EI231" s="3"/>
      <c r="EJ231" s="3"/>
      <c r="EK231" s="3"/>
      <c r="EL231" s="3"/>
      <c r="EM231" s="3"/>
      <c r="EN231" s="3"/>
      <c r="EP231" s="3"/>
      <c r="EQ231" s="3"/>
      <c r="ER231" s="3"/>
      <c r="ES231" s="3"/>
      <c r="ET231" s="3"/>
      <c r="EU231" s="3"/>
      <c r="EV231" s="3"/>
      <c r="EX231" s="3"/>
      <c r="EY231" s="3"/>
      <c r="EZ231" s="3"/>
      <c r="FA231" s="3"/>
      <c r="FB231" s="3"/>
      <c r="FC231" s="3"/>
      <c r="FD231" s="3"/>
    </row>
    <row r="232" s="77" customFormat="true" ht="15.75" hidden="false" customHeight="false" outlineLevel="0" collapsed="false">
      <c r="B232" s="61" t="s">
        <v>183</v>
      </c>
      <c r="C232" s="61"/>
      <c r="D232" s="61"/>
      <c r="E232" s="61"/>
      <c r="F232" s="61"/>
      <c r="G232" s="61"/>
      <c r="H232" s="61"/>
      <c r="I232" s="79"/>
      <c r="J232" s="61" t="s">
        <v>183</v>
      </c>
      <c r="K232" s="61"/>
      <c r="L232" s="61"/>
      <c r="M232" s="61"/>
      <c r="N232" s="61"/>
      <c r="O232" s="61"/>
      <c r="P232" s="61"/>
      <c r="R232" s="61" t="s">
        <v>183</v>
      </c>
      <c r="S232" s="61"/>
      <c r="T232" s="61"/>
      <c r="U232" s="61"/>
      <c r="V232" s="61"/>
      <c r="W232" s="61"/>
      <c r="X232" s="61"/>
      <c r="Z232" s="61" t="s">
        <v>183</v>
      </c>
      <c r="AA232" s="61"/>
      <c r="AB232" s="61"/>
      <c r="AC232" s="61"/>
      <c r="AD232" s="61"/>
      <c r="AE232" s="61"/>
      <c r="AF232" s="61"/>
      <c r="AH232" s="61" t="s">
        <v>183</v>
      </c>
      <c r="AI232" s="61"/>
      <c r="AJ232" s="61"/>
      <c r="AK232" s="61"/>
      <c r="AL232" s="61"/>
      <c r="AM232" s="61"/>
      <c r="AN232" s="61"/>
      <c r="AP232" s="61" t="s">
        <v>183</v>
      </c>
      <c r="AQ232" s="61"/>
      <c r="AR232" s="61"/>
      <c r="AS232" s="61"/>
      <c r="AT232" s="61"/>
      <c r="AU232" s="61"/>
      <c r="AV232" s="61"/>
      <c r="AX232" s="61" t="s">
        <v>183</v>
      </c>
      <c r="AY232" s="61"/>
      <c r="AZ232" s="61"/>
      <c r="BA232" s="61"/>
      <c r="BB232" s="61"/>
      <c r="BC232" s="61"/>
      <c r="BD232" s="61"/>
      <c r="BF232" s="61" t="s">
        <v>183</v>
      </c>
      <c r="BG232" s="61"/>
      <c r="BH232" s="61"/>
      <c r="BI232" s="61"/>
      <c r="BJ232" s="61"/>
      <c r="BK232" s="61"/>
      <c r="BL232" s="61"/>
      <c r="BN232" s="61" t="s">
        <v>183</v>
      </c>
      <c r="BO232" s="61"/>
      <c r="BP232" s="61"/>
      <c r="BQ232" s="61"/>
      <c r="BR232" s="61"/>
      <c r="BS232" s="61"/>
      <c r="BT232" s="61"/>
      <c r="BV232" s="61" t="s">
        <v>183</v>
      </c>
      <c r="BW232" s="61"/>
      <c r="BX232" s="61"/>
      <c r="BY232" s="61"/>
      <c r="BZ232" s="61"/>
      <c r="CA232" s="61"/>
      <c r="CB232" s="61"/>
      <c r="CD232" s="61" t="s">
        <v>183</v>
      </c>
      <c r="CE232" s="61"/>
      <c r="CF232" s="61"/>
      <c r="CG232" s="61"/>
      <c r="CH232" s="61"/>
      <c r="CI232" s="61"/>
      <c r="CJ232" s="61"/>
      <c r="CL232" s="61" t="s">
        <v>183</v>
      </c>
      <c r="CM232" s="61"/>
      <c r="CN232" s="61"/>
      <c r="CO232" s="61"/>
      <c r="CP232" s="61"/>
      <c r="CQ232" s="61"/>
      <c r="CR232" s="61"/>
      <c r="CT232" s="61" t="s">
        <v>183</v>
      </c>
      <c r="CU232" s="61"/>
      <c r="CV232" s="61"/>
      <c r="CW232" s="61"/>
      <c r="CX232" s="61"/>
      <c r="CY232" s="61"/>
      <c r="CZ232" s="61"/>
      <c r="DB232" s="61" t="s">
        <v>183</v>
      </c>
      <c r="DC232" s="61"/>
      <c r="DD232" s="61"/>
      <c r="DE232" s="61"/>
      <c r="DF232" s="61"/>
      <c r="DG232" s="61"/>
      <c r="DH232" s="61"/>
      <c r="DJ232" s="61" t="s">
        <v>183</v>
      </c>
      <c r="DK232" s="61"/>
      <c r="DL232" s="61"/>
      <c r="DM232" s="61"/>
      <c r="DN232" s="61"/>
      <c r="DO232" s="61"/>
      <c r="DP232" s="61"/>
      <c r="DR232" s="61" t="s">
        <v>183</v>
      </c>
      <c r="DS232" s="61"/>
      <c r="DT232" s="61"/>
      <c r="DU232" s="61"/>
      <c r="DV232" s="61"/>
      <c r="DW232" s="61"/>
      <c r="DX232" s="61"/>
      <c r="DZ232" s="61" t="s">
        <v>183</v>
      </c>
      <c r="EA232" s="61"/>
      <c r="EB232" s="61"/>
      <c r="EC232" s="61"/>
      <c r="ED232" s="61"/>
      <c r="EE232" s="61"/>
      <c r="EF232" s="61"/>
      <c r="EH232" s="61" t="s">
        <v>183</v>
      </c>
      <c r="EI232" s="61"/>
      <c r="EJ232" s="61"/>
      <c r="EK232" s="61"/>
      <c r="EL232" s="61"/>
      <c r="EM232" s="61"/>
      <c r="EN232" s="61"/>
      <c r="EP232" s="61" t="s">
        <v>183</v>
      </c>
      <c r="EQ232" s="61"/>
      <c r="ER232" s="61"/>
      <c r="ES232" s="61"/>
      <c r="ET232" s="61"/>
      <c r="EU232" s="61"/>
      <c r="EV232" s="61"/>
      <c r="EX232" s="61" t="s">
        <v>183</v>
      </c>
      <c r="EY232" s="61"/>
      <c r="EZ232" s="61"/>
      <c r="FA232" s="61"/>
      <c r="FB232" s="61"/>
      <c r="FC232" s="61"/>
      <c r="FD232" s="61"/>
    </row>
    <row r="233" s="77" customFormat="true" ht="15.75" hidden="false" customHeight="false" outlineLevel="0" collapsed="false">
      <c r="B233" s="61" t="s">
        <v>184</v>
      </c>
      <c r="C233" s="61"/>
      <c r="D233" s="61"/>
      <c r="E233" s="61"/>
      <c r="F233" s="61"/>
      <c r="G233" s="61"/>
      <c r="H233" s="61"/>
      <c r="I233" s="79"/>
      <c r="J233" s="61" t="s">
        <v>184</v>
      </c>
      <c r="K233" s="61"/>
      <c r="L233" s="61"/>
      <c r="M233" s="61"/>
      <c r="N233" s="61"/>
      <c r="O233" s="61"/>
      <c r="P233" s="61"/>
      <c r="R233" s="61" t="s">
        <v>184</v>
      </c>
      <c r="S233" s="61"/>
      <c r="T233" s="61"/>
      <c r="U233" s="61"/>
      <c r="V233" s="61"/>
      <c r="W233" s="61"/>
      <c r="X233" s="61"/>
      <c r="Z233" s="61" t="s">
        <v>184</v>
      </c>
      <c r="AA233" s="61"/>
      <c r="AB233" s="61"/>
      <c r="AC233" s="61"/>
      <c r="AD233" s="61"/>
      <c r="AE233" s="61"/>
      <c r="AF233" s="61"/>
      <c r="AH233" s="61" t="s">
        <v>184</v>
      </c>
      <c r="AI233" s="61"/>
      <c r="AJ233" s="61"/>
      <c r="AK233" s="61"/>
      <c r="AL233" s="61"/>
      <c r="AM233" s="61"/>
      <c r="AN233" s="61"/>
      <c r="AP233" s="61" t="s">
        <v>184</v>
      </c>
      <c r="AQ233" s="61"/>
      <c r="AR233" s="61"/>
      <c r="AS233" s="61"/>
      <c r="AT233" s="61"/>
      <c r="AU233" s="61"/>
      <c r="AV233" s="61"/>
      <c r="AX233" s="61" t="s">
        <v>184</v>
      </c>
      <c r="AY233" s="61"/>
      <c r="AZ233" s="61"/>
      <c r="BA233" s="61"/>
      <c r="BB233" s="61"/>
      <c r="BC233" s="61"/>
      <c r="BD233" s="61"/>
      <c r="BF233" s="61" t="s">
        <v>184</v>
      </c>
      <c r="BG233" s="61"/>
      <c r="BH233" s="61"/>
      <c r="BI233" s="61"/>
      <c r="BJ233" s="61"/>
      <c r="BK233" s="61"/>
      <c r="BL233" s="61"/>
      <c r="BN233" s="61" t="s">
        <v>184</v>
      </c>
      <c r="BO233" s="61"/>
      <c r="BP233" s="61"/>
      <c r="BQ233" s="61"/>
      <c r="BR233" s="61"/>
      <c r="BS233" s="61"/>
      <c r="BT233" s="61"/>
      <c r="BV233" s="61" t="s">
        <v>184</v>
      </c>
      <c r="BW233" s="61"/>
      <c r="BX233" s="61"/>
      <c r="BY233" s="61"/>
      <c r="BZ233" s="61"/>
      <c r="CA233" s="61"/>
      <c r="CB233" s="61"/>
      <c r="CD233" s="61" t="s">
        <v>184</v>
      </c>
      <c r="CE233" s="61"/>
      <c r="CF233" s="61"/>
      <c r="CG233" s="61"/>
      <c r="CH233" s="61"/>
      <c r="CI233" s="61"/>
      <c r="CJ233" s="61"/>
      <c r="CL233" s="61" t="s">
        <v>184</v>
      </c>
      <c r="CM233" s="61"/>
      <c r="CN233" s="61"/>
      <c r="CO233" s="61"/>
      <c r="CP233" s="61"/>
      <c r="CQ233" s="61"/>
      <c r="CR233" s="61"/>
      <c r="CT233" s="61" t="s">
        <v>184</v>
      </c>
      <c r="CU233" s="61"/>
      <c r="CV233" s="61"/>
      <c r="CW233" s="61"/>
      <c r="CX233" s="61"/>
      <c r="CY233" s="61"/>
      <c r="CZ233" s="61"/>
      <c r="DB233" s="61" t="s">
        <v>184</v>
      </c>
      <c r="DC233" s="61"/>
      <c r="DD233" s="61"/>
      <c r="DE233" s="61"/>
      <c r="DF233" s="61"/>
      <c r="DG233" s="61"/>
      <c r="DH233" s="61"/>
      <c r="DJ233" s="61" t="s">
        <v>184</v>
      </c>
      <c r="DK233" s="61"/>
      <c r="DL233" s="61"/>
      <c r="DM233" s="61"/>
      <c r="DN233" s="61"/>
      <c r="DO233" s="61"/>
      <c r="DP233" s="61"/>
      <c r="DR233" s="61" t="s">
        <v>184</v>
      </c>
      <c r="DS233" s="61"/>
      <c r="DT233" s="61"/>
      <c r="DU233" s="61"/>
      <c r="DV233" s="61"/>
      <c r="DW233" s="61"/>
      <c r="DX233" s="61"/>
      <c r="DZ233" s="61" t="s">
        <v>184</v>
      </c>
      <c r="EA233" s="61"/>
      <c r="EB233" s="61"/>
      <c r="EC233" s="61"/>
      <c r="ED233" s="61"/>
      <c r="EE233" s="61"/>
      <c r="EF233" s="61"/>
      <c r="EH233" s="61" t="s">
        <v>184</v>
      </c>
      <c r="EI233" s="61"/>
      <c r="EJ233" s="61"/>
      <c r="EK233" s="61"/>
      <c r="EL233" s="61"/>
      <c r="EM233" s="61"/>
      <c r="EN233" s="61"/>
      <c r="EP233" s="61" t="s">
        <v>184</v>
      </c>
      <c r="EQ233" s="61"/>
      <c r="ER233" s="61"/>
      <c r="ES233" s="61"/>
      <c r="ET233" s="61"/>
      <c r="EU233" s="61"/>
      <c r="EV233" s="61"/>
      <c r="EX233" s="61" t="s">
        <v>184</v>
      </c>
      <c r="EY233" s="61"/>
      <c r="EZ233" s="61"/>
      <c r="FA233" s="61"/>
      <c r="FB233" s="61"/>
      <c r="FC233" s="61"/>
      <c r="FD233" s="61"/>
    </row>
    <row r="234" s="77" customFormat="true" ht="15.75" hidden="false" customHeight="false" outlineLevel="0" collapsed="false">
      <c r="B234" s="61" t="s">
        <v>185</v>
      </c>
      <c r="C234" s="61"/>
      <c r="D234" s="61"/>
      <c r="E234" s="61"/>
      <c r="F234" s="61"/>
      <c r="G234" s="61"/>
      <c r="H234" s="61"/>
      <c r="I234" s="79"/>
      <c r="J234" s="61" t="s">
        <v>185</v>
      </c>
      <c r="K234" s="61"/>
      <c r="L234" s="61"/>
      <c r="M234" s="61"/>
      <c r="N234" s="61"/>
      <c r="O234" s="61"/>
      <c r="P234" s="61"/>
      <c r="R234" s="61" t="s">
        <v>185</v>
      </c>
      <c r="S234" s="61"/>
      <c r="T234" s="61"/>
      <c r="U234" s="61"/>
      <c r="V234" s="61"/>
      <c r="W234" s="61"/>
      <c r="X234" s="61"/>
      <c r="Z234" s="61" t="s">
        <v>185</v>
      </c>
      <c r="AA234" s="61"/>
      <c r="AB234" s="61"/>
      <c r="AC234" s="61"/>
      <c r="AD234" s="61"/>
      <c r="AE234" s="61"/>
      <c r="AF234" s="61"/>
      <c r="AH234" s="61" t="s">
        <v>185</v>
      </c>
      <c r="AI234" s="61"/>
      <c r="AJ234" s="61"/>
      <c r="AK234" s="61"/>
      <c r="AL234" s="61"/>
      <c r="AM234" s="61"/>
      <c r="AN234" s="61"/>
      <c r="AP234" s="61" t="s">
        <v>185</v>
      </c>
      <c r="AQ234" s="61"/>
      <c r="AR234" s="61"/>
      <c r="AS234" s="61"/>
      <c r="AT234" s="61"/>
      <c r="AU234" s="61"/>
      <c r="AV234" s="61"/>
      <c r="AX234" s="61" t="s">
        <v>185</v>
      </c>
      <c r="AY234" s="61"/>
      <c r="AZ234" s="61"/>
      <c r="BA234" s="61"/>
      <c r="BB234" s="61"/>
      <c r="BC234" s="61"/>
      <c r="BD234" s="61"/>
      <c r="BF234" s="61" t="s">
        <v>185</v>
      </c>
      <c r="BG234" s="61"/>
      <c r="BH234" s="61"/>
      <c r="BI234" s="61"/>
      <c r="BJ234" s="61"/>
      <c r="BK234" s="61"/>
      <c r="BL234" s="61"/>
      <c r="BN234" s="61" t="s">
        <v>185</v>
      </c>
      <c r="BO234" s="61"/>
      <c r="BP234" s="61"/>
      <c r="BQ234" s="61"/>
      <c r="BR234" s="61"/>
      <c r="BS234" s="61"/>
      <c r="BT234" s="61"/>
      <c r="BV234" s="61" t="s">
        <v>185</v>
      </c>
      <c r="BW234" s="61"/>
      <c r="BX234" s="61"/>
      <c r="BY234" s="61"/>
      <c r="BZ234" s="61"/>
      <c r="CA234" s="61"/>
      <c r="CB234" s="61"/>
      <c r="CD234" s="61" t="s">
        <v>185</v>
      </c>
      <c r="CE234" s="61"/>
      <c r="CF234" s="61"/>
      <c r="CG234" s="61"/>
      <c r="CH234" s="61"/>
      <c r="CI234" s="61"/>
      <c r="CJ234" s="61"/>
      <c r="CL234" s="61" t="s">
        <v>185</v>
      </c>
      <c r="CM234" s="61"/>
      <c r="CN234" s="61"/>
      <c r="CO234" s="61"/>
      <c r="CP234" s="61"/>
      <c r="CQ234" s="61"/>
      <c r="CR234" s="61"/>
      <c r="CT234" s="61" t="s">
        <v>185</v>
      </c>
      <c r="CU234" s="61"/>
      <c r="CV234" s="61"/>
      <c r="CW234" s="61"/>
      <c r="CX234" s="61"/>
      <c r="CY234" s="61"/>
      <c r="CZ234" s="61"/>
      <c r="DB234" s="61" t="s">
        <v>185</v>
      </c>
      <c r="DC234" s="61"/>
      <c r="DD234" s="61"/>
      <c r="DE234" s="61"/>
      <c r="DF234" s="61"/>
      <c r="DG234" s="61"/>
      <c r="DH234" s="61"/>
      <c r="DJ234" s="61" t="s">
        <v>185</v>
      </c>
      <c r="DK234" s="61"/>
      <c r="DL234" s="61"/>
      <c r="DM234" s="61"/>
      <c r="DN234" s="61"/>
      <c r="DO234" s="61"/>
      <c r="DP234" s="61"/>
      <c r="DR234" s="61" t="s">
        <v>185</v>
      </c>
      <c r="DS234" s="61"/>
      <c r="DT234" s="61"/>
      <c r="DU234" s="61"/>
      <c r="DV234" s="61"/>
      <c r="DW234" s="61"/>
      <c r="DX234" s="61"/>
      <c r="DZ234" s="61" t="s">
        <v>185</v>
      </c>
      <c r="EA234" s="61"/>
      <c r="EB234" s="61"/>
      <c r="EC234" s="61"/>
      <c r="ED234" s="61"/>
      <c r="EE234" s="61"/>
      <c r="EF234" s="61"/>
      <c r="EH234" s="61" t="s">
        <v>185</v>
      </c>
      <c r="EI234" s="61"/>
      <c r="EJ234" s="61"/>
      <c r="EK234" s="61"/>
      <c r="EL234" s="61"/>
      <c r="EM234" s="61"/>
      <c r="EN234" s="61"/>
      <c r="EP234" s="61" t="s">
        <v>185</v>
      </c>
      <c r="EQ234" s="61"/>
      <c r="ER234" s="61"/>
      <c r="ES234" s="61"/>
      <c r="ET234" s="61"/>
      <c r="EU234" s="61"/>
      <c r="EV234" s="61"/>
      <c r="EX234" s="61" t="s">
        <v>185</v>
      </c>
      <c r="EY234" s="61"/>
      <c r="EZ234" s="61"/>
      <c r="FA234" s="61"/>
      <c r="FB234" s="61"/>
      <c r="FC234" s="61"/>
      <c r="FD234" s="61"/>
    </row>
    <row r="235" s="77" customFormat="true" ht="15.75" hidden="false" customHeight="true" outlineLevel="0" collapsed="false">
      <c r="B235" s="61" t="s">
        <v>186</v>
      </c>
      <c r="C235" s="61"/>
      <c r="D235" s="61"/>
      <c r="E235" s="61"/>
      <c r="F235" s="61"/>
      <c r="G235" s="61"/>
      <c r="H235" s="61"/>
      <c r="I235" s="79"/>
      <c r="J235" s="61" t="s">
        <v>186</v>
      </c>
      <c r="K235" s="61"/>
      <c r="L235" s="61"/>
      <c r="M235" s="61"/>
      <c r="N235" s="61"/>
      <c r="O235" s="61"/>
      <c r="P235" s="61"/>
      <c r="R235" s="61" t="s">
        <v>186</v>
      </c>
      <c r="S235" s="61"/>
      <c r="T235" s="61"/>
      <c r="U235" s="61"/>
      <c r="V235" s="61"/>
      <c r="W235" s="61"/>
      <c r="X235" s="61"/>
      <c r="Z235" s="61" t="s">
        <v>186</v>
      </c>
      <c r="AA235" s="61"/>
      <c r="AB235" s="61"/>
      <c r="AC235" s="61"/>
      <c r="AD235" s="61"/>
      <c r="AE235" s="61"/>
      <c r="AF235" s="61"/>
      <c r="AH235" s="61" t="s">
        <v>186</v>
      </c>
      <c r="AI235" s="61"/>
      <c r="AJ235" s="61"/>
      <c r="AK235" s="61"/>
      <c r="AL235" s="61"/>
      <c r="AM235" s="61"/>
      <c r="AN235" s="61"/>
      <c r="AP235" s="61" t="s">
        <v>186</v>
      </c>
      <c r="AQ235" s="61"/>
      <c r="AR235" s="61"/>
      <c r="AS235" s="61"/>
      <c r="AT235" s="61"/>
      <c r="AU235" s="61"/>
      <c r="AV235" s="61"/>
      <c r="AX235" s="61" t="s">
        <v>186</v>
      </c>
      <c r="AY235" s="61"/>
      <c r="AZ235" s="61"/>
      <c r="BA235" s="61"/>
      <c r="BB235" s="61"/>
      <c r="BC235" s="61"/>
      <c r="BD235" s="61"/>
      <c r="BF235" s="61" t="s">
        <v>186</v>
      </c>
      <c r="BG235" s="61"/>
      <c r="BH235" s="61"/>
      <c r="BI235" s="61"/>
      <c r="BJ235" s="61"/>
      <c r="BK235" s="61"/>
      <c r="BL235" s="61"/>
      <c r="BN235" s="61" t="s">
        <v>186</v>
      </c>
      <c r="BO235" s="61"/>
      <c r="BP235" s="61"/>
      <c r="BQ235" s="61"/>
      <c r="BR235" s="61"/>
      <c r="BS235" s="61"/>
      <c r="BT235" s="61"/>
      <c r="BV235" s="61" t="s">
        <v>186</v>
      </c>
      <c r="BW235" s="61"/>
      <c r="BX235" s="61"/>
      <c r="BY235" s="61"/>
      <c r="BZ235" s="61"/>
      <c r="CA235" s="61"/>
      <c r="CB235" s="61"/>
      <c r="CD235" s="61" t="s">
        <v>186</v>
      </c>
      <c r="CE235" s="61"/>
      <c r="CF235" s="61"/>
      <c r="CG235" s="61"/>
      <c r="CH235" s="61"/>
      <c r="CI235" s="61"/>
      <c r="CJ235" s="61"/>
      <c r="CL235" s="61" t="s">
        <v>186</v>
      </c>
      <c r="CM235" s="61"/>
      <c r="CN235" s="61"/>
      <c r="CO235" s="61"/>
      <c r="CP235" s="61"/>
      <c r="CQ235" s="61"/>
      <c r="CR235" s="61"/>
      <c r="CT235" s="61" t="s">
        <v>186</v>
      </c>
      <c r="CU235" s="61"/>
      <c r="CV235" s="61"/>
      <c r="CW235" s="61"/>
      <c r="CX235" s="61"/>
      <c r="CY235" s="61"/>
      <c r="CZ235" s="61"/>
      <c r="DB235" s="61" t="s">
        <v>186</v>
      </c>
      <c r="DC235" s="61"/>
      <c r="DD235" s="61"/>
      <c r="DE235" s="61"/>
      <c r="DF235" s="61"/>
      <c r="DG235" s="61"/>
      <c r="DH235" s="61"/>
      <c r="DJ235" s="61" t="s">
        <v>186</v>
      </c>
      <c r="DK235" s="61"/>
      <c r="DL235" s="61"/>
      <c r="DM235" s="61"/>
      <c r="DN235" s="61"/>
      <c r="DO235" s="61"/>
      <c r="DP235" s="61"/>
      <c r="DR235" s="61" t="s">
        <v>186</v>
      </c>
      <c r="DS235" s="61"/>
      <c r="DT235" s="61"/>
      <c r="DU235" s="61"/>
      <c r="DV235" s="61"/>
      <c r="DW235" s="61"/>
      <c r="DX235" s="61"/>
      <c r="DZ235" s="61" t="s">
        <v>186</v>
      </c>
      <c r="EA235" s="61"/>
      <c r="EB235" s="61"/>
      <c r="EC235" s="61"/>
      <c r="ED235" s="61"/>
      <c r="EE235" s="61"/>
      <c r="EF235" s="61"/>
      <c r="EH235" s="61" t="s">
        <v>186</v>
      </c>
      <c r="EI235" s="61"/>
      <c r="EJ235" s="61"/>
      <c r="EK235" s="61"/>
      <c r="EL235" s="61"/>
      <c r="EM235" s="61"/>
      <c r="EN235" s="61"/>
      <c r="EP235" s="61" t="s">
        <v>186</v>
      </c>
      <c r="EQ235" s="61"/>
      <c r="ER235" s="61"/>
      <c r="ES235" s="61"/>
      <c r="ET235" s="61"/>
      <c r="EU235" s="61"/>
      <c r="EV235" s="61"/>
      <c r="EX235" s="61" t="s">
        <v>186</v>
      </c>
      <c r="EY235" s="61"/>
      <c r="EZ235" s="61"/>
      <c r="FA235" s="61"/>
      <c r="FB235" s="61"/>
      <c r="FC235" s="61"/>
      <c r="FD235" s="61"/>
    </row>
    <row r="236" s="77" customFormat="true" ht="15.75" hidden="false" customHeight="true" outlineLevel="0" collapsed="false">
      <c r="B236" s="61" t="s">
        <v>187</v>
      </c>
      <c r="C236" s="61"/>
      <c r="D236" s="61"/>
      <c r="E236" s="61"/>
      <c r="F236" s="61"/>
      <c r="G236" s="61"/>
      <c r="H236" s="61"/>
      <c r="I236" s="79"/>
      <c r="J236" s="61" t="s">
        <v>187</v>
      </c>
      <c r="K236" s="61"/>
      <c r="L236" s="61"/>
      <c r="M236" s="61"/>
      <c r="N236" s="61"/>
      <c r="O236" s="61"/>
      <c r="P236" s="61"/>
      <c r="R236" s="61" t="s">
        <v>187</v>
      </c>
      <c r="S236" s="61"/>
      <c r="T236" s="61"/>
      <c r="U236" s="61"/>
      <c r="V236" s="61"/>
      <c r="W236" s="61"/>
      <c r="X236" s="61"/>
      <c r="Z236" s="61" t="s">
        <v>187</v>
      </c>
      <c r="AA236" s="61"/>
      <c r="AB236" s="61"/>
      <c r="AC236" s="61"/>
      <c r="AD236" s="61"/>
      <c r="AE236" s="61"/>
      <c r="AF236" s="61"/>
      <c r="AH236" s="61" t="s">
        <v>187</v>
      </c>
      <c r="AI236" s="61"/>
      <c r="AJ236" s="61"/>
      <c r="AK236" s="61"/>
      <c r="AL236" s="61"/>
      <c r="AM236" s="61"/>
      <c r="AN236" s="61"/>
      <c r="AP236" s="61" t="s">
        <v>187</v>
      </c>
      <c r="AQ236" s="61"/>
      <c r="AR236" s="61"/>
      <c r="AS236" s="61"/>
      <c r="AT236" s="61"/>
      <c r="AU236" s="61"/>
      <c r="AV236" s="61"/>
      <c r="AX236" s="61" t="s">
        <v>187</v>
      </c>
      <c r="AY236" s="61"/>
      <c r="AZ236" s="61"/>
      <c r="BA236" s="61"/>
      <c r="BB236" s="61"/>
      <c r="BC236" s="61"/>
      <c r="BD236" s="61"/>
      <c r="BF236" s="61" t="s">
        <v>187</v>
      </c>
      <c r="BG236" s="61"/>
      <c r="BH236" s="61"/>
      <c r="BI236" s="61"/>
      <c r="BJ236" s="61"/>
      <c r="BK236" s="61"/>
      <c r="BL236" s="61"/>
      <c r="BN236" s="61" t="s">
        <v>187</v>
      </c>
      <c r="BO236" s="61"/>
      <c r="BP236" s="61"/>
      <c r="BQ236" s="61"/>
      <c r="BR236" s="61"/>
      <c r="BS236" s="61"/>
      <c r="BT236" s="61"/>
      <c r="BV236" s="61" t="s">
        <v>187</v>
      </c>
      <c r="BW236" s="61"/>
      <c r="BX236" s="61"/>
      <c r="BY236" s="61"/>
      <c r="BZ236" s="61"/>
      <c r="CA236" s="61"/>
      <c r="CB236" s="61"/>
      <c r="CD236" s="61" t="s">
        <v>187</v>
      </c>
      <c r="CE236" s="61"/>
      <c r="CF236" s="61"/>
      <c r="CG236" s="61"/>
      <c r="CH236" s="61"/>
      <c r="CI236" s="61"/>
      <c r="CJ236" s="61"/>
      <c r="CL236" s="61" t="s">
        <v>187</v>
      </c>
      <c r="CM236" s="61"/>
      <c r="CN236" s="61"/>
      <c r="CO236" s="61"/>
      <c r="CP236" s="61"/>
      <c r="CQ236" s="61"/>
      <c r="CR236" s="61"/>
      <c r="CT236" s="61" t="s">
        <v>187</v>
      </c>
      <c r="CU236" s="61"/>
      <c r="CV236" s="61"/>
      <c r="CW236" s="61"/>
      <c r="CX236" s="61"/>
      <c r="CY236" s="61"/>
      <c r="CZ236" s="61"/>
      <c r="DB236" s="61" t="s">
        <v>187</v>
      </c>
      <c r="DC236" s="61"/>
      <c r="DD236" s="61"/>
      <c r="DE236" s="61"/>
      <c r="DF236" s="61"/>
      <c r="DG236" s="61"/>
      <c r="DH236" s="61"/>
      <c r="DJ236" s="61" t="s">
        <v>187</v>
      </c>
      <c r="DK236" s="61"/>
      <c r="DL236" s="61"/>
      <c r="DM236" s="61"/>
      <c r="DN236" s="61"/>
      <c r="DO236" s="61"/>
      <c r="DP236" s="61"/>
      <c r="DR236" s="61" t="s">
        <v>187</v>
      </c>
      <c r="DS236" s="61"/>
      <c r="DT236" s="61"/>
      <c r="DU236" s="61"/>
      <c r="DV236" s="61"/>
      <c r="DW236" s="61"/>
      <c r="DX236" s="61"/>
      <c r="DZ236" s="61" t="s">
        <v>187</v>
      </c>
      <c r="EA236" s="61"/>
      <c r="EB236" s="61"/>
      <c r="EC236" s="61"/>
      <c r="ED236" s="61"/>
      <c r="EE236" s="61"/>
      <c r="EF236" s="61"/>
      <c r="EH236" s="61" t="s">
        <v>187</v>
      </c>
      <c r="EI236" s="61"/>
      <c r="EJ236" s="61"/>
      <c r="EK236" s="61"/>
      <c r="EL236" s="61"/>
      <c r="EM236" s="61"/>
      <c r="EN236" s="61"/>
      <c r="EP236" s="61" t="s">
        <v>187</v>
      </c>
      <c r="EQ236" s="61"/>
      <c r="ER236" s="61"/>
      <c r="ES236" s="61"/>
      <c r="ET236" s="61"/>
      <c r="EU236" s="61"/>
      <c r="EV236" s="61"/>
      <c r="EX236" s="61" t="s">
        <v>187</v>
      </c>
      <c r="EY236" s="61"/>
      <c r="EZ236" s="61"/>
      <c r="FA236" s="61"/>
      <c r="FB236" s="61"/>
      <c r="FC236" s="61"/>
      <c r="FD236" s="61"/>
    </row>
    <row r="237" s="77" customFormat="true" ht="15.75" hidden="false" customHeight="true" outlineLevel="0" collapsed="false">
      <c r="B237" s="61" t="s">
        <v>188</v>
      </c>
      <c r="C237" s="61"/>
      <c r="D237" s="61"/>
      <c r="E237" s="61"/>
      <c r="F237" s="61"/>
      <c r="G237" s="61"/>
      <c r="H237" s="61"/>
      <c r="I237" s="79"/>
      <c r="J237" s="61" t="s">
        <v>188</v>
      </c>
      <c r="K237" s="61"/>
      <c r="L237" s="61"/>
      <c r="M237" s="61"/>
      <c r="N237" s="61"/>
      <c r="O237" s="61"/>
      <c r="P237" s="61"/>
      <c r="R237" s="61" t="s">
        <v>188</v>
      </c>
      <c r="S237" s="61"/>
      <c r="T237" s="61"/>
      <c r="U237" s="61"/>
      <c r="V237" s="61"/>
      <c r="W237" s="61"/>
      <c r="X237" s="61"/>
      <c r="Z237" s="61" t="s">
        <v>188</v>
      </c>
      <c r="AA237" s="61"/>
      <c r="AB237" s="61"/>
      <c r="AC237" s="61"/>
      <c r="AD237" s="61"/>
      <c r="AE237" s="61"/>
      <c r="AF237" s="61"/>
      <c r="AH237" s="61" t="s">
        <v>188</v>
      </c>
      <c r="AI237" s="61"/>
      <c r="AJ237" s="61"/>
      <c r="AK237" s="61"/>
      <c r="AL237" s="61"/>
      <c r="AM237" s="61"/>
      <c r="AN237" s="61"/>
      <c r="AP237" s="61" t="s">
        <v>188</v>
      </c>
      <c r="AQ237" s="61"/>
      <c r="AR237" s="61"/>
      <c r="AS237" s="61"/>
      <c r="AT237" s="61"/>
      <c r="AU237" s="61"/>
      <c r="AV237" s="61"/>
      <c r="AX237" s="61" t="s">
        <v>188</v>
      </c>
      <c r="AY237" s="61"/>
      <c r="AZ237" s="61"/>
      <c r="BA237" s="61"/>
      <c r="BB237" s="61"/>
      <c r="BC237" s="61"/>
      <c r="BD237" s="61"/>
      <c r="BF237" s="61" t="s">
        <v>188</v>
      </c>
      <c r="BG237" s="61"/>
      <c r="BH237" s="61"/>
      <c r="BI237" s="61"/>
      <c r="BJ237" s="61"/>
      <c r="BK237" s="61"/>
      <c r="BL237" s="61"/>
      <c r="BN237" s="61" t="s">
        <v>188</v>
      </c>
      <c r="BO237" s="61"/>
      <c r="BP237" s="61"/>
      <c r="BQ237" s="61"/>
      <c r="BR237" s="61"/>
      <c r="BS237" s="61"/>
      <c r="BT237" s="61"/>
      <c r="BV237" s="61" t="s">
        <v>188</v>
      </c>
      <c r="BW237" s="61"/>
      <c r="BX237" s="61"/>
      <c r="BY237" s="61"/>
      <c r="BZ237" s="61"/>
      <c r="CA237" s="61"/>
      <c r="CB237" s="61"/>
      <c r="CD237" s="61" t="s">
        <v>188</v>
      </c>
      <c r="CE237" s="61"/>
      <c r="CF237" s="61"/>
      <c r="CG237" s="61"/>
      <c r="CH237" s="61"/>
      <c r="CI237" s="61"/>
      <c r="CJ237" s="61"/>
      <c r="CL237" s="61" t="s">
        <v>188</v>
      </c>
      <c r="CM237" s="61"/>
      <c r="CN237" s="61"/>
      <c r="CO237" s="61"/>
      <c r="CP237" s="61"/>
      <c r="CQ237" s="61"/>
      <c r="CR237" s="61"/>
      <c r="CT237" s="61" t="s">
        <v>188</v>
      </c>
      <c r="CU237" s="61"/>
      <c r="CV237" s="61"/>
      <c r="CW237" s="61"/>
      <c r="CX237" s="61"/>
      <c r="CY237" s="61"/>
      <c r="CZ237" s="61"/>
      <c r="DB237" s="61" t="s">
        <v>188</v>
      </c>
      <c r="DC237" s="61"/>
      <c r="DD237" s="61"/>
      <c r="DE237" s="61"/>
      <c r="DF237" s="61"/>
      <c r="DG237" s="61"/>
      <c r="DH237" s="61"/>
      <c r="DJ237" s="61" t="s">
        <v>188</v>
      </c>
      <c r="DK237" s="61"/>
      <c r="DL237" s="61"/>
      <c r="DM237" s="61"/>
      <c r="DN237" s="61"/>
      <c r="DO237" s="61"/>
      <c r="DP237" s="61"/>
      <c r="DR237" s="61" t="s">
        <v>188</v>
      </c>
      <c r="DS237" s="61"/>
      <c r="DT237" s="61"/>
      <c r="DU237" s="61"/>
      <c r="DV237" s="61"/>
      <c r="DW237" s="61"/>
      <c r="DX237" s="61"/>
      <c r="DZ237" s="61" t="s">
        <v>188</v>
      </c>
      <c r="EA237" s="61"/>
      <c r="EB237" s="61"/>
      <c r="EC237" s="61"/>
      <c r="ED237" s="61"/>
      <c r="EE237" s="61"/>
      <c r="EF237" s="61"/>
      <c r="EH237" s="61" t="s">
        <v>188</v>
      </c>
      <c r="EI237" s="61"/>
      <c r="EJ237" s="61"/>
      <c r="EK237" s="61"/>
      <c r="EL237" s="61"/>
      <c r="EM237" s="61"/>
      <c r="EN237" s="61"/>
      <c r="EP237" s="61" t="s">
        <v>188</v>
      </c>
      <c r="EQ237" s="61"/>
      <c r="ER237" s="61"/>
      <c r="ES237" s="61"/>
      <c r="ET237" s="61"/>
      <c r="EU237" s="61"/>
      <c r="EV237" s="61"/>
      <c r="EX237" s="61" t="s">
        <v>188</v>
      </c>
      <c r="EY237" s="61"/>
      <c r="EZ237" s="61"/>
      <c r="FA237" s="61"/>
      <c r="FB237" s="61"/>
      <c r="FC237" s="61"/>
      <c r="FD237" s="61"/>
    </row>
    <row r="238" s="77" customFormat="true" ht="15.75" hidden="false" customHeight="true" outlineLevel="0" collapsed="false">
      <c r="B238" s="61" t="s">
        <v>189</v>
      </c>
      <c r="C238" s="61"/>
      <c r="D238" s="61"/>
      <c r="E238" s="61"/>
      <c r="F238" s="61"/>
      <c r="G238" s="61"/>
      <c r="H238" s="61"/>
      <c r="I238" s="79"/>
      <c r="J238" s="61" t="s">
        <v>189</v>
      </c>
      <c r="K238" s="61"/>
      <c r="L238" s="61"/>
      <c r="M238" s="61"/>
      <c r="N238" s="61"/>
      <c r="O238" s="61"/>
      <c r="P238" s="61"/>
      <c r="R238" s="61" t="s">
        <v>189</v>
      </c>
      <c r="S238" s="61"/>
      <c r="T238" s="61"/>
      <c r="U238" s="61"/>
      <c r="V238" s="61"/>
      <c r="W238" s="61"/>
      <c r="X238" s="61"/>
      <c r="Z238" s="61" t="s">
        <v>189</v>
      </c>
      <c r="AA238" s="61"/>
      <c r="AB238" s="61"/>
      <c r="AC238" s="61"/>
      <c r="AD238" s="61"/>
      <c r="AE238" s="61"/>
      <c r="AF238" s="61"/>
      <c r="AH238" s="61" t="s">
        <v>189</v>
      </c>
      <c r="AI238" s="61"/>
      <c r="AJ238" s="61"/>
      <c r="AK238" s="61"/>
      <c r="AL238" s="61"/>
      <c r="AM238" s="61"/>
      <c r="AN238" s="61"/>
      <c r="AP238" s="61" t="s">
        <v>189</v>
      </c>
      <c r="AQ238" s="61"/>
      <c r="AR238" s="61"/>
      <c r="AS238" s="61"/>
      <c r="AT238" s="61"/>
      <c r="AU238" s="61"/>
      <c r="AV238" s="61"/>
      <c r="AX238" s="61" t="s">
        <v>189</v>
      </c>
      <c r="AY238" s="61"/>
      <c r="AZ238" s="61"/>
      <c r="BA238" s="61"/>
      <c r="BB238" s="61"/>
      <c r="BC238" s="61"/>
      <c r="BD238" s="61"/>
      <c r="BF238" s="61" t="s">
        <v>189</v>
      </c>
      <c r="BG238" s="61"/>
      <c r="BH238" s="61"/>
      <c r="BI238" s="61"/>
      <c r="BJ238" s="61"/>
      <c r="BK238" s="61"/>
      <c r="BL238" s="61"/>
      <c r="BN238" s="61" t="s">
        <v>189</v>
      </c>
      <c r="BO238" s="61"/>
      <c r="BP238" s="61"/>
      <c r="BQ238" s="61"/>
      <c r="BR238" s="61"/>
      <c r="BS238" s="61"/>
      <c r="BT238" s="61"/>
      <c r="BV238" s="61" t="s">
        <v>189</v>
      </c>
      <c r="BW238" s="61"/>
      <c r="BX238" s="61"/>
      <c r="BY238" s="61"/>
      <c r="BZ238" s="61"/>
      <c r="CA238" s="61"/>
      <c r="CB238" s="61"/>
      <c r="CD238" s="61" t="s">
        <v>189</v>
      </c>
      <c r="CE238" s="61"/>
      <c r="CF238" s="61"/>
      <c r="CG238" s="61"/>
      <c r="CH238" s="61"/>
      <c r="CI238" s="61"/>
      <c r="CJ238" s="61"/>
      <c r="CL238" s="61" t="s">
        <v>189</v>
      </c>
      <c r="CM238" s="61"/>
      <c r="CN238" s="61"/>
      <c r="CO238" s="61"/>
      <c r="CP238" s="61"/>
      <c r="CQ238" s="61"/>
      <c r="CR238" s="61"/>
      <c r="CT238" s="61" t="s">
        <v>189</v>
      </c>
      <c r="CU238" s="61"/>
      <c r="CV238" s="61"/>
      <c r="CW238" s="61"/>
      <c r="CX238" s="61"/>
      <c r="CY238" s="61"/>
      <c r="CZ238" s="61"/>
      <c r="DB238" s="61" t="s">
        <v>189</v>
      </c>
      <c r="DC238" s="61"/>
      <c r="DD238" s="61"/>
      <c r="DE238" s="61"/>
      <c r="DF238" s="61"/>
      <c r="DG238" s="61"/>
      <c r="DH238" s="61"/>
      <c r="DJ238" s="61" t="s">
        <v>189</v>
      </c>
      <c r="DK238" s="61"/>
      <c r="DL238" s="61"/>
      <c r="DM238" s="61"/>
      <c r="DN238" s="61"/>
      <c r="DO238" s="61"/>
      <c r="DP238" s="61"/>
      <c r="DR238" s="61" t="s">
        <v>189</v>
      </c>
      <c r="DS238" s="61"/>
      <c r="DT238" s="61"/>
      <c r="DU238" s="61"/>
      <c r="DV238" s="61"/>
      <c r="DW238" s="61"/>
      <c r="DX238" s="61"/>
      <c r="DZ238" s="61" t="s">
        <v>189</v>
      </c>
      <c r="EA238" s="61"/>
      <c r="EB238" s="61"/>
      <c r="EC238" s="61"/>
      <c r="ED238" s="61"/>
      <c r="EE238" s="61"/>
      <c r="EF238" s="61"/>
      <c r="EH238" s="61" t="s">
        <v>189</v>
      </c>
      <c r="EI238" s="61"/>
      <c r="EJ238" s="61"/>
      <c r="EK238" s="61"/>
      <c r="EL238" s="61"/>
      <c r="EM238" s="61"/>
      <c r="EN238" s="61"/>
      <c r="EP238" s="61" t="s">
        <v>189</v>
      </c>
      <c r="EQ238" s="61"/>
      <c r="ER238" s="61"/>
      <c r="ES238" s="61"/>
      <c r="ET238" s="61"/>
      <c r="EU238" s="61"/>
      <c r="EV238" s="61"/>
      <c r="EX238" s="61" t="s">
        <v>189</v>
      </c>
      <c r="EY238" s="61"/>
      <c r="EZ238" s="61"/>
      <c r="FA238" s="61"/>
      <c r="FB238" s="61"/>
      <c r="FC238" s="61"/>
      <c r="FD238" s="61"/>
    </row>
    <row r="239" s="77" customFormat="true" ht="15.75" hidden="false" customHeight="true" outlineLevel="0" collapsed="false">
      <c r="B239" s="61" t="s">
        <v>190</v>
      </c>
      <c r="C239" s="61"/>
      <c r="D239" s="61"/>
      <c r="E239" s="61"/>
      <c r="F239" s="61"/>
      <c r="G239" s="61"/>
      <c r="H239" s="61"/>
      <c r="I239" s="79"/>
      <c r="J239" s="61" t="s">
        <v>190</v>
      </c>
      <c r="K239" s="61"/>
      <c r="L239" s="61"/>
      <c r="M239" s="61"/>
      <c r="N239" s="61"/>
      <c r="O239" s="61"/>
      <c r="P239" s="61"/>
      <c r="R239" s="61" t="s">
        <v>190</v>
      </c>
      <c r="S239" s="61"/>
      <c r="T239" s="61"/>
      <c r="U239" s="61"/>
      <c r="V239" s="61"/>
      <c r="W239" s="61"/>
      <c r="X239" s="61"/>
      <c r="Z239" s="61" t="s">
        <v>190</v>
      </c>
      <c r="AA239" s="61"/>
      <c r="AB239" s="61"/>
      <c r="AC239" s="61"/>
      <c r="AD239" s="61"/>
      <c r="AE239" s="61"/>
      <c r="AF239" s="61"/>
      <c r="AH239" s="61" t="s">
        <v>190</v>
      </c>
      <c r="AI239" s="61"/>
      <c r="AJ239" s="61"/>
      <c r="AK239" s="61"/>
      <c r="AL239" s="61"/>
      <c r="AM239" s="61"/>
      <c r="AN239" s="61"/>
      <c r="AP239" s="61" t="s">
        <v>190</v>
      </c>
      <c r="AQ239" s="61"/>
      <c r="AR239" s="61"/>
      <c r="AS239" s="61"/>
      <c r="AT239" s="61"/>
      <c r="AU239" s="61"/>
      <c r="AV239" s="61"/>
      <c r="AX239" s="61" t="s">
        <v>190</v>
      </c>
      <c r="AY239" s="61"/>
      <c r="AZ239" s="61"/>
      <c r="BA239" s="61"/>
      <c r="BB239" s="61"/>
      <c r="BC239" s="61"/>
      <c r="BD239" s="61"/>
      <c r="BF239" s="61" t="s">
        <v>190</v>
      </c>
      <c r="BG239" s="61"/>
      <c r="BH239" s="61"/>
      <c r="BI239" s="61"/>
      <c r="BJ239" s="61"/>
      <c r="BK239" s="61"/>
      <c r="BL239" s="61"/>
      <c r="BN239" s="61" t="s">
        <v>190</v>
      </c>
      <c r="BO239" s="61"/>
      <c r="BP239" s="61"/>
      <c r="BQ239" s="61"/>
      <c r="BR239" s="61"/>
      <c r="BS239" s="61"/>
      <c r="BT239" s="61"/>
      <c r="BV239" s="61" t="s">
        <v>190</v>
      </c>
      <c r="BW239" s="61"/>
      <c r="BX239" s="61"/>
      <c r="BY239" s="61"/>
      <c r="BZ239" s="61"/>
      <c r="CA239" s="61"/>
      <c r="CB239" s="61"/>
      <c r="CD239" s="61" t="s">
        <v>190</v>
      </c>
      <c r="CE239" s="61"/>
      <c r="CF239" s="61"/>
      <c r="CG239" s="61"/>
      <c r="CH239" s="61"/>
      <c r="CI239" s="61"/>
      <c r="CJ239" s="61"/>
      <c r="CL239" s="61" t="s">
        <v>190</v>
      </c>
      <c r="CM239" s="61"/>
      <c r="CN239" s="61"/>
      <c r="CO239" s="61"/>
      <c r="CP239" s="61"/>
      <c r="CQ239" s="61"/>
      <c r="CR239" s="61"/>
      <c r="CT239" s="61" t="s">
        <v>190</v>
      </c>
      <c r="CU239" s="61"/>
      <c r="CV239" s="61"/>
      <c r="CW239" s="61"/>
      <c r="CX239" s="61"/>
      <c r="CY239" s="61"/>
      <c r="CZ239" s="61"/>
      <c r="DB239" s="61" t="s">
        <v>190</v>
      </c>
      <c r="DC239" s="61"/>
      <c r="DD239" s="61"/>
      <c r="DE239" s="61"/>
      <c r="DF239" s="61"/>
      <c r="DG239" s="61"/>
      <c r="DH239" s="61"/>
      <c r="DJ239" s="61" t="s">
        <v>190</v>
      </c>
      <c r="DK239" s="61"/>
      <c r="DL239" s="61"/>
      <c r="DM239" s="61"/>
      <c r="DN239" s="61"/>
      <c r="DO239" s="61"/>
      <c r="DP239" s="61"/>
      <c r="DR239" s="61" t="s">
        <v>190</v>
      </c>
      <c r="DS239" s="61"/>
      <c r="DT239" s="61"/>
      <c r="DU239" s="61"/>
      <c r="DV239" s="61"/>
      <c r="DW239" s="61"/>
      <c r="DX239" s="61"/>
      <c r="DZ239" s="61" t="s">
        <v>190</v>
      </c>
      <c r="EA239" s="61"/>
      <c r="EB239" s="61"/>
      <c r="EC239" s="61"/>
      <c r="ED239" s="61"/>
      <c r="EE239" s="61"/>
      <c r="EF239" s="61"/>
      <c r="EH239" s="61" t="s">
        <v>190</v>
      </c>
      <c r="EI239" s="61"/>
      <c r="EJ239" s="61"/>
      <c r="EK239" s="61"/>
      <c r="EL239" s="61"/>
      <c r="EM239" s="61"/>
      <c r="EN239" s="61"/>
      <c r="EP239" s="61" t="s">
        <v>190</v>
      </c>
      <c r="EQ239" s="61"/>
      <c r="ER239" s="61"/>
      <c r="ES239" s="61"/>
      <c r="ET239" s="61"/>
      <c r="EU239" s="61"/>
      <c r="EV239" s="61"/>
      <c r="EX239" s="61" t="s">
        <v>190</v>
      </c>
      <c r="EY239" s="61"/>
      <c r="EZ239" s="61"/>
      <c r="FA239" s="61"/>
      <c r="FB239" s="61"/>
      <c r="FC239" s="61"/>
      <c r="FD239" s="61"/>
    </row>
    <row r="240" s="77" customFormat="true" ht="15.75" hidden="false" customHeight="true" outlineLevel="0" collapsed="false">
      <c r="B240" s="61" t="s">
        <v>191</v>
      </c>
      <c r="C240" s="61"/>
      <c r="D240" s="61"/>
      <c r="E240" s="61"/>
      <c r="F240" s="61"/>
      <c r="G240" s="61"/>
      <c r="H240" s="61"/>
      <c r="I240" s="79"/>
      <c r="J240" s="61" t="s">
        <v>191</v>
      </c>
      <c r="K240" s="61"/>
      <c r="L240" s="61"/>
      <c r="M240" s="61"/>
      <c r="N240" s="61"/>
      <c r="O240" s="61"/>
      <c r="P240" s="61"/>
      <c r="R240" s="61" t="s">
        <v>191</v>
      </c>
      <c r="S240" s="61"/>
      <c r="T240" s="61"/>
      <c r="U240" s="61"/>
      <c r="V240" s="61"/>
      <c r="W240" s="61"/>
      <c r="X240" s="61"/>
      <c r="Z240" s="61" t="s">
        <v>191</v>
      </c>
      <c r="AA240" s="61"/>
      <c r="AB240" s="61"/>
      <c r="AC240" s="61"/>
      <c r="AD240" s="61"/>
      <c r="AE240" s="61"/>
      <c r="AF240" s="61"/>
      <c r="AH240" s="61" t="s">
        <v>191</v>
      </c>
      <c r="AI240" s="61"/>
      <c r="AJ240" s="61"/>
      <c r="AK240" s="61"/>
      <c r="AL240" s="61"/>
      <c r="AM240" s="61"/>
      <c r="AN240" s="61"/>
      <c r="AP240" s="61" t="s">
        <v>191</v>
      </c>
      <c r="AQ240" s="61"/>
      <c r="AR240" s="61"/>
      <c r="AS240" s="61"/>
      <c r="AT240" s="61"/>
      <c r="AU240" s="61"/>
      <c r="AV240" s="61"/>
      <c r="AX240" s="61" t="s">
        <v>191</v>
      </c>
      <c r="AY240" s="61"/>
      <c r="AZ240" s="61"/>
      <c r="BA240" s="61"/>
      <c r="BB240" s="61"/>
      <c r="BC240" s="61"/>
      <c r="BD240" s="61"/>
      <c r="BF240" s="61" t="s">
        <v>191</v>
      </c>
      <c r="BG240" s="61"/>
      <c r="BH240" s="61"/>
      <c r="BI240" s="61"/>
      <c r="BJ240" s="61"/>
      <c r="BK240" s="61"/>
      <c r="BL240" s="61"/>
      <c r="BN240" s="61" t="s">
        <v>191</v>
      </c>
      <c r="BO240" s="61"/>
      <c r="BP240" s="61"/>
      <c r="BQ240" s="61"/>
      <c r="BR240" s="61"/>
      <c r="BS240" s="61"/>
      <c r="BT240" s="61"/>
      <c r="BV240" s="61" t="s">
        <v>191</v>
      </c>
      <c r="BW240" s="61"/>
      <c r="BX240" s="61"/>
      <c r="BY240" s="61"/>
      <c r="BZ240" s="61"/>
      <c r="CA240" s="61"/>
      <c r="CB240" s="61"/>
      <c r="CD240" s="61" t="s">
        <v>191</v>
      </c>
      <c r="CE240" s="61"/>
      <c r="CF240" s="61"/>
      <c r="CG240" s="61"/>
      <c r="CH240" s="61"/>
      <c r="CI240" s="61"/>
      <c r="CJ240" s="61"/>
      <c r="CL240" s="61" t="s">
        <v>191</v>
      </c>
      <c r="CM240" s="61"/>
      <c r="CN240" s="61"/>
      <c r="CO240" s="61"/>
      <c r="CP240" s="61"/>
      <c r="CQ240" s="61"/>
      <c r="CR240" s="61"/>
      <c r="CT240" s="61" t="s">
        <v>191</v>
      </c>
      <c r="CU240" s="61"/>
      <c r="CV240" s="61"/>
      <c r="CW240" s="61"/>
      <c r="CX240" s="61"/>
      <c r="CY240" s="61"/>
      <c r="CZ240" s="61"/>
      <c r="DB240" s="61" t="s">
        <v>191</v>
      </c>
      <c r="DC240" s="61"/>
      <c r="DD240" s="61"/>
      <c r="DE240" s="61"/>
      <c r="DF240" s="61"/>
      <c r="DG240" s="61"/>
      <c r="DH240" s="61"/>
      <c r="DJ240" s="61" t="s">
        <v>191</v>
      </c>
      <c r="DK240" s="61"/>
      <c r="DL240" s="61"/>
      <c r="DM240" s="61"/>
      <c r="DN240" s="61"/>
      <c r="DO240" s="61"/>
      <c r="DP240" s="61"/>
      <c r="DR240" s="61" t="s">
        <v>191</v>
      </c>
      <c r="DS240" s="61"/>
      <c r="DT240" s="61"/>
      <c r="DU240" s="61"/>
      <c r="DV240" s="61"/>
      <c r="DW240" s="61"/>
      <c r="DX240" s="61"/>
      <c r="DZ240" s="61" t="s">
        <v>191</v>
      </c>
      <c r="EA240" s="61"/>
      <c r="EB240" s="61"/>
      <c r="EC240" s="61"/>
      <c r="ED240" s="61"/>
      <c r="EE240" s="61"/>
      <c r="EF240" s="61"/>
      <c r="EH240" s="61" t="s">
        <v>191</v>
      </c>
      <c r="EI240" s="61"/>
      <c r="EJ240" s="61"/>
      <c r="EK240" s="61"/>
      <c r="EL240" s="61"/>
      <c r="EM240" s="61"/>
      <c r="EN240" s="61"/>
      <c r="EP240" s="61" t="s">
        <v>191</v>
      </c>
      <c r="EQ240" s="61"/>
      <c r="ER240" s="61"/>
      <c r="ES240" s="61"/>
      <c r="ET240" s="61"/>
      <c r="EU240" s="61"/>
      <c r="EV240" s="61"/>
      <c r="EX240" s="61" t="s">
        <v>191</v>
      </c>
      <c r="EY240" s="61"/>
      <c r="EZ240" s="61"/>
      <c r="FA240" s="61"/>
      <c r="FB240" s="61"/>
      <c r="FC240" s="61"/>
      <c r="FD240" s="61"/>
    </row>
    <row r="241" s="77" customFormat="true" ht="15.75" hidden="false" customHeight="true" outlineLevel="0" collapsed="false">
      <c r="B241" s="61" t="s">
        <v>192</v>
      </c>
      <c r="C241" s="61"/>
      <c r="D241" s="61"/>
      <c r="E241" s="61"/>
      <c r="F241" s="61"/>
      <c r="G241" s="61"/>
      <c r="H241" s="61"/>
      <c r="I241" s="79"/>
      <c r="J241" s="61" t="s">
        <v>192</v>
      </c>
      <c r="K241" s="61"/>
      <c r="L241" s="61"/>
      <c r="M241" s="61"/>
      <c r="N241" s="61"/>
      <c r="O241" s="61"/>
      <c r="P241" s="61"/>
      <c r="R241" s="61" t="s">
        <v>192</v>
      </c>
      <c r="S241" s="61"/>
      <c r="T241" s="61"/>
      <c r="U241" s="61"/>
      <c r="V241" s="61"/>
      <c r="W241" s="61"/>
      <c r="X241" s="61"/>
      <c r="Z241" s="61" t="s">
        <v>192</v>
      </c>
      <c r="AA241" s="61"/>
      <c r="AB241" s="61"/>
      <c r="AC241" s="61"/>
      <c r="AD241" s="61"/>
      <c r="AE241" s="61"/>
      <c r="AF241" s="61"/>
      <c r="AH241" s="61" t="s">
        <v>192</v>
      </c>
      <c r="AI241" s="61"/>
      <c r="AJ241" s="61"/>
      <c r="AK241" s="61"/>
      <c r="AL241" s="61"/>
      <c r="AM241" s="61"/>
      <c r="AN241" s="61"/>
      <c r="AP241" s="61" t="s">
        <v>192</v>
      </c>
      <c r="AQ241" s="61"/>
      <c r="AR241" s="61"/>
      <c r="AS241" s="61"/>
      <c r="AT241" s="61"/>
      <c r="AU241" s="61"/>
      <c r="AV241" s="61"/>
      <c r="AX241" s="61" t="s">
        <v>192</v>
      </c>
      <c r="AY241" s="61"/>
      <c r="AZ241" s="61"/>
      <c r="BA241" s="61"/>
      <c r="BB241" s="61"/>
      <c r="BC241" s="61"/>
      <c r="BD241" s="61"/>
      <c r="BF241" s="61" t="s">
        <v>192</v>
      </c>
      <c r="BG241" s="61"/>
      <c r="BH241" s="61"/>
      <c r="BI241" s="61"/>
      <c r="BJ241" s="61"/>
      <c r="BK241" s="61"/>
      <c r="BL241" s="61"/>
      <c r="BN241" s="61" t="s">
        <v>192</v>
      </c>
      <c r="BO241" s="61"/>
      <c r="BP241" s="61"/>
      <c r="BQ241" s="61"/>
      <c r="BR241" s="61"/>
      <c r="BS241" s="61"/>
      <c r="BT241" s="61"/>
      <c r="BV241" s="61" t="s">
        <v>192</v>
      </c>
      <c r="BW241" s="61"/>
      <c r="BX241" s="61"/>
      <c r="BY241" s="61"/>
      <c r="BZ241" s="61"/>
      <c r="CA241" s="61"/>
      <c r="CB241" s="61"/>
      <c r="CD241" s="61" t="s">
        <v>192</v>
      </c>
      <c r="CE241" s="61"/>
      <c r="CF241" s="61"/>
      <c r="CG241" s="61"/>
      <c r="CH241" s="61"/>
      <c r="CI241" s="61"/>
      <c r="CJ241" s="61"/>
      <c r="CL241" s="61" t="s">
        <v>192</v>
      </c>
      <c r="CM241" s="61"/>
      <c r="CN241" s="61"/>
      <c r="CO241" s="61"/>
      <c r="CP241" s="61"/>
      <c r="CQ241" s="61"/>
      <c r="CR241" s="61"/>
      <c r="CT241" s="61" t="s">
        <v>192</v>
      </c>
      <c r="CU241" s="61"/>
      <c r="CV241" s="61"/>
      <c r="CW241" s="61"/>
      <c r="CX241" s="61"/>
      <c r="CY241" s="61"/>
      <c r="CZ241" s="61"/>
      <c r="DB241" s="61" t="s">
        <v>192</v>
      </c>
      <c r="DC241" s="61"/>
      <c r="DD241" s="61"/>
      <c r="DE241" s="61"/>
      <c r="DF241" s="61"/>
      <c r="DG241" s="61"/>
      <c r="DH241" s="61"/>
      <c r="DJ241" s="61" t="s">
        <v>192</v>
      </c>
      <c r="DK241" s="61"/>
      <c r="DL241" s="61"/>
      <c r="DM241" s="61"/>
      <c r="DN241" s="61"/>
      <c r="DO241" s="61"/>
      <c r="DP241" s="61"/>
      <c r="DR241" s="61" t="s">
        <v>192</v>
      </c>
      <c r="DS241" s="61"/>
      <c r="DT241" s="61"/>
      <c r="DU241" s="61"/>
      <c r="DV241" s="61"/>
      <c r="DW241" s="61"/>
      <c r="DX241" s="61"/>
      <c r="DZ241" s="61" t="s">
        <v>192</v>
      </c>
      <c r="EA241" s="61"/>
      <c r="EB241" s="61"/>
      <c r="EC241" s="61"/>
      <c r="ED241" s="61"/>
      <c r="EE241" s="61"/>
      <c r="EF241" s="61"/>
      <c r="EH241" s="61" t="s">
        <v>192</v>
      </c>
      <c r="EI241" s="61"/>
      <c r="EJ241" s="61"/>
      <c r="EK241" s="61"/>
      <c r="EL241" s="61"/>
      <c r="EM241" s="61"/>
      <c r="EN241" s="61"/>
      <c r="EP241" s="61" t="s">
        <v>192</v>
      </c>
      <c r="EQ241" s="61"/>
      <c r="ER241" s="61"/>
      <c r="ES241" s="61"/>
      <c r="ET241" s="61"/>
      <c r="EU241" s="61"/>
      <c r="EV241" s="61"/>
      <c r="EX241" s="61" t="s">
        <v>192</v>
      </c>
      <c r="EY241" s="61"/>
      <c r="EZ241" s="61"/>
      <c r="FA241" s="61"/>
      <c r="FB241" s="61"/>
      <c r="FC241" s="61"/>
      <c r="FD241" s="61"/>
    </row>
    <row r="242" s="77" customFormat="true" ht="15.75" hidden="false" customHeight="false" outlineLevel="0" collapsed="false">
      <c r="B242" s="61" t="s">
        <v>193</v>
      </c>
      <c r="C242" s="61"/>
      <c r="D242" s="61"/>
      <c r="E242" s="61"/>
      <c r="F242" s="61"/>
      <c r="G242" s="61"/>
      <c r="H242" s="61"/>
      <c r="J242" s="61" t="s">
        <v>193</v>
      </c>
      <c r="K242" s="61"/>
      <c r="L242" s="61"/>
      <c r="M242" s="61"/>
      <c r="N242" s="61"/>
      <c r="O242" s="61"/>
      <c r="P242" s="61"/>
      <c r="R242" s="61" t="s">
        <v>193</v>
      </c>
      <c r="S242" s="61"/>
      <c r="T242" s="61"/>
      <c r="U242" s="61"/>
      <c r="V242" s="61"/>
      <c r="W242" s="61"/>
      <c r="X242" s="61"/>
      <c r="Z242" s="61" t="s">
        <v>193</v>
      </c>
      <c r="AA242" s="61"/>
      <c r="AB242" s="61"/>
      <c r="AC242" s="61"/>
      <c r="AD242" s="61"/>
      <c r="AE242" s="61"/>
      <c r="AF242" s="61"/>
      <c r="AH242" s="61" t="s">
        <v>193</v>
      </c>
      <c r="AI242" s="61"/>
      <c r="AJ242" s="61"/>
      <c r="AK242" s="61"/>
      <c r="AL242" s="61"/>
      <c r="AM242" s="61"/>
      <c r="AN242" s="61"/>
      <c r="AP242" s="61" t="s">
        <v>193</v>
      </c>
      <c r="AQ242" s="61"/>
      <c r="AR242" s="61"/>
      <c r="AS242" s="61"/>
      <c r="AT242" s="61"/>
      <c r="AU242" s="61"/>
      <c r="AV242" s="61"/>
      <c r="AX242" s="61" t="s">
        <v>193</v>
      </c>
      <c r="AY242" s="61"/>
      <c r="AZ242" s="61"/>
      <c r="BA242" s="61"/>
      <c r="BB242" s="61"/>
      <c r="BC242" s="61"/>
      <c r="BD242" s="61"/>
      <c r="BF242" s="61" t="s">
        <v>193</v>
      </c>
      <c r="BG242" s="61"/>
      <c r="BH242" s="61"/>
      <c r="BI242" s="61"/>
      <c r="BJ242" s="61"/>
      <c r="BK242" s="61"/>
      <c r="BL242" s="61"/>
      <c r="BN242" s="61" t="s">
        <v>193</v>
      </c>
      <c r="BO242" s="61"/>
      <c r="BP242" s="61"/>
      <c r="BQ242" s="61"/>
      <c r="BR242" s="61"/>
      <c r="BS242" s="61"/>
      <c r="BT242" s="61"/>
      <c r="BV242" s="61" t="s">
        <v>193</v>
      </c>
      <c r="BW242" s="61"/>
      <c r="BX242" s="61"/>
      <c r="BY242" s="61"/>
      <c r="BZ242" s="61"/>
      <c r="CA242" s="61"/>
      <c r="CB242" s="61"/>
      <c r="CD242" s="61" t="s">
        <v>193</v>
      </c>
      <c r="CE242" s="61"/>
      <c r="CF242" s="61"/>
      <c r="CG242" s="61"/>
      <c r="CH242" s="61"/>
      <c r="CI242" s="61"/>
      <c r="CJ242" s="61"/>
      <c r="CL242" s="61" t="s">
        <v>193</v>
      </c>
      <c r="CM242" s="61"/>
      <c r="CN242" s="61"/>
      <c r="CO242" s="61"/>
      <c r="CP242" s="61"/>
      <c r="CQ242" s="61"/>
      <c r="CR242" s="61"/>
      <c r="CT242" s="61" t="s">
        <v>193</v>
      </c>
      <c r="CU242" s="61"/>
      <c r="CV242" s="61"/>
      <c r="CW242" s="61"/>
      <c r="CX242" s="61"/>
      <c r="CY242" s="61"/>
      <c r="CZ242" s="61"/>
      <c r="DB242" s="61" t="s">
        <v>193</v>
      </c>
      <c r="DC242" s="61"/>
      <c r="DD242" s="61"/>
      <c r="DE242" s="61"/>
      <c r="DF242" s="61"/>
      <c r="DG242" s="61"/>
      <c r="DH242" s="61"/>
      <c r="DJ242" s="61" t="s">
        <v>193</v>
      </c>
      <c r="DK242" s="61"/>
      <c r="DL242" s="61"/>
      <c r="DM242" s="61"/>
      <c r="DN242" s="61"/>
      <c r="DO242" s="61"/>
      <c r="DP242" s="61"/>
      <c r="DR242" s="61" t="s">
        <v>193</v>
      </c>
      <c r="DS242" s="61"/>
      <c r="DT242" s="61"/>
      <c r="DU242" s="61"/>
      <c r="DV242" s="61"/>
      <c r="DW242" s="61"/>
      <c r="DX242" s="61"/>
      <c r="DZ242" s="61" t="s">
        <v>193</v>
      </c>
      <c r="EA242" s="61"/>
      <c r="EB242" s="61"/>
      <c r="EC242" s="61"/>
      <c r="ED242" s="61"/>
      <c r="EE242" s="61"/>
      <c r="EF242" s="61"/>
      <c r="EH242" s="61" t="s">
        <v>193</v>
      </c>
      <c r="EI242" s="61"/>
      <c r="EJ242" s="61"/>
      <c r="EK242" s="61"/>
      <c r="EL242" s="61"/>
      <c r="EM242" s="61"/>
      <c r="EN242" s="61"/>
      <c r="EP242" s="61" t="s">
        <v>193</v>
      </c>
      <c r="EQ242" s="61"/>
      <c r="ER242" s="61"/>
      <c r="ES242" s="61"/>
      <c r="ET242" s="61"/>
      <c r="EU242" s="61"/>
      <c r="EV242" s="61"/>
      <c r="EX242" s="61" t="s">
        <v>193</v>
      </c>
      <c r="EY242" s="61"/>
      <c r="EZ242" s="61"/>
      <c r="FA242" s="61"/>
      <c r="FB242" s="61"/>
      <c r="FC242" s="61"/>
      <c r="FD242" s="61"/>
    </row>
    <row r="243" s="77" customFormat="true" ht="15.75" hidden="false" customHeight="false" outlineLevel="0" collapsed="false">
      <c r="B243" s="61" t="s">
        <v>194</v>
      </c>
      <c r="C243" s="61"/>
      <c r="D243" s="61"/>
      <c r="E243" s="61"/>
      <c r="F243" s="61"/>
      <c r="G243" s="61"/>
      <c r="H243" s="61"/>
      <c r="J243" s="61" t="s">
        <v>194</v>
      </c>
      <c r="K243" s="61"/>
      <c r="L243" s="61"/>
      <c r="M243" s="61"/>
      <c r="N243" s="61"/>
      <c r="O243" s="61"/>
      <c r="P243" s="61"/>
      <c r="R243" s="61" t="s">
        <v>194</v>
      </c>
      <c r="S243" s="61"/>
      <c r="T243" s="61"/>
      <c r="U243" s="61"/>
      <c r="V243" s="61"/>
      <c r="W243" s="61"/>
      <c r="X243" s="61"/>
      <c r="Z243" s="61" t="s">
        <v>194</v>
      </c>
      <c r="AA243" s="61"/>
      <c r="AB243" s="61"/>
      <c r="AC243" s="61"/>
      <c r="AD243" s="61"/>
      <c r="AE243" s="61"/>
      <c r="AF243" s="61"/>
      <c r="AH243" s="61" t="s">
        <v>194</v>
      </c>
      <c r="AI243" s="61"/>
      <c r="AJ243" s="61"/>
      <c r="AK243" s="61"/>
      <c r="AL243" s="61"/>
      <c r="AM243" s="61"/>
      <c r="AN243" s="61"/>
      <c r="AP243" s="61" t="s">
        <v>194</v>
      </c>
      <c r="AQ243" s="61"/>
      <c r="AR243" s="61"/>
      <c r="AS243" s="61"/>
      <c r="AT243" s="61"/>
      <c r="AU243" s="61"/>
      <c r="AV243" s="61"/>
      <c r="AX243" s="61" t="s">
        <v>194</v>
      </c>
      <c r="AY243" s="61"/>
      <c r="AZ243" s="61"/>
      <c r="BA243" s="61"/>
      <c r="BB243" s="61"/>
      <c r="BC243" s="61"/>
      <c r="BD243" s="61"/>
      <c r="BF243" s="61" t="s">
        <v>194</v>
      </c>
      <c r="BG243" s="61"/>
      <c r="BH243" s="61"/>
      <c r="BI243" s="61"/>
      <c r="BJ243" s="61"/>
      <c r="BK243" s="61"/>
      <c r="BL243" s="61"/>
      <c r="BN243" s="61" t="s">
        <v>194</v>
      </c>
      <c r="BO243" s="61"/>
      <c r="BP243" s="61"/>
      <c r="BQ243" s="61"/>
      <c r="BR243" s="61"/>
      <c r="BS243" s="61"/>
      <c r="BT243" s="61"/>
      <c r="BV243" s="61" t="s">
        <v>194</v>
      </c>
      <c r="BW243" s="61"/>
      <c r="BX243" s="61"/>
      <c r="BY243" s="61"/>
      <c r="BZ243" s="61"/>
      <c r="CA243" s="61"/>
      <c r="CB243" s="61"/>
      <c r="CD243" s="61" t="s">
        <v>194</v>
      </c>
      <c r="CE243" s="61"/>
      <c r="CF243" s="61"/>
      <c r="CG243" s="61"/>
      <c r="CH243" s="61"/>
      <c r="CI243" s="61"/>
      <c r="CJ243" s="61"/>
      <c r="CL243" s="61" t="s">
        <v>194</v>
      </c>
      <c r="CM243" s="61"/>
      <c r="CN243" s="61"/>
      <c r="CO243" s="61"/>
      <c r="CP243" s="61"/>
      <c r="CQ243" s="61"/>
      <c r="CR243" s="61"/>
      <c r="CT243" s="61" t="s">
        <v>194</v>
      </c>
      <c r="CU243" s="61"/>
      <c r="CV243" s="61"/>
      <c r="CW243" s="61"/>
      <c r="CX243" s="61"/>
      <c r="CY243" s="61"/>
      <c r="CZ243" s="61"/>
      <c r="DB243" s="61" t="s">
        <v>194</v>
      </c>
      <c r="DC243" s="61"/>
      <c r="DD243" s="61"/>
      <c r="DE243" s="61"/>
      <c r="DF243" s="61"/>
      <c r="DG243" s="61"/>
      <c r="DH243" s="61"/>
      <c r="DJ243" s="61" t="s">
        <v>194</v>
      </c>
      <c r="DK243" s="61"/>
      <c r="DL243" s="61"/>
      <c r="DM243" s="61"/>
      <c r="DN243" s="61"/>
      <c r="DO243" s="61"/>
      <c r="DP243" s="61"/>
      <c r="DR243" s="61" t="s">
        <v>194</v>
      </c>
      <c r="DS243" s="61"/>
      <c r="DT243" s="61"/>
      <c r="DU243" s="61"/>
      <c r="DV243" s="61"/>
      <c r="DW243" s="61"/>
      <c r="DX243" s="61"/>
      <c r="DZ243" s="61" t="s">
        <v>194</v>
      </c>
      <c r="EA243" s="61"/>
      <c r="EB243" s="61"/>
      <c r="EC243" s="61"/>
      <c r="ED243" s="61"/>
      <c r="EE243" s="61"/>
      <c r="EF243" s="61"/>
      <c r="EH243" s="61" t="s">
        <v>194</v>
      </c>
      <c r="EI243" s="61"/>
      <c r="EJ243" s="61"/>
      <c r="EK243" s="61"/>
      <c r="EL243" s="61"/>
      <c r="EM243" s="61"/>
      <c r="EN243" s="61"/>
      <c r="EP243" s="61" t="s">
        <v>194</v>
      </c>
      <c r="EQ243" s="61"/>
      <c r="ER243" s="61"/>
      <c r="ES243" s="61"/>
      <c r="ET243" s="61"/>
      <c r="EU243" s="61"/>
      <c r="EV243" s="61"/>
      <c r="EX243" s="61" t="s">
        <v>194</v>
      </c>
      <c r="EY243" s="61"/>
      <c r="EZ243" s="61"/>
      <c r="FA243" s="61"/>
      <c r="FB243" s="61"/>
      <c r="FC243" s="61"/>
      <c r="FD243" s="61"/>
    </row>
    <row r="244" s="77" customFormat="true" ht="15.75" hidden="false" customHeight="false" outlineLevel="0" collapsed="false">
      <c r="B244" s="61" t="s">
        <v>195</v>
      </c>
      <c r="C244" s="61"/>
      <c r="D244" s="61"/>
      <c r="E244" s="61"/>
      <c r="F244" s="61"/>
      <c r="G244" s="61"/>
      <c r="H244" s="61"/>
      <c r="J244" s="61" t="s">
        <v>195</v>
      </c>
      <c r="K244" s="61"/>
      <c r="L244" s="61"/>
      <c r="M244" s="61"/>
      <c r="N244" s="61"/>
      <c r="O244" s="61"/>
      <c r="P244" s="61"/>
      <c r="R244" s="61" t="s">
        <v>195</v>
      </c>
      <c r="S244" s="61"/>
      <c r="T244" s="61"/>
      <c r="U244" s="61"/>
      <c r="V244" s="61"/>
      <c r="W244" s="61"/>
      <c r="X244" s="61"/>
      <c r="Z244" s="61" t="s">
        <v>195</v>
      </c>
      <c r="AA244" s="61"/>
      <c r="AB244" s="61"/>
      <c r="AC244" s="61"/>
      <c r="AD244" s="61"/>
      <c r="AE244" s="61"/>
      <c r="AF244" s="61"/>
      <c r="AH244" s="61" t="s">
        <v>195</v>
      </c>
      <c r="AI244" s="61"/>
      <c r="AJ244" s="61"/>
      <c r="AK244" s="61"/>
      <c r="AL244" s="61"/>
      <c r="AM244" s="61"/>
      <c r="AN244" s="61"/>
      <c r="AP244" s="61" t="s">
        <v>195</v>
      </c>
      <c r="AQ244" s="61"/>
      <c r="AR244" s="61"/>
      <c r="AS244" s="61"/>
      <c r="AT244" s="61"/>
      <c r="AU244" s="61"/>
      <c r="AV244" s="61"/>
      <c r="AX244" s="61" t="s">
        <v>195</v>
      </c>
      <c r="AY244" s="61"/>
      <c r="AZ244" s="61"/>
      <c r="BA244" s="61"/>
      <c r="BB244" s="61"/>
      <c r="BC244" s="61"/>
      <c r="BD244" s="61"/>
      <c r="BF244" s="61" t="s">
        <v>195</v>
      </c>
      <c r="BG244" s="61"/>
      <c r="BH244" s="61"/>
      <c r="BI244" s="61"/>
      <c r="BJ244" s="61"/>
      <c r="BK244" s="61"/>
      <c r="BL244" s="61"/>
      <c r="BN244" s="61" t="s">
        <v>195</v>
      </c>
      <c r="BO244" s="61"/>
      <c r="BP244" s="61"/>
      <c r="BQ244" s="61"/>
      <c r="BR244" s="61"/>
      <c r="BS244" s="61"/>
      <c r="BT244" s="61"/>
      <c r="BV244" s="61" t="s">
        <v>195</v>
      </c>
      <c r="BW244" s="61"/>
      <c r="BX244" s="61"/>
      <c r="BY244" s="61"/>
      <c r="BZ244" s="61"/>
      <c r="CA244" s="61"/>
      <c r="CB244" s="61"/>
      <c r="CD244" s="61" t="s">
        <v>195</v>
      </c>
      <c r="CE244" s="61"/>
      <c r="CF244" s="61"/>
      <c r="CG244" s="61"/>
      <c r="CH244" s="61"/>
      <c r="CI244" s="61"/>
      <c r="CJ244" s="61"/>
      <c r="CL244" s="61" t="s">
        <v>195</v>
      </c>
      <c r="CM244" s="61"/>
      <c r="CN244" s="61"/>
      <c r="CO244" s="61"/>
      <c r="CP244" s="61"/>
      <c r="CQ244" s="61"/>
      <c r="CR244" s="61"/>
      <c r="CT244" s="61" t="s">
        <v>195</v>
      </c>
      <c r="CU244" s="61"/>
      <c r="CV244" s="61"/>
      <c r="CW244" s="61"/>
      <c r="CX244" s="61"/>
      <c r="CY244" s="61"/>
      <c r="CZ244" s="61"/>
      <c r="DB244" s="61" t="s">
        <v>195</v>
      </c>
      <c r="DC244" s="61"/>
      <c r="DD244" s="61"/>
      <c r="DE244" s="61"/>
      <c r="DF244" s="61"/>
      <c r="DG244" s="61"/>
      <c r="DH244" s="61"/>
      <c r="DJ244" s="61" t="s">
        <v>195</v>
      </c>
      <c r="DK244" s="61"/>
      <c r="DL244" s="61"/>
      <c r="DM244" s="61"/>
      <c r="DN244" s="61"/>
      <c r="DO244" s="61"/>
      <c r="DP244" s="61"/>
      <c r="DR244" s="61" t="s">
        <v>195</v>
      </c>
      <c r="DS244" s="61"/>
      <c r="DT244" s="61"/>
      <c r="DU244" s="61"/>
      <c r="DV244" s="61"/>
      <c r="DW244" s="61"/>
      <c r="DX244" s="61"/>
      <c r="DZ244" s="61" t="s">
        <v>195</v>
      </c>
      <c r="EA244" s="61"/>
      <c r="EB244" s="61"/>
      <c r="EC244" s="61"/>
      <c r="ED244" s="61"/>
      <c r="EE244" s="61"/>
      <c r="EF244" s="61"/>
      <c r="EH244" s="61" t="s">
        <v>195</v>
      </c>
      <c r="EI244" s="61"/>
      <c r="EJ244" s="61"/>
      <c r="EK244" s="61"/>
      <c r="EL244" s="61"/>
      <c r="EM244" s="61"/>
      <c r="EN244" s="61"/>
      <c r="EP244" s="61" t="s">
        <v>195</v>
      </c>
      <c r="EQ244" s="61"/>
      <c r="ER244" s="61"/>
      <c r="ES244" s="61"/>
      <c r="ET244" s="61"/>
      <c r="EU244" s="61"/>
      <c r="EV244" s="61"/>
      <c r="EX244" s="61" t="s">
        <v>195</v>
      </c>
      <c r="EY244" s="61"/>
      <c r="EZ244" s="61"/>
      <c r="FA244" s="61"/>
      <c r="FB244" s="61"/>
      <c r="FC244" s="61"/>
      <c r="FD244" s="61"/>
    </row>
    <row r="245" s="77" customFormat="true" ht="15.75" hidden="false" customHeight="false" outlineLevel="0" collapsed="false">
      <c r="B245" s="61" t="s">
        <v>196</v>
      </c>
      <c r="C245" s="61"/>
      <c r="D245" s="61"/>
      <c r="E245" s="61"/>
      <c r="F245" s="61"/>
      <c r="G245" s="61"/>
      <c r="H245" s="61"/>
      <c r="J245" s="61" t="s">
        <v>196</v>
      </c>
      <c r="K245" s="61"/>
      <c r="L245" s="61"/>
      <c r="M245" s="61"/>
      <c r="N245" s="61"/>
      <c r="O245" s="61"/>
      <c r="P245" s="61"/>
      <c r="R245" s="61" t="s">
        <v>196</v>
      </c>
      <c r="S245" s="61"/>
      <c r="T245" s="61"/>
      <c r="U245" s="61"/>
      <c r="V245" s="61"/>
      <c r="W245" s="61"/>
      <c r="X245" s="61"/>
      <c r="Z245" s="61" t="s">
        <v>196</v>
      </c>
      <c r="AA245" s="61"/>
      <c r="AB245" s="61"/>
      <c r="AC245" s="61"/>
      <c r="AD245" s="61"/>
      <c r="AE245" s="61"/>
      <c r="AF245" s="61"/>
      <c r="AH245" s="61" t="s">
        <v>196</v>
      </c>
      <c r="AI245" s="61"/>
      <c r="AJ245" s="61"/>
      <c r="AK245" s="61"/>
      <c r="AL245" s="61"/>
      <c r="AM245" s="61"/>
      <c r="AN245" s="61"/>
      <c r="AP245" s="61" t="s">
        <v>196</v>
      </c>
      <c r="AQ245" s="61"/>
      <c r="AR245" s="61"/>
      <c r="AS245" s="61"/>
      <c r="AT245" s="61"/>
      <c r="AU245" s="61"/>
      <c r="AV245" s="61"/>
      <c r="AX245" s="61" t="s">
        <v>196</v>
      </c>
      <c r="AY245" s="61"/>
      <c r="AZ245" s="61"/>
      <c r="BA245" s="61"/>
      <c r="BB245" s="61"/>
      <c r="BC245" s="61"/>
      <c r="BD245" s="61"/>
      <c r="BF245" s="61" t="s">
        <v>196</v>
      </c>
      <c r="BG245" s="61"/>
      <c r="BH245" s="61"/>
      <c r="BI245" s="61"/>
      <c r="BJ245" s="61"/>
      <c r="BK245" s="61"/>
      <c r="BL245" s="61"/>
      <c r="BN245" s="61" t="s">
        <v>196</v>
      </c>
      <c r="BO245" s="61"/>
      <c r="BP245" s="61"/>
      <c r="BQ245" s="61"/>
      <c r="BR245" s="61"/>
      <c r="BS245" s="61"/>
      <c r="BT245" s="61"/>
      <c r="BV245" s="61" t="s">
        <v>196</v>
      </c>
      <c r="BW245" s="61"/>
      <c r="BX245" s="61"/>
      <c r="BY245" s="61"/>
      <c r="BZ245" s="61"/>
      <c r="CA245" s="61"/>
      <c r="CB245" s="61"/>
      <c r="CD245" s="61" t="s">
        <v>196</v>
      </c>
      <c r="CE245" s="61"/>
      <c r="CF245" s="61"/>
      <c r="CG245" s="61"/>
      <c r="CH245" s="61"/>
      <c r="CI245" s="61"/>
      <c r="CJ245" s="61"/>
      <c r="CL245" s="61" t="s">
        <v>196</v>
      </c>
      <c r="CM245" s="61"/>
      <c r="CN245" s="61"/>
      <c r="CO245" s="61"/>
      <c r="CP245" s="61"/>
      <c r="CQ245" s="61"/>
      <c r="CR245" s="61"/>
      <c r="CT245" s="61" t="s">
        <v>196</v>
      </c>
      <c r="CU245" s="61"/>
      <c r="CV245" s="61"/>
      <c r="CW245" s="61"/>
      <c r="CX245" s="61"/>
      <c r="CY245" s="61"/>
      <c r="CZ245" s="61"/>
      <c r="DB245" s="61" t="s">
        <v>196</v>
      </c>
      <c r="DC245" s="61"/>
      <c r="DD245" s="61"/>
      <c r="DE245" s="61"/>
      <c r="DF245" s="61"/>
      <c r="DG245" s="61"/>
      <c r="DH245" s="61"/>
      <c r="DJ245" s="61" t="s">
        <v>196</v>
      </c>
      <c r="DK245" s="61"/>
      <c r="DL245" s="61"/>
      <c r="DM245" s="61"/>
      <c r="DN245" s="61"/>
      <c r="DO245" s="61"/>
      <c r="DP245" s="61"/>
      <c r="DR245" s="61" t="s">
        <v>196</v>
      </c>
      <c r="DS245" s="61"/>
      <c r="DT245" s="61"/>
      <c r="DU245" s="61"/>
      <c r="DV245" s="61"/>
      <c r="DW245" s="61"/>
      <c r="DX245" s="61"/>
      <c r="DZ245" s="61" t="s">
        <v>196</v>
      </c>
      <c r="EA245" s="61"/>
      <c r="EB245" s="61"/>
      <c r="EC245" s="61"/>
      <c r="ED245" s="61"/>
      <c r="EE245" s="61"/>
      <c r="EF245" s="61"/>
      <c r="EH245" s="61" t="s">
        <v>196</v>
      </c>
      <c r="EI245" s="61"/>
      <c r="EJ245" s="61"/>
      <c r="EK245" s="61"/>
      <c r="EL245" s="61"/>
      <c r="EM245" s="61"/>
      <c r="EN245" s="61"/>
      <c r="EP245" s="61" t="s">
        <v>196</v>
      </c>
      <c r="EQ245" s="61"/>
      <c r="ER245" s="61"/>
      <c r="ES245" s="61"/>
      <c r="ET245" s="61"/>
      <c r="EU245" s="61"/>
      <c r="EV245" s="61"/>
      <c r="EX245" s="61" t="s">
        <v>196</v>
      </c>
      <c r="EY245" s="61"/>
      <c r="EZ245" s="61"/>
      <c r="FA245" s="61"/>
      <c r="FB245" s="61"/>
      <c r="FC245" s="61"/>
      <c r="FD245" s="61"/>
    </row>
    <row r="246" s="77" customFormat="true" ht="15.75" hidden="false" customHeight="false" outlineLevel="0" collapsed="false">
      <c r="B246" s="61" t="s">
        <v>197</v>
      </c>
      <c r="C246" s="61"/>
      <c r="D246" s="61"/>
      <c r="E246" s="61"/>
      <c r="F246" s="61"/>
      <c r="G246" s="61"/>
      <c r="H246" s="61"/>
      <c r="I246" s="80"/>
      <c r="J246" s="61" t="s">
        <v>197</v>
      </c>
      <c r="K246" s="61"/>
      <c r="L246" s="61"/>
      <c r="M246" s="61"/>
      <c r="N246" s="61"/>
      <c r="O246" s="61"/>
      <c r="P246" s="61"/>
      <c r="R246" s="61" t="s">
        <v>197</v>
      </c>
      <c r="S246" s="61"/>
      <c r="T246" s="61"/>
      <c r="U246" s="61"/>
      <c r="V246" s="61"/>
      <c r="W246" s="61"/>
      <c r="X246" s="61"/>
      <c r="Z246" s="61" t="s">
        <v>197</v>
      </c>
      <c r="AA246" s="61"/>
      <c r="AB246" s="61"/>
      <c r="AC246" s="61"/>
      <c r="AD246" s="61"/>
      <c r="AE246" s="61"/>
      <c r="AF246" s="61"/>
      <c r="AH246" s="61" t="s">
        <v>197</v>
      </c>
      <c r="AI246" s="61"/>
      <c r="AJ246" s="61"/>
      <c r="AK246" s="61"/>
      <c r="AL246" s="61"/>
      <c r="AM246" s="61"/>
      <c r="AN246" s="61"/>
      <c r="AP246" s="61" t="s">
        <v>197</v>
      </c>
      <c r="AQ246" s="61"/>
      <c r="AR246" s="61"/>
      <c r="AS246" s="61"/>
      <c r="AT246" s="61"/>
      <c r="AU246" s="61"/>
      <c r="AV246" s="61"/>
      <c r="AX246" s="61" t="s">
        <v>197</v>
      </c>
      <c r="AY246" s="61"/>
      <c r="AZ246" s="61"/>
      <c r="BA246" s="61"/>
      <c r="BB246" s="61"/>
      <c r="BC246" s="61"/>
      <c r="BD246" s="61"/>
      <c r="BF246" s="61" t="s">
        <v>197</v>
      </c>
      <c r="BG246" s="61"/>
      <c r="BH246" s="61"/>
      <c r="BI246" s="61"/>
      <c r="BJ246" s="61"/>
      <c r="BK246" s="61"/>
      <c r="BL246" s="61"/>
      <c r="BN246" s="61" t="s">
        <v>197</v>
      </c>
      <c r="BO246" s="61"/>
      <c r="BP246" s="61"/>
      <c r="BQ246" s="61"/>
      <c r="BR246" s="61"/>
      <c r="BS246" s="61"/>
      <c r="BT246" s="61"/>
      <c r="BV246" s="61" t="s">
        <v>197</v>
      </c>
      <c r="BW246" s="61"/>
      <c r="BX246" s="61"/>
      <c r="BY246" s="61"/>
      <c r="BZ246" s="61"/>
      <c r="CA246" s="61"/>
      <c r="CB246" s="61"/>
      <c r="CD246" s="61" t="s">
        <v>197</v>
      </c>
      <c r="CE246" s="61"/>
      <c r="CF246" s="61"/>
      <c r="CG246" s="61"/>
      <c r="CH246" s="61"/>
      <c r="CI246" s="61"/>
      <c r="CJ246" s="61"/>
      <c r="CL246" s="61" t="s">
        <v>197</v>
      </c>
      <c r="CM246" s="61"/>
      <c r="CN246" s="61"/>
      <c r="CO246" s="61"/>
      <c r="CP246" s="61"/>
      <c r="CQ246" s="61"/>
      <c r="CR246" s="61"/>
      <c r="CT246" s="61" t="s">
        <v>197</v>
      </c>
      <c r="CU246" s="61"/>
      <c r="CV246" s="61"/>
      <c r="CW246" s="61"/>
      <c r="CX246" s="61"/>
      <c r="CY246" s="61"/>
      <c r="CZ246" s="61"/>
      <c r="DB246" s="61" t="s">
        <v>197</v>
      </c>
      <c r="DC246" s="61"/>
      <c r="DD246" s="61"/>
      <c r="DE246" s="61"/>
      <c r="DF246" s="61"/>
      <c r="DG246" s="61"/>
      <c r="DH246" s="61"/>
      <c r="DJ246" s="61" t="s">
        <v>197</v>
      </c>
      <c r="DK246" s="61"/>
      <c r="DL246" s="61"/>
      <c r="DM246" s="61"/>
      <c r="DN246" s="61"/>
      <c r="DO246" s="61"/>
      <c r="DP246" s="61"/>
      <c r="DR246" s="61" t="s">
        <v>197</v>
      </c>
      <c r="DS246" s="61"/>
      <c r="DT246" s="61"/>
      <c r="DU246" s="61"/>
      <c r="DV246" s="61"/>
      <c r="DW246" s="61"/>
      <c r="DX246" s="61"/>
      <c r="DZ246" s="61" t="s">
        <v>197</v>
      </c>
      <c r="EA246" s="61"/>
      <c r="EB246" s="61"/>
      <c r="EC246" s="61"/>
      <c r="ED246" s="61"/>
      <c r="EE246" s="61"/>
      <c r="EF246" s="61"/>
      <c r="EH246" s="61" t="s">
        <v>197</v>
      </c>
      <c r="EI246" s="61"/>
      <c r="EJ246" s="61"/>
      <c r="EK246" s="61"/>
      <c r="EL246" s="61"/>
      <c r="EM246" s="61"/>
      <c r="EN246" s="61"/>
      <c r="EP246" s="61" t="s">
        <v>197</v>
      </c>
      <c r="EQ246" s="61"/>
      <c r="ER246" s="61"/>
      <c r="ES246" s="61"/>
      <c r="ET246" s="61"/>
      <c r="EU246" s="61"/>
      <c r="EV246" s="61"/>
      <c r="EX246" s="61" t="s">
        <v>197</v>
      </c>
      <c r="EY246" s="61"/>
      <c r="EZ246" s="61"/>
      <c r="FA246" s="61"/>
      <c r="FB246" s="61"/>
      <c r="FC246" s="61"/>
      <c r="FD246" s="61"/>
    </row>
    <row r="247" s="77" customFormat="true" ht="15.75" hidden="false" customHeight="false" outlineLevel="0" collapsed="false">
      <c r="B247" s="61" t="s">
        <v>198</v>
      </c>
      <c r="C247" s="61"/>
      <c r="D247" s="61"/>
      <c r="E247" s="61"/>
      <c r="F247" s="61"/>
      <c r="G247" s="61"/>
      <c r="H247" s="61"/>
      <c r="J247" s="61" t="s">
        <v>198</v>
      </c>
      <c r="K247" s="61"/>
      <c r="L247" s="61"/>
      <c r="M247" s="61"/>
      <c r="N247" s="61"/>
      <c r="O247" s="61"/>
      <c r="P247" s="61"/>
      <c r="R247" s="61" t="s">
        <v>198</v>
      </c>
      <c r="S247" s="61"/>
      <c r="T247" s="61"/>
      <c r="U247" s="61"/>
      <c r="V247" s="61"/>
      <c r="W247" s="61"/>
      <c r="X247" s="61"/>
      <c r="Z247" s="61" t="s">
        <v>198</v>
      </c>
      <c r="AA247" s="61"/>
      <c r="AB247" s="61"/>
      <c r="AC247" s="61"/>
      <c r="AD247" s="61"/>
      <c r="AE247" s="61"/>
      <c r="AF247" s="61"/>
      <c r="AH247" s="61" t="s">
        <v>198</v>
      </c>
      <c r="AI247" s="61"/>
      <c r="AJ247" s="61"/>
      <c r="AK247" s="61"/>
      <c r="AL247" s="61"/>
      <c r="AM247" s="61"/>
      <c r="AN247" s="61"/>
      <c r="AP247" s="61" t="s">
        <v>198</v>
      </c>
      <c r="AQ247" s="61"/>
      <c r="AR247" s="61"/>
      <c r="AS247" s="61"/>
      <c r="AT247" s="61"/>
      <c r="AU247" s="61"/>
      <c r="AV247" s="61"/>
      <c r="AX247" s="61" t="s">
        <v>198</v>
      </c>
      <c r="AY247" s="61"/>
      <c r="AZ247" s="61"/>
      <c r="BA247" s="61"/>
      <c r="BB247" s="61"/>
      <c r="BC247" s="61"/>
      <c r="BD247" s="61"/>
      <c r="BF247" s="61" t="s">
        <v>198</v>
      </c>
      <c r="BG247" s="61"/>
      <c r="BH247" s="61"/>
      <c r="BI247" s="61"/>
      <c r="BJ247" s="61"/>
      <c r="BK247" s="61"/>
      <c r="BL247" s="61"/>
      <c r="BN247" s="61" t="s">
        <v>198</v>
      </c>
      <c r="BO247" s="61"/>
      <c r="BP247" s="61"/>
      <c r="BQ247" s="61"/>
      <c r="BR247" s="61"/>
      <c r="BS247" s="61"/>
      <c r="BT247" s="61"/>
      <c r="BV247" s="61" t="s">
        <v>198</v>
      </c>
      <c r="BW247" s="61"/>
      <c r="BX247" s="61"/>
      <c r="BY247" s="61"/>
      <c r="BZ247" s="61"/>
      <c r="CA247" s="61"/>
      <c r="CB247" s="61"/>
      <c r="CD247" s="61" t="s">
        <v>198</v>
      </c>
      <c r="CE247" s="61"/>
      <c r="CF247" s="61"/>
      <c r="CG247" s="61"/>
      <c r="CH247" s="61"/>
      <c r="CI247" s="61"/>
      <c r="CJ247" s="61"/>
      <c r="CL247" s="61" t="s">
        <v>198</v>
      </c>
      <c r="CM247" s="61"/>
      <c r="CN247" s="61"/>
      <c r="CO247" s="61"/>
      <c r="CP247" s="61"/>
      <c r="CQ247" s="61"/>
      <c r="CR247" s="61"/>
      <c r="CT247" s="61" t="s">
        <v>198</v>
      </c>
      <c r="CU247" s="61"/>
      <c r="CV247" s="61"/>
      <c r="CW247" s="61"/>
      <c r="CX247" s="61"/>
      <c r="CY247" s="61"/>
      <c r="CZ247" s="61"/>
      <c r="DB247" s="61" t="s">
        <v>198</v>
      </c>
      <c r="DC247" s="61"/>
      <c r="DD247" s="61"/>
      <c r="DE247" s="61"/>
      <c r="DF247" s="61"/>
      <c r="DG247" s="61"/>
      <c r="DH247" s="61"/>
      <c r="DJ247" s="61" t="s">
        <v>198</v>
      </c>
      <c r="DK247" s="61"/>
      <c r="DL247" s="61"/>
      <c r="DM247" s="61"/>
      <c r="DN247" s="61"/>
      <c r="DO247" s="61"/>
      <c r="DP247" s="61"/>
      <c r="DR247" s="61" t="s">
        <v>198</v>
      </c>
      <c r="DS247" s="61"/>
      <c r="DT247" s="61"/>
      <c r="DU247" s="61"/>
      <c r="DV247" s="61"/>
      <c r="DW247" s="61"/>
      <c r="DX247" s="61"/>
      <c r="DZ247" s="61" t="s">
        <v>198</v>
      </c>
      <c r="EA247" s="61"/>
      <c r="EB247" s="61"/>
      <c r="EC247" s="61"/>
      <c r="ED247" s="61"/>
      <c r="EE247" s="61"/>
      <c r="EF247" s="61"/>
      <c r="EH247" s="61" t="s">
        <v>198</v>
      </c>
      <c r="EI247" s="61"/>
      <c r="EJ247" s="61"/>
      <c r="EK247" s="61"/>
      <c r="EL247" s="61"/>
      <c r="EM247" s="61"/>
      <c r="EN247" s="61"/>
      <c r="EP247" s="61" t="s">
        <v>198</v>
      </c>
      <c r="EQ247" s="61"/>
      <c r="ER247" s="61"/>
      <c r="ES247" s="61"/>
      <c r="ET247" s="61"/>
      <c r="EU247" s="61"/>
      <c r="EV247" s="61"/>
      <c r="EX247" s="61" t="s">
        <v>198</v>
      </c>
      <c r="EY247" s="61"/>
      <c r="EZ247" s="61"/>
      <c r="FA247" s="61"/>
      <c r="FB247" s="61"/>
      <c r="FC247" s="61"/>
      <c r="FD247" s="61"/>
    </row>
    <row r="248" s="77" customFormat="true" ht="15.75" hidden="false" customHeight="false" outlineLevel="0" collapsed="false">
      <c r="B248" s="61" t="s">
        <v>199</v>
      </c>
      <c r="C248" s="61"/>
      <c r="D248" s="61"/>
      <c r="E248" s="61"/>
      <c r="F248" s="61"/>
      <c r="G248" s="61"/>
      <c r="H248" s="61"/>
      <c r="I248" s="79"/>
      <c r="J248" s="61" t="s">
        <v>199</v>
      </c>
      <c r="K248" s="61"/>
      <c r="L248" s="61"/>
      <c r="M248" s="61"/>
      <c r="N248" s="61"/>
      <c r="O248" s="61"/>
      <c r="P248" s="61"/>
      <c r="R248" s="61" t="s">
        <v>199</v>
      </c>
      <c r="S248" s="61"/>
      <c r="T248" s="61"/>
      <c r="U248" s="61"/>
      <c r="V248" s="61"/>
      <c r="W248" s="61"/>
      <c r="X248" s="61"/>
      <c r="Z248" s="61" t="s">
        <v>199</v>
      </c>
      <c r="AA248" s="61"/>
      <c r="AB248" s="61"/>
      <c r="AC248" s="61"/>
      <c r="AD248" s="61"/>
      <c r="AE248" s="61"/>
      <c r="AF248" s="61"/>
      <c r="AH248" s="61" t="s">
        <v>199</v>
      </c>
      <c r="AI248" s="61"/>
      <c r="AJ248" s="61"/>
      <c r="AK248" s="61"/>
      <c r="AL248" s="61"/>
      <c r="AM248" s="61"/>
      <c r="AN248" s="61"/>
      <c r="AP248" s="61" t="s">
        <v>199</v>
      </c>
      <c r="AQ248" s="61"/>
      <c r="AR248" s="61"/>
      <c r="AS248" s="61"/>
      <c r="AT248" s="61"/>
      <c r="AU248" s="61"/>
      <c r="AV248" s="61"/>
      <c r="AX248" s="61" t="s">
        <v>199</v>
      </c>
      <c r="AY248" s="61"/>
      <c r="AZ248" s="61"/>
      <c r="BA248" s="61"/>
      <c r="BB248" s="61"/>
      <c r="BC248" s="61"/>
      <c r="BD248" s="61"/>
      <c r="BF248" s="61" t="s">
        <v>199</v>
      </c>
      <c r="BG248" s="61"/>
      <c r="BH248" s="61"/>
      <c r="BI248" s="61"/>
      <c r="BJ248" s="61"/>
      <c r="BK248" s="61"/>
      <c r="BL248" s="61"/>
      <c r="BN248" s="61" t="s">
        <v>199</v>
      </c>
      <c r="BO248" s="61"/>
      <c r="BP248" s="61"/>
      <c r="BQ248" s="61"/>
      <c r="BR248" s="61"/>
      <c r="BS248" s="61"/>
      <c r="BT248" s="61"/>
      <c r="BV248" s="61" t="s">
        <v>199</v>
      </c>
      <c r="BW248" s="61"/>
      <c r="BX248" s="61"/>
      <c r="BY248" s="61"/>
      <c r="BZ248" s="61"/>
      <c r="CA248" s="61"/>
      <c r="CB248" s="61"/>
      <c r="CD248" s="61" t="s">
        <v>199</v>
      </c>
      <c r="CE248" s="61"/>
      <c r="CF248" s="61"/>
      <c r="CG248" s="61"/>
      <c r="CH248" s="61"/>
      <c r="CI248" s="61"/>
      <c r="CJ248" s="61"/>
      <c r="CL248" s="61" t="s">
        <v>199</v>
      </c>
      <c r="CM248" s="61"/>
      <c r="CN248" s="61"/>
      <c r="CO248" s="61"/>
      <c r="CP248" s="61"/>
      <c r="CQ248" s="61"/>
      <c r="CR248" s="61"/>
      <c r="CT248" s="61" t="s">
        <v>199</v>
      </c>
      <c r="CU248" s="61"/>
      <c r="CV248" s="61"/>
      <c r="CW248" s="61"/>
      <c r="CX248" s="61"/>
      <c r="CY248" s="61"/>
      <c r="CZ248" s="61"/>
      <c r="DB248" s="61" t="s">
        <v>199</v>
      </c>
      <c r="DC248" s="61"/>
      <c r="DD248" s="61"/>
      <c r="DE248" s="61"/>
      <c r="DF248" s="61"/>
      <c r="DG248" s="61"/>
      <c r="DH248" s="61"/>
      <c r="DJ248" s="61" t="s">
        <v>199</v>
      </c>
      <c r="DK248" s="61"/>
      <c r="DL248" s="61"/>
      <c r="DM248" s="61"/>
      <c r="DN248" s="61"/>
      <c r="DO248" s="61"/>
      <c r="DP248" s="61"/>
      <c r="DR248" s="61" t="s">
        <v>199</v>
      </c>
      <c r="DS248" s="61"/>
      <c r="DT248" s="61"/>
      <c r="DU248" s="61"/>
      <c r="DV248" s="61"/>
      <c r="DW248" s="61"/>
      <c r="DX248" s="61"/>
      <c r="DZ248" s="61" t="s">
        <v>199</v>
      </c>
      <c r="EA248" s="61"/>
      <c r="EB248" s="61"/>
      <c r="EC248" s="61"/>
      <c r="ED248" s="61"/>
      <c r="EE248" s="61"/>
      <c r="EF248" s="61"/>
      <c r="EH248" s="61" t="s">
        <v>199</v>
      </c>
      <c r="EI248" s="61"/>
      <c r="EJ248" s="61"/>
      <c r="EK248" s="61"/>
      <c r="EL248" s="61"/>
      <c r="EM248" s="61"/>
      <c r="EN248" s="61"/>
      <c r="EP248" s="61" t="s">
        <v>199</v>
      </c>
      <c r="EQ248" s="61"/>
      <c r="ER248" s="61"/>
      <c r="ES248" s="61"/>
      <c r="ET248" s="61"/>
      <c r="EU248" s="61"/>
      <c r="EV248" s="61"/>
      <c r="EX248" s="61" t="s">
        <v>199</v>
      </c>
      <c r="EY248" s="61"/>
      <c r="EZ248" s="61"/>
      <c r="FA248" s="61"/>
      <c r="FB248" s="61"/>
      <c r="FC248" s="61"/>
      <c r="FD248" s="61"/>
    </row>
    <row r="249" s="77" customFormat="true" ht="15.75" hidden="false" customHeight="false" outlineLevel="0" collapsed="false">
      <c r="B249" s="61" t="s">
        <v>200</v>
      </c>
      <c r="C249" s="61"/>
      <c r="D249" s="61"/>
      <c r="E249" s="61"/>
      <c r="F249" s="61"/>
      <c r="G249" s="61"/>
      <c r="H249" s="61"/>
      <c r="I249" s="79"/>
      <c r="J249" s="61" t="s">
        <v>200</v>
      </c>
      <c r="K249" s="61"/>
      <c r="L249" s="61"/>
      <c r="M249" s="61"/>
      <c r="N249" s="61"/>
      <c r="O249" s="61"/>
      <c r="P249" s="61"/>
      <c r="R249" s="61" t="s">
        <v>200</v>
      </c>
      <c r="S249" s="61"/>
      <c r="T249" s="61"/>
      <c r="U249" s="61"/>
      <c r="V249" s="61"/>
      <c r="W249" s="61"/>
      <c r="X249" s="61"/>
      <c r="Z249" s="61" t="s">
        <v>200</v>
      </c>
      <c r="AA249" s="61"/>
      <c r="AB249" s="61"/>
      <c r="AC249" s="61"/>
      <c r="AD249" s="61"/>
      <c r="AE249" s="61"/>
      <c r="AF249" s="61"/>
      <c r="AH249" s="61" t="s">
        <v>200</v>
      </c>
      <c r="AI249" s="61"/>
      <c r="AJ249" s="61"/>
      <c r="AK249" s="61"/>
      <c r="AL249" s="61"/>
      <c r="AM249" s="61"/>
      <c r="AN249" s="61"/>
      <c r="AP249" s="61" t="s">
        <v>200</v>
      </c>
      <c r="AQ249" s="61"/>
      <c r="AR249" s="61"/>
      <c r="AS249" s="61"/>
      <c r="AT249" s="61"/>
      <c r="AU249" s="61"/>
      <c r="AV249" s="61"/>
      <c r="AX249" s="61" t="s">
        <v>200</v>
      </c>
      <c r="AY249" s="61"/>
      <c r="AZ249" s="61"/>
      <c r="BA249" s="61"/>
      <c r="BB249" s="61"/>
      <c r="BC249" s="61"/>
      <c r="BD249" s="61"/>
      <c r="BF249" s="61" t="s">
        <v>200</v>
      </c>
      <c r="BG249" s="61"/>
      <c r="BH249" s="61"/>
      <c r="BI249" s="61"/>
      <c r="BJ249" s="61"/>
      <c r="BK249" s="61"/>
      <c r="BL249" s="61"/>
      <c r="BN249" s="61" t="s">
        <v>200</v>
      </c>
      <c r="BO249" s="61"/>
      <c r="BP249" s="61"/>
      <c r="BQ249" s="61"/>
      <c r="BR249" s="61"/>
      <c r="BS249" s="61"/>
      <c r="BT249" s="61"/>
      <c r="BV249" s="61" t="s">
        <v>200</v>
      </c>
      <c r="BW249" s="61"/>
      <c r="BX249" s="61"/>
      <c r="BY249" s="61"/>
      <c r="BZ249" s="61"/>
      <c r="CA249" s="61"/>
      <c r="CB249" s="61"/>
      <c r="CD249" s="61" t="s">
        <v>200</v>
      </c>
      <c r="CE249" s="61"/>
      <c r="CF249" s="61"/>
      <c r="CG249" s="61"/>
      <c r="CH249" s="61"/>
      <c r="CI249" s="61"/>
      <c r="CJ249" s="61"/>
      <c r="CL249" s="61" t="s">
        <v>200</v>
      </c>
      <c r="CM249" s="61"/>
      <c r="CN249" s="61"/>
      <c r="CO249" s="61"/>
      <c r="CP249" s="61"/>
      <c r="CQ249" s="61"/>
      <c r="CR249" s="61"/>
      <c r="CT249" s="61" t="s">
        <v>200</v>
      </c>
      <c r="CU249" s="61"/>
      <c r="CV249" s="61"/>
      <c r="CW249" s="61"/>
      <c r="CX249" s="61"/>
      <c r="CY249" s="61"/>
      <c r="CZ249" s="61"/>
      <c r="DB249" s="61" t="s">
        <v>200</v>
      </c>
      <c r="DC249" s="61"/>
      <c r="DD249" s="61"/>
      <c r="DE249" s="61"/>
      <c r="DF249" s="61"/>
      <c r="DG249" s="61"/>
      <c r="DH249" s="61"/>
      <c r="DJ249" s="61" t="s">
        <v>200</v>
      </c>
      <c r="DK249" s="61"/>
      <c r="DL249" s="61"/>
      <c r="DM249" s="61"/>
      <c r="DN249" s="61"/>
      <c r="DO249" s="61"/>
      <c r="DP249" s="61"/>
      <c r="DR249" s="61" t="s">
        <v>200</v>
      </c>
      <c r="DS249" s="61"/>
      <c r="DT249" s="61"/>
      <c r="DU249" s="61"/>
      <c r="DV249" s="61"/>
      <c r="DW249" s="61"/>
      <c r="DX249" s="61"/>
      <c r="DZ249" s="61" t="s">
        <v>200</v>
      </c>
      <c r="EA249" s="61"/>
      <c r="EB249" s="61"/>
      <c r="EC249" s="61"/>
      <c r="ED249" s="61"/>
      <c r="EE249" s="61"/>
      <c r="EF249" s="61"/>
      <c r="EH249" s="61" t="s">
        <v>200</v>
      </c>
      <c r="EI249" s="61"/>
      <c r="EJ249" s="61"/>
      <c r="EK249" s="61"/>
      <c r="EL249" s="61"/>
      <c r="EM249" s="61"/>
      <c r="EN249" s="61"/>
      <c r="EP249" s="61" t="s">
        <v>200</v>
      </c>
      <c r="EQ249" s="61"/>
      <c r="ER249" s="61"/>
      <c r="ES249" s="61"/>
      <c r="ET249" s="61"/>
      <c r="EU249" s="61"/>
      <c r="EV249" s="61"/>
      <c r="EX249" s="61" t="s">
        <v>200</v>
      </c>
      <c r="EY249" s="61"/>
      <c r="EZ249" s="61"/>
      <c r="FA249" s="61"/>
      <c r="FB249" s="61"/>
      <c r="FC249" s="61"/>
      <c r="FD249" s="61"/>
    </row>
    <row r="250" s="77" customFormat="true" ht="15.75" hidden="false" customHeight="false" outlineLevel="0" collapsed="false">
      <c r="B250" s="61" t="s">
        <v>201</v>
      </c>
      <c r="C250" s="61"/>
      <c r="D250" s="61"/>
      <c r="E250" s="61"/>
      <c r="F250" s="61"/>
      <c r="G250" s="61"/>
      <c r="H250" s="61"/>
      <c r="I250" s="79"/>
      <c r="J250" s="61" t="s">
        <v>201</v>
      </c>
      <c r="K250" s="61"/>
      <c r="L250" s="61"/>
      <c r="M250" s="61"/>
      <c r="N250" s="61"/>
      <c r="O250" s="61"/>
      <c r="P250" s="61"/>
      <c r="R250" s="61" t="s">
        <v>201</v>
      </c>
      <c r="S250" s="61"/>
      <c r="T250" s="61"/>
      <c r="U250" s="61"/>
      <c r="V250" s="61"/>
      <c r="W250" s="61"/>
      <c r="X250" s="61"/>
      <c r="Z250" s="61" t="s">
        <v>201</v>
      </c>
      <c r="AA250" s="61"/>
      <c r="AB250" s="61"/>
      <c r="AC250" s="61"/>
      <c r="AD250" s="61"/>
      <c r="AE250" s="61"/>
      <c r="AF250" s="61"/>
      <c r="AH250" s="61" t="s">
        <v>201</v>
      </c>
      <c r="AI250" s="61"/>
      <c r="AJ250" s="61"/>
      <c r="AK250" s="61"/>
      <c r="AL250" s="61"/>
      <c r="AM250" s="61"/>
      <c r="AN250" s="61"/>
      <c r="AP250" s="61" t="s">
        <v>201</v>
      </c>
      <c r="AQ250" s="61"/>
      <c r="AR250" s="61"/>
      <c r="AS250" s="61"/>
      <c r="AT250" s="61"/>
      <c r="AU250" s="61"/>
      <c r="AV250" s="61"/>
      <c r="AX250" s="61" t="s">
        <v>201</v>
      </c>
      <c r="AY250" s="61"/>
      <c r="AZ250" s="61"/>
      <c r="BA250" s="61"/>
      <c r="BB250" s="61"/>
      <c r="BC250" s="61"/>
      <c r="BD250" s="61"/>
      <c r="BF250" s="61" t="s">
        <v>201</v>
      </c>
      <c r="BG250" s="61"/>
      <c r="BH250" s="61"/>
      <c r="BI250" s="61"/>
      <c r="BJ250" s="61"/>
      <c r="BK250" s="61"/>
      <c r="BL250" s="61"/>
      <c r="BN250" s="61" t="s">
        <v>201</v>
      </c>
      <c r="BO250" s="61"/>
      <c r="BP250" s="61"/>
      <c r="BQ250" s="61"/>
      <c r="BR250" s="61"/>
      <c r="BS250" s="61"/>
      <c r="BT250" s="61"/>
      <c r="BV250" s="61" t="s">
        <v>201</v>
      </c>
      <c r="BW250" s="61"/>
      <c r="BX250" s="61"/>
      <c r="BY250" s="61"/>
      <c r="BZ250" s="61"/>
      <c r="CA250" s="61"/>
      <c r="CB250" s="61"/>
      <c r="CD250" s="61" t="s">
        <v>201</v>
      </c>
      <c r="CE250" s="61"/>
      <c r="CF250" s="61"/>
      <c r="CG250" s="61"/>
      <c r="CH250" s="61"/>
      <c r="CI250" s="61"/>
      <c r="CJ250" s="61"/>
      <c r="CL250" s="61" t="s">
        <v>201</v>
      </c>
      <c r="CM250" s="61"/>
      <c r="CN250" s="61"/>
      <c r="CO250" s="61"/>
      <c r="CP250" s="61"/>
      <c r="CQ250" s="61"/>
      <c r="CR250" s="61"/>
      <c r="CT250" s="61" t="s">
        <v>201</v>
      </c>
      <c r="CU250" s="61"/>
      <c r="CV250" s="61"/>
      <c r="CW250" s="61"/>
      <c r="CX250" s="61"/>
      <c r="CY250" s="61"/>
      <c r="CZ250" s="61"/>
      <c r="DB250" s="61" t="s">
        <v>201</v>
      </c>
      <c r="DC250" s="61"/>
      <c r="DD250" s="61"/>
      <c r="DE250" s="61"/>
      <c r="DF250" s="61"/>
      <c r="DG250" s="61"/>
      <c r="DH250" s="61"/>
      <c r="DJ250" s="61" t="s">
        <v>201</v>
      </c>
      <c r="DK250" s="61"/>
      <c r="DL250" s="61"/>
      <c r="DM250" s="61"/>
      <c r="DN250" s="61"/>
      <c r="DO250" s="61"/>
      <c r="DP250" s="61"/>
      <c r="DR250" s="61" t="s">
        <v>201</v>
      </c>
      <c r="DS250" s="61"/>
      <c r="DT250" s="61"/>
      <c r="DU250" s="61"/>
      <c r="DV250" s="61"/>
      <c r="DW250" s="61"/>
      <c r="DX250" s="61"/>
      <c r="DZ250" s="61" t="s">
        <v>201</v>
      </c>
      <c r="EA250" s="61"/>
      <c r="EB250" s="61"/>
      <c r="EC250" s="61"/>
      <c r="ED250" s="61"/>
      <c r="EE250" s="61"/>
      <c r="EF250" s="61"/>
      <c r="EH250" s="61" t="s">
        <v>201</v>
      </c>
      <c r="EI250" s="61"/>
      <c r="EJ250" s="61"/>
      <c r="EK250" s="61"/>
      <c r="EL250" s="61"/>
      <c r="EM250" s="61"/>
      <c r="EN250" s="61"/>
      <c r="EP250" s="61" t="s">
        <v>201</v>
      </c>
      <c r="EQ250" s="61"/>
      <c r="ER250" s="61"/>
      <c r="ES250" s="61"/>
      <c r="ET250" s="61"/>
      <c r="EU250" s="61"/>
      <c r="EV250" s="61"/>
      <c r="EX250" s="61" t="s">
        <v>201</v>
      </c>
      <c r="EY250" s="61"/>
      <c r="EZ250" s="61"/>
      <c r="FA250" s="61"/>
      <c r="FB250" s="61"/>
      <c r="FC250" s="61"/>
      <c r="FD250" s="61"/>
    </row>
    <row r="251" s="77" customFormat="true" ht="15.75" hidden="false" customHeight="false" outlineLevel="0" collapsed="false">
      <c r="B251" s="61"/>
      <c r="C251" s="61"/>
      <c r="D251" s="61"/>
      <c r="E251" s="61"/>
      <c r="F251" s="61"/>
      <c r="G251" s="61"/>
      <c r="H251" s="61"/>
      <c r="I251" s="79"/>
      <c r="J251" s="61"/>
      <c r="K251" s="61"/>
      <c r="L251" s="61"/>
      <c r="M251" s="61"/>
      <c r="N251" s="61"/>
      <c r="O251" s="61"/>
      <c r="P251" s="61"/>
      <c r="R251" s="61"/>
      <c r="S251" s="61"/>
      <c r="T251" s="61"/>
      <c r="U251" s="61"/>
      <c r="V251" s="61"/>
      <c r="W251" s="61"/>
      <c r="X251" s="61"/>
      <c r="Z251" s="61"/>
      <c r="AA251" s="61"/>
      <c r="AB251" s="61"/>
      <c r="AC251" s="61"/>
      <c r="AD251" s="61"/>
      <c r="AE251" s="61"/>
      <c r="AF251" s="61"/>
      <c r="AH251" s="61"/>
      <c r="AI251" s="61"/>
      <c r="AJ251" s="61"/>
      <c r="AK251" s="61"/>
      <c r="AL251" s="61"/>
      <c r="AM251" s="61"/>
      <c r="AN251" s="61"/>
      <c r="AP251" s="61"/>
      <c r="AQ251" s="61"/>
      <c r="AR251" s="61"/>
      <c r="AS251" s="61"/>
      <c r="AT251" s="61"/>
      <c r="AU251" s="61"/>
      <c r="AV251" s="61"/>
      <c r="AX251" s="61"/>
      <c r="AY251" s="61"/>
      <c r="AZ251" s="61"/>
      <c r="BA251" s="61"/>
      <c r="BB251" s="61"/>
      <c r="BC251" s="61"/>
      <c r="BD251" s="61"/>
      <c r="BF251" s="61"/>
      <c r="BG251" s="61"/>
      <c r="BH251" s="61"/>
      <c r="BI251" s="61"/>
      <c r="BJ251" s="61"/>
      <c r="BK251" s="61"/>
      <c r="BL251" s="61"/>
      <c r="BN251" s="61"/>
      <c r="BO251" s="61"/>
      <c r="BP251" s="61"/>
      <c r="BQ251" s="61"/>
      <c r="BR251" s="61"/>
      <c r="BS251" s="61"/>
      <c r="BT251" s="61"/>
      <c r="BV251" s="61"/>
      <c r="BW251" s="61"/>
      <c r="BX251" s="61"/>
      <c r="BY251" s="61"/>
      <c r="BZ251" s="61"/>
      <c r="CA251" s="61"/>
      <c r="CB251" s="61"/>
      <c r="CD251" s="61"/>
      <c r="CE251" s="61"/>
      <c r="CF251" s="61"/>
      <c r="CG251" s="61"/>
      <c r="CH251" s="61"/>
      <c r="CI251" s="61"/>
      <c r="CJ251" s="61"/>
      <c r="CL251" s="61"/>
      <c r="CM251" s="61"/>
      <c r="CN251" s="61"/>
      <c r="CO251" s="61"/>
      <c r="CP251" s="61"/>
      <c r="CQ251" s="61"/>
      <c r="CR251" s="61"/>
      <c r="CT251" s="61"/>
      <c r="CU251" s="61"/>
      <c r="CV251" s="61"/>
      <c r="CW251" s="61"/>
      <c r="CX251" s="61"/>
      <c r="CY251" s="61"/>
      <c r="CZ251" s="61"/>
      <c r="DB251" s="61"/>
      <c r="DC251" s="61"/>
      <c r="DD251" s="61"/>
      <c r="DE251" s="61"/>
      <c r="DF251" s="61"/>
      <c r="DG251" s="61"/>
      <c r="DH251" s="61"/>
      <c r="DJ251" s="61"/>
      <c r="DK251" s="61"/>
      <c r="DL251" s="61"/>
      <c r="DM251" s="61"/>
      <c r="DN251" s="61"/>
      <c r="DO251" s="61"/>
      <c r="DP251" s="61"/>
      <c r="DR251" s="61"/>
      <c r="DS251" s="61"/>
      <c r="DT251" s="61"/>
      <c r="DU251" s="61"/>
      <c r="DV251" s="61"/>
      <c r="DW251" s="61"/>
      <c r="DX251" s="61"/>
      <c r="DZ251" s="61"/>
      <c r="EA251" s="61"/>
      <c r="EB251" s="61"/>
      <c r="EC251" s="61"/>
      <c r="ED251" s="61"/>
      <c r="EE251" s="61"/>
      <c r="EF251" s="61"/>
      <c r="EH251" s="61"/>
      <c r="EI251" s="61"/>
      <c r="EJ251" s="61"/>
      <c r="EK251" s="61"/>
      <c r="EL251" s="61"/>
      <c r="EM251" s="61"/>
      <c r="EN251" s="61"/>
      <c r="EP251" s="61"/>
      <c r="EQ251" s="61"/>
      <c r="ER251" s="61"/>
      <c r="ES251" s="61"/>
      <c r="ET251" s="61"/>
      <c r="EU251" s="61"/>
      <c r="EV251" s="61"/>
      <c r="EX251" s="61"/>
      <c r="EY251" s="61"/>
      <c r="EZ251" s="61"/>
      <c r="FA251" s="61"/>
      <c r="FB251" s="61"/>
      <c r="FC251" s="61"/>
      <c r="FD251" s="61"/>
    </row>
    <row r="252" s="77" customFormat="true" ht="15.75" hidden="false" customHeight="false" outlineLevel="0" collapsed="false">
      <c r="B252" s="61"/>
      <c r="C252" s="61"/>
      <c r="D252" s="61"/>
      <c r="E252" s="61"/>
      <c r="F252" s="61"/>
      <c r="G252" s="61"/>
      <c r="H252" s="61"/>
      <c r="I252" s="79"/>
      <c r="J252" s="61"/>
      <c r="K252" s="61"/>
      <c r="L252" s="61"/>
      <c r="M252" s="61"/>
      <c r="N252" s="61"/>
      <c r="O252" s="61"/>
      <c r="P252" s="61"/>
      <c r="R252" s="61"/>
      <c r="S252" s="61"/>
      <c r="T252" s="61"/>
      <c r="U252" s="61"/>
      <c r="V252" s="61"/>
      <c r="W252" s="61"/>
      <c r="X252" s="61"/>
      <c r="Z252" s="61"/>
      <c r="AA252" s="61"/>
      <c r="AB252" s="61"/>
      <c r="AC252" s="61"/>
      <c r="AD252" s="61"/>
      <c r="AE252" s="61"/>
      <c r="AF252" s="61"/>
      <c r="AH252" s="61"/>
      <c r="AI252" s="61"/>
      <c r="AJ252" s="61"/>
      <c r="AK252" s="61"/>
      <c r="AL252" s="61"/>
      <c r="AM252" s="61"/>
      <c r="AN252" s="61"/>
      <c r="AP252" s="61"/>
      <c r="AQ252" s="61"/>
      <c r="AR252" s="61"/>
      <c r="AS252" s="61"/>
      <c r="AT252" s="61"/>
      <c r="AU252" s="61"/>
      <c r="AV252" s="61"/>
      <c r="AX252" s="61"/>
      <c r="AY252" s="61"/>
      <c r="AZ252" s="61"/>
      <c r="BA252" s="61"/>
      <c r="BB252" s="61"/>
      <c r="BC252" s="61"/>
      <c r="BD252" s="61"/>
      <c r="BF252" s="61"/>
      <c r="BG252" s="61"/>
      <c r="BH252" s="61"/>
      <c r="BI252" s="61"/>
      <c r="BJ252" s="61"/>
      <c r="BK252" s="61"/>
      <c r="BL252" s="61"/>
      <c r="BN252" s="61"/>
      <c r="BO252" s="61"/>
      <c r="BP252" s="61"/>
      <c r="BQ252" s="61"/>
      <c r="BR252" s="61"/>
      <c r="BS252" s="61"/>
      <c r="BT252" s="61"/>
      <c r="BV252" s="61"/>
      <c r="BW252" s="61"/>
      <c r="BX252" s="61"/>
      <c r="BY252" s="61"/>
      <c r="BZ252" s="61"/>
      <c r="CA252" s="61"/>
      <c r="CB252" s="61"/>
      <c r="CD252" s="61"/>
      <c r="CE252" s="61"/>
      <c r="CF252" s="61"/>
      <c r="CG252" s="61"/>
      <c r="CH252" s="61"/>
      <c r="CI252" s="61"/>
      <c r="CJ252" s="61"/>
      <c r="CL252" s="61"/>
      <c r="CM252" s="61"/>
      <c r="CN252" s="61"/>
      <c r="CO252" s="61"/>
      <c r="CP252" s="61"/>
      <c r="CQ252" s="61"/>
      <c r="CR252" s="61"/>
      <c r="CT252" s="61"/>
      <c r="CU252" s="61"/>
      <c r="CV252" s="61"/>
      <c r="CW252" s="61"/>
      <c r="CX252" s="61"/>
      <c r="CY252" s="61"/>
      <c r="CZ252" s="61"/>
      <c r="DB252" s="61"/>
      <c r="DC252" s="61"/>
      <c r="DD252" s="61"/>
      <c r="DE252" s="61"/>
      <c r="DF252" s="61"/>
      <c r="DG252" s="61"/>
      <c r="DH252" s="61"/>
      <c r="DJ252" s="61"/>
      <c r="DK252" s="61"/>
      <c r="DL252" s="61"/>
      <c r="DM252" s="61"/>
      <c r="DN252" s="61"/>
      <c r="DO252" s="61"/>
      <c r="DP252" s="61"/>
      <c r="DR252" s="61"/>
      <c r="DS252" s="61"/>
      <c r="DT252" s="61"/>
      <c r="DU252" s="61"/>
      <c r="DV252" s="61"/>
      <c r="DW252" s="61"/>
      <c r="DX252" s="61"/>
      <c r="DZ252" s="61"/>
      <c r="EA252" s="61"/>
      <c r="EB252" s="61"/>
      <c r="EC252" s="61"/>
      <c r="ED252" s="61"/>
      <c r="EE252" s="61"/>
      <c r="EF252" s="61"/>
      <c r="EH252" s="61"/>
      <c r="EI252" s="61"/>
      <c r="EJ252" s="61"/>
      <c r="EK252" s="61"/>
      <c r="EL252" s="61"/>
      <c r="EM252" s="61"/>
      <c r="EN252" s="61"/>
      <c r="EP252" s="61"/>
      <c r="EQ252" s="61"/>
      <c r="ER252" s="61"/>
      <c r="ES252" s="61"/>
      <c r="ET252" s="61"/>
      <c r="EU252" s="61"/>
      <c r="EV252" s="61"/>
      <c r="EX252" s="61"/>
      <c r="EY252" s="61"/>
      <c r="EZ252" s="61"/>
      <c r="FA252" s="61"/>
      <c r="FB252" s="61"/>
      <c r="FC252" s="61"/>
      <c r="FD252" s="61"/>
    </row>
    <row r="253" s="77" customFormat="true" ht="15.75" hidden="false" customHeight="false" outlineLevel="0" collapsed="false">
      <c r="B253" s="61"/>
      <c r="C253" s="61"/>
      <c r="D253" s="61"/>
      <c r="E253" s="61"/>
      <c r="F253" s="61"/>
      <c r="G253" s="61"/>
      <c r="H253" s="61"/>
      <c r="I253" s="79"/>
      <c r="J253" s="61"/>
      <c r="K253" s="61"/>
      <c r="L253" s="61"/>
      <c r="M253" s="61"/>
      <c r="N253" s="61"/>
      <c r="O253" s="61"/>
      <c r="P253" s="61"/>
      <c r="R253" s="61"/>
      <c r="S253" s="61"/>
      <c r="T253" s="61"/>
      <c r="U253" s="61"/>
      <c r="V253" s="61"/>
      <c r="W253" s="61"/>
      <c r="X253" s="61"/>
      <c r="Z253" s="61"/>
      <c r="AA253" s="61"/>
      <c r="AB253" s="61"/>
      <c r="AC253" s="61"/>
      <c r="AD253" s="61"/>
      <c r="AE253" s="61"/>
      <c r="AF253" s="61"/>
      <c r="AH253" s="61"/>
      <c r="AI253" s="61"/>
      <c r="AJ253" s="61"/>
      <c r="AK253" s="61"/>
      <c r="AL253" s="61"/>
      <c r="AM253" s="61"/>
      <c r="AN253" s="61"/>
      <c r="AP253" s="61"/>
      <c r="AQ253" s="61"/>
      <c r="AR253" s="61"/>
      <c r="AS253" s="61"/>
      <c r="AT253" s="61"/>
      <c r="AU253" s="61"/>
      <c r="AV253" s="61"/>
      <c r="AX253" s="61"/>
      <c r="AY253" s="61"/>
      <c r="AZ253" s="61"/>
      <c r="BA253" s="61"/>
      <c r="BB253" s="61"/>
      <c r="BC253" s="61"/>
      <c r="BD253" s="61"/>
      <c r="BF253" s="61"/>
      <c r="BG253" s="61"/>
      <c r="BH253" s="61"/>
      <c r="BI253" s="61"/>
      <c r="BJ253" s="61"/>
      <c r="BK253" s="61"/>
      <c r="BL253" s="61"/>
      <c r="BN253" s="61"/>
      <c r="BO253" s="61"/>
      <c r="BP253" s="61"/>
      <c r="BQ253" s="61"/>
      <c r="BR253" s="61"/>
      <c r="BS253" s="61"/>
      <c r="BT253" s="61"/>
      <c r="BV253" s="61"/>
      <c r="BW253" s="61"/>
      <c r="BX253" s="61"/>
      <c r="BY253" s="61"/>
      <c r="BZ253" s="61"/>
      <c r="CA253" s="61"/>
      <c r="CB253" s="61"/>
      <c r="CD253" s="61"/>
      <c r="CE253" s="61"/>
      <c r="CF253" s="61"/>
      <c r="CG253" s="61"/>
      <c r="CH253" s="61"/>
      <c r="CI253" s="61"/>
      <c r="CJ253" s="61"/>
      <c r="CL253" s="61"/>
      <c r="CM253" s="61"/>
      <c r="CN253" s="61"/>
      <c r="CO253" s="61"/>
      <c r="CP253" s="61"/>
      <c r="CQ253" s="61"/>
      <c r="CR253" s="61"/>
      <c r="CT253" s="61"/>
      <c r="CU253" s="61"/>
      <c r="CV253" s="61"/>
      <c r="CW253" s="61"/>
      <c r="CX253" s="61"/>
      <c r="CY253" s="61"/>
      <c r="CZ253" s="61"/>
      <c r="DB253" s="61"/>
      <c r="DC253" s="61"/>
      <c r="DD253" s="61"/>
      <c r="DE253" s="61"/>
      <c r="DF253" s="61"/>
      <c r="DG253" s="61"/>
      <c r="DH253" s="61"/>
      <c r="DJ253" s="61"/>
      <c r="DK253" s="61"/>
      <c r="DL253" s="61"/>
      <c r="DM253" s="61"/>
      <c r="DN253" s="61"/>
      <c r="DO253" s="61"/>
      <c r="DP253" s="61"/>
      <c r="DR253" s="61"/>
      <c r="DS253" s="61"/>
      <c r="DT253" s="61"/>
      <c r="DU253" s="61"/>
      <c r="DV253" s="61"/>
      <c r="DW253" s="61"/>
      <c r="DX253" s="61"/>
      <c r="DZ253" s="61"/>
      <c r="EA253" s="61"/>
      <c r="EB253" s="61"/>
      <c r="EC253" s="61"/>
      <c r="ED253" s="61"/>
      <c r="EE253" s="61"/>
      <c r="EF253" s="61"/>
      <c r="EH253" s="61"/>
      <c r="EI253" s="61"/>
      <c r="EJ253" s="61"/>
      <c r="EK253" s="61"/>
      <c r="EL253" s="61"/>
      <c r="EM253" s="61"/>
      <c r="EN253" s="61"/>
      <c r="EP253" s="61"/>
      <c r="EQ253" s="61"/>
      <c r="ER253" s="61"/>
      <c r="ES253" s="61"/>
      <c r="ET253" s="61"/>
      <c r="EU253" s="61"/>
      <c r="EV253" s="61"/>
      <c r="EX253" s="61"/>
      <c r="EY253" s="61"/>
      <c r="EZ253" s="61"/>
      <c r="FA253" s="61"/>
      <c r="FB253" s="61"/>
      <c r="FC253" s="61"/>
      <c r="FD253" s="61"/>
    </row>
    <row r="254" s="77" customFormat="true" ht="15.75" hidden="false" customHeight="false" outlineLevel="0" collapsed="false">
      <c r="B254" s="61"/>
      <c r="C254" s="61"/>
      <c r="D254" s="61"/>
      <c r="E254" s="61"/>
      <c r="F254" s="61"/>
      <c r="G254" s="61"/>
      <c r="H254" s="61"/>
      <c r="I254" s="79"/>
      <c r="J254" s="61"/>
      <c r="K254" s="61"/>
      <c r="L254" s="61"/>
      <c r="M254" s="61"/>
      <c r="N254" s="61"/>
      <c r="O254" s="61"/>
      <c r="P254" s="61"/>
      <c r="R254" s="61"/>
      <c r="S254" s="61"/>
      <c r="T254" s="61"/>
      <c r="U254" s="61"/>
      <c r="V254" s="61"/>
      <c r="W254" s="61"/>
      <c r="X254" s="61"/>
      <c r="Z254" s="61"/>
      <c r="AA254" s="61"/>
      <c r="AB254" s="61"/>
      <c r="AC254" s="61"/>
      <c r="AD254" s="61"/>
      <c r="AE254" s="61"/>
      <c r="AF254" s="61"/>
      <c r="AH254" s="61"/>
      <c r="AI254" s="61"/>
      <c r="AJ254" s="61"/>
      <c r="AK254" s="61"/>
      <c r="AL254" s="61"/>
      <c r="AM254" s="61"/>
      <c r="AN254" s="61"/>
      <c r="AP254" s="61"/>
      <c r="AQ254" s="61"/>
      <c r="AR254" s="61"/>
      <c r="AS254" s="61"/>
      <c r="AT254" s="61"/>
      <c r="AU254" s="61"/>
      <c r="AV254" s="61"/>
      <c r="AX254" s="61"/>
      <c r="AY254" s="61"/>
      <c r="AZ254" s="61"/>
      <c r="BA254" s="61"/>
      <c r="BB254" s="61"/>
      <c r="BC254" s="61"/>
      <c r="BD254" s="61"/>
      <c r="BF254" s="61"/>
      <c r="BG254" s="61"/>
      <c r="BH254" s="61"/>
      <c r="BI254" s="61"/>
      <c r="BJ254" s="61"/>
      <c r="BK254" s="61"/>
      <c r="BL254" s="61"/>
      <c r="BN254" s="61"/>
      <c r="BO254" s="61"/>
      <c r="BP254" s="61"/>
      <c r="BQ254" s="61"/>
      <c r="BR254" s="61"/>
      <c r="BS254" s="61"/>
      <c r="BT254" s="61"/>
      <c r="BV254" s="61"/>
      <c r="BW254" s="61"/>
      <c r="BX254" s="61"/>
      <c r="BY254" s="61"/>
      <c r="BZ254" s="61"/>
      <c r="CA254" s="61"/>
      <c r="CB254" s="61"/>
      <c r="CD254" s="61"/>
      <c r="CE254" s="61"/>
      <c r="CF254" s="61"/>
      <c r="CG254" s="61"/>
      <c r="CH254" s="61"/>
      <c r="CI254" s="61"/>
      <c r="CJ254" s="61"/>
      <c r="CL254" s="61"/>
      <c r="CM254" s="61"/>
      <c r="CN254" s="61"/>
      <c r="CO254" s="61"/>
      <c r="CP254" s="61"/>
      <c r="CQ254" s="61"/>
      <c r="CR254" s="61"/>
      <c r="CT254" s="61"/>
      <c r="CU254" s="61"/>
      <c r="CV254" s="61"/>
      <c r="CW254" s="61"/>
      <c r="CX254" s="61"/>
      <c r="CY254" s="61"/>
      <c r="CZ254" s="61"/>
      <c r="DB254" s="61"/>
      <c r="DC254" s="61"/>
      <c r="DD254" s="61"/>
      <c r="DE254" s="61"/>
      <c r="DF254" s="61"/>
      <c r="DG254" s="61"/>
      <c r="DH254" s="61"/>
      <c r="DJ254" s="61"/>
      <c r="DK254" s="61"/>
      <c r="DL254" s="61"/>
      <c r="DM254" s="61"/>
      <c r="DN254" s="61"/>
      <c r="DO254" s="61"/>
      <c r="DP254" s="61"/>
      <c r="DR254" s="61"/>
      <c r="DS254" s="61"/>
      <c r="DT254" s="61"/>
      <c r="DU254" s="61"/>
      <c r="DV254" s="61"/>
      <c r="DW254" s="61"/>
      <c r="DX254" s="61"/>
      <c r="DZ254" s="61"/>
      <c r="EA254" s="61"/>
      <c r="EB254" s="61"/>
      <c r="EC254" s="61"/>
      <c r="ED254" s="61"/>
      <c r="EE254" s="61"/>
      <c r="EF254" s="61"/>
      <c r="EH254" s="61"/>
      <c r="EI254" s="61"/>
      <c r="EJ254" s="61"/>
      <c r="EK254" s="61"/>
      <c r="EL254" s="61"/>
      <c r="EM254" s="61"/>
      <c r="EN254" s="61"/>
      <c r="EP254" s="61"/>
      <c r="EQ254" s="61"/>
      <c r="ER254" s="61"/>
      <c r="ES254" s="61"/>
      <c r="ET254" s="61"/>
      <c r="EU254" s="61"/>
      <c r="EV254" s="61"/>
      <c r="EX254" s="61"/>
      <c r="EY254" s="61"/>
      <c r="EZ254" s="61"/>
      <c r="FA254" s="61"/>
      <c r="FB254" s="61"/>
      <c r="FC254" s="61"/>
      <c r="FD254" s="61"/>
    </row>
    <row r="255" s="77" customFormat="true" ht="15.75" hidden="false" customHeight="false" outlineLevel="0" collapsed="false">
      <c r="B255" s="61"/>
      <c r="C255" s="61"/>
      <c r="D255" s="61"/>
      <c r="E255" s="61"/>
      <c r="F255" s="61"/>
      <c r="G255" s="61"/>
      <c r="H255" s="61"/>
      <c r="I255" s="79"/>
      <c r="J255" s="61"/>
      <c r="K255" s="61"/>
      <c r="L255" s="61"/>
      <c r="M255" s="61"/>
      <c r="N255" s="61"/>
      <c r="O255" s="61"/>
      <c r="P255" s="61"/>
      <c r="R255" s="61"/>
      <c r="S255" s="61"/>
      <c r="T255" s="61"/>
      <c r="U255" s="61"/>
      <c r="V255" s="61"/>
      <c r="W255" s="61"/>
      <c r="X255" s="61"/>
      <c r="Z255" s="61"/>
      <c r="AA255" s="61"/>
      <c r="AB255" s="61"/>
      <c r="AC255" s="61"/>
      <c r="AD255" s="61"/>
      <c r="AE255" s="61"/>
      <c r="AF255" s="61"/>
      <c r="AH255" s="61"/>
      <c r="AI255" s="61"/>
      <c r="AJ255" s="61"/>
      <c r="AK255" s="61"/>
      <c r="AL255" s="61"/>
      <c r="AM255" s="61"/>
      <c r="AN255" s="61"/>
      <c r="AP255" s="61"/>
      <c r="AQ255" s="61"/>
      <c r="AR255" s="61"/>
      <c r="AS255" s="61"/>
      <c r="AT255" s="61"/>
      <c r="AU255" s="61"/>
      <c r="AV255" s="61"/>
      <c r="AX255" s="61"/>
      <c r="AY255" s="61"/>
      <c r="AZ255" s="61"/>
      <c r="BA255" s="61"/>
      <c r="BB255" s="61"/>
      <c r="BC255" s="61"/>
      <c r="BD255" s="61"/>
      <c r="BF255" s="61"/>
      <c r="BG255" s="61"/>
      <c r="BH255" s="61"/>
      <c r="BI255" s="61"/>
      <c r="BJ255" s="61"/>
      <c r="BK255" s="61"/>
      <c r="BL255" s="61"/>
      <c r="BN255" s="61"/>
      <c r="BO255" s="61"/>
      <c r="BP255" s="61"/>
      <c r="BQ255" s="61"/>
      <c r="BR255" s="61"/>
      <c r="BS255" s="61"/>
      <c r="BT255" s="61"/>
      <c r="BV255" s="61"/>
      <c r="BW255" s="61"/>
      <c r="BX255" s="61"/>
      <c r="BY255" s="61"/>
      <c r="BZ255" s="61"/>
      <c r="CA255" s="61"/>
      <c r="CB255" s="61"/>
      <c r="CD255" s="61"/>
      <c r="CE255" s="61"/>
      <c r="CF255" s="61"/>
      <c r="CG255" s="61"/>
      <c r="CH255" s="61"/>
      <c r="CI255" s="61"/>
      <c r="CJ255" s="61"/>
      <c r="CL255" s="61"/>
      <c r="CM255" s="61"/>
      <c r="CN255" s="61"/>
      <c r="CO255" s="61"/>
      <c r="CP255" s="61"/>
      <c r="CQ255" s="61"/>
      <c r="CR255" s="61"/>
      <c r="CT255" s="61"/>
      <c r="CU255" s="61"/>
      <c r="CV255" s="61"/>
      <c r="CW255" s="61"/>
      <c r="CX255" s="61"/>
      <c r="CY255" s="61"/>
      <c r="CZ255" s="61"/>
      <c r="DB255" s="61"/>
      <c r="DC255" s="61"/>
      <c r="DD255" s="61"/>
      <c r="DE255" s="61"/>
      <c r="DF255" s="61"/>
      <c r="DG255" s="61"/>
      <c r="DH255" s="61"/>
      <c r="DJ255" s="61"/>
      <c r="DK255" s="61"/>
      <c r="DL255" s="61"/>
      <c r="DM255" s="61"/>
      <c r="DN255" s="61"/>
      <c r="DO255" s="61"/>
      <c r="DP255" s="61"/>
      <c r="DR255" s="61"/>
      <c r="DS255" s="61"/>
      <c r="DT255" s="61"/>
      <c r="DU255" s="61"/>
      <c r="DV255" s="61"/>
      <c r="DW255" s="61"/>
      <c r="DX255" s="61"/>
      <c r="DZ255" s="61"/>
      <c r="EA255" s="61"/>
      <c r="EB255" s="61"/>
      <c r="EC255" s="61"/>
      <c r="ED255" s="61"/>
      <c r="EE255" s="61"/>
      <c r="EF255" s="61"/>
      <c r="EH255" s="61"/>
      <c r="EI255" s="61"/>
      <c r="EJ255" s="61"/>
      <c r="EK255" s="61"/>
      <c r="EL255" s="61"/>
      <c r="EM255" s="61"/>
      <c r="EN255" s="61"/>
      <c r="EP255" s="61"/>
      <c r="EQ255" s="61"/>
      <c r="ER255" s="61"/>
      <c r="ES255" s="61"/>
      <c r="ET255" s="61"/>
      <c r="EU255" s="61"/>
      <c r="EV255" s="61"/>
      <c r="EX255" s="61"/>
      <c r="EY255" s="61"/>
      <c r="EZ255" s="61"/>
      <c r="FA255" s="61"/>
      <c r="FB255" s="61"/>
      <c r="FC255" s="61"/>
      <c r="FD255" s="61"/>
    </row>
    <row r="256" s="77" customFormat="true" ht="15" hidden="false" customHeight="false" outlineLevel="0" collapsed="false">
      <c r="I256" s="79"/>
    </row>
    <row r="257" s="77" customFormat="true" ht="15" hidden="false" customHeight="false" outlineLevel="0" collapsed="false">
      <c r="I257" s="79"/>
    </row>
    <row r="258" s="77" customFormat="true" ht="15" hidden="false" customHeight="false" outlineLevel="0" collapsed="false">
      <c r="I258" s="79"/>
    </row>
    <row r="259" s="77" customFormat="true" ht="15" hidden="false" customHeight="false" outlineLevel="0" collapsed="false">
      <c r="I259" s="79"/>
    </row>
    <row r="260" s="77" customFormat="true" ht="15" hidden="false" customHeight="false" outlineLevel="0" collapsed="false">
      <c r="I260" s="79"/>
    </row>
    <row r="261" s="77" customFormat="true" ht="15" hidden="false" customHeight="false" outlineLevel="0" collapsed="false">
      <c r="I261" s="79"/>
    </row>
    <row r="262" s="77" customFormat="true" ht="15" hidden="false" customHeight="false" outlineLevel="0" collapsed="false">
      <c r="I262" s="79"/>
    </row>
    <row r="263" s="81" customFormat="true" ht="15" hidden="false" customHeight="false" outlineLevel="0" collapsed="false">
      <c r="I263" s="82"/>
    </row>
    <row r="264" s="81" customFormat="true" ht="15" hidden="false" customHeight="false" outlineLevel="0" collapsed="false"/>
    <row r="265" s="81" customFormat="true" ht="15" hidden="false" customHeight="false" outlineLevel="0" collapsed="false"/>
    <row r="266" s="81" customFormat="true" ht="15" hidden="false" customHeight="false" outlineLevel="0" collapsed="false"/>
    <row r="267" s="81" customFormat="true" ht="15" hidden="false" customHeight="false" outlineLevel="0" collapsed="false"/>
    <row r="268" s="81" customFormat="true" ht="15" hidden="false" customHeight="false" outlineLevel="0" collapsed="false">
      <c r="I268" s="83"/>
      <c r="M268" s="83"/>
    </row>
    <row r="269" s="81" customFormat="true" ht="15" hidden="false" customHeight="false" outlineLevel="0" collapsed="false">
      <c r="N269" s="83"/>
    </row>
    <row r="270" s="81" customFormat="true" ht="15" hidden="false" customHeight="false" outlineLevel="0" collapsed="false">
      <c r="I270" s="82"/>
    </row>
    <row r="271" s="81" customFormat="true" ht="15" hidden="false" customHeight="false" outlineLevel="0" collapsed="false">
      <c r="I271" s="82"/>
    </row>
    <row r="272" s="81" customFormat="true" ht="15" hidden="false" customHeight="false" outlineLevel="0" collapsed="false">
      <c r="I272" s="82"/>
    </row>
    <row r="273" s="81" customFormat="true" ht="15" hidden="false" customHeight="false" outlineLevel="0" collapsed="false">
      <c r="I273" s="82"/>
    </row>
    <row r="274" s="81" customFormat="true" ht="15" hidden="false" customHeight="false" outlineLevel="0" collapsed="false">
      <c r="I274" s="82"/>
    </row>
    <row r="275" s="81" customFormat="true" ht="15" hidden="false" customHeight="false" outlineLevel="0" collapsed="false">
      <c r="I275" s="82"/>
    </row>
    <row r="276" s="81" customFormat="true" ht="15" hidden="false" customHeight="false" outlineLevel="0" collapsed="false">
      <c r="I276" s="82"/>
    </row>
    <row r="277" s="81" customFormat="true" ht="15" hidden="false" customHeight="false" outlineLevel="0" collapsed="false">
      <c r="I277" s="82"/>
    </row>
    <row r="278" s="81" customFormat="true" ht="15" hidden="false" customHeight="false" outlineLevel="0" collapsed="false">
      <c r="I278" s="82"/>
    </row>
    <row r="279" s="81" customFormat="true" ht="15" hidden="false" customHeight="false" outlineLevel="0" collapsed="false">
      <c r="I279" s="82"/>
    </row>
    <row r="280" s="81" customFormat="true" ht="15" hidden="false" customHeight="false" outlineLevel="0" collapsed="false">
      <c r="I280" s="82"/>
    </row>
    <row r="281" s="81" customFormat="true" ht="15" hidden="false" customHeight="false" outlineLevel="0" collapsed="false">
      <c r="I281" s="82"/>
    </row>
    <row r="282" s="81" customFormat="true" ht="15" hidden="false" customHeight="false" outlineLevel="0" collapsed="false">
      <c r="I282" s="82"/>
    </row>
    <row r="283" s="81" customFormat="true" ht="15" hidden="false" customHeight="false" outlineLevel="0" collapsed="false">
      <c r="I283" s="82"/>
    </row>
    <row r="284" s="81" customFormat="true" ht="15" hidden="false" customHeight="false" outlineLevel="0" collapsed="false">
      <c r="I284" s="82"/>
    </row>
    <row r="285" s="81" customFormat="true" ht="15" hidden="false" customHeight="false" outlineLevel="0" collapsed="false">
      <c r="I285" s="82"/>
    </row>
    <row r="286" s="81" customFormat="true" ht="15" hidden="false" customHeight="false" outlineLevel="0" collapsed="false">
      <c r="I286" s="82"/>
    </row>
    <row r="287" s="81" customFormat="true" ht="15" hidden="false" customHeight="false" outlineLevel="0" collapsed="false">
      <c r="I287" s="82"/>
    </row>
    <row r="288" s="81" customFormat="true" ht="15" hidden="false" customHeight="false" outlineLevel="0" collapsed="false">
      <c r="I288" s="82"/>
    </row>
    <row r="289" s="81" customFormat="true" ht="15" hidden="false" customHeight="false" outlineLevel="0" collapsed="false"/>
    <row r="290" s="81" customFormat="true" ht="15" hidden="false" customHeight="false" outlineLevel="0" collapsed="false"/>
    <row r="291" s="81" customFormat="true" ht="15" hidden="false" customHeight="false" outlineLevel="0" collapsed="false"/>
    <row r="292" s="81" customFormat="true" ht="15" hidden="false" customHeight="false" outlineLevel="0" collapsed="false"/>
    <row r="293" s="81" customFormat="true" ht="15" hidden="false" customHeight="false" outlineLevel="0" collapsed="false">
      <c r="I293" s="83"/>
      <c r="M293" s="83"/>
    </row>
    <row r="294" s="81" customFormat="true" ht="15" hidden="false" customHeight="false" outlineLevel="0" collapsed="false">
      <c r="N294" s="83"/>
    </row>
    <row r="295" s="81" customFormat="true" ht="15" hidden="false" customHeight="false" outlineLevel="0" collapsed="false">
      <c r="I295" s="82"/>
    </row>
    <row r="296" s="81" customFormat="true" ht="15" hidden="false" customHeight="false" outlineLevel="0" collapsed="false">
      <c r="I296" s="82"/>
    </row>
    <row r="297" s="81" customFormat="true" ht="15" hidden="false" customHeight="false" outlineLevel="0" collapsed="false">
      <c r="I297" s="82"/>
    </row>
    <row r="298" s="81" customFormat="true" ht="15.75" hidden="false" customHeight="false" outlineLevel="0" collapsed="false">
      <c r="B298" s="8" t="s">
        <v>178</v>
      </c>
      <c r="C298" s="8" t="s">
        <v>179</v>
      </c>
      <c r="I298" s="82"/>
      <c r="J298" s="8" t="s">
        <v>178</v>
      </c>
      <c r="K298" s="8" t="s">
        <v>179</v>
      </c>
      <c r="R298" s="8" t="s">
        <v>178</v>
      </c>
      <c r="S298" s="8" t="s">
        <v>179</v>
      </c>
      <c r="Z298" s="8" t="s">
        <v>178</v>
      </c>
      <c r="AA298" s="8" t="s">
        <v>179</v>
      </c>
      <c r="AH298" s="8" t="s">
        <v>178</v>
      </c>
      <c r="AI298" s="8" t="s">
        <v>179</v>
      </c>
      <c r="AP298" s="8" t="s">
        <v>178</v>
      </c>
      <c r="AQ298" s="8" t="s">
        <v>179</v>
      </c>
      <c r="AX298" s="8" t="s">
        <v>178</v>
      </c>
      <c r="AY298" s="8" t="s">
        <v>179</v>
      </c>
      <c r="BF298" s="8" t="s">
        <v>178</v>
      </c>
      <c r="BG298" s="8" t="s">
        <v>179</v>
      </c>
      <c r="BN298" s="8" t="s">
        <v>178</v>
      </c>
      <c r="BO298" s="8" t="s">
        <v>179</v>
      </c>
      <c r="BV298" s="8" t="s">
        <v>178</v>
      </c>
      <c r="BW298" s="8" t="s">
        <v>179</v>
      </c>
      <c r="CD298" s="8" t="s">
        <v>178</v>
      </c>
      <c r="CE298" s="8" t="s">
        <v>179</v>
      </c>
      <c r="CL298" s="8" t="s">
        <v>178</v>
      </c>
      <c r="CM298" s="8" t="s">
        <v>179</v>
      </c>
      <c r="CT298" s="8" t="s">
        <v>178</v>
      </c>
      <c r="CU298" s="8" t="s">
        <v>179</v>
      </c>
      <c r="DB298" s="8" t="s">
        <v>178</v>
      </c>
      <c r="DC298" s="8" t="s">
        <v>179</v>
      </c>
      <c r="DJ298" s="8" t="s">
        <v>178</v>
      </c>
      <c r="DK298" s="8" t="s">
        <v>179</v>
      </c>
      <c r="DR298" s="8" t="s">
        <v>178</v>
      </c>
      <c r="DS298" s="8" t="s">
        <v>179</v>
      </c>
      <c r="DZ298" s="8" t="s">
        <v>178</v>
      </c>
      <c r="EA298" s="8" t="s">
        <v>179</v>
      </c>
      <c r="EH298" s="8" t="s">
        <v>178</v>
      </c>
      <c r="EI298" s="8" t="s">
        <v>179</v>
      </c>
      <c r="EP298" s="8" t="s">
        <v>178</v>
      </c>
      <c r="EQ298" s="8" t="s">
        <v>179</v>
      </c>
      <c r="EX298" s="8" t="s">
        <v>178</v>
      </c>
      <c r="EY298" s="8" t="s">
        <v>179</v>
      </c>
    </row>
    <row r="299" s="81" customFormat="true" ht="15.75" hidden="false" customHeight="false" outlineLevel="0" collapsed="false">
      <c r="A299" s="84"/>
      <c r="B299" s="85" t="str">
        <f aca="false">B19</f>
        <v>Adjoining Owner 1</v>
      </c>
      <c r="C299" s="85"/>
      <c r="D299" s="86" t="s">
        <v>202</v>
      </c>
      <c r="E299" s="87"/>
      <c r="F299" s="87"/>
      <c r="G299" s="87"/>
      <c r="H299" s="87"/>
      <c r="I299" s="87"/>
      <c r="J299" s="88" t="str">
        <f aca="false">J19</f>
        <v>Adjoining Owner 2</v>
      </c>
      <c r="K299" s="88"/>
      <c r="L299" s="86" t="s">
        <v>202</v>
      </c>
      <c r="M299" s="87"/>
      <c r="N299" s="87"/>
      <c r="O299" s="87"/>
      <c r="P299" s="87"/>
      <c r="Q299" s="87"/>
      <c r="R299" s="89" t="str">
        <f aca="false">R19</f>
        <v>Adjoining Owner 3</v>
      </c>
      <c r="S299" s="89"/>
      <c r="T299" s="86" t="s">
        <v>202</v>
      </c>
      <c r="U299" s="87"/>
      <c r="V299" s="87"/>
      <c r="W299" s="87"/>
      <c r="X299" s="87"/>
      <c r="Y299" s="87"/>
      <c r="Z299" s="89" t="str">
        <f aca="false">Z19</f>
        <v>Adjoining Owner 4</v>
      </c>
      <c r="AA299" s="89"/>
      <c r="AB299" s="86" t="s">
        <v>202</v>
      </c>
      <c r="AC299" s="87"/>
      <c r="AD299" s="87"/>
      <c r="AE299" s="87"/>
      <c r="AF299" s="87"/>
      <c r="AG299" s="87"/>
      <c r="AH299" s="89" t="str">
        <f aca="false">AH19</f>
        <v>Adjoining Owner 5</v>
      </c>
      <c r="AI299" s="89"/>
      <c r="AJ299" s="86" t="s">
        <v>202</v>
      </c>
      <c r="AK299" s="87"/>
      <c r="AL299" s="87"/>
      <c r="AM299" s="87"/>
      <c r="AN299" s="87"/>
      <c r="AO299" s="87"/>
      <c r="AP299" s="89" t="str">
        <f aca="false">AP19</f>
        <v>Adjoining Owner 6</v>
      </c>
      <c r="AQ299" s="89"/>
      <c r="AR299" s="86" t="s">
        <v>202</v>
      </c>
      <c r="AS299" s="87"/>
      <c r="AT299" s="87"/>
      <c r="AU299" s="87"/>
      <c r="AV299" s="87"/>
      <c r="AW299" s="87"/>
      <c r="AX299" s="89" t="str">
        <f aca="false">AX19</f>
        <v>Adjoining Owner 7</v>
      </c>
      <c r="AY299" s="89"/>
      <c r="AZ299" s="86" t="s">
        <v>202</v>
      </c>
      <c r="BA299" s="87"/>
      <c r="BB299" s="87"/>
      <c r="BC299" s="87"/>
      <c r="BD299" s="87"/>
      <c r="BE299" s="87"/>
      <c r="BF299" s="89" t="str">
        <f aca="false">BF19</f>
        <v>Adjoining Owner 8</v>
      </c>
      <c r="BG299" s="89"/>
      <c r="BH299" s="86" t="s">
        <v>202</v>
      </c>
      <c r="BI299" s="87"/>
      <c r="BJ299" s="87"/>
      <c r="BK299" s="87"/>
      <c r="BL299" s="87"/>
      <c r="BM299" s="87"/>
      <c r="BN299" s="89" t="str">
        <f aca="false">BN19</f>
        <v>Adjoining Owner 9</v>
      </c>
      <c r="BO299" s="89"/>
      <c r="BP299" s="86" t="s">
        <v>202</v>
      </c>
      <c r="BQ299" s="87"/>
      <c r="BR299" s="87"/>
      <c r="BS299" s="87"/>
      <c r="BT299" s="87"/>
      <c r="BU299" s="87"/>
      <c r="BV299" s="89" t="str">
        <f aca="false">BV19</f>
        <v>Adjoining Owner 10</v>
      </c>
      <c r="BW299" s="89"/>
      <c r="BX299" s="86" t="s">
        <v>202</v>
      </c>
      <c r="BY299" s="87"/>
      <c r="BZ299" s="87"/>
      <c r="CA299" s="87"/>
      <c r="CB299" s="87"/>
      <c r="CC299" s="87"/>
      <c r="CD299" s="89" t="str">
        <f aca="false">CD19</f>
        <v>Adjoining Owner 11</v>
      </c>
      <c r="CE299" s="89"/>
      <c r="CF299" s="86" t="s">
        <v>202</v>
      </c>
      <c r="CG299" s="87"/>
      <c r="CH299" s="87"/>
      <c r="CI299" s="87"/>
      <c r="CJ299" s="87"/>
      <c r="CK299" s="87"/>
      <c r="CL299" s="89" t="str">
        <f aca="false">CL19</f>
        <v>Adjoining Owner 12</v>
      </c>
      <c r="CM299" s="89"/>
      <c r="CN299" s="86" t="s">
        <v>202</v>
      </c>
      <c r="CO299" s="87"/>
      <c r="CP299" s="87"/>
      <c r="CQ299" s="87"/>
      <c r="CR299" s="87"/>
      <c r="CS299" s="87"/>
      <c r="CT299" s="89" t="str">
        <f aca="false">CT19</f>
        <v>Adjoining Owner 13</v>
      </c>
      <c r="CU299" s="89"/>
      <c r="CV299" s="86" t="s">
        <v>202</v>
      </c>
      <c r="CW299" s="87"/>
      <c r="CX299" s="87"/>
      <c r="CY299" s="87"/>
      <c r="CZ299" s="87"/>
      <c r="DA299" s="87"/>
      <c r="DB299" s="89" t="str">
        <f aca="false">DB19</f>
        <v>Adjoining Owner 14</v>
      </c>
      <c r="DC299" s="89"/>
      <c r="DD299" s="86" t="s">
        <v>202</v>
      </c>
      <c r="DE299" s="87"/>
      <c r="DF299" s="87"/>
      <c r="DG299" s="87"/>
      <c r="DH299" s="87"/>
      <c r="DI299" s="87"/>
      <c r="DJ299" s="89" t="str">
        <f aca="false">DJ19</f>
        <v>Adjoining Owner 15</v>
      </c>
      <c r="DK299" s="89"/>
      <c r="DL299" s="86" t="s">
        <v>202</v>
      </c>
      <c r="DM299" s="87"/>
      <c r="DN299" s="87"/>
      <c r="DO299" s="87"/>
      <c r="DP299" s="87"/>
      <c r="DQ299" s="87"/>
      <c r="DR299" s="89" t="str">
        <f aca="false">DR19</f>
        <v>Adjoining Owner 16</v>
      </c>
      <c r="DS299" s="89"/>
      <c r="DT299" s="86" t="s">
        <v>202</v>
      </c>
      <c r="DU299" s="87"/>
      <c r="DV299" s="87"/>
      <c r="DW299" s="87"/>
      <c r="DX299" s="87"/>
      <c r="DY299" s="87"/>
      <c r="DZ299" s="89" t="str">
        <f aca="false">DZ19</f>
        <v>Adjoining Owner 17</v>
      </c>
      <c r="EA299" s="89"/>
      <c r="EB299" s="86" t="s">
        <v>202</v>
      </c>
      <c r="EC299" s="87"/>
      <c r="ED299" s="87"/>
      <c r="EE299" s="87"/>
      <c r="EF299" s="87"/>
      <c r="EG299" s="87"/>
      <c r="EH299" s="89" t="str">
        <f aca="false">EH19</f>
        <v>Adjoining Owner 18</v>
      </c>
      <c r="EI299" s="89"/>
      <c r="EJ299" s="86" t="s">
        <v>202</v>
      </c>
      <c r="EK299" s="87"/>
      <c r="EL299" s="87"/>
      <c r="EM299" s="87"/>
      <c r="EN299" s="87"/>
      <c r="EO299" s="87"/>
      <c r="EP299" s="89" t="str">
        <f aca="false">EP19</f>
        <v>Adjoining Owner 19</v>
      </c>
      <c r="EQ299" s="89"/>
      <c r="ER299" s="86" t="s">
        <v>202</v>
      </c>
      <c r="ES299" s="87"/>
      <c r="ET299" s="87"/>
      <c r="EU299" s="87"/>
      <c r="EV299" s="87"/>
      <c r="EW299" s="87"/>
      <c r="EX299" s="89" t="str">
        <f aca="false">EX19</f>
        <v>Adjoining Owner 20</v>
      </c>
      <c r="EY299" s="89"/>
      <c r="EZ299" s="86" t="s">
        <v>202</v>
      </c>
      <c r="FA299" s="87"/>
      <c r="FB299" s="87"/>
      <c r="FC299" s="87"/>
      <c r="FD299" s="87"/>
      <c r="FE299" s="87"/>
    </row>
    <row r="300" s="81" customFormat="true" ht="15.75" hidden="false" customHeight="false" outlineLevel="0" collapsed="false">
      <c r="A300" s="84"/>
      <c r="B300" s="90" t="s">
        <v>203</v>
      </c>
      <c r="C300" s="90"/>
      <c r="D300" s="86" t="s">
        <v>204</v>
      </c>
      <c r="E300" s="87"/>
      <c r="F300" s="87"/>
      <c r="G300" s="87"/>
      <c r="H300" s="87"/>
      <c r="I300" s="87"/>
      <c r="J300" s="91" t="s">
        <v>203</v>
      </c>
      <c r="K300" s="91"/>
      <c r="L300" s="86" t="s">
        <v>204</v>
      </c>
      <c r="M300" s="87"/>
      <c r="N300" s="87"/>
      <c r="O300" s="87"/>
      <c r="P300" s="87"/>
      <c r="Q300" s="87"/>
      <c r="R300" s="92" t="s">
        <v>203</v>
      </c>
      <c r="S300" s="92"/>
      <c r="T300" s="86" t="s">
        <v>204</v>
      </c>
      <c r="U300" s="87"/>
      <c r="V300" s="87"/>
      <c r="W300" s="87"/>
      <c r="X300" s="87"/>
      <c r="Y300" s="87"/>
      <c r="Z300" s="92" t="s">
        <v>203</v>
      </c>
      <c r="AA300" s="92"/>
      <c r="AB300" s="86" t="s">
        <v>204</v>
      </c>
      <c r="AC300" s="87"/>
      <c r="AD300" s="87"/>
      <c r="AE300" s="87"/>
      <c r="AF300" s="87"/>
      <c r="AG300" s="87"/>
      <c r="AH300" s="92" t="s">
        <v>203</v>
      </c>
      <c r="AI300" s="92"/>
      <c r="AJ300" s="86" t="s">
        <v>204</v>
      </c>
      <c r="AK300" s="87"/>
      <c r="AL300" s="87"/>
      <c r="AM300" s="87"/>
      <c r="AN300" s="87"/>
      <c r="AO300" s="87"/>
      <c r="AP300" s="92" t="s">
        <v>203</v>
      </c>
      <c r="AQ300" s="92"/>
      <c r="AR300" s="86" t="s">
        <v>204</v>
      </c>
      <c r="AS300" s="87"/>
      <c r="AT300" s="87"/>
      <c r="AU300" s="87"/>
      <c r="AV300" s="87"/>
      <c r="AW300" s="87"/>
      <c r="AX300" s="92" t="s">
        <v>203</v>
      </c>
      <c r="AY300" s="92"/>
      <c r="AZ300" s="86" t="s">
        <v>204</v>
      </c>
      <c r="BA300" s="87"/>
      <c r="BB300" s="87"/>
      <c r="BC300" s="87"/>
      <c r="BD300" s="87"/>
      <c r="BE300" s="87"/>
      <c r="BF300" s="92" t="s">
        <v>203</v>
      </c>
      <c r="BG300" s="92"/>
      <c r="BH300" s="86" t="s">
        <v>204</v>
      </c>
      <c r="BI300" s="87"/>
      <c r="BJ300" s="87"/>
      <c r="BK300" s="87"/>
      <c r="BL300" s="87"/>
      <c r="BM300" s="87"/>
      <c r="BN300" s="92" t="s">
        <v>203</v>
      </c>
      <c r="BO300" s="92"/>
      <c r="BP300" s="86" t="s">
        <v>204</v>
      </c>
      <c r="BQ300" s="87"/>
      <c r="BR300" s="87"/>
      <c r="BS300" s="87"/>
      <c r="BT300" s="87"/>
      <c r="BU300" s="87"/>
      <c r="BV300" s="92" t="s">
        <v>203</v>
      </c>
      <c r="BW300" s="92"/>
      <c r="BX300" s="86" t="s">
        <v>204</v>
      </c>
      <c r="BY300" s="87"/>
      <c r="BZ300" s="87"/>
      <c r="CA300" s="87"/>
      <c r="CB300" s="87"/>
      <c r="CC300" s="87"/>
      <c r="CD300" s="92" t="s">
        <v>203</v>
      </c>
      <c r="CE300" s="92"/>
      <c r="CF300" s="86" t="s">
        <v>204</v>
      </c>
      <c r="CG300" s="87"/>
      <c r="CH300" s="87"/>
      <c r="CI300" s="87"/>
      <c r="CJ300" s="87"/>
      <c r="CK300" s="87"/>
      <c r="CL300" s="92" t="s">
        <v>203</v>
      </c>
      <c r="CM300" s="92"/>
      <c r="CN300" s="86" t="s">
        <v>204</v>
      </c>
      <c r="CO300" s="87"/>
      <c r="CP300" s="87"/>
      <c r="CQ300" s="87"/>
      <c r="CR300" s="87"/>
      <c r="CS300" s="87"/>
      <c r="CT300" s="92" t="s">
        <v>203</v>
      </c>
      <c r="CU300" s="92"/>
      <c r="CV300" s="86" t="s">
        <v>204</v>
      </c>
      <c r="CW300" s="87"/>
      <c r="CX300" s="87"/>
      <c r="CY300" s="87"/>
      <c r="CZ300" s="87"/>
      <c r="DA300" s="87"/>
      <c r="DB300" s="92" t="s">
        <v>203</v>
      </c>
      <c r="DC300" s="92"/>
      <c r="DD300" s="86" t="s">
        <v>204</v>
      </c>
      <c r="DE300" s="87"/>
      <c r="DF300" s="87"/>
      <c r="DG300" s="87"/>
      <c r="DH300" s="87"/>
      <c r="DI300" s="87"/>
      <c r="DJ300" s="92" t="s">
        <v>203</v>
      </c>
      <c r="DK300" s="92"/>
      <c r="DL300" s="86" t="s">
        <v>204</v>
      </c>
      <c r="DM300" s="87"/>
      <c r="DN300" s="87"/>
      <c r="DO300" s="87"/>
      <c r="DP300" s="87"/>
      <c r="DQ300" s="87"/>
      <c r="DR300" s="92" t="s">
        <v>203</v>
      </c>
      <c r="DS300" s="92"/>
      <c r="DT300" s="86" t="s">
        <v>204</v>
      </c>
      <c r="DU300" s="87"/>
      <c r="DV300" s="87"/>
      <c r="DW300" s="87"/>
      <c r="DX300" s="87"/>
      <c r="DY300" s="87"/>
      <c r="DZ300" s="92" t="s">
        <v>203</v>
      </c>
      <c r="EA300" s="92"/>
      <c r="EB300" s="86" t="s">
        <v>204</v>
      </c>
      <c r="EC300" s="87"/>
      <c r="ED300" s="87"/>
      <c r="EE300" s="87"/>
      <c r="EF300" s="87"/>
      <c r="EG300" s="87"/>
      <c r="EH300" s="92" t="s">
        <v>203</v>
      </c>
      <c r="EI300" s="92"/>
      <c r="EJ300" s="86" t="s">
        <v>204</v>
      </c>
      <c r="EK300" s="87"/>
      <c r="EL300" s="87"/>
      <c r="EM300" s="87"/>
      <c r="EN300" s="87"/>
      <c r="EO300" s="87"/>
      <c r="EP300" s="92" t="s">
        <v>203</v>
      </c>
      <c r="EQ300" s="92"/>
      <c r="ER300" s="86" t="s">
        <v>204</v>
      </c>
      <c r="ES300" s="87"/>
      <c r="ET300" s="87"/>
      <c r="EU300" s="87"/>
      <c r="EV300" s="87"/>
      <c r="EW300" s="87"/>
      <c r="EX300" s="92" t="s">
        <v>203</v>
      </c>
      <c r="EY300" s="92"/>
      <c r="EZ300" s="86" t="s">
        <v>204</v>
      </c>
      <c r="FA300" s="87"/>
      <c r="FB300" s="87"/>
      <c r="FC300" s="87"/>
      <c r="FD300" s="87"/>
      <c r="FE300" s="87"/>
    </row>
    <row r="301" s="81" customFormat="true" ht="15.75" hidden="false" customHeight="false" outlineLevel="0" collapsed="false">
      <c r="A301" s="84"/>
      <c r="B301" s="93" t="s">
        <v>205</v>
      </c>
      <c r="C301" s="93"/>
      <c r="D301" s="93"/>
      <c r="E301" s="93"/>
      <c r="F301" s="93"/>
      <c r="G301" s="93"/>
      <c r="H301" s="94" t="s">
        <v>206</v>
      </c>
      <c r="I301" s="94"/>
      <c r="J301" s="93" t="s">
        <v>205</v>
      </c>
      <c r="K301" s="93"/>
      <c r="L301" s="93"/>
      <c r="M301" s="93"/>
      <c r="N301" s="93"/>
      <c r="O301" s="93"/>
      <c r="P301" s="95" t="s">
        <v>206</v>
      </c>
      <c r="Q301" s="95"/>
      <c r="R301" s="93" t="s">
        <v>205</v>
      </c>
      <c r="S301" s="93"/>
      <c r="T301" s="93"/>
      <c r="U301" s="93"/>
      <c r="V301" s="93"/>
      <c r="W301" s="93"/>
      <c r="X301" s="95" t="s">
        <v>206</v>
      </c>
      <c r="Y301" s="95"/>
      <c r="Z301" s="93" t="s">
        <v>205</v>
      </c>
      <c r="AA301" s="93"/>
      <c r="AB301" s="93"/>
      <c r="AC301" s="93"/>
      <c r="AD301" s="93"/>
      <c r="AE301" s="93"/>
      <c r="AF301" s="95" t="s">
        <v>206</v>
      </c>
      <c r="AG301" s="95"/>
      <c r="AH301" s="93" t="s">
        <v>205</v>
      </c>
      <c r="AI301" s="93"/>
      <c r="AJ301" s="93"/>
      <c r="AK301" s="93"/>
      <c r="AL301" s="93"/>
      <c r="AM301" s="93"/>
      <c r="AN301" s="95" t="s">
        <v>206</v>
      </c>
      <c r="AO301" s="95"/>
      <c r="AP301" s="93" t="s">
        <v>205</v>
      </c>
      <c r="AQ301" s="93"/>
      <c r="AR301" s="93"/>
      <c r="AS301" s="93"/>
      <c r="AT301" s="93"/>
      <c r="AU301" s="93"/>
      <c r="AV301" s="95" t="s">
        <v>206</v>
      </c>
      <c r="AW301" s="95"/>
      <c r="AX301" s="93" t="s">
        <v>205</v>
      </c>
      <c r="AY301" s="93"/>
      <c r="AZ301" s="93"/>
      <c r="BA301" s="93"/>
      <c r="BB301" s="93"/>
      <c r="BC301" s="93"/>
      <c r="BD301" s="95" t="s">
        <v>206</v>
      </c>
      <c r="BE301" s="95"/>
      <c r="BF301" s="93" t="s">
        <v>205</v>
      </c>
      <c r="BG301" s="93"/>
      <c r="BH301" s="93"/>
      <c r="BI301" s="93"/>
      <c r="BJ301" s="93"/>
      <c r="BK301" s="93"/>
      <c r="BL301" s="95" t="s">
        <v>206</v>
      </c>
      <c r="BM301" s="95"/>
      <c r="BN301" s="93" t="s">
        <v>205</v>
      </c>
      <c r="BO301" s="93"/>
      <c r="BP301" s="93"/>
      <c r="BQ301" s="93"/>
      <c r="BR301" s="93"/>
      <c r="BS301" s="93"/>
      <c r="BT301" s="95" t="s">
        <v>206</v>
      </c>
      <c r="BU301" s="95"/>
      <c r="BV301" s="93" t="s">
        <v>205</v>
      </c>
      <c r="BW301" s="93"/>
      <c r="BX301" s="93"/>
      <c r="BY301" s="93"/>
      <c r="BZ301" s="93"/>
      <c r="CA301" s="93"/>
      <c r="CB301" s="95" t="s">
        <v>206</v>
      </c>
      <c r="CC301" s="95"/>
      <c r="CD301" s="93" t="s">
        <v>205</v>
      </c>
      <c r="CE301" s="93"/>
      <c r="CF301" s="93"/>
      <c r="CG301" s="93"/>
      <c r="CH301" s="93"/>
      <c r="CI301" s="93"/>
      <c r="CJ301" s="95" t="s">
        <v>206</v>
      </c>
      <c r="CK301" s="95"/>
      <c r="CL301" s="93" t="s">
        <v>205</v>
      </c>
      <c r="CM301" s="93"/>
      <c r="CN301" s="93"/>
      <c r="CO301" s="93"/>
      <c r="CP301" s="93"/>
      <c r="CQ301" s="93"/>
      <c r="CR301" s="95" t="s">
        <v>206</v>
      </c>
      <c r="CS301" s="95"/>
      <c r="CT301" s="93" t="s">
        <v>205</v>
      </c>
      <c r="CU301" s="93"/>
      <c r="CV301" s="93"/>
      <c r="CW301" s="93"/>
      <c r="CX301" s="93"/>
      <c r="CY301" s="93"/>
      <c r="CZ301" s="95" t="s">
        <v>206</v>
      </c>
      <c r="DA301" s="95"/>
      <c r="DB301" s="93" t="s">
        <v>205</v>
      </c>
      <c r="DC301" s="93"/>
      <c r="DD301" s="93"/>
      <c r="DE301" s="93"/>
      <c r="DF301" s="93"/>
      <c r="DG301" s="93"/>
      <c r="DH301" s="95" t="s">
        <v>206</v>
      </c>
      <c r="DI301" s="95"/>
      <c r="DJ301" s="93" t="s">
        <v>205</v>
      </c>
      <c r="DK301" s="93"/>
      <c r="DL301" s="93"/>
      <c r="DM301" s="93"/>
      <c r="DN301" s="93"/>
      <c r="DO301" s="93"/>
      <c r="DP301" s="95" t="s">
        <v>206</v>
      </c>
      <c r="DQ301" s="95"/>
      <c r="DR301" s="93" t="s">
        <v>205</v>
      </c>
      <c r="DS301" s="93"/>
      <c r="DT301" s="93"/>
      <c r="DU301" s="93"/>
      <c r="DV301" s="93"/>
      <c r="DW301" s="93"/>
      <c r="DX301" s="95" t="s">
        <v>206</v>
      </c>
      <c r="DY301" s="95"/>
      <c r="DZ301" s="93" t="s">
        <v>205</v>
      </c>
      <c r="EA301" s="93"/>
      <c r="EB301" s="93"/>
      <c r="EC301" s="93"/>
      <c r="ED301" s="93"/>
      <c r="EE301" s="93"/>
      <c r="EF301" s="95" t="s">
        <v>206</v>
      </c>
      <c r="EG301" s="95"/>
      <c r="EH301" s="93" t="s">
        <v>205</v>
      </c>
      <c r="EI301" s="93"/>
      <c r="EJ301" s="93"/>
      <c r="EK301" s="93"/>
      <c r="EL301" s="93"/>
      <c r="EM301" s="93"/>
      <c r="EN301" s="95" t="s">
        <v>206</v>
      </c>
      <c r="EO301" s="95"/>
      <c r="EP301" s="93" t="s">
        <v>205</v>
      </c>
      <c r="EQ301" s="93"/>
      <c r="ER301" s="93"/>
      <c r="ES301" s="93"/>
      <c r="ET301" s="93"/>
      <c r="EU301" s="93"/>
      <c r="EV301" s="95" t="s">
        <v>206</v>
      </c>
      <c r="EW301" s="95"/>
      <c r="EX301" s="93" t="s">
        <v>205</v>
      </c>
      <c r="EY301" s="93"/>
      <c r="EZ301" s="93"/>
      <c r="FA301" s="93"/>
      <c r="FB301" s="93"/>
      <c r="FC301" s="93"/>
      <c r="FD301" s="95" t="s">
        <v>206</v>
      </c>
      <c r="FE301" s="95"/>
    </row>
    <row r="302" s="81" customFormat="true" ht="15.75" hidden="false" customHeight="false" outlineLevel="0" collapsed="false">
      <c r="A302" s="84"/>
      <c r="B302" s="96" t="s">
        <v>207</v>
      </c>
      <c r="C302" s="96"/>
      <c r="D302" s="97" t="s">
        <v>208</v>
      </c>
      <c r="E302" s="97"/>
      <c r="F302" s="97" t="s">
        <v>209</v>
      </c>
      <c r="G302" s="97"/>
      <c r="H302" s="94"/>
      <c r="I302" s="94"/>
      <c r="J302" s="96" t="s">
        <v>207</v>
      </c>
      <c r="K302" s="96"/>
      <c r="L302" s="97" t="s">
        <v>208</v>
      </c>
      <c r="M302" s="97"/>
      <c r="N302" s="97" t="s">
        <v>209</v>
      </c>
      <c r="O302" s="97"/>
      <c r="P302" s="95"/>
      <c r="Q302" s="95"/>
      <c r="R302" s="96" t="s">
        <v>207</v>
      </c>
      <c r="S302" s="96"/>
      <c r="T302" s="97" t="s">
        <v>208</v>
      </c>
      <c r="U302" s="97"/>
      <c r="V302" s="97" t="s">
        <v>209</v>
      </c>
      <c r="W302" s="97"/>
      <c r="X302" s="95"/>
      <c r="Y302" s="95"/>
      <c r="Z302" s="96" t="s">
        <v>207</v>
      </c>
      <c r="AA302" s="96"/>
      <c r="AB302" s="97" t="s">
        <v>208</v>
      </c>
      <c r="AC302" s="97"/>
      <c r="AD302" s="97" t="s">
        <v>209</v>
      </c>
      <c r="AE302" s="97"/>
      <c r="AF302" s="95"/>
      <c r="AG302" s="95"/>
      <c r="AH302" s="96" t="s">
        <v>207</v>
      </c>
      <c r="AI302" s="96"/>
      <c r="AJ302" s="97" t="s">
        <v>208</v>
      </c>
      <c r="AK302" s="97"/>
      <c r="AL302" s="97" t="s">
        <v>209</v>
      </c>
      <c r="AM302" s="97"/>
      <c r="AN302" s="95"/>
      <c r="AO302" s="95"/>
      <c r="AP302" s="96" t="s">
        <v>207</v>
      </c>
      <c r="AQ302" s="96"/>
      <c r="AR302" s="97" t="s">
        <v>208</v>
      </c>
      <c r="AS302" s="97"/>
      <c r="AT302" s="97" t="s">
        <v>209</v>
      </c>
      <c r="AU302" s="97"/>
      <c r="AV302" s="95"/>
      <c r="AW302" s="95"/>
      <c r="AX302" s="96" t="s">
        <v>207</v>
      </c>
      <c r="AY302" s="96"/>
      <c r="AZ302" s="97" t="s">
        <v>208</v>
      </c>
      <c r="BA302" s="97"/>
      <c r="BB302" s="97" t="s">
        <v>209</v>
      </c>
      <c r="BC302" s="97"/>
      <c r="BD302" s="95"/>
      <c r="BE302" s="95"/>
      <c r="BF302" s="96" t="s">
        <v>207</v>
      </c>
      <c r="BG302" s="96"/>
      <c r="BH302" s="97" t="s">
        <v>208</v>
      </c>
      <c r="BI302" s="97"/>
      <c r="BJ302" s="97" t="s">
        <v>209</v>
      </c>
      <c r="BK302" s="97"/>
      <c r="BL302" s="95"/>
      <c r="BM302" s="95"/>
      <c r="BN302" s="96" t="s">
        <v>207</v>
      </c>
      <c r="BO302" s="96"/>
      <c r="BP302" s="97" t="s">
        <v>208</v>
      </c>
      <c r="BQ302" s="97"/>
      <c r="BR302" s="97" t="s">
        <v>209</v>
      </c>
      <c r="BS302" s="97"/>
      <c r="BT302" s="95"/>
      <c r="BU302" s="95"/>
      <c r="BV302" s="96" t="s">
        <v>207</v>
      </c>
      <c r="BW302" s="96"/>
      <c r="BX302" s="97" t="s">
        <v>208</v>
      </c>
      <c r="BY302" s="97"/>
      <c r="BZ302" s="97" t="s">
        <v>209</v>
      </c>
      <c r="CA302" s="97"/>
      <c r="CB302" s="95"/>
      <c r="CC302" s="95"/>
      <c r="CD302" s="96" t="s">
        <v>207</v>
      </c>
      <c r="CE302" s="96"/>
      <c r="CF302" s="97" t="s">
        <v>208</v>
      </c>
      <c r="CG302" s="97"/>
      <c r="CH302" s="97" t="s">
        <v>209</v>
      </c>
      <c r="CI302" s="97"/>
      <c r="CJ302" s="95"/>
      <c r="CK302" s="95"/>
      <c r="CL302" s="96" t="s">
        <v>207</v>
      </c>
      <c r="CM302" s="96"/>
      <c r="CN302" s="97" t="s">
        <v>208</v>
      </c>
      <c r="CO302" s="97"/>
      <c r="CP302" s="97" t="s">
        <v>209</v>
      </c>
      <c r="CQ302" s="97"/>
      <c r="CR302" s="95"/>
      <c r="CS302" s="95"/>
      <c r="CT302" s="96" t="s">
        <v>207</v>
      </c>
      <c r="CU302" s="96"/>
      <c r="CV302" s="97" t="s">
        <v>208</v>
      </c>
      <c r="CW302" s="97"/>
      <c r="CX302" s="97" t="s">
        <v>209</v>
      </c>
      <c r="CY302" s="97"/>
      <c r="CZ302" s="95"/>
      <c r="DA302" s="95"/>
      <c r="DB302" s="96" t="s">
        <v>207</v>
      </c>
      <c r="DC302" s="96"/>
      <c r="DD302" s="97" t="s">
        <v>208</v>
      </c>
      <c r="DE302" s="97"/>
      <c r="DF302" s="97" t="s">
        <v>209</v>
      </c>
      <c r="DG302" s="97"/>
      <c r="DH302" s="95"/>
      <c r="DI302" s="95"/>
      <c r="DJ302" s="96" t="s">
        <v>207</v>
      </c>
      <c r="DK302" s="96"/>
      <c r="DL302" s="97" t="s">
        <v>208</v>
      </c>
      <c r="DM302" s="97"/>
      <c r="DN302" s="97" t="s">
        <v>209</v>
      </c>
      <c r="DO302" s="97"/>
      <c r="DP302" s="95"/>
      <c r="DQ302" s="95"/>
      <c r="DR302" s="96" t="s">
        <v>207</v>
      </c>
      <c r="DS302" s="96"/>
      <c r="DT302" s="97" t="s">
        <v>208</v>
      </c>
      <c r="DU302" s="97"/>
      <c r="DV302" s="97" t="s">
        <v>209</v>
      </c>
      <c r="DW302" s="97"/>
      <c r="DX302" s="95"/>
      <c r="DY302" s="95"/>
      <c r="DZ302" s="96" t="s">
        <v>207</v>
      </c>
      <c r="EA302" s="96"/>
      <c r="EB302" s="97" t="s">
        <v>208</v>
      </c>
      <c r="EC302" s="97"/>
      <c r="ED302" s="97" t="s">
        <v>209</v>
      </c>
      <c r="EE302" s="97"/>
      <c r="EF302" s="95"/>
      <c r="EG302" s="95"/>
      <c r="EH302" s="96" t="s">
        <v>207</v>
      </c>
      <c r="EI302" s="96"/>
      <c r="EJ302" s="97" t="s">
        <v>208</v>
      </c>
      <c r="EK302" s="97"/>
      <c r="EL302" s="97" t="s">
        <v>209</v>
      </c>
      <c r="EM302" s="97"/>
      <c r="EN302" s="95"/>
      <c r="EO302" s="95"/>
      <c r="EP302" s="96" t="s">
        <v>207</v>
      </c>
      <c r="EQ302" s="96"/>
      <c r="ER302" s="97" t="s">
        <v>208</v>
      </c>
      <c r="ES302" s="97"/>
      <c r="ET302" s="97" t="s">
        <v>209</v>
      </c>
      <c r="EU302" s="97"/>
      <c r="EV302" s="95"/>
      <c r="EW302" s="95"/>
      <c r="EX302" s="96" t="s">
        <v>207</v>
      </c>
      <c r="EY302" s="96"/>
      <c r="EZ302" s="97" t="s">
        <v>208</v>
      </c>
      <c r="FA302" s="97"/>
      <c r="FB302" s="97" t="s">
        <v>209</v>
      </c>
      <c r="FC302" s="97"/>
      <c r="FD302" s="95"/>
      <c r="FE302" s="95"/>
    </row>
    <row r="303" s="81" customFormat="true" ht="15.75" hidden="false" customHeight="false" outlineLevel="0" collapsed="false">
      <c r="A303" s="84"/>
      <c r="B303" s="98"/>
      <c r="C303" s="98"/>
      <c r="D303" s="99"/>
      <c r="E303" s="99"/>
      <c r="F303" s="99"/>
      <c r="G303" s="99"/>
      <c r="H303" s="100"/>
      <c r="I303" s="100"/>
      <c r="J303" s="98"/>
      <c r="K303" s="98"/>
      <c r="L303" s="99"/>
      <c r="M303" s="99"/>
      <c r="N303" s="99"/>
      <c r="O303" s="99"/>
      <c r="P303" s="100"/>
      <c r="Q303" s="100"/>
      <c r="R303" s="98"/>
      <c r="S303" s="98"/>
      <c r="T303" s="99"/>
      <c r="U303" s="99"/>
      <c r="V303" s="99"/>
      <c r="W303" s="99"/>
      <c r="X303" s="100"/>
      <c r="Y303" s="100"/>
      <c r="Z303" s="98"/>
      <c r="AA303" s="98"/>
      <c r="AB303" s="99"/>
      <c r="AC303" s="99"/>
      <c r="AD303" s="99"/>
      <c r="AE303" s="99"/>
      <c r="AF303" s="100"/>
      <c r="AG303" s="100"/>
      <c r="AH303" s="98"/>
      <c r="AI303" s="98"/>
      <c r="AJ303" s="99"/>
      <c r="AK303" s="99"/>
      <c r="AL303" s="99"/>
      <c r="AM303" s="99"/>
      <c r="AN303" s="100"/>
      <c r="AO303" s="100"/>
      <c r="AP303" s="98"/>
      <c r="AQ303" s="98"/>
      <c r="AR303" s="99"/>
      <c r="AS303" s="99"/>
      <c r="AT303" s="99"/>
      <c r="AU303" s="99"/>
      <c r="AV303" s="100"/>
      <c r="AW303" s="100"/>
      <c r="AX303" s="98"/>
      <c r="AY303" s="98"/>
      <c r="AZ303" s="99"/>
      <c r="BA303" s="99"/>
      <c r="BB303" s="99"/>
      <c r="BC303" s="99"/>
      <c r="BD303" s="100"/>
      <c r="BE303" s="100"/>
      <c r="BF303" s="98"/>
      <c r="BG303" s="98"/>
      <c r="BH303" s="99"/>
      <c r="BI303" s="99"/>
      <c r="BJ303" s="99"/>
      <c r="BK303" s="99"/>
      <c r="BL303" s="100"/>
      <c r="BM303" s="100"/>
      <c r="BN303" s="98"/>
      <c r="BO303" s="98"/>
      <c r="BP303" s="99"/>
      <c r="BQ303" s="99"/>
      <c r="BR303" s="99"/>
      <c r="BS303" s="99"/>
      <c r="BT303" s="100"/>
      <c r="BU303" s="100"/>
      <c r="BV303" s="98"/>
      <c r="BW303" s="98"/>
      <c r="BX303" s="99"/>
      <c r="BY303" s="99"/>
      <c r="BZ303" s="99"/>
      <c r="CA303" s="99"/>
      <c r="CB303" s="100"/>
      <c r="CC303" s="100"/>
      <c r="CD303" s="98"/>
      <c r="CE303" s="98"/>
      <c r="CF303" s="99"/>
      <c r="CG303" s="99"/>
      <c r="CH303" s="99"/>
      <c r="CI303" s="99"/>
      <c r="CJ303" s="100"/>
      <c r="CK303" s="100"/>
      <c r="CL303" s="98"/>
      <c r="CM303" s="98"/>
      <c r="CN303" s="99"/>
      <c r="CO303" s="99"/>
      <c r="CP303" s="99"/>
      <c r="CQ303" s="99"/>
      <c r="CR303" s="100"/>
      <c r="CS303" s="100"/>
      <c r="CT303" s="98"/>
      <c r="CU303" s="98"/>
      <c r="CV303" s="99"/>
      <c r="CW303" s="99"/>
      <c r="CX303" s="99"/>
      <c r="CY303" s="99"/>
      <c r="CZ303" s="100"/>
      <c r="DA303" s="100"/>
      <c r="DB303" s="98"/>
      <c r="DC303" s="98"/>
      <c r="DD303" s="99"/>
      <c r="DE303" s="99"/>
      <c r="DF303" s="99"/>
      <c r="DG303" s="99"/>
      <c r="DH303" s="100"/>
      <c r="DI303" s="100"/>
      <c r="DJ303" s="98"/>
      <c r="DK303" s="98"/>
      <c r="DL303" s="99"/>
      <c r="DM303" s="99"/>
      <c r="DN303" s="99"/>
      <c r="DO303" s="99"/>
      <c r="DP303" s="100"/>
      <c r="DQ303" s="100"/>
      <c r="DR303" s="98"/>
      <c r="DS303" s="98"/>
      <c r="DT303" s="99"/>
      <c r="DU303" s="99"/>
      <c r="DV303" s="99"/>
      <c r="DW303" s="99"/>
      <c r="DX303" s="100"/>
      <c r="DY303" s="100"/>
      <c r="DZ303" s="98"/>
      <c r="EA303" s="98"/>
      <c r="EB303" s="99"/>
      <c r="EC303" s="99"/>
      <c r="ED303" s="99"/>
      <c r="EE303" s="99"/>
      <c r="EF303" s="100"/>
      <c r="EG303" s="100"/>
      <c r="EH303" s="98"/>
      <c r="EI303" s="98"/>
      <c r="EJ303" s="99"/>
      <c r="EK303" s="99"/>
      <c r="EL303" s="99"/>
      <c r="EM303" s="99"/>
      <c r="EN303" s="100"/>
      <c r="EO303" s="100"/>
      <c r="EP303" s="98"/>
      <c r="EQ303" s="98"/>
      <c r="ER303" s="99"/>
      <c r="ES303" s="99"/>
      <c r="ET303" s="99"/>
      <c r="EU303" s="99"/>
      <c r="EV303" s="100"/>
      <c r="EW303" s="100"/>
      <c r="EX303" s="101"/>
      <c r="EY303" s="101"/>
      <c r="EZ303" s="102"/>
      <c r="FA303" s="102"/>
      <c r="FB303" s="102"/>
      <c r="FC303" s="102"/>
      <c r="FD303" s="103"/>
      <c r="FE303" s="103"/>
    </row>
    <row r="304" s="81" customFormat="true" ht="15" hidden="false" customHeight="false" outlineLevel="0" collapsed="false">
      <c r="A304" s="84"/>
      <c r="B304" s="101"/>
      <c r="C304" s="101"/>
      <c r="D304" s="102"/>
      <c r="E304" s="102"/>
      <c r="F304" s="102"/>
      <c r="G304" s="102"/>
      <c r="H304" s="103"/>
      <c r="I304" s="103"/>
      <c r="J304" s="101"/>
      <c r="K304" s="101"/>
      <c r="L304" s="102"/>
      <c r="M304" s="102"/>
      <c r="N304" s="102"/>
      <c r="O304" s="102"/>
      <c r="P304" s="103"/>
      <c r="Q304" s="103"/>
      <c r="R304" s="101"/>
      <c r="S304" s="101"/>
      <c r="T304" s="102"/>
      <c r="U304" s="102"/>
      <c r="V304" s="102"/>
      <c r="W304" s="102"/>
      <c r="X304" s="103"/>
      <c r="Y304" s="103"/>
      <c r="Z304" s="101"/>
      <c r="AA304" s="101"/>
      <c r="AB304" s="102"/>
      <c r="AC304" s="102"/>
      <c r="AD304" s="102"/>
      <c r="AE304" s="102"/>
      <c r="AF304" s="103"/>
      <c r="AG304" s="103"/>
      <c r="AH304" s="101"/>
      <c r="AI304" s="101"/>
      <c r="AJ304" s="102"/>
      <c r="AK304" s="102"/>
      <c r="AL304" s="102"/>
      <c r="AM304" s="102"/>
      <c r="AN304" s="103"/>
      <c r="AO304" s="103"/>
      <c r="AP304" s="101"/>
      <c r="AQ304" s="101"/>
      <c r="AR304" s="102"/>
      <c r="AS304" s="102"/>
      <c r="AT304" s="102"/>
      <c r="AU304" s="102"/>
      <c r="AV304" s="103"/>
      <c r="AW304" s="103"/>
      <c r="AX304" s="101"/>
      <c r="AY304" s="101"/>
      <c r="AZ304" s="102"/>
      <c r="BA304" s="102"/>
      <c r="BB304" s="102"/>
      <c r="BC304" s="102"/>
      <c r="BD304" s="103"/>
      <c r="BE304" s="103"/>
      <c r="BF304" s="101"/>
      <c r="BG304" s="101"/>
      <c r="BH304" s="102"/>
      <c r="BI304" s="102"/>
      <c r="BJ304" s="102"/>
      <c r="BK304" s="102"/>
      <c r="BL304" s="103"/>
      <c r="BM304" s="103"/>
      <c r="BN304" s="101"/>
      <c r="BO304" s="101"/>
      <c r="BP304" s="102"/>
      <c r="BQ304" s="102"/>
      <c r="BR304" s="102"/>
      <c r="BS304" s="102"/>
      <c r="BT304" s="103"/>
      <c r="BU304" s="103"/>
      <c r="BV304" s="101"/>
      <c r="BW304" s="101"/>
      <c r="BX304" s="102"/>
      <c r="BY304" s="102"/>
      <c r="BZ304" s="102"/>
      <c r="CA304" s="102"/>
      <c r="CB304" s="103"/>
      <c r="CC304" s="103"/>
      <c r="CD304" s="101"/>
      <c r="CE304" s="101"/>
      <c r="CF304" s="102"/>
      <c r="CG304" s="102"/>
      <c r="CH304" s="102"/>
      <c r="CI304" s="102"/>
      <c r="CJ304" s="103"/>
      <c r="CK304" s="103"/>
      <c r="CL304" s="101"/>
      <c r="CM304" s="101"/>
      <c r="CN304" s="102"/>
      <c r="CO304" s="102"/>
      <c r="CP304" s="102"/>
      <c r="CQ304" s="102"/>
      <c r="CR304" s="103"/>
      <c r="CS304" s="103"/>
      <c r="CT304" s="101"/>
      <c r="CU304" s="101"/>
      <c r="CV304" s="102"/>
      <c r="CW304" s="102"/>
      <c r="CX304" s="102"/>
      <c r="CY304" s="102"/>
      <c r="CZ304" s="103"/>
      <c r="DA304" s="103"/>
      <c r="DB304" s="101"/>
      <c r="DC304" s="101"/>
      <c r="DD304" s="102"/>
      <c r="DE304" s="102"/>
      <c r="DF304" s="102"/>
      <c r="DG304" s="102"/>
      <c r="DH304" s="103"/>
      <c r="DI304" s="103"/>
      <c r="DJ304" s="101"/>
      <c r="DK304" s="101"/>
      <c r="DL304" s="102"/>
      <c r="DM304" s="102"/>
      <c r="DN304" s="102"/>
      <c r="DO304" s="102"/>
      <c r="DP304" s="103"/>
      <c r="DQ304" s="103"/>
      <c r="DR304" s="101"/>
      <c r="DS304" s="101"/>
      <c r="DT304" s="102"/>
      <c r="DU304" s="102"/>
      <c r="DV304" s="102"/>
      <c r="DW304" s="102"/>
      <c r="DX304" s="103"/>
      <c r="DY304" s="103"/>
      <c r="DZ304" s="101"/>
      <c r="EA304" s="101"/>
      <c r="EB304" s="102"/>
      <c r="EC304" s="102"/>
      <c r="ED304" s="102"/>
      <c r="EE304" s="102"/>
      <c r="EF304" s="103"/>
      <c r="EG304" s="103"/>
      <c r="EH304" s="101"/>
      <c r="EI304" s="101"/>
      <c r="EJ304" s="102"/>
      <c r="EK304" s="102"/>
      <c r="EL304" s="102"/>
      <c r="EM304" s="102"/>
      <c r="EN304" s="103"/>
      <c r="EO304" s="103"/>
      <c r="EP304" s="101"/>
      <c r="EQ304" s="101"/>
      <c r="ER304" s="102"/>
      <c r="ES304" s="102"/>
      <c r="ET304" s="102"/>
      <c r="EU304" s="102"/>
      <c r="EV304" s="103"/>
      <c r="EW304" s="103"/>
      <c r="EX304" s="101"/>
      <c r="EY304" s="101"/>
      <c r="EZ304" s="102"/>
      <c r="FA304" s="102"/>
      <c r="FB304" s="102"/>
      <c r="FC304" s="102"/>
      <c r="FD304" s="103"/>
      <c r="FE304" s="103"/>
    </row>
    <row r="305" s="81" customFormat="true" ht="15" hidden="false" customHeight="false" outlineLevel="0" collapsed="false">
      <c r="A305" s="84"/>
      <c r="B305" s="101"/>
      <c r="C305" s="101"/>
      <c r="D305" s="102"/>
      <c r="E305" s="102"/>
      <c r="F305" s="102"/>
      <c r="G305" s="102"/>
      <c r="H305" s="103"/>
      <c r="I305" s="103"/>
      <c r="J305" s="101"/>
      <c r="K305" s="101"/>
      <c r="L305" s="102"/>
      <c r="M305" s="102"/>
      <c r="N305" s="102"/>
      <c r="O305" s="102"/>
      <c r="P305" s="103"/>
      <c r="Q305" s="103"/>
      <c r="R305" s="101"/>
      <c r="S305" s="101"/>
      <c r="T305" s="102"/>
      <c r="U305" s="102"/>
      <c r="V305" s="102"/>
      <c r="W305" s="102"/>
      <c r="X305" s="103"/>
      <c r="Y305" s="103"/>
      <c r="Z305" s="101"/>
      <c r="AA305" s="101"/>
      <c r="AB305" s="102"/>
      <c r="AC305" s="102"/>
      <c r="AD305" s="102"/>
      <c r="AE305" s="102"/>
      <c r="AF305" s="103"/>
      <c r="AG305" s="103"/>
      <c r="AH305" s="101"/>
      <c r="AI305" s="101"/>
      <c r="AJ305" s="102"/>
      <c r="AK305" s="102"/>
      <c r="AL305" s="102"/>
      <c r="AM305" s="102"/>
      <c r="AN305" s="103"/>
      <c r="AO305" s="103"/>
      <c r="AP305" s="101"/>
      <c r="AQ305" s="101"/>
      <c r="AR305" s="102"/>
      <c r="AS305" s="102"/>
      <c r="AT305" s="102"/>
      <c r="AU305" s="102"/>
      <c r="AV305" s="103"/>
      <c r="AW305" s="103"/>
      <c r="AX305" s="101"/>
      <c r="AY305" s="101"/>
      <c r="AZ305" s="102"/>
      <c r="BA305" s="102"/>
      <c r="BB305" s="102"/>
      <c r="BC305" s="102"/>
      <c r="BD305" s="103"/>
      <c r="BE305" s="103"/>
      <c r="BF305" s="101"/>
      <c r="BG305" s="101"/>
      <c r="BH305" s="102"/>
      <c r="BI305" s="102"/>
      <c r="BJ305" s="102"/>
      <c r="BK305" s="102"/>
      <c r="BL305" s="103"/>
      <c r="BM305" s="103"/>
      <c r="BN305" s="101"/>
      <c r="BO305" s="101"/>
      <c r="BP305" s="102"/>
      <c r="BQ305" s="102"/>
      <c r="BR305" s="102"/>
      <c r="BS305" s="102"/>
      <c r="BT305" s="103"/>
      <c r="BU305" s="103"/>
      <c r="BV305" s="101"/>
      <c r="BW305" s="101"/>
      <c r="BX305" s="102"/>
      <c r="BY305" s="102"/>
      <c r="BZ305" s="102"/>
      <c r="CA305" s="102"/>
      <c r="CB305" s="103"/>
      <c r="CC305" s="103"/>
      <c r="CD305" s="101"/>
      <c r="CE305" s="101"/>
      <c r="CF305" s="102"/>
      <c r="CG305" s="102"/>
      <c r="CH305" s="102"/>
      <c r="CI305" s="102"/>
      <c r="CJ305" s="103"/>
      <c r="CK305" s="103"/>
      <c r="CL305" s="101"/>
      <c r="CM305" s="101"/>
      <c r="CN305" s="102"/>
      <c r="CO305" s="102"/>
      <c r="CP305" s="102"/>
      <c r="CQ305" s="102"/>
      <c r="CR305" s="103"/>
      <c r="CS305" s="103"/>
      <c r="CT305" s="101"/>
      <c r="CU305" s="101"/>
      <c r="CV305" s="102"/>
      <c r="CW305" s="102"/>
      <c r="CX305" s="102"/>
      <c r="CY305" s="102"/>
      <c r="CZ305" s="103"/>
      <c r="DA305" s="103"/>
      <c r="DB305" s="101"/>
      <c r="DC305" s="101"/>
      <c r="DD305" s="102"/>
      <c r="DE305" s="102"/>
      <c r="DF305" s="102"/>
      <c r="DG305" s="102"/>
      <c r="DH305" s="103"/>
      <c r="DI305" s="103"/>
      <c r="DJ305" s="101"/>
      <c r="DK305" s="101"/>
      <c r="DL305" s="102"/>
      <c r="DM305" s="102"/>
      <c r="DN305" s="102"/>
      <c r="DO305" s="102"/>
      <c r="DP305" s="103"/>
      <c r="DQ305" s="103"/>
      <c r="DR305" s="101"/>
      <c r="DS305" s="101"/>
      <c r="DT305" s="102"/>
      <c r="DU305" s="102"/>
      <c r="DV305" s="102"/>
      <c r="DW305" s="102"/>
      <c r="DX305" s="103"/>
      <c r="DY305" s="103"/>
      <c r="DZ305" s="101"/>
      <c r="EA305" s="101"/>
      <c r="EB305" s="102"/>
      <c r="EC305" s="102"/>
      <c r="ED305" s="102"/>
      <c r="EE305" s="102"/>
      <c r="EF305" s="103"/>
      <c r="EG305" s="103"/>
      <c r="EH305" s="101"/>
      <c r="EI305" s="101"/>
      <c r="EJ305" s="102"/>
      <c r="EK305" s="102"/>
      <c r="EL305" s="102"/>
      <c r="EM305" s="102"/>
      <c r="EN305" s="103"/>
      <c r="EO305" s="103"/>
      <c r="EP305" s="101"/>
      <c r="EQ305" s="101"/>
      <c r="ER305" s="102"/>
      <c r="ES305" s="102"/>
      <c r="ET305" s="102"/>
      <c r="EU305" s="102"/>
      <c r="EV305" s="103"/>
      <c r="EW305" s="103"/>
      <c r="EX305" s="101"/>
      <c r="EY305" s="101"/>
      <c r="EZ305" s="102"/>
      <c r="FA305" s="102"/>
      <c r="FB305" s="102"/>
      <c r="FC305" s="102"/>
      <c r="FD305" s="103"/>
      <c r="FE305" s="103"/>
    </row>
    <row r="306" s="81" customFormat="true" ht="15" hidden="false" customHeight="false" outlineLevel="0" collapsed="false">
      <c r="A306" s="84"/>
      <c r="B306" s="101"/>
      <c r="C306" s="101"/>
      <c r="D306" s="102"/>
      <c r="E306" s="102"/>
      <c r="F306" s="102"/>
      <c r="G306" s="102"/>
      <c r="H306" s="103"/>
      <c r="I306" s="103"/>
      <c r="J306" s="101"/>
      <c r="K306" s="101"/>
      <c r="L306" s="102"/>
      <c r="M306" s="102"/>
      <c r="N306" s="102"/>
      <c r="O306" s="102"/>
      <c r="P306" s="103"/>
      <c r="Q306" s="103"/>
      <c r="R306" s="101"/>
      <c r="S306" s="101"/>
      <c r="T306" s="102"/>
      <c r="U306" s="102"/>
      <c r="V306" s="102"/>
      <c r="W306" s="102"/>
      <c r="X306" s="103"/>
      <c r="Y306" s="103"/>
      <c r="Z306" s="101"/>
      <c r="AA306" s="101"/>
      <c r="AB306" s="102"/>
      <c r="AC306" s="102"/>
      <c r="AD306" s="102"/>
      <c r="AE306" s="102"/>
      <c r="AF306" s="103"/>
      <c r="AG306" s="103"/>
      <c r="AH306" s="101"/>
      <c r="AI306" s="101"/>
      <c r="AJ306" s="102"/>
      <c r="AK306" s="102"/>
      <c r="AL306" s="102"/>
      <c r="AM306" s="102"/>
      <c r="AN306" s="103"/>
      <c r="AO306" s="103"/>
      <c r="AP306" s="101"/>
      <c r="AQ306" s="101"/>
      <c r="AR306" s="102"/>
      <c r="AS306" s="102"/>
      <c r="AT306" s="102"/>
      <c r="AU306" s="102"/>
      <c r="AV306" s="103"/>
      <c r="AW306" s="103"/>
      <c r="AX306" s="101"/>
      <c r="AY306" s="101"/>
      <c r="AZ306" s="102"/>
      <c r="BA306" s="102"/>
      <c r="BB306" s="102"/>
      <c r="BC306" s="102"/>
      <c r="BD306" s="103"/>
      <c r="BE306" s="103"/>
      <c r="BF306" s="101"/>
      <c r="BG306" s="101"/>
      <c r="BH306" s="102"/>
      <c r="BI306" s="102"/>
      <c r="BJ306" s="102"/>
      <c r="BK306" s="102"/>
      <c r="BL306" s="103"/>
      <c r="BM306" s="103"/>
      <c r="BN306" s="101"/>
      <c r="BO306" s="101"/>
      <c r="BP306" s="102"/>
      <c r="BQ306" s="102"/>
      <c r="BR306" s="102"/>
      <c r="BS306" s="102"/>
      <c r="BT306" s="103"/>
      <c r="BU306" s="103"/>
      <c r="BV306" s="101"/>
      <c r="BW306" s="101"/>
      <c r="BX306" s="102"/>
      <c r="BY306" s="102"/>
      <c r="BZ306" s="102"/>
      <c r="CA306" s="102"/>
      <c r="CB306" s="103"/>
      <c r="CC306" s="103"/>
      <c r="CD306" s="101"/>
      <c r="CE306" s="101"/>
      <c r="CF306" s="102"/>
      <c r="CG306" s="102"/>
      <c r="CH306" s="102"/>
      <c r="CI306" s="102"/>
      <c r="CJ306" s="103"/>
      <c r="CK306" s="103"/>
      <c r="CL306" s="101"/>
      <c r="CM306" s="101"/>
      <c r="CN306" s="102"/>
      <c r="CO306" s="102"/>
      <c r="CP306" s="102"/>
      <c r="CQ306" s="102"/>
      <c r="CR306" s="103"/>
      <c r="CS306" s="103"/>
      <c r="CT306" s="101"/>
      <c r="CU306" s="101"/>
      <c r="CV306" s="102"/>
      <c r="CW306" s="102"/>
      <c r="CX306" s="102"/>
      <c r="CY306" s="102"/>
      <c r="CZ306" s="103"/>
      <c r="DA306" s="103"/>
      <c r="DB306" s="101"/>
      <c r="DC306" s="101"/>
      <c r="DD306" s="102"/>
      <c r="DE306" s="102"/>
      <c r="DF306" s="102"/>
      <c r="DG306" s="102"/>
      <c r="DH306" s="103"/>
      <c r="DI306" s="103"/>
      <c r="DJ306" s="101"/>
      <c r="DK306" s="101"/>
      <c r="DL306" s="102"/>
      <c r="DM306" s="102"/>
      <c r="DN306" s="102"/>
      <c r="DO306" s="102"/>
      <c r="DP306" s="103"/>
      <c r="DQ306" s="103"/>
      <c r="DR306" s="101"/>
      <c r="DS306" s="101"/>
      <c r="DT306" s="102"/>
      <c r="DU306" s="102"/>
      <c r="DV306" s="102"/>
      <c r="DW306" s="102"/>
      <c r="DX306" s="103"/>
      <c r="DY306" s="103"/>
      <c r="DZ306" s="101"/>
      <c r="EA306" s="101"/>
      <c r="EB306" s="102"/>
      <c r="EC306" s="102"/>
      <c r="ED306" s="102"/>
      <c r="EE306" s="102"/>
      <c r="EF306" s="103"/>
      <c r="EG306" s="103"/>
      <c r="EH306" s="101"/>
      <c r="EI306" s="101"/>
      <c r="EJ306" s="102"/>
      <c r="EK306" s="102"/>
      <c r="EL306" s="102"/>
      <c r="EM306" s="102"/>
      <c r="EN306" s="103"/>
      <c r="EO306" s="103"/>
      <c r="EP306" s="101"/>
      <c r="EQ306" s="101"/>
      <c r="ER306" s="102"/>
      <c r="ES306" s="102"/>
      <c r="ET306" s="102"/>
      <c r="EU306" s="102"/>
      <c r="EV306" s="103"/>
      <c r="EW306" s="103"/>
      <c r="EX306" s="101"/>
      <c r="EY306" s="101"/>
      <c r="EZ306" s="102"/>
      <c r="FA306" s="102"/>
      <c r="FB306" s="102"/>
      <c r="FC306" s="102"/>
      <c r="FD306" s="103"/>
      <c r="FE306" s="103"/>
    </row>
    <row r="307" s="81" customFormat="true" ht="15" hidden="false" customHeight="false" outlineLevel="0" collapsed="false">
      <c r="A307" s="84"/>
      <c r="B307" s="101"/>
      <c r="C307" s="101"/>
      <c r="D307" s="102"/>
      <c r="E307" s="102"/>
      <c r="F307" s="102"/>
      <c r="G307" s="102"/>
      <c r="H307" s="103"/>
      <c r="I307" s="103"/>
      <c r="J307" s="101"/>
      <c r="K307" s="101"/>
      <c r="L307" s="102"/>
      <c r="M307" s="102"/>
      <c r="N307" s="102"/>
      <c r="O307" s="102"/>
      <c r="P307" s="103"/>
      <c r="Q307" s="103"/>
      <c r="R307" s="101"/>
      <c r="S307" s="101"/>
      <c r="T307" s="102"/>
      <c r="U307" s="102"/>
      <c r="V307" s="102"/>
      <c r="W307" s="102"/>
      <c r="X307" s="103"/>
      <c r="Y307" s="103"/>
      <c r="Z307" s="101"/>
      <c r="AA307" s="101"/>
      <c r="AB307" s="102"/>
      <c r="AC307" s="102"/>
      <c r="AD307" s="102"/>
      <c r="AE307" s="102"/>
      <c r="AF307" s="103"/>
      <c r="AG307" s="103"/>
      <c r="AH307" s="101"/>
      <c r="AI307" s="101"/>
      <c r="AJ307" s="102"/>
      <c r="AK307" s="102"/>
      <c r="AL307" s="102"/>
      <c r="AM307" s="102"/>
      <c r="AN307" s="103"/>
      <c r="AO307" s="103"/>
      <c r="AP307" s="101"/>
      <c r="AQ307" s="101"/>
      <c r="AR307" s="102"/>
      <c r="AS307" s="102"/>
      <c r="AT307" s="102"/>
      <c r="AU307" s="102"/>
      <c r="AV307" s="103"/>
      <c r="AW307" s="103"/>
      <c r="AX307" s="101"/>
      <c r="AY307" s="101"/>
      <c r="AZ307" s="102"/>
      <c r="BA307" s="102"/>
      <c r="BB307" s="102"/>
      <c r="BC307" s="102"/>
      <c r="BD307" s="103"/>
      <c r="BE307" s="103"/>
      <c r="BF307" s="101"/>
      <c r="BG307" s="101"/>
      <c r="BH307" s="102"/>
      <c r="BI307" s="102"/>
      <c r="BJ307" s="102"/>
      <c r="BK307" s="102"/>
      <c r="BL307" s="103"/>
      <c r="BM307" s="103"/>
      <c r="BN307" s="101"/>
      <c r="BO307" s="101"/>
      <c r="BP307" s="102"/>
      <c r="BQ307" s="102"/>
      <c r="BR307" s="102"/>
      <c r="BS307" s="102"/>
      <c r="BT307" s="103"/>
      <c r="BU307" s="103"/>
      <c r="BV307" s="101"/>
      <c r="BW307" s="101"/>
      <c r="BX307" s="102"/>
      <c r="BY307" s="102"/>
      <c r="BZ307" s="102"/>
      <c r="CA307" s="102"/>
      <c r="CB307" s="103"/>
      <c r="CC307" s="103"/>
      <c r="CD307" s="101"/>
      <c r="CE307" s="101"/>
      <c r="CF307" s="102"/>
      <c r="CG307" s="102"/>
      <c r="CH307" s="102"/>
      <c r="CI307" s="102"/>
      <c r="CJ307" s="103"/>
      <c r="CK307" s="103"/>
      <c r="CL307" s="101"/>
      <c r="CM307" s="101"/>
      <c r="CN307" s="102"/>
      <c r="CO307" s="102"/>
      <c r="CP307" s="102"/>
      <c r="CQ307" s="102"/>
      <c r="CR307" s="103"/>
      <c r="CS307" s="103"/>
      <c r="CT307" s="101"/>
      <c r="CU307" s="101"/>
      <c r="CV307" s="102"/>
      <c r="CW307" s="102"/>
      <c r="CX307" s="102"/>
      <c r="CY307" s="102"/>
      <c r="CZ307" s="103"/>
      <c r="DA307" s="103"/>
      <c r="DB307" s="101"/>
      <c r="DC307" s="101"/>
      <c r="DD307" s="102"/>
      <c r="DE307" s="102"/>
      <c r="DF307" s="102"/>
      <c r="DG307" s="102"/>
      <c r="DH307" s="103"/>
      <c r="DI307" s="103"/>
      <c r="DJ307" s="101"/>
      <c r="DK307" s="101"/>
      <c r="DL307" s="102"/>
      <c r="DM307" s="102"/>
      <c r="DN307" s="102"/>
      <c r="DO307" s="102"/>
      <c r="DP307" s="103"/>
      <c r="DQ307" s="103"/>
      <c r="DR307" s="101"/>
      <c r="DS307" s="101"/>
      <c r="DT307" s="102"/>
      <c r="DU307" s="102"/>
      <c r="DV307" s="102"/>
      <c r="DW307" s="102"/>
      <c r="DX307" s="103"/>
      <c r="DY307" s="103"/>
      <c r="DZ307" s="101"/>
      <c r="EA307" s="101"/>
      <c r="EB307" s="102"/>
      <c r="EC307" s="102"/>
      <c r="ED307" s="102"/>
      <c r="EE307" s="102"/>
      <c r="EF307" s="103"/>
      <c r="EG307" s="103"/>
      <c r="EH307" s="101"/>
      <c r="EI307" s="101"/>
      <c r="EJ307" s="102"/>
      <c r="EK307" s="102"/>
      <c r="EL307" s="102"/>
      <c r="EM307" s="102"/>
      <c r="EN307" s="103"/>
      <c r="EO307" s="103"/>
      <c r="EP307" s="101"/>
      <c r="EQ307" s="101"/>
      <c r="ER307" s="102"/>
      <c r="ES307" s="102"/>
      <c r="ET307" s="102"/>
      <c r="EU307" s="102"/>
      <c r="EV307" s="103"/>
      <c r="EW307" s="103"/>
      <c r="EX307" s="101"/>
      <c r="EY307" s="101"/>
      <c r="EZ307" s="102"/>
      <c r="FA307" s="102"/>
      <c r="FB307" s="102"/>
      <c r="FC307" s="102"/>
      <c r="FD307" s="103"/>
      <c r="FE307" s="103"/>
    </row>
    <row r="308" s="81" customFormat="true" ht="15" hidden="false" customHeight="false" outlineLevel="0" collapsed="false">
      <c r="A308" s="84"/>
      <c r="B308" s="101"/>
      <c r="C308" s="101"/>
      <c r="D308" s="102"/>
      <c r="E308" s="102"/>
      <c r="F308" s="102"/>
      <c r="G308" s="102"/>
      <c r="H308" s="103"/>
      <c r="I308" s="103"/>
      <c r="J308" s="101"/>
      <c r="K308" s="101"/>
      <c r="L308" s="102"/>
      <c r="M308" s="102"/>
      <c r="N308" s="102"/>
      <c r="O308" s="102"/>
      <c r="P308" s="103"/>
      <c r="Q308" s="103"/>
      <c r="R308" s="101"/>
      <c r="S308" s="101"/>
      <c r="T308" s="102"/>
      <c r="U308" s="102"/>
      <c r="V308" s="102"/>
      <c r="W308" s="102"/>
      <c r="X308" s="103"/>
      <c r="Y308" s="103"/>
      <c r="Z308" s="101"/>
      <c r="AA308" s="101"/>
      <c r="AB308" s="102"/>
      <c r="AC308" s="102"/>
      <c r="AD308" s="102"/>
      <c r="AE308" s="102"/>
      <c r="AF308" s="103"/>
      <c r="AG308" s="103"/>
      <c r="AH308" s="101"/>
      <c r="AI308" s="101"/>
      <c r="AJ308" s="102"/>
      <c r="AK308" s="102"/>
      <c r="AL308" s="102"/>
      <c r="AM308" s="102"/>
      <c r="AN308" s="103"/>
      <c r="AO308" s="103"/>
      <c r="AP308" s="101"/>
      <c r="AQ308" s="101"/>
      <c r="AR308" s="102"/>
      <c r="AS308" s="102"/>
      <c r="AT308" s="102"/>
      <c r="AU308" s="102"/>
      <c r="AV308" s="103"/>
      <c r="AW308" s="103"/>
      <c r="AX308" s="101"/>
      <c r="AY308" s="101"/>
      <c r="AZ308" s="102"/>
      <c r="BA308" s="102"/>
      <c r="BB308" s="102"/>
      <c r="BC308" s="102"/>
      <c r="BD308" s="103"/>
      <c r="BE308" s="103"/>
      <c r="BF308" s="101"/>
      <c r="BG308" s="101"/>
      <c r="BH308" s="102"/>
      <c r="BI308" s="102"/>
      <c r="BJ308" s="102"/>
      <c r="BK308" s="102"/>
      <c r="BL308" s="103"/>
      <c r="BM308" s="103"/>
      <c r="BN308" s="101"/>
      <c r="BO308" s="101"/>
      <c r="BP308" s="102"/>
      <c r="BQ308" s="102"/>
      <c r="BR308" s="102"/>
      <c r="BS308" s="102"/>
      <c r="BT308" s="103"/>
      <c r="BU308" s="103"/>
      <c r="BV308" s="101"/>
      <c r="BW308" s="101"/>
      <c r="BX308" s="102"/>
      <c r="BY308" s="102"/>
      <c r="BZ308" s="102"/>
      <c r="CA308" s="102"/>
      <c r="CB308" s="103"/>
      <c r="CC308" s="103"/>
      <c r="CD308" s="101"/>
      <c r="CE308" s="101"/>
      <c r="CF308" s="102"/>
      <c r="CG308" s="102"/>
      <c r="CH308" s="102"/>
      <c r="CI308" s="102"/>
      <c r="CJ308" s="103"/>
      <c r="CK308" s="103"/>
      <c r="CL308" s="101"/>
      <c r="CM308" s="101"/>
      <c r="CN308" s="102"/>
      <c r="CO308" s="102"/>
      <c r="CP308" s="102"/>
      <c r="CQ308" s="102"/>
      <c r="CR308" s="103"/>
      <c r="CS308" s="103"/>
      <c r="CT308" s="101"/>
      <c r="CU308" s="101"/>
      <c r="CV308" s="102"/>
      <c r="CW308" s="102"/>
      <c r="CX308" s="102"/>
      <c r="CY308" s="102"/>
      <c r="CZ308" s="103"/>
      <c r="DA308" s="103"/>
      <c r="DB308" s="101"/>
      <c r="DC308" s="101"/>
      <c r="DD308" s="102"/>
      <c r="DE308" s="102"/>
      <c r="DF308" s="102"/>
      <c r="DG308" s="102"/>
      <c r="DH308" s="103"/>
      <c r="DI308" s="103"/>
      <c r="DJ308" s="101"/>
      <c r="DK308" s="101"/>
      <c r="DL308" s="102"/>
      <c r="DM308" s="102"/>
      <c r="DN308" s="102"/>
      <c r="DO308" s="102"/>
      <c r="DP308" s="103"/>
      <c r="DQ308" s="103"/>
      <c r="DR308" s="101"/>
      <c r="DS308" s="101"/>
      <c r="DT308" s="102"/>
      <c r="DU308" s="102"/>
      <c r="DV308" s="102"/>
      <c r="DW308" s="102"/>
      <c r="DX308" s="103"/>
      <c r="DY308" s="103"/>
      <c r="DZ308" s="101"/>
      <c r="EA308" s="101"/>
      <c r="EB308" s="102"/>
      <c r="EC308" s="102"/>
      <c r="ED308" s="102"/>
      <c r="EE308" s="102"/>
      <c r="EF308" s="103"/>
      <c r="EG308" s="103"/>
      <c r="EH308" s="101"/>
      <c r="EI308" s="101"/>
      <c r="EJ308" s="102"/>
      <c r="EK308" s="102"/>
      <c r="EL308" s="102"/>
      <c r="EM308" s="102"/>
      <c r="EN308" s="103"/>
      <c r="EO308" s="103"/>
      <c r="EP308" s="101"/>
      <c r="EQ308" s="101"/>
      <c r="ER308" s="102"/>
      <c r="ES308" s="102"/>
      <c r="ET308" s="102"/>
      <c r="EU308" s="102"/>
      <c r="EV308" s="103"/>
      <c r="EW308" s="103"/>
      <c r="EX308" s="101"/>
      <c r="EY308" s="101"/>
      <c r="EZ308" s="102"/>
      <c r="FA308" s="102"/>
      <c r="FB308" s="102"/>
      <c r="FC308" s="102"/>
      <c r="FD308" s="103"/>
      <c r="FE308" s="103"/>
    </row>
    <row r="309" s="81" customFormat="true" ht="15" hidden="false" customHeight="false" outlineLevel="0" collapsed="false">
      <c r="A309" s="84"/>
      <c r="B309" s="101"/>
      <c r="C309" s="101"/>
      <c r="D309" s="102"/>
      <c r="E309" s="102"/>
      <c r="F309" s="102"/>
      <c r="G309" s="102"/>
      <c r="H309" s="103"/>
      <c r="I309" s="103"/>
      <c r="J309" s="101"/>
      <c r="K309" s="101"/>
      <c r="L309" s="102"/>
      <c r="M309" s="102"/>
      <c r="N309" s="102"/>
      <c r="O309" s="102"/>
      <c r="P309" s="103"/>
      <c r="Q309" s="103"/>
      <c r="R309" s="101"/>
      <c r="S309" s="101"/>
      <c r="T309" s="102"/>
      <c r="U309" s="102"/>
      <c r="V309" s="102"/>
      <c r="W309" s="102"/>
      <c r="X309" s="103"/>
      <c r="Y309" s="103"/>
      <c r="Z309" s="101"/>
      <c r="AA309" s="101"/>
      <c r="AB309" s="102"/>
      <c r="AC309" s="102"/>
      <c r="AD309" s="102"/>
      <c r="AE309" s="102"/>
      <c r="AF309" s="103"/>
      <c r="AG309" s="103"/>
      <c r="AH309" s="101"/>
      <c r="AI309" s="101"/>
      <c r="AJ309" s="102"/>
      <c r="AK309" s="102"/>
      <c r="AL309" s="102"/>
      <c r="AM309" s="102"/>
      <c r="AN309" s="103"/>
      <c r="AO309" s="103"/>
      <c r="AP309" s="101"/>
      <c r="AQ309" s="101"/>
      <c r="AR309" s="102"/>
      <c r="AS309" s="102"/>
      <c r="AT309" s="102"/>
      <c r="AU309" s="102"/>
      <c r="AV309" s="103"/>
      <c r="AW309" s="103"/>
      <c r="AX309" s="101"/>
      <c r="AY309" s="101"/>
      <c r="AZ309" s="102"/>
      <c r="BA309" s="102"/>
      <c r="BB309" s="102"/>
      <c r="BC309" s="102"/>
      <c r="BD309" s="103"/>
      <c r="BE309" s="103"/>
      <c r="BF309" s="101"/>
      <c r="BG309" s="101"/>
      <c r="BH309" s="102"/>
      <c r="BI309" s="102"/>
      <c r="BJ309" s="102"/>
      <c r="BK309" s="102"/>
      <c r="BL309" s="103"/>
      <c r="BM309" s="103"/>
      <c r="BN309" s="101"/>
      <c r="BO309" s="101"/>
      <c r="BP309" s="102"/>
      <c r="BQ309" s="102"/>
      <c r="BR309" s="102"/>
      <c r="BS309" s="102"/>
      <c r="BT309" s="103"/>
      <c r="BU309" s="103"/>
      <c r="BV309" s="101"/>
      <c r="BW309" s="101"/>
      <c r="BX309" s="102"/>
      <c r="BY309" s="102"/>
      <c r="BZ309" s="102"/>
      <c r="CA309" s="102"/>
      <c r="CB309" s="103"/>
      <c r="CC309" s="103"/>
      <c r="CD309" s="101"/>
      <c r="CE309" s="101"/>
      <c r="CF309" s="102"/>
      <c r="CG309" s="102"/>
      <c r="CH309" s="102"/>
      <c r="CI309" s="102"/>
      <c r="CJ309" s="103"/>
      <c r="CK309" s="103"/>
      <c r="CL309" s="101"/>
      <c r="CM309" s="101"/>
      <c r="CN309" s="102"/>
      <c r="CO309" s="102"/>
      <c r="CP309" s="102"/>
      <c r="CQ309" s="102"/>
      <c r="CR309" s="103"/>
      <c r="CS309" s="103"/>
      <c r="CT309" s="101"/>
      <c r="CU309" s="101"/>
      <c r="CV309" s="102"/>
      <c r="CW309" s="102"/>
      <c r="CX309" s="102"/>
      <c r="CY309" s="102"/>
      <c r="CZ309" s="103"/>
      <c r="DA309" s="103"/>
      <c r="DB309" s="101"/>
      <c r="DC309" s="101"/>
      <c r="DD309" s="102"/>
      <c r="DE309" s="102"/>
      <c r="DF309" s="102"/>
      <c r="DG309" s="102"/>
      <c r="DH309" s="103"/>
      <c r="DI309" s="103"/>
      <c r="DJ309" s="101"/>
      <c r="DK309" s="101"/>
      <c r="DL309" s="102"/>
      <c r="DM309" s="102"/>
      <c r="DN309" s="102"/>
      <c r="DO309" s="102"/>
      <c r="DP309" s="103"/>
      <c r="DQ309" s="103"/>
      <c r="DR309" s="101"/>
      <c r="DS309" s="101"/>
      <c r="DT309" s="102"/>
      <c r="DU309" s="102"/>
      <c r="DV309" s="102"/>
      <c r="DW309" s="102"/>
      <c r="DX309" s="103"/>
      <c r="DY309" s="103"/>
      <c r="DZ309" s="101"/>
      <c r="EA309" s="101"/>
      <c r="EB309" s="102"/>
      <c r="EC309" s="102"/>
      <c r="ED309" s="102"/>
      <c r="EE309" s="102"/>
      <c r="EF309" s="103"/>
      <c r="EG309" s="103"/>
      <c r="EH309" s="101"/>
      <c r="EI309" s="101"/>
      <c r="EJ309" s="102"/>
      <c r="EK309" s="102"/>
      <c r="EL309" s="102"/>
      <c r="EM309" s="102"/>
      <c r="EN309" s="103"/>
      <c r="EO309" s="103"/>
      <c r="EP309" s="101"/>
      <c r="EQ309" s="101"/>
      <c r="ER309" s="102"/>
      <c r="ES309" s="102"/>
      <c r="ET309" s="102"/>
      <c r="EU309" s="102"/>
      <c r="EV309" s="103"/>
      <c r="EW309" s="103"/>
      <c r="EX309" s="101"/>
      <c r="EY309" s="101"/>
      <c r="EZ309" s="102"/>
      <c r="FA309" s="102"/>
      <c r="FB309" s="102"/>
      <c r="FC309" s="102"/>
      <c r="FD309" s="103"/>
      <c r="FE309" s="103"/>
    </row>
    <row r="310" s="81" customFormat="true" ht="15" hidden="false" customHeight="false" outlineLevel="0" collapsed="false">
      <c r="A310" s="84"/>
      <c r="B310" s="101"/>
      <c r="C310" s="101"/>
      <c r="D310" s="102"/>
      <c r="E310" s="102"/>
      <c r="F310" s="102"/>
      <c r="G310" s="102"/>
      <c r="H310" s="103"/>
      <c r="I310" s="103"/>
      <c r="J310" s="101"/>
      <c r="K310" s="101"/>
      <c r="L310" s="102"/>
      <c r="M310" s="102"/>
      <c r="N310" s="102"/>
      <c r="O310" s="102"/>
      <c r="P310" s="103"/>
      <c r="Q310" s="103"/>
      <c r="R310" s="101"/>
      <c r="S310" s="101"/>
      <c r="T310" s="102"/>
      <c r="U310" s="102"/>
      <c r="V310" s="102"/>
      <c r="W310" s="102"/>
      <c r="X310" s="103"/>
      <c r="Y310" s="103"/>
      <c r="Z310" s="101"/>
      <c r="AA310" s="101"/>
      <c r="AB310" s="102"/>
      <c r="AC310" s="102"/>
      <c r="AD310" s="102"/>
      <c r="AE310" s="102"/>
      <c r="AF310" s="103"/>
      <c r="AG310" s="103"/>
      <c r="AH310" s="101"/>
      <c r="AI310" s="101"/>
      <c r="AJ310" s="102"/>
      <c r="AK310" s="102"/>
      <c r="AL310" s="102"/>
      <c r="AM310" s="102"/>
      <c r="AN310" s="103"/>
      <c r="AO310" s="103"/>
      <c r="AP310" s="101"/>
      <c r="AQ310" s="101"/>
      <c r="AR310" s="102"/>
      <c r="AS310" s="102"/>
      <c r="AT310" s="102"/>
      <c r="AU310" s="102"/>
      <c r="AV310" s="103"/>
      <c r="AW310" s="103"/>
      <c r="AX310" s="101"/>
      <c r="AY310" s="101"/>
      <c r="AZ310" s="102"/>
      <c r="BA310" s="102"/>
      <c r="BB310" s="102"/>
      <c r="BC310" s="102"/>
      <c r="BD310" s="103"/>
      <c r="BE310" s="103"/>
      <c r="BF310" s="101"/>
      <c r="BG310" s="101"/>
      <c r="BH310" s="102"/>
      <c r="BI310" s="102"/>
      <c r="BJ310" s="102"/>
      <c r="BK310" s="102"/>
      <c r="BL310" s="103"/>
      <c r="BM310" s="103"/>
      <c r="BN310" s="101"/>
      <c r="BO310" s="101"/>
      <c r="BP310" s="102"/>
      <c r="BQ310" s="102"/>
      <c r="BR310" s="102"/>
      <c r="BS310" s="102"/>
      <c r="BT310" s="103"/>
      <c r="BU310" s="103"/>
      <c r="BV310" s="101"/>
      <c r="BW310" s="101"/>
      <c r="BX310" s="102"/>
      <c r="BY310" s="102"/>
      <c r="BZ310" s="102"/>
      <c r="CA310" s="102"/>
      <c r="CB310" s="103"/>
      <c r="CC310" s="103"/>
      <c r="CD310" s="101"/>
      <c r="CE310" s="101"/>
      <c r="CF310" s="102"/>
      <c r="CG310" s="102"/>
      <c r="CH310" s="102"/>
      <c r="CI310" s="102"/>
      <c r="CJ310" s="103"/>
      <c r="CK310" s="103"/>
      <c r="CL310" s="101"/>
      <c r="CM310" s="101"/>
      <c r="CN310" s="102"/>
      <c r="CO310" s="102"/>
      <c r="CP310" s="102"/>
      <c r="CQ310" s="102"/>
      <c r="CR310" s="103"/>
      <c r="CS310" s="103"/>
      <c r="CT310" s="101"/>
      <c r="CU310" s="101"/>
      <c r="CV310" s="102"/>
      <c r="CW310" s="102"/>
      <c r="CX310" s="102"/>
      <c r="CY310" s="102"/>
      <c r="CZ310" s="103"/>
      <c r="DA310" s="103"/>
      <c r="DB310" s="101"/>
      <c r="DC310" s="101"/>
      <c r="DD310" s="102"/>
      <c r="DE310" s="102"/>
      <c r="DF310" s="102"/>
      <c r="DG310" s="102"/>
      <c r="DH310" s="103"/>
      <c r="DI310" s="103"/>
      <c r="DJ310" s="101"/>
      <c r="DK310" s="101"/>
      <c r="DL310" s="102"/>
      <c r="DM310" s="102"/>
      <c r="DN310" s="102"/>
      <c r="DO310" s="102"/>
      <c r="DP310" s="103"/>
      <c r="DQ310" s="103"/>
      <c r="DR310" s="101"/>
      <c r="DS310" s="101"/>
      <c r="DT310" s="102"/>
      <c r="DU310" s="102"/>
      <c r="DV310" s="102"/>
      <c r="DW310" s="102"/>
      <c r="DX310" s="103"/>
      <c r="DY310" s="103"/>
      <c r="DZ310" s="101"/>
      <c r="EA310" s="101"/>
      <c r="EB310" s="102"/>
      <c r="EC310" s="102"/>
      <c r="ED310" s="102"/>
      <c r="EE310" s="102"/>
      <c r="EF310" s="103"/>
      <c r="EG310" s="103"/>
      <c r="EH310" s="101"/>
      <c r="EI310" s="101"/>
      <c r="EJ310" s="102"/>
      <c r="EK310" s="102"/>
      <c r="EL310" s="102"/>
      <c r="EM310" s="102"/>
      <c r="EN310" s="103"/>
      <c r="EO310" s="103"/>
      <c r="EP310" s="101"/>
      <c r="EQ310" s="101"/>
      <c r="ER310" s="102"/>
      <c r="ES310" s="102"/>
      <c r="ET310" s="102"/>
      <c r="EU310" s="102"/>
      <c r="EV310" s="103"/>
      <c r="EW310" s="103"/>
      <c r="EX310" s="101"/>
      <c r="EY310" s="101"/>
      <c r="EZ310" s="102"/>
      <c r="FA310" s="102"/>
      <c r="FB310" s="102"/>
      <c r="FC310" s="102"/>
      <c r="FD310" s="103"/>
      <c r="FE310" s="103"/>
    </row>
    <row r="311" s="81" customFormat="true" ht="15" hidden="false" customHeight="false" outlineLevel="0" collapsed="false">
      <c r="A311" s="84"/>
      <c r="B311" s="101"/>
      <c r="C311" s="101"/>
      <c r="D311" s="102"/>
      <c r="E311" s="102"/>
      <c r="F311" s="102"/>
      <c r="G311" s="102"/>
      <c r="H311" s="103"/>
      <c r="I311" s="103"/>
      <c r="J311" s="101"/>
      <c r="K311" s="101"/>
      <c r="L311" s="102"/>
      <c r="M311" s="102"/>
      <c r="N311" s="102"/>
      <c r="O311" s="102"/>
      <c r="P311" s="103"/>
      <c r="Q311" s="103"/>
      <c r="R311" s="101"/>
      <c r="S311" s="101"/>
      <c r="T311" s="102"/>
      <c r="U311" s="102"/>
      <c r="V311" s="102"/>
      <c r="W311" s="102"/>
      <c r="X311" s="103"/>
      <c r="Y311" s="103"/>
      <c r="Z311" s="101"/>
      <c r="AA311" s="101"/>
      <c r="AB311" s="102"/>
      <c r="AC311" s="102"/>
      <c r="AD311" s="102"/>
      <c r="AE311" s="102"/>
      <c r="AF311" s="103"/>
      <c r="AG311" s="103"/>
      <c r="AH311" s="101"/>
      <c r="AI311" s="101"/>
      <c r="AJ311" s="102"/>
      <c r="AK311" s="102"/>
      <c r="AL311" s="102"/>
      <c r="AM311" s="102"/>
      <c r="AN311" s="103"/>
      <c r="AO311" s="103"/>
      <c r="AP311" s="101"/>
      <c r="AQ311" s="101"/>
      <c r="AR311" s="102"/>
      <c r="AS311" s="102"/>
      <c r="AT311" s="102"/>
      <c r="AU311" s="102"/>
      <c r="AV311" s="103"/>
      <c r="AW311" s="103"/>
      <c r="AX311" s="101"/>
      <c r="AY311" s="101"/>
      <c r="AZ311" s="102"/>
      <c r="BA311" s="102"/>
      <c r="BB311" s="102"/>
      <c r="BC311" s="102"/>
      <c r="BD311" s="103"/>
      <c r="BE311" s="103"/>
      <c r="BF311" s="101"/>
      <c r="BG311" s="101"/>
      <c r="BH311" s="102"/>
      <c r="BI311" s="102"/>
      <c r="BJ311" s="102"/>
      <c r="BK311" s="102"/>
      <c r="BL311" s="103"/>
      <c r="BM311" s="103"/>
      <c r="BN311" s="101"/>
      <c r="BO311" s="101"/>
      <c r="BP311" s="102"/>
      <c r="BQ311" s="102"/>
      <c r="BR311" s="102"/>
      <c r="BS311" s="102"/>
      <c r="BT311" s="103"/>
      <c r="BU311" s="103"/>
      <c r="BV311" s="101"/>
      <c r="BW311" s="101"/>
      <c r="BX311" s="102"/>
      <c r="BY311" s="102"/>
      <c r="BZ311" s="102"/>
      <c r="CA311" s="102"/>
      <c r="CB311" s="103"/>
      <c r="CC311" s="103"/>
      <c r="CD311" s="101"/>
      <c r="CE311" s="101"/>
      <c r="CF311" s="102"/>
      <c r="CG311" s="102"/>
      <c r="CH311" s="102"/>
      <c r="CI311" s="102"/>
      <c r="CJ311" s="103"/>
      <c r="CK311" s="103"/>
      <c r="CL311" s="101"/>
      <c r="CM311" s="101"/>
      <c r="CN311" s="102"/>
      <c r="CO311" s="102"/>
      <c r="CP311" s="102"/>
      <c r="CQ311" s="102"/>
      <c r="CR311" s="103"/>
      <c r="CS311" s="103"/>
      <c r="CT311" s="101"/>
      <c r="CU311" s="101"/>
      <c r="CV311" s="102"/>
      <c r="CW311" s="102"/>
      <c r="CX311" s="102"/>
      <c r="CY311" s="102"/>
      <c r="CZ311" s="103"/>
      <c r="DA311" s="103"/>
      <c r="DB311" s="101"/>
      <c r="DC311" s="101"/>
      <c r="DD311" s="102"/>
      <c r="DE311" s="102"/>
      <c r="DF311" s="102"/>
      <c r="DG311" s="102"/>
      <c r="DH311" s="103"/>
      <c r="DI311" s="103"/>
      <c r="DJ311" s="101"/>
      <c r="DK311" s="101"/>
      <c r="DL311" s="102"/>
      <c r="DM311" s="102"/>
      <c r="DN311" s="102"/>
      <c r="DO311" s="102"/>
      <c r="DP311" s="103"/>
      <c r="DQ311" s="103"/>
      <c r="DR311" s="101"/>
      <c r="DS311" s="101"/>
      <c r="DT311" s="102"/>
      <c r="DU311" s="102"/>
      <c r="DV311" s="102"/>
      <c r="DW311" s="102"/>
      <c r="DX311" s="103"/>
      <c r="DY311" s="103"/>
      <c r="DZ311" s="101"/>
      <c r="EA311" s="101"/>
      <c r="EB311" s="102"/>
      <c r="EC311" s="102"/>
      <c r="ED311" s="102"/>
      <c r="EE311" s="102"/>
      <c r="EF311" s="103"/>
      <c r="EG311" s="103"/>
      <c r="EH311" s="101"/>
      <c r="EI311" s="101"/>
      <c r="EJ311" s="102"/>
      <c r="EK311" s="102"/>
      <c r="EL311" s="102"/>
      <c r="EM311" s="102"/>
      <c r="EN311" s="103"/>
      <c r="EO311" s="103"/>
      <c r="EP311" s="101"/>
      <c r="EQ311" s="101"/>
      <c r="ER311" s="102"/>
      <c r="ES311" s="102"/>
      <c r="ET311" s="102"/>
      <c r="EU311" s="102"/>
      <c r="EV311" s="103"/>
      <c r="EW311" s="103"/>
      <c r="EX311" s="101"/>
      <c r="EY311" s="101"/>
      <c r="EZ311" s="102"/>
      <c r="FA311" s="102"/>
      <c r="FB311" s="102"/>
      <c r="FC311" s="102"/>
      <c r="FD311" s="103"/>
      <c r="FE311" s="103"/>
    </row>
    <row r="312" s="81" customFormat="true" ht="15" hidden="false" customHeight="false" outlineLevel="0" collapsed="false">
      <c r="A312" s="84"/>
      <c r="B312" s="101"/>
      <c r="C312" s="101"/>
      <c r="D312" s="102"/>
      <c r="E312" s="102"/>
      <c r="F312" s="102"/>
      <c r="G312" s="102"/>
      <c r="H312" s="103"/>
      <c r="I312" s="103"/>
      <c r="J312" s="101"/>
      <c r="K312" s="101"/>
      <c r="L312" s="102"/>
      <c r="M312" s="102"/>
      <c r="N312" s="102"/>
      <c r="O312" s="102"/>
      <c r="P312" s="103"/>
      <c r="Q312" s="103"/>
      <c r="R312" s="101"/>
      <c r="S312" s="101"/>
      <c r="T312" s="102"/>
      <c r="U312" s="102"/>
      <c r="V312" s="102"/>
      <c r="W312" s="102"/>
      <c r="X312" s="103"/>
      <c r="Y312" s="103"/>
      <c r="Z312" s="101"/>
      <c r="AA312" s="101"/>
      <c r="AB312" s="102"/>
      <c r="AC312" s="102"/>
      <c r="AD312" s="102"/>
      <c r="AE312" s="102"/>
      <c r="AF312" s="103"/>
      <c r="AG312" s="103"/>
      <c r="AH312" s="101"/>
      <c r="AI312" s="101"/>
      <c r="AJ312" s="102"/>
      <c r="AK312" s="102"/>
      <c r="AL312" s="102"/>
      <c r="AM312" s="102"/>
      <c r="AN312" s="103"/>
      <c r="AO312" s="103"/>
      <c r="AP312" s="101"/>
      <c r="AQ312" s="101"/>
      <c r="AR312" s="102"/>
      <c r="AS312" s="102"/>
      <c r="AT312" s="102"/>
      <c r="AU312" s="102"/>
      <c r="AV312" s="103"/>
      <c r="AW312" s="103"/>
      <c r="AX312" s="101"/>
      <c r="AY312" s="101"/>
      <c r="AZ312" s="102"/>
      <c r="BA312" s="102"/>
      <c r="BB312" s="102"/>
      <c r="BC312" s="102"/>
      <c r="BD312" s="103"/>
      <c r="BE312" s="103"/>
      <c r="BF312" s="101"/>
      <c r="BG312" s="101"/>
      <c r="BH312" s="102"/>
      <c r="BI312" s="102"/>
      <c r="BJ312" s="102"/>
      <c r="BK312" s="102"/>
      <c r="BL312" s="103"/>
      <c r="BM312" s="103"/>
      <c r="BN312" s="101"/>
      <c r="BO312" s="101"/>
      <c r="BP312" s="102"/>
      <c r="BQ312" s="102"/>
      <c r="BR312" s="102"/>
      <c r="BS312" s="102"/>
      <c r="BT312" s="103"/>
      <c r="BU312" s="103"/>
      <c r="BV312" s="101"/>
      <c r="BW312" s="101"/>
      <c r="BX312" s="102"/>
      <c r="BY312" s="102"/>
      <c r="BZ312" s="102"/>
      <c r="CA312" s="102"/>
      <c r="CB312" s="103"/>
      <c r="CC312" s="103"/>
      <c r="CD312" s="101"/>
      <c r="CE312" s="101"/>
      <c r="CF312" s="102"/>
      <c r="CG312" s="102"/>
      <c r="CH312" s="102"/>
      <c r="CI312" s="102"/>
      <c r="CJ312" s="103"/>
      <c r="CK312" s="103"/>
      <c r="CL312" s="101"/>
      <c r="CM312" s="101"/>
      <c r="CN312" s="102"/>
      <c r="CO312" s="102"/>
      <c r="CP312" s="102"/>
      <c r="CQ312" s="102"/>
      <c r="CR312" s="103"/>
      <c r="CS312" s="103"/>
      <c r="CT312" s="101"/>
      <c r="CU312" s="101"/>
      <c r="CV312" s="102"/>
      <c r="CW312" s="102"/>
      <c r="CX312" s="102"/>
      <c r="CY312" s="102"/>
      <c r="CZ312" s="103"/>
      <c r="DA312" s="103"/>
      <c r="DB312" s="101"/>
      <c r="DC312" s="101"/>
      <c r="DD312" s="102"/>
      <c r="DE312" s="102"/>
      <c r="DF312" s="102"/>
      <c r="DG312" s="102"/>
      <c r="DH312" s="103"/>
      <c r="DI312" s="103"/>
      <c r="DJ312" s="101"/>
      <c r="DK312" s="101"/>
      <c r="DL312" s="102"/>
      <c r="DM312" s="102"/>
      <c r="DN312" s="102"/>
      <c r="DO312" s="102"/>
      <c r="DP312" s="103"/>
      <c r="DQ312" s="103"/>
      <c r="DR312" s="101"/>
      <c r="DS312" s="101"/>
      <c r="DT312" s="102"/>
      <c r="DU312" s="102"/>
      <c r="DV312" s="102"/>
      <c r="DW312" s="102"/>
      <c r="DX312" s="103"/>
      <c r="DY312" s="103"/>
      <c r="DZ312" s="101"/>
      <c r="EA312" s="101"/>
      <c r="EB312" s="102"/>
      <c r="EC312" s="102"/>
      <c r="ED312" s="102"/>
      <c r="EE312" s="102"/>
      <c r="EF312" s="103"/>
      <c r="EG312" s="103"/>
      <c r="EH312" s="101"/>
      <c r="EI312" s="101"/>
      <c r="EJ312" s="102"/>
      <c r="EK312" s="102"/>
      <c r="EL312" s="102"/>
      <c r="EM312" s="102"/>
      <c r="EN312" s="103"/>
      <c r="EO312" s="103"/>
      <c r="EP312" s="101"/>
      <c r="EQ312" s="101"/>
      <c r="ER312" s="102"/>
      <c r="ES312" s="102"/>
      <c r="ET312" s="102"/>
      <c r="EU312" s="102"/>
      <c r="EV312" s="103"/>
      <c r="EW312" s="103"/>
      <c r="EX312" s="101"/>
      <c r="EY312" s="101"/>
      <c r="EZ312" s="102"/>
      <c r="FA312" s="102"/>
      <c r="FB312" s="102"/>
      <c r="FC312" s="102"/>
      <c r="FD312" s="103"/>
      <c r="FE312" s="103"/>
    </row>
    <row r="313" s="81" customFormat="true" ht="15" hidden="false" customHeight="false" outlineLevel="0" collapsed="false">
      <c r="A313" s="84"/>
      <c r="B313" s="101"/>
      <c r="C313" s="101"/>
      <c r="D313" s="102"/>
      <c r="E313" s="102"/>
      <c r="F313" s="102"/>
      <c r="G313" s="102"/>
      <c r="H313" s="103"/>
      <c r="I313" s="103"/>
      <c r="J313" s="101"/>
      <c r="K313" s="101"/>
      <c r="L313" s="102"/>
      <c r="M313" s="102"/>
      <c r="N313" s="102"/>
      <c r="O313" s="102"/>
      <c r="P313" s="103"/>
      <c r="Q313" s="103"/>
      <c r="R313" s="101"/>
      <c r="S313" s="101"/>
      <c r="T313" s="102"/>
      <c r="U313" s="102"/>
      <c r="V313" s="102"/>
      <c r="W313" s="102"/>
      <c r="X313" s="103"/>
      <c r="Y313" s="103"/>
      <c r="Z313" s="101"/>
      <c r="AA313" s="101"/>
      <c r="AB313" s="102"/>
      <c r="AC313" s="102"/>
      <c r="AD313" s="102"/>
      <c r="AE313" s="102"/>
      <c r="AF313" s="103"/>
      <c r="AG313" s="103"/>
      <c r="AH313" s="101"/>
      <c r="AI313" s="101"/>
      <c r="AJ313" s="102"/>
      <c r="AK313" s="102"/>
      <c r="AL313" s="102"/>
      <c r="AM313" s="102"/>
      <c r="AN313" s="103"/>
      <c r="AO313" s="103"/>
      <c r="AP313" s="101"/>
      <c r="AQ313" s="101"/>
      <c r="AR313" s="102"/>
      <c r="AS313" s="102"/>
      <c r="AT313" s="102"/>
      <c r="AU313" s="102"/>
      <c r="AV313" s="103"/>
      <c r="AW313" s="103"/>
      <c r="AX313" s="101"/>
      <c r="AY313" s="101"/>
      <c r="AZ313" s="102"/>
      <c r="BA313" s="102"/>
      <c r="BB313" s="102"/>
      <c r="BC313" s="102"/>
      <c r="BD313" s="103"/>
      <c r="BE313" s="103"/>
      <c r="BF313" s="101"/>
      <c r="BG313" s="101"/>
      <c r="BH313" s="102"/>
      <c r="BI313" s="102"/>
      <c r="BJ313" s="102"/>
      <c r="BK313" s="102"/>
      <c r="BL313" s="103"/>
      <c r="BM313" s="103"/>
      <c r="BN313" s="101"/>
      <c r="BO313" s="101"/>
      <c r="BP313" s="102"/>
      <c r="BQ313" s="102"/>
      <c r="BR313" s="102"/>
      <c r="BS313" s="102"/>
      <c r="BT313" s="103"/>
      <c r="BU313" s="103"/>
      <c r="BV313" s="101"/>
      <c r="BW313" s="101"/>
      <c r="BX313" s="102"/>
      <c r="BY313" s="102"/>
      <c r="BZ313" s="102"/>
      <c r="CA313" s="102"/>
      <c r="CB313" s="103"/>
      <c r="CC313" s="103"/>
      <c r="CD313" s="101"/>
      <c r="CE313" s="101"/>
      <c r="CF313" s="102"/>
      <c r="CG313" s="102"/>
      <c r="CH313" s="102"/>
      <c r="CI313" s="102"/>
      <c r="CJ313" s="103"/>
      <c r="CK313" s="103"/>
      <c r="CL313" s="101"/>
      <c r="CM313" s="101"/>
      <c r="CN313" s="102"/>
      <c r="CO313" s="102"/>
      <c r="CP313" s="102"/>
      <c r="CQ313" s="102"/>
      <c r="CR313" s="103"/>
      <c r="CS313" s="103"/>
      <c r="CT313" s="101"/>
      <c r="CU313" s="101"/>
      <c r="CV313" s="102"/>
      <c r="CW313" s="102"/>
      <c r="CX313" s="102"/>
      <c r="CY313" s="102"/>
      <c r="CZ313" s="103"/>
      <c r="DA313" s="103"/>
      <c r="DB313" s="101"/>
      <c r="DC313" s="101"/>
      <c r="DD313" s="102"/>
      <c r="DE313" s="102"/>
      <c r="DF313" s="102"/>
      <c r="DG313" s="102"/>
      <c r="DH313" s="103"/>
      <c r="DI313" s="103"/>
      <c r="DJ313" s="101"/>
      <c r="DK313" s="101"/>
      <c r="DL313" s="102"/>
      <c r="DM313" s="102"/>
      <c r="DN313" s="102"/>
      <c r="DO313" s="102"/>
      <c r="DP313" s="103"/>
      <c r="DQ313" s="103"/>
      <c r="DR313" s="101"/>
      <c r="DS313" s="101"/>
      <c r="DT313" s="102"/>
      <c r="DU313" s="102"/>
      <c r="DV313" s="102"/>
      <c r="DW313" s="102"/>
      <c r="DX313" s="103"/>
      <c r="DY313" s="103"/>
      <c r="DZ313" s="101"/>
      <c r="EA313" s="101"/>
      <c r="EB313" s="102"/>
      <c r="EC313" s="102"/>
      <c r="ED313" s="102"/>
      <c r="EE313" s="102"/>
      <c r="EF313" s="103"/>
      <c r="EG313" s="103"/>
      <c r="EH313" s="101"/>
      <c r="EI313" s="101"/>
      <c r="EJ313" s="102"/>
      <c r="EK313" s="102"/>
      <c r="EL313" s="102"/>
      <c r="EM313" s="102"/>
      <c r="EN313" s="103"/>
      <c r="EO313" s="103"/>
      <c r="EP313" s="101"/>
      <c r="EQ313" s="101"/>
      <c r="ER313" s="102"/>
      <c r="ES313" s="102"/>
      <c r="ET313" s="102"/>
      <c r="EU313" s="102"/>
      <c r="EV313" s="103"/>
      <c r="EW313" s="103"/>
      <c r="EX313" s="101"/>
      <c r="EY313" s="101"/>
      <c r="EZ313" s="102"/>
      <c r="FA313" s="102"/>
      <c r="FB313" s="102"/>
      <c r="FC313" s="102"/>
      <c r="FD313" s="103"/>
      <c r="FE313" s="103"/>
    </row>
    <row r="314" s="81" customFormat="true" ht="15" hidden="false" customHeight="false" outlineLevel="0" collapsed="false">
      <c r="A314" s="84"/>
      <c r="B314" s="101"/>
      <c r="C314" s="101"/>
      <c r="D314" s="102"/>
      <c r="E314" s="102"/>
      <c r="F314" s="102"/>
      <c r="G314" s="102"/>
      <c r="H314" s="103"/>
      <c r="I314" s="103"/>
      <c r="J314" s="101"/>
      <c r="K314" s="101"/>
      <c r="L314" s="102"/>
      <c r="M314" s="102"/>
      <c r="N314" s="102"/>
      <c r="O314" s="102"/>
      <c r="P314" s="103"/>
      <c r="Q314" s="103"/>
      <c r="R314" s="101"/>
      <c r="S314" s="101"/>
      <c r="T314" s="102"/>
      <c r="U314" s="102"/>
      <c r="V314" s="102"/>
      <c r="W314" s="102"/>
      <c r="X314" s="103"/>
      <c r="Y314" s="103"/>
      <c r="Z314" s="101"/>
      <c r="AA314" s="101"/>
      <c r="AB314" s="102"/>
      <c r="AC314" s="102"/>
      <c r="AD314" s="102"/>
      <c r="AE314" s="102"/>
      <c r="AF314" s="103"/>
      <c r="AG314" s="103"/>
      <c r="AH314" s="101"/>
      <c r="AI314" s="101"/>
      <c r="AJ314" s="102"/>
      <c r="AK314" s="102"/>
      <c r="AL314" s="102"/>
      <c r="AM314" s="102"/>
      <c r="AN314" s="103"/>
      <c r="AO314" s="103"/>
      <c r="AP314" s="101"/>
      <c r="AQ314" s="101"/>
      <c r="AR314" s="102"/>
      <c r="AS314" s="102"/>
      <c r="AT314" s="102"/>
      <c r="AU314" s="102"/>
      <c r="AV314" s="103"/>
      <c r="AW314" s="103"/>
      <c r="AX314" s="101"/>
      <c r="AY314" s="101"/>
      <c r="AZ314" s="102"/>
      <c r="BA314" s="102"/>
      <c r="BB314" s="102"/>
      <c r="BC314" s="102"/>
      <c r="BD314" s="103"/>
      <c r="BE314" s="103"/>
      <c r="BF314" s="101"/>
      <c r="BG314" s="101"/>
      <c r="BH314" s="102"/>
      <c r="BI314" s="102"/>
      <c r="BJ314" s="102"/>
      <c r="BK314" s="102"/>
      <c r="BL314" s="103"/>
      <c r="BM314" s="103"/>
      <c r="BN314" s="101"/>
      <c r="BO314" s="101"/>
      <c r="BP314" s="102"/>
      <c r="BQ314" s="102"/>
      <c r="BR314" s="102"/>
      <c r="BS314" s="102"/>
      <c r="BT314" s="103"/>
      <c r="BU314" s="103"/>
      <c r="BV314" s="101"/>
      <c r="BW314" s="101"/>
      <c r="BX314" s="102"/>
      <c r="BY314" s="102"/>
      <c r="BZ314" s="102"/>
      <c r="CA314" s="102"/>
      <c r="CB314" s="103"/>
      <c r="CC314" s="103"/>
      <c r="CD314" s="101"/>
      <c r="CE314" s="101"/>
      <c r="CF314" s="102"/>
      <c r="CG314" s="102"/>
      <c r="CH314" s="102"/>
      <c r="CI314" s="102"/>
      <c r="CJ314" s="103"/>
      <c r="CK314" s="103"/>
      <c r="CL314" s="101"/>
      <c r="CM314" s="101"/>
      <c r="CN314" s="102"/>
      <c r="CO314" s="102"/>
      <c r="CP314" s="102"/>
      <c r="CQ314" s="102"/>
      <c r="CR314" s="103"/>
      <c r="CS314" s="103"/>
      <c r="CT314" s="101"/>
      <c r="CU314" s="101"/>
      <c r="CV314" s="102"/>
      <c r="CW314" s="102"/>
      <c r="CX314" s="102"/>
      <c r="CY314" s="102"/>
      <c r="CZ314" s="103"/>
      <c r="DA314" s="103"/>
      <c r="DB314" s="101"/>
      <c r="DC314" s="101"/>
      <c r="DD314" s="102"/>
      <c r="DE314" s="102"/>
      <c r="DF314" s="102"/>
      <c r="DG314" s="102"/>
      <c r="DH314" s="103"/>
      <c r="DI314" s="103"/>
      <c r="DJ314" s="101"/>
      <c r="DK314" s="101"/>
      <c r="DL314" s="102"/>
      <c r="DM314" s="102"/>
      <c r="DN314" s="102"/>
      <c r="DO314" s="102"/>
      <c r="DP314" s="103"/>
      <c r="DQ314" s="103"/>
      <c r="DR314" s="101"/>
      <c r="DS314" s="101"/>
      <c r="DT314" s="102"/>
      <c r="DU314" s="102"/>
      <c r="DV314" s="102"/>
      <c r="DW314" s="102"/>
      <c r="DX314" s="103"/>
      <c r="DY314" s="103"/>
      <c r="DZ314" s="101"/>
      <c r="EA314" s="101"/>
      <c r="EB314" s="102"/>
      <c r="EC314" s="102"/>
      <c r="ED314" s="102"/>
      <c r="EE314" s="102"/>
      <c r="EF314" s="103"/>
      <c r="EG314" s="103"/>
      <c r="EH314" s="101"/>
      <c r="EI314" s="101"/>
      <c r="EJ314" s="102"/>
      <c r="EK314" s="102"/>
      <c r="EL314" s="102"/>
      <c r="EM314" s="102"/>
      <c r="EN314" s="103"/>
      <c r="EO314" s="103"/>
      <c r="EP314" s="101"/>
      <c r="EQ314" s="101"/>
      <c r="ER314" s="102"/>
      <c r="ES314" s="102"/>
      <c r="ET314" s="102"/>
      <c r="EU314" s="102"/>
      <c r="EV314" s="103"/>
      <c r="EW314" s="103"/>
      <c r="EX314" s="101"/>
      <c r="EY314" s="101"/>
      <c r="EZ314" s="102"/>
      <c r="FA314" s="102"/>
      <c r="FB314" s="102"/>
      <c r="FC314" s="102"/>
      <c r="FD314" s="103"/>
      <c r="FE314" s="103"/>
    </row>
    <row r="315" s="81" customFormat="true" ht="15" hidden="false" customHeight="false" outlineLevel="0" collapsed="false">
      <c r="A315" s="84"/>
      <c r="B315" s="101"/>
      <c r="C315" s="101"/>
      <c r="D315" s="102"/>
      <c r="E315" s="102"/>
      <c r="F315" s="102"/>
      <c r="G315" s="102"/>
      <c r="H315" s="103"/>
      <c r="I315" s="103"/>
      <c r="J315" s="101"/>
      <c r="K315" s="101"/>
      <c r="L315" s="102"/>
      <c r="M315" s="102"/>
      <c r="N315" s="102"/>
      <c r="O315" s="102"/>
      <c r="P315" s="103"/>
      <c r="Q315" s="103"/>
      <c r="R315" s="101"/>
      <c r="S315" s="101"/>
      <c r="T315" s="102"/>
      <c r="U315" s="102"/>
      <c r="V315" s="102"/>
      <c r="W315" s="102"/>
      <c r="X315" s="103"/>
      <c r="Y315" s="103"/>
      <c r="Z315" s="101"/>
      <c r="AA315" s="101"/>
      <c r="AB315" s="102"/>
      <c r="AC315" s="102"/>
      <c r="AD315" s="102"/>
      <c r="AE315" s="102"/>
      <c r="AF315" s="103"/>
      <c r="AG315" s="103"/>
      <c r="AH315" s="101"/>
      <c r="AI315" s="101"/>
      <c r="AJ315" s="102"/>
      <c r="AK315" s="102"/>
      <c r="AL315" s="102"/>
      <c r="AM315" s="102"/>
      <c r="AN315" s="103"/>
      <c r="AO315" s="103"/>
      <c r="AP315" s="101"/>
      <c r="AQ315" s="101"/>
      <c r="AR315" s="102"/>
      <c r="AS315" s="102"/>
      <c r="AT315" s="102"/>
      <c r="AU315" s="102"/>
      <c r="AV315" s="103"/>
      <c r="AW315" s="103"/>
      <c r="AX315" s="101"/>
      <c r="AY315" s="101"/>
      <c r="AZ315" s="102"/>
      <c r="BA315" s="102"/>
      <c r="BB315" s="102"/>
      <c r="BC315" s="102"/>
      <c r="BD315" s="103"/>
      <c r="BE315" s="103"/>
      <c r="BF315" s="101"/>
      <c r="BG315" s="101"/>
      <c r="BH315" s="102"/>
      <c r="BI315" s="102"/>
      <c r="BJ315" s="102"/>
      <c r="BK315" s="102"/>
      <c r="BL315" s="103"/>
      <c r="BM315" s="103"/>
      <c r="BN315" s="101"/>
      <c r="BO315" s="101"/>
      <c r="BP315" s="102"/>
      <c r="BQ315" s="102"/>
      <c r="BR315" s="102"/>
      <c r="BS315" s="102"/>
      <c r="BT315" s="103"/>
      <c r="BU315" s="103"/>
      <c r="BV315" s="101"/>
      <c r="BW315" s="101"/>
      <c r="BX315" s="102"/>
      <c r="BY315" s="102"/>
      <c r="BZ315" s="102"/>
      <c r="CA315" s="102"/>
      <c r="CB315" s="103"/>
      <c r="CC315" s="103"/>
      <c r="CD315" s="101"/>
      <c r="CE315" s="101"/>
      <c r="CF315" s="102"/>
      <c r="CG315" s="102"/>
      <c r="CH315" s="102"/>
      <c r="CI315" s="102"/>
      <c r="CJ315" s="103"/>
      <c r="CK315" s="103"/>
      <c r="CL315" s="101"/>
      <c r="CM315" s="101"/>
      <c r="CN315" s="102"/>
      <c r="CO315" s="102"/>
      <c r="CP315" s="102"/>
      <c r="CQ315" s="102"/>
      <c r="CR315" s="103"/>
      <c r="CS315" s="103"/>
      <c r="CT315" s="101"/>
      <c r="CU315" s="101"/>
      <c r="CV315" s="102"/>
      <c r="CW315" s="102"/>
      <c r="CX315" s="102"/>
      <c r="CY315" s="102"/>
      <c r="CZ315" s="103"/>
      <c r="DA315" s="103"/>
      <c r="DB315" s="101"/>
      <c r="DC315" s="101"/>
      <c r="DD315" s="102"/>
      <c r="DE315" s="102"/>
      <c r="DF315" s="102"/>
      <c r="DG315" s="102"/>
      <c r="DH315" s="103"/>
      <c r="DI315" s="103"/>
      <c r="DJ315" s="101"/>
      <c r="DK315" s="101"/>
      <c r="DL315" s="102"/>
      <c r="DM315" s="102"/>
      <c r="DN315" s="102"/>
      <c r="DO315" s="102"/>
      <c r="DP315" s="103"/>
      <c r="DQ315" s="103"/>
      <c r="DR315" s="101"/>
      <c r="DS315" s="101"/>
      <c r="DT315" s="102"/>
      <c r="DU315" s="102"/>
      <c r="DV315" s="102"/>
      <c r="DW315" s="102"/>
      <c r="DX315" s="103"/>
      <c r="DY315" s="103"/>
      <c r="DZ315" s="101"/>
      <c r="EA315" s="101"/>
      <c r="EB315" s="102"/>
      <c r="EC315" s="102"/>
      <c r="ED315" s="102"/>
      <c r="EE315" s="102"/>
      <c r="EF315" s="103"/>
      <c r="EG315" s="103"/>
      <c r="EH315" s="101"/>
      <c r="EI315" s="101"/>
      <c r="EJ315" s="102"/>
      <c r="EK315" s="102"/>
      <c r="EL315" s="102"/>
      <c r="EM315" s="102"/>
      <c r="EN315" s="103"/>
      <c r="EO315" s="103"/>
      <c r="EP315" s="101"/>
      <c r="EQ315" s="101"/>
      <c r="ER315" s="102"/>
      <c r="ES315" s="102"/>
      <c r="ET315" s="102"/>
      <c r="EU315" s="102"/>
      <c r="EV315" s="103"/>
      <c r="EW315" s="103"/>
      <c r="EX315" s="101"/>
      <c r="EY315" s="101"/>
      <c r="EZ315" s="102"/>
      <c r="FA315" s="102"/>
      <c r="FB315" s="102"/>
      <c r="FC315" s="102"/>
      <c r="FD315" s="103"/>
      <c r="FE315" s="103"/>
    </row>
    <row r="316" s="81" customFormat="true" ht="15" hidden="false" customHeight="false" outlineLevel="0" collapsed="false">
      <c r="A316" s="84"/>
      <c r="B316" s="101"/>
      <c r="C316" s="101"/>
      <c r="D316" s="102"/>
      <c r="E316" s="102"/>
      <c r="F316" s="102"/>
      <c r="G316" s="102"/>
      <c r="H316" s="103"/>
      <c r="I316" s="103"/>
      <c r="J316" s="101"/>
      <c r="K316" s="101"/>
      <c r="L316" s="102"/>
      <c r="M316" s="102"/>
      <c r="N316" s="102"/>
      <c r="O316" s="102"/>
      <c r="P316" s="103"/>
      <c r="Q316" s="103"/>
      <c r="R316" s="101"/>
      <c r="S316" s="101"/>
      <c r="T316" s="102"/>
      <c r="U316" s="102"/>
      <c r="V316" s="102"/>
      <c r="W316" s="102"/>
      <c r="X316" s="103"/>
      <c r="Y316" s="103"/>
      <c r="Z316" s="101"/>
      <c r="AA316" s="101"/>
      <c r="AB316" s="102"/>
      <c r="AC316" s="102"/>
      <c r="AD316" s="102"/>
      <c r="AE316" s="102"/>
      <c r="AF316" s="103"/>
      <c r="AG316" s="103"/>
      <c r="AH316" s="101"/>
      <c r="AI316" s="101"/>
      <c r="AJ316" s="102"/>
      <c r="AK316" s="102"/>
      <c r="AL316" s="102"/>
      <c r="AM316" s="102"/>
      <c r="AN316" s="103"/>
      <c r="AO316" s="103"/>
      <c r="AP316" s="101"/>
      <c r="AQ316" s="101"/>
      <c r="AR316" s="102"/>
      <c r="AS316" s="102"/>
      <c r="AT316" s="102"/>
      <c r="AU316" s="102"/>
      <c r="AV316" s="103"/>
      <c r="AW316" s="103"/>
      <c r="AX316" s="101"/>
      <c r="AY316" s="101"/>
      <c r="AZ316" s="102"/>
      <c r="BA316" s="102"/>
      <c r="BB316" s="102"/>
      <c r="BC316" s="102"/>
      <c r="BD316" s="103"/>
      <c r="BE316" s="103"/>
      <c r="BF316" s="101"/>
      <c r="BG316" s="101"/>
      <c r="BH316" s="102"/>
      <c r="BI316" s="102"/>
      <c r="BJ316" s="102"/>
      <c r="BK316" s="102"/>
      <c r="BL316" s="103"/>
      <c r="BM316" s="103"/>
      <c r="BN316" s="101"/>
      <c r="BO316" s="101"/>
      <c r="BP316" s="102"/>
      <c r="BQ316" s="102"/>
      <c r="BR316" s="102"/>
      <c r="BS316" s="102"/>
      <c r="BT316" s="103"/>
      <c r="BU316" s="103"/>
      <c r="BV316" s="101"/>
      <c r="BW316" s="101"/>
      <c r="BX316" s="102"/>
      <c r="BY316" s="102"/>
      <c r="BZ316" s="102"/>
      <c r="CA316" s="102"/>
      <c r="CB316" s="103"/>
      <c r="CC316" s="103"/>
      <c r="CD316" s="101"/>
      <c r="CE316" s="101"/>
      <c r="CF316" s="102"/>
      <c r="CG316" s="102"/>
      <c r="CH316" s="102"/>
      <c r="CI316" s="102"/>
      <c r="CJ316" s="103"/>
      <c r="CK316" s="103"/>
      <c r="CL316" s="101"/>
      <c r="CM316" s="101"/>
      <c r="CN316" s="102"/>
      <c r="CO316" s="102"/>
      <c r="CP316" s="102"/>
      <c r="CQ316" s="102"/>
      <c r="CR316" s="103"/>
      <c r="CS316" s="103"/>
      <c r="CT316" s="101"/>
      <c r="CU316" s="101"/>
      <c r="CV316" s="102"/>
      <c r="CW316" s="102"/>
      <c r="CX316" s="102"/>
      <c r="CY316" s="102"/>
      <c r="CZ316" s="103"/>
      <c r="DA316" s="103"/>
      <c r="DB316" s="101"/>
      <c r="DC316" s="101"/>
      <c r="DD316" s="102"/>
      <c r="DE316" s="102"/>
      <c r="DF316" s="102"/>
      <c r="DG316" s="102"/>
      <c r="DH316" s="103"/>
      <c r="DI316" s="103"/>
      <c r="DJ316" s="101"/>
      <c r="DK316" s="101"/>
      <c r="DL316" s="102"/>
      <c r="DM316" s="102"/>
      <c r="DN316" s="102"/>
      <c r="DO316" s="102"/>
      <c r="DP316" s="103"/>
      <c r="DQ316" s="103"/>
      <c r="DR316" s="101"/>
      <c r="DS316" s="101"/>
      <c r="DT316" s="102"/>
      <c r="DU316" s="102"/>
      <c r="DV316" s="102"/>
      <c r="DW316" s="102"/>
      <c r="DX316" s="103"/>
      <c r="DY316" s="103"/>
      <c r="DZ316" s="101"/>
      <c r="EA316" s="101"/>
      <c r="EB316" s="102"/>
      <c r="EC316" s="102"/>
      <c r="ED316" s="102"/>
      <c r="EE316" s="102"/>
      <c r="EF316" s="103"/>
      <c r="EG316" s="103"/>
      <c r="EH316" s="101"/>
      <c r="EI316" s="101"/>
      <c r="EJ316" s="102"/>
      <c r="EK316" s="102"/>
      <c r="EL316" s="102"/>
      <c r="EM316" s="102"/>
      <c r="EN316" s="103"/>
      <c r="EO316" s="103"/>
      <c r="EP316" s="101"/>
      <c r="EQ316" s="101"/>
      <c r="ER316" s="102"/>
      <c r="ES316" s="102"/>
      <c r="ET316" s="102"/>
      <c r="EU316" s="102"/>
      <c r="EV316" s="103"/>
      <c r="EW316" s="103"/>
      <c r="EX316" s="101"/>
      <c r="EY316" s="101"/>
      <c r="EZ316" s="102"/>
      <c r="FA316" s="102"/>
      <c r="FB316" s="102"/>
      <c r="FC316" s="102"/>
      <c r="FD316" s="103"/>
      <c r="FE316" s="103"/>
    </row>
    <row r="317" s="81" customFormat="true" ht="15" hidden="false" customHeight="false" outlineLevel="0" collapsed="false">
      <c r="A317" s="84"/>
      <c r="B317" s="101"/>
      <c r="C317" s="101"/>
      <c r="D317" s="102"/>
      <c r="E317" s="102"/>
      <c r="F317" s="102"/>
      <c r="G317" s="102"/>
      <c r="H317" s="103"/>
      <c r="I317" s="103"/>
      <c r="J317" s="101"/>
      <c r="K317" s="101"/>
      <c r="L317" s="102"/>
      <c r="M317" s="102"/>
      <c r="N317" s="102"/>
      <c r="O317" s="102"/>
      <c r="P317" s="103"/>
      <c r="Q317" s="103"/>
      <c r="R317" s="101"/>
      <c r="S317" s="101"/>
      <c r="T317" s="102"/>
      <c r="U317" s="102"/>
      <c r="V317" s="102"/>
      <c r="W317" s="102"/>
      <c r="X317" s="103"/>
      <c r="Y317" s="103"/>
      <c r="Z317" s="101"/>
      <c r="AA317" s="101"/>
      <c r="AB317" s="102"/>
      <c r="AC317" s="102"/>
      <c r="AD317" s="102"/>
      <c r="AE317" s="102"/>
      <c r="AF317" s="103"/>
      <c r="AG317" s="103"/>
      <c r="AH317" s="101"/>
      <c r="AI317" s="101"/>
      <c r="AJ317" s="102"/>
      <c r="AK317" s="102"/>
      <c r="AL317" s="102"/>
      <c r="AM317" s="102"/>
      <c r="AN317" s="103"/>
      <c r="AO317" s="103"/>
      <c r="AP317" s="101"/>
      <c r="AQ317" s="101"/>
      <c r="AR317" s="102"/>
      <c r="AS317" s="102"/>
      <c r="AT317" s="102"/>
      <c r="AU317" s="102"/>
      <c r="AV317" s="103"/>
      <c r="AW317" s="103"/>
      <c r="AX317" s="101"/>
      <c r="AY317" s="101"/>
      <c r="AZ317" s="102"/>
      <c r="BA317" s="102"/>
      <c r="BB317" s="102"/>
      <c r="BC317" s="102"/>
      <c r="BD317" s="103"/>
      <c r="BE317" s="103"/>
      <c r="BF317" s="101"/>
      <c r="BG317" s="101"/>
      <c r="BH317" s="102"/>
      <c r="BI317" s="102"/>
      <c r="BJ317" s="102"/>
      <c r="BK317" s="102"/>
      <c r="BL317" s="103"/>
      <c r="BM317" s="103"/>
      <c r="BN317" s="101"/>
      <c r="BO317" s="101"/>
      <c r="BP317" s="102"/>
      <c r="BQ317" s="102"/>
      <c r="BR317" s="102"/>
      <c r="BS317" s="102"/>
      <c r="BT317" s="103"/>
      <c r="BU317" s="103"/>
      <c r="BV317" s="101"/>
      <c r="BW317" s="101"/>
      <c r="BX317" s="102"/>
      <c r="BY317" s="102"/>
      <c r="BZ317" s="102"/>
      <c r="CA317" s="102"/>
      <c r="CB317" s="103"/>
      <c r="CC317" s="103"/>
      <c r="CD317" s="101"/>
      <c r="CE317" s="101"/>
      <c r="CF317" s="102"/>
      <c r="CG317" s="102"/>
      <c r="CH317" s="102"/>
      <c r="CI317" s="102"/>
      <c r="CJ317" s="103"/>
      <c r="CK317" s="103"/>
      <c r="CL317" s="101"/>
      <c r="CM317" s="101"/>
      <c r="CN317" s="102"/>
      <c r="CO317" s="102"/>
      <c r="CP317" s="102"/>
      <c r="CQ317" s="102"/>
      <c r="CR317" s="103"/>
      <c r="CS317" s="103"/>
      <c r="CT317" s="101"/>
      <c r="CU317" s="101"/>
      <c r="CV317" s="102"/>
      <c r="CW317" s="102"/>
      <c r="CX317" s="102"/>
      <c r="CY317" s="102"/>
      <c r="CZ317" s="103"/>
      <c r="DA317" s="103"/>
      <c r="DB317" s="101"/>
      <c r="DC317" s="101"/>
      <c r="DD317" s="102"/>
      <c r="DE317" s="102"/>
      <c r="DF317" s="102"/>
      <c r="DG317" s="102"/>
      <c r="DH317" s="103"/>
      <c r="DI317" s="103"/>
      <c r="DJ317" s="101"/>
      <c r="DK317" s="101"/>
      <c r="DL317" s="102"/>
      <c r="DM317" s="102"/>
      <c r="DN317" s="102"/>
      <c r="DO317" s="102"/>
      <c r="DP317" s="103"/>
      <c r="DQ317" s="103"/>
      <c r="DR317" s="101"/>
      <c r="DS317" s="101"/>
      <c r="DT317" s="102"/>
      <c r="DU317" s="102"/>
      <c r="DV317" s="102"/>
      <c r="DW317" s="102"/>
      <c r="DX317" s="103"/>
      <c r="DY317" s="103"/>
      <c r="DZ317" s="101"/>
      <c r="EA317" s="101"/>
      <c r="EB317" s="102"/>
      <c r="EC317" s="102"/>
      <c r="ED317" s="102"/>
      <c r="EE317" s="102"/>
      <c r="EF317" s="103"/>
      <c r="EG317" s="103"/>
      <c r="EH317" s="101"/>
      <c r="EI317" s="101"/>
      <c r="EJ317" s="102"/>
      <c r="EK317" s="102"/>
      <c r="EL317" s="102"/>
      <c r="EM317" s="102"/>
      <c r="EN317" s="103"/>
      <c r="EO317" s="103"/>
      <c r="EP317" s="101"/>
      <c r="EQ317" s="101"/>
      <c r="ER317" s="102"/>
      <c r="ES317" s="102"/>
      <c r="ET317" s="102"/>
      <c r="EU317" s="102"/>
      <c r="EV317" s="103"/>
      <c r="EW317" s="103"/>
      <c r="EX317" s="101"/>
      <c r="EY317" s="101"/>
      <c r="EZ317" s="102"/>
      <c r="FA317" s="102"/>
      <c r="FB317" s="102"/>
      <c r="FC317" s="102"/>
      <c r="FD317" s="103"/>
      <c r="FE317" s="103"/>
    </row>
    <row r="318" s="81" customFormat="true" ht="15" hidden="false" customHeight="false" outlineLevel="0" collapsed="false">
      <c r="A318" s="84"/>
      <c r="B318" s="101"/>
      <c r="C318" s="101"/>
      <c r="D318" s="102"/>
      <c r="E318" s="102"/>
      <c r="F318" s="102"/>
      <c r="G318" s="102"/>
      <c r="H318" s="103"/>
      <c r="I318" s="103"/>
      <c r="J318" s="101"/>
      <c r="K318" s="101"/>
      <c r="L318" s="102"/>
      <c r="M318" s="102"/>
      <c r="N318" s="102"/>
      <c r="O318" s="102"/>
      <c r="P318" s="103"/>
      <c r="Q318" s="103"/>
      <c r="R318" s="101"/>
      <c r="S318" s="101"/>
      <c r="T318" s="102"/>
      <c r="U318" s="102"/>
      <c r="V318" s="102"/>
      <c r="W318" s="102"/>
      <c r="X318" s="103"/>
      <c r="Y318" s="103"/>
      <c r="Z318" s="101"/>
      <c r="AA318" s="101"/>
      <c r="AB318" s="102"/>
      <c r="AC318" s="102"/>
      <c r="AD318" s="102"/>
      <c r="AE318" s="102"/>
      <c r="AF318" s="103"/>
      <c r="AG318" s="103"/>
      <c r="AH318" s="101"/>
      <c r="AI318" s="101"/>
      <c r="AJ318" s="102"/>
      <c r="AK318" s="102"/>
      <c r="AL318" s="102"/>
      <c r="AM318" s="102"/>
      <c r="AN318" s="103"/>
      <c r="AO318" s="103"/>
      <c r="AP318" s="101"/>
      <c r="AQ318" s="101"/>
      <c r="AR318" s="102"/>
      <c r="AS318" s="102"/>
      <c r="AT318" s="102"/>
      <c r="AU318" s="102"/>
      <c r="AV318" s="103"/>
      <c r="AW318" s="103"/>
      <c r="AX318" s="101"/>
      <c r="AY318" s="101"/>
      <c r="AZ318" s="102"/>
      <c r="BA318" s="102"/>
      <c r="BB318" s="102"/>
      <c r="BC318" s="102"/>
      <c r="BD318" s="103"/>
      <c r="BE318" s="103"/>
      <c r="BF318" s="101"/>
      <c r="BG318" s="101"/>
      <c r="BH318" s="102"/>
      <c r="BI318" s="102"/>
      <c r="BJ318" s="102"/>
      <c r="BK318" s="102"/>
      <c r="BL318" s="103"/>
      <c r="BM318" s="103"/>
      <c r="BN318" s="101"/>
      <c r="BO318" s="101"/>
      <c r="BP318" s="102"/>
      <c r="BQ318" s="102"/>
      <c r="BR318" s="102"/>
      <c r="BS318" s="102"/>
      <c r="BT318" s="103"/>
      <c r="BU318" s="103"/>
      <c r="BV318" s="101"/>
      <c r="BW318" s="101"/>
      <c r="BX318" s="102"/>
      <c r="BY318" s="102"/>
      <c r="BZ318" s="102"/>
      <c r="CA318" s="102"/>
      <c r="CB318" s="103"/>
      <c r="CC318" s="103"/>
      <c r="CD318" s="101"/>
      <c r="CE318" s="101"/>
      <c r="CF318" s="102"/>
      <c r="CG318" s="102"/>
      <c r="CH318" s="102"/>
      <c r="CI318" s="102"/>
      <c r="CJ318" s="103"/>
      <c r="CK318" s="103"/>
      <c r="CL318" s="101"/>
      <c r="CM318" s="101"/>
      <c r="CN318" s="102"/>
      <c r="CO318" s="102"/>
      <c r="CP318" s="102"/>
      <c r="CQ318" s="102"/>
      <c r="CR318" s="103"/>
      <c r="CS318" s="103"/>
      <c r="CT318" s="101"/>
      <c r="CU318" s="101"/>
      <c r="CV318" s="102"/>
      <c r="CW318" s="102"/>
      <c r="CX318" s="102"/>
      <c r="CY318" s="102"/>
      <c r="CZ318" s="103"/>
      <c r="DA318" s="103"/>
      <c r="DB318" s="101"/>
      <c r="DC318" s="101"/>
      <c r="DD318" s="102"/>
      <c r="DE318" s="102"/>
      <c r="DF318" s="102"/>
      <c r="DG318" s="102"/>
      <c r="DH318" s="103"/>
      <c r="DI318" s="103"/>
      <c r="DJ318" s="101"/>
      <c r="DK318" s="101"/>
      <c r="DL318" s="102"/>
      <c r="DM318" s="102"/>
      <c r="DN318" s="102"/>
      <c r="DO318" s="102"/>
      <c r="DP318" s="103"/>
      <c r="DQ318" s="103"/>
      <c r="DR318" s="101"/>
      <c r="DS318" s="101"/>
      <c r="DT318" s="102"/>
      <c r="DU318" s="102"/>
      <c r="DV318" s="102"/>
      <c r="DW318" s="102"/>
      <c r="DX318" s="103"/>
      <c r="DY318" s="103"/>
      <c r="DZ318" s="101"/>
      <c r="EA318" s="101"/>
      <c r="EB318" s="102"/>
      <c r="EC318" s="102"/>
      <c r="ED318" s="102"/>
      <c r="EE318" s="102"/>
      <c r="EF318" s="103"/>
      <c r="EG318" s="103"/>
      <c r="EH318" s="101"/>
      <c r="EI318" s="101"/>
      <c r="EJ318" s="102"/>
      <c r="EK318" s="102"/>
      <c r="EL318" s="102"/>
      <c r="EM318" s="102"/>
      <c r="EN318" s="103"/>
      <c r="EO318" s="103"/>
      <c r="EP318" s="101"/>
      <c r="EQ318" s="101"/>
      <c r="ER318" s="102"/>
      <c r="ES318" s="102"/>
      <c r="ET318" s="102"/>
      <c r="EU318" s="102"/>
      <c r="EV318" s="103"/>
      <c r="EW318" s="103"/>
      <c r="EX318" s="101"/>
      <c r="EY318" s="101"/>
      <c r="EZ318" s="102"/>
      <c r="FA318" s="102"/>
      <c r="FB318" s="102"/>
      <c r="FC318" s="102"/>
      <c r="FD318" s="103"/>
      <c r="FE318" s="103"/>
    </row>
    <row r="319" s="81" customFormat="true" ht="15" hidden="false" customHeight="false" outlineLevel="0" collapsed="false">
      <c r="A319" s="84"/>
      <c r="B319" s="101"/>
      <c r="C319" s="101"/>
      <c r="D319" s="102"/>
      <c r="E319" s="102"/>
      <c r="F319" s="102"/>
      <c r="G319" s="102"/>
      <c r="H319" s="103"/>
      <c r="I319" s="103"/>
      <c r="J319" s="101"/>
      <c r="K319" s="101"/>
      <c r="L319" s="102"/>
      <c r="M319" s="102"/>
      <c r="N319" s="102"/>
      <c r="O319" s="102"/>
      <c r="P319" s="103"/>
      <c r="Q319" s="103"/>
      <c r="R319" s="101"/>
      <c r="S319" s="101"/>
      <c r="T319" s="102"/>
      <c r="U319" s="102"/>
      <c r="V319" s="102"/>
      <c r="W319" s="102"/>
      <c r="X319" s="103"/>
      <c r="Y319" s="103"/>
      <c r="Z319" s="101"/>
      <c r="AA319" s="101"/>
      <c r="AB319" s="102"/>
      <c r="AC319" s="102"/>
      <c r="AD319" s="102"/>
      <c r="AE319" s="102"/>
      <c r="AF319" s="103"/>
      <c r="AG319" s="103"/>
      <c r="AH319" s="101"/>
      <c r="AI319" s="101"/>
      <c r="AJ319" s="102"/>
      <c r="AK319" s="102"/>
      <c r="AL319" s="102"/>
      <c r="AM319" s="102"/>
      <c r="AN319" s="103"/>
      <c r="AO319" s="103"/>
      <c r="AP319" s="101"/>
      <c r="AQ319" s="101"/>
      <c r="AR319" s="102"/>
      <c r="AS319" s="102"/>
      <c r="AT319" s="102"/>
      <c r="AU319" s="102"/>
      <c r="AV319" s="103"/>
      <c r="AW319" s="103"/>
      <c r="AX319" s="101"/>
      <c r="AY319" s="101"/>
      <c r="AZ319" s="102"/>
      <c r="BA319" s="102"/>
      <c r="BB319" s="102"/>
      <c r="BC319" s="102"/>
      <c r="BD319" s="103"/>
      <c r="BE319" s="103"/>
      <c r="BF319" s="101"/>
      <c r="BG319" s="101"/>
      <c r="BH319" s="102"/>
      <c r="BI319" s="102"/>
      <c r="BJ319" s="102"/>
      <c r="BK319" s="102"/>
      <c r="BL319" s="103"/>
      <c r="BM319" s="103"/>
      <c r="BN319" s="101"/>
      <c r="BO319" s="101"/>
      <c r="BP319" s="102"/>
      <c r="BQ319" s="102"/>
      <c r="BR319" s="102"/>
      <c r="BS319" s="102"/>
      <c r="BT319" s="103"/>
      <c r="BU319" s="103"/>
      <c r="BV319" s="101"/>
      <c r="BW319" s="101"/>
      <c r="BX319" s="102"/>
      <c r="BY319" s="102"/>
      <c r="BZ319" s="102"/>
      <c r="CA319" s="102"/>
      <c r="CB319" s="103"/>
      <c r="CC319" s="103"/>
      <c r="CD319" s="101"/>
      <c r="CE319" s="101"/>
      <c r="CF319" s="102"/>
      <c r="CG319" s="102"/>
      <c r="CH319" s="102"/>
      <c r="CI319" s="102"/>
      <c r="CJ319" s="103"/>
      <c r="CK319" s="103"/>
      <c r="CL319" s="101"/>
      <c r="CM319" s="101"/>
      <c r="CN319" s="102"/>
      <c r="CO319" s="102"/>
      <c r="CP319" s="102"/>
      <c r="CQ319" s="102"/>
      <c r="CR319" s="103"/>
      <c r="CS319" s="103"/>
      <c r="CT319" s="101"/>
      <c r="CU319" s="101"/>
      <c r="CV319" s="102"/>
      <c r="CW319" s="102"/>
      <c r="CX319" s="102"/>
      <c r="CY319" s="102"/>
      <c r="CZ319" s="103"/>
      <c r="DA319" s="103"/>
      <c r="DB319" s="101"/>
      <c r="DC319" s="101"/>
      <c r="DD319" s="102"/>
      <c r="DE319" s="102"/>
      <c r="DF319" s="102"/>
      <c r="DG319" s="102"/>
      <c r="DH319" s="103"/>
      <c r="DI319" s="103"/>
      <c r="DJ319" s="101"/>
      <c r="DK319" s="101"/>
      <c r="DL319" s="102"/>
      <c r="DM319" s="102"/>
      <c r="DN319" s="102"/>
      <c r="DO319" s="102"/>
      <c r="DP319" s="103"/>
      <c r="DQ319" s="103"/>
      <c r="DR319" s="101"/>
      <c r="DS319" s="101"/>
      <c r="DT319" s="102"/>
      <c r="DU319" s="102"/>
      <c r="DV319" s="102"/>
      <c r="DW319" s="102"/>
      <c r="DX319" s="103"/>
      <c r="DY319" s="103"/>
      <c r="DZ319" s="101"/>
      <c r="EA319" s="101"/>
      <c r="EB319" s="102"/>
      <c r="EC319" s="102"/>
      <c r="ED319" s="102"/>
      <c r="EE319" s="102"/>
      <c r="EF319" s="103"/>
      <c r="EG319" s="103"/>
      <c r="EH319" s="101"/>
      <c r="EI319" s="101"/>
      <c r="EJ319" s="102"/>
      <c r="EK319" s="102"/>
      <c r="EL319" s="102"/>
      <c r="EM319" s="102"/>
      <c r="EN319" s="103"/>
      <c r="EO319" s="103"/>
      <c r="EP319" s="101"/>
      <c r="EQ319" s="101"/>
      <c r="ER319" s="102"/>
      <c r="ES319" s="102"/>
      <c r="ET319" s="102"/>
      <c r="EU319" s="102"/>
      <c r="EV319" s="103"/>
      <c r="EW319" s="103"/>
      <c r="EX319" s="101"/>
      <c r="EY319" s="101"/>
      <c r="EZ319" s="102"/>
      <c r="FA319" s="102"/>
      <c r="FB319" s="102"/>
      <c r="FC319" s="102"/>
      <c r="FD319" s="103"/>
      <c r="FE319" s="103"/>
    </row>
    <row r="320" s="81" customFormat="true" ht="15" hidden="false" customHeight="false" outlineLevel="0" collapsed="false">
      <c r="A320" s="104"/>
      <c r="B320" s="101"/>
      <c r="C320" s="101"/>
      <c r="D320" s="102"/>
      <c r="E320" s="102"/>
      <c r="F320" s="102"/>
      <c r="G320" s="102"/>
      <c r="H320" s="103"/>
      <c r="I320" s="103"/>
      <c r="J320" s="101"/>
      <c r="K320" s="101"/>
      <c r="L320" s="102"/>
      <c r="M320" s="102"/>
      <c r="N320" s="102"/>
      <c r="O320" s="102"/>
      <c r="P320" s="103"/>
      <c r="Q320" s="103"/>
      <c r="R320" s="101"/>
      <c r="S320" s="101"/>
      <c r="T320" s="102"/>
      <c r="U320" s="102"/>
      <c r="V320" s="102"/>
      <c r="W320" s="102"/>
      <c r="X320" s="103"/>
      <c r="Y320" s="103"/>
      <c r="Z320" s="101"/>
      <c r="AA320" s="101"/>
      <c r="AB320" s="102"/>
      <c r="AC320" s="102"/>
      <c r="AD320" s="102"/>
      <c r="AE320" s="102"/>
      <c r="AF320" s="103"/>
      <c r="AG320" s="103"/>
      <c r="AH320" s="101"/>
      <c r="AI320" s="101"/>
      <c r="AJ320" s="102"/>
      <c r="AK320" s="102"/>
      <c r="AL320" s="102"/>
      <c r="AM320" s="102"/>
      <c r="AN320" s="103"/>
      <c r="AO320" s="103"/>
      <c r="AP320" s="101"/>
      <c r="AQ320" s="101"/>
      <c r="AR320" s="102"/>
      <c r="AS320" s="102"/>
      <c r="AT320" s="102"/>
      <c r="AU320" s="102"/>
      <c r="AV320" s="103"/>
      <c r="AW320" s="103"/>
      <c r="AX320" s="101"/>
      <c r="AY320" s="101"/>
      <c r="AZ320" s="102"/>
      <c r="BA320" s="102"/>
      <c r="BB320" s="102"/>
      <c r="BC320" s="102"/>
      <c r="BD320" s="103"/>
      <c r="BE320" s="103"/>
      <c r="BF320" s="101"/>
      <c r="BG320" s="101"/>
      <c r="BH320" s="102"/>
      <c r="BI320" s="102"/>
      <c r="BJ320" s="102"/>
      <c r="BK320" s="102"/>
      <c r="BL320" s="103"/>
      <c r="BM320" s="103"/>
      <c r="BN320" s="101"/>
      <c r="BO320" s="101"/>
      <c r="BP320" s="102"/>
      <c r="BQ320" s="102"/>
      <c r="BR320" s="102"/>
      <c r="BS320" s="102"/>
      <c r="BT320" s="103"/>
      <c r="BU320" s="103"/>
      <c r="BV320" s="101"/>
      <c r="BW320" s="101"/>
      <c r="BX320" s="102"/>
      <c r="BY320" s="102"/>
      <c r="BZ320" s="102"/>
      <c r="CA320" s="102"/>
      <c r="CB320" s="103"/>
      <c r="CC320" s="103"/>
      <c r="CD320" s="101"/>
      <c r="CE320" s="101"/>
      <c r="CF320" s="102"/>
      <c r="CG320" s="102"/>
      <c r="CH320" s="102"/>
      <c r="CI320" s="102"/>
      <c r="CJ320" s="103"/>
      <c r="CK320" s="103"/>
      <c r="CL320" s="101"/>
      <c r="CM320" s="101"/>
      <c r="CN320" s="102"/>
      <c r="CO320" s="102"/>
      <c r="CP320" s="102"/>
      <c r="CQ320" s="102"/>
      <c r="CR320" s="103"/>
      <c r="CS320" s="103"/>
      <c r="CT320" s="101"/>
      <c r="CU320" s="101"/>
      <c r="CV320" s="102"/>
      <c r="CW320" s="102"/>
      <c r="CX320" s="102"/>
      <c r="CY320" s="102"/>
      <c r="CZ320" s="103"/>
      <c r="DA320" s="103"/>
      <c r="DB320" s="101"/>
      <c r="DC320" s="101"/>
      <c r="DD320" s="102"/>
      <c r="DE320" s="102"/>
      <c r="DF320" s="102"/>
      <c r="DG320" s="102"/>
      <c r="DH320" s="103"/>
      <c r="DI320" s="103"/>
      <c r="DJ320" s="101"/>
      <c r="DK320" s="101"/>
      <c r="DL320" s="102"/>
      <c r="DM320" s="102"/>
      <c r="DN320" s="102"/>
      <c r="DO320" s="102"/>
      <c r="DP320" s="103"/>
      <c r="DQ320" s="103"/>
      <c r="DR320" s="101"/>
      <c r="DS320" s="101"/>
      <c r="DT320" s="102"/>
      <c r="DU320" s="102"/>
      <c r="DV320" s="102"/>
      <c r="DW320" s="102"/>
      <c r="DX320" s="103"/>
      <c r="DY320" s="103"/>
      <c r="DZ320" s="101"/>
      <c r="EA320" s="101"/>
      <c r="EB320" s="102"/>
      <c r="EC320" s="102"/>
      <c r="ED320" s="102"/>
      <c r="EE320" s="102"/>
      <c r="EF320" s="103"/>
      <c r="EG320" s="103"/>
      <c r="EH320" s="101"/>
      <c r="EI320" s="101"/>
      <c r="EJ320" s="102"/>
      <c r="EK320" s="102"/>
      <c r="EL320" s="102"/>
      <c r="EM320" s="102"/>
      <c r="EN320" s="103"/>
      <c r="EO320" s="103"/>
      <c r="EP320" s="101"/>
      <c r="EQ320" s="101"/>
      <c r="ER320" s="102"/>
      <c r="ES320" s="102"/>
      <c r="ET320" s="102"/>
      <c r="EU320" s="102"/>
      <c r="EV320" s="103"/>
      <c r="EW320" s="103"/>
      <c r="EX320" s="101"/>
      <c r="EY320" s="101"/>
      <c r="EZ320" s="102"/>
      <c r="FA320" s="102"/>
      <c r="FB320" s="102"/>
      <c r="FC320" s="102"/>
      <c r="FD320" s="103"/>
      <c r="FE320" s="103"/>
    </row>
    <row r="321" customFormat="false" ht="15.75" hidden="false" customHeight="false" outlineLevel="0" collapsed="false">
      <c r="A321" s="105"/>
      <c r="B321" s="101"/>
      <c r="C321" s="101"/>
      <c r="D321" s="102"/>
      <c r="E321" s="102"/>
      <c r="F321" s="102"/>
      <c r="G321" s="102"/>
      <c r="H321" s="103"/>
      <c r="I321" s="103"/>
      <c r="J321" s="101"/>
      <c r="K321" s="101"/>
      <c r="L321" s="102"/>
      <c r="M321" s="102"/>
      <c r="N321" s="102"/>
      <c r="O321" s="102"/>
      <c r="P321" s="103"/>
      <c r="Q321" s="103"/>
      <c r="R321" s="101"/>
      <c r="S321" s="101"/>
      <c r="T321" s="102"/>
      <c r="U321" s="102"/>
      <c r="V321" s="102"/>
      <c r="W321" s="102"/>
      <c r="X321" s="103"/>
      <c r="Y321" s="103"/>
      <c r="Z321" s="101"/>
      <c r="AA321" s="101"/>
      <c r="AB321" s="102"/>
      <c r="AC321" s="102"/>
      <c r="AD321" s="102"/>
      <c r="AE321" s="102"/>
      <c r="AF321" s="103"/>
      <c r="AG321" s="103"/>
      <c r="AH321" s="101"/>
      <c r="AI321" s="101"/>
      <c r="AJ321" s="102"/>
      <c r="AK321" s="102"/>
      <c r="AL321" s="102"/>
      <c r="AM321" s="102"/>
      <c r="AN321" s="103"/>
      <c r="AO321" s="103"/>
      <c r="AP321" s="101"/>
      <c r="AQ321" s="101"/>
      <c r="AR321" s="102"/>
      <c r="AS321" s="102"/>
      <c r="AT321" s="102"/>
      <c r="AU321" s="102"/>
      <c r="AV321" s="103"/>
      <c r="AW321" s="103"/>
      <c r="AX321" s="101"/>
      <c r="AY321" s="101"/>
      <c r="AZ321" s="102"/>
      <c r="BA321" s="102"/>
      <c r="BB321" s="102"/>
      <c r="BC321" s="102"/>
      <c r="BD321" s="103"/>
      <c r="BE321" s="103"/>
      <c r="BF321" s="101"/>
      <c r="BG321" s="101"/>
      <c r="BH321" s="102"/>
      <c r="BI321" s="102"/>
      <c r="BJ321" s="102"/>
      <c r="BK321" s="102"/>
      <c r="BL321" s="103"/>
      <c r="BM321" s="103"/>
      <c r="BN321" s="101"/>
      <c r="BO321" s="101"/>
      <c r="BP321" s="102"/>
      <c r="BQ321" s="102"/>
      <c r="BR321" s="102"/>
      <c r="BS321" s="102"/>
      <c r="BT321" s="103"/>
      <c r="BU321" s="103"/>
      <c r="BV321" s="101"/>
      <c r="BW321" s="101"/>
      <c r="BX321" s="102"/>
      <c r="BY321" s="102"/>
      <c r="BZ321" s="102"/>
      <c r="CA321" s="102"/>
      <c r="CB321" s="103"/>
      <c r="CC321" s="103"/>
      <c r="CD321" s="101"/>
      <c r="CE321" s="101"/>
      <c r="CF321" s="102"/>
      <c r="CG321" s="102"/>
      <c r="CH321" s="102"/>
      <c r="CI321" s="102"/>
      <c r="CJ321" s="103"/>
      <c r="CK321" s="103"/>
      <c r="CL321" s="101"/>
      <c r="CM321" s="101"/>
      <c r="CN321" s="102"/>
      <c r="CO321" s="102"/>
      <c r="CP321" s="102"/>
      <c r="CQ321" s="102"/>
      <c r="CR321" s="103"/>
      <c r="CS321" s="103"/>
      <c r="CT321" s="101"/>
      <c r="CU321" s="101"/>
      <c r="CV321" s="102"/>
      <c r="CW321" s="102"/>
      <c r="CX321" s="102"/>
      <c r="CY321" s="102"/>
      <c r="CZ321" s="103"/>
      <c r="DA321" s="103"/>
      <c r="DB321" s="101"/>
      <c r="DC321" s="101"/>
      <c r="DD321" s="102"/>
      <c r="DE321" s="102"/>
      <c r="DF321" s="102"/>
      <c r="DG321" s="102"/>
      <c r="DH321" s="103"/>
      <c r="DI321" s="103"/>
      <c r="DJ321" s="101"/>
      <c r="DK321" s="101"/>
      <c r="DL321" s="102"/>
      <c r="DM321" s="102"/>
      <c r="DN321" s="102"/>
      <c r="DO321" s="102"/>
      <c r="DP321" s="103"/>
      <c r="DQ321" s="103"/>
      <c r="DR321" s="101"/>
      <c r="DS321" s="101"/>
      <c r="DT321" s="102"/>
      <c r="DU321" s="102"/>
      <c r="DV321" s="102"/>
      <c r="DW321" s="102"/>
      <c r="DX321" s="103"/>
      <c r="DY321" s="103"/>
      <c r="DZ321" s="101"/>
      <c r="EA321" s="101"/>
      <c r="EB321" s="102"/>
      <c r="EC321" s="102"/>
      <c r="ED321" s="102"/>
      <c r="EE321" s="102"/>
      <c r="EF321" s="103"/>
      <c r="EG321" s="103"/>
      <c r="EH321" s="101"/>
      <c r="EI321" s="101"/>
      <c r="EJ321" s="102"/>
      <c r="EK321" s="102"/>
      <c r="EL321" s="102"/>
      <c r="EM321" s="102"/>
      <c r="EN321" s="103"/>
      <c r="EO321" s="103"/>
      <c r="EP321" s="101"/>
      <c r="EQ321" s="101"/>
      <c r="ER321" s="102"/>
      <c r="ES321" s="102"/>
      <c r="ET321" s="102"/>
      <c r="EU321" s="102"/>
      <c r="EV321" s="103"/>
      <c r="EW321" s="103"/>
      <c r="EX321" s="101"/>
      <c r="EY321" s="101"/>
      <c r="EZ321" s="102"/>
      <c r="FA321" s="102"/>
      <c r="FB321" s="102"/>
      <c r="FC321" s="102"/>
      <c r="FD321" s="103"/>
      <c r="FE321" s="103"/>
    </row>
    <row r="322" customFormat="false" ht="15.75" hidden="false" customHeight="false" outlineLevel="0" collapsed="false">
      <c r="A322" s="105"/>
      <c r="B322" s="101"/>
      <c r="C322" s="101"/>
      <c r="D322" s="102"/>
      <c r="E322" s="102"/>
      <c r="F322" s="102"/>
      <c r="G322" s="102"/>
      <c r="H322" s="103"/>
      <c r="I322" s="103"/>
      <c r="J322" s="101"/>
      <c r="K322" s="101"/>
      <c r="L322" s="102"/>
      <c r="M322" s="102"/>
      <c r="N322" s="102"/>
      <c r="O322" s="102"/>
      <c r="P322" s="103"/>
      <c r="Q322" s="103"/>
      <c r="R322" s="101"/>
      <c r="S322" s="101"/>
      <c r="T322" s="102"/>
      <c r="U322" s="102"/>
      <c r="V322" s="102"/>
      <c r="W322" s="102"/>
      <c r="X322" s="103"/>
      <c r="Y322" s="103"/>
      <c r="Z322" s="101"/>
      <c r="AA322" s="101"/>
      <c r="AB322" s="102"/>
      <c r="AC322" s="102"/>
      <c r="AD322" s="102"/>
      <c r="AE322" s="102"/>
      <c r="AF322" s="103"/>
      <c r="AG322" s="103"/>
      <c r="AH322" s="101"/>
      <c r="AI322" s="101"/>
      <c r="AJ322" s="102"/>
      <c r="AK322" s="102"/>
      <c r="AL322" s="102"/>
      <c r="AM322" s="102"/>
      <c r="AN322" s="103"/>
      <c r="AO322" s="103"/>
      <c r="AP322" s="101"/>
      <c r="AQ322" s="101"/>
      <c r="AR322" s="102"/>
      <c r="AS322" s="102"/>
      <c r="AT322" s="102"/>
      <c r="AU322" s="102"/>
      <c r="AV322" s="103"/>
      <c r="AW322" s="103"/>
      <c r="AX322" s="101"/>
      <c r="AY322" s="101"/>
      <c r="AZ322" s="102"/>
      <c r="BA322" s="102"/>
      <c r="BB322" s="102"/>
      <c r="BC322" s="102"/>
      <c r="BD322" s="103"/>
      <c r="BE322" s="103"/>
      <c r="BF322" s="101"/>
      <c r="BG322" s="101"/>
      <c r="BH322" s="102"/>
      <c r="BI322" s="102"/>
      <c r="BJ322" s="102"/>
      <c r="BK322" s="102"/>
      <c r="BL322" s="103"/>
      <c r="BM322" s="103"/>
      <c r="BN322" s="101"/>
      <c r="BO322" s="101"/>
      <c r="BP322" s="102"/>
      <c r="BQ322" s="102"/>
      <c r="BR322" s="102"/>
      <c r="BS322" s="102"/>
      <c r="BT322" s="103"/>
      <c r="BU322" s="103"/>
      <c r="BV322" s="101"/>
      <c r="BW322" s="101"/>
      <c r="BX322" s="102"/>
      <c r="BY322" s="102"/>
      <c r="BZ322" s="102"/>
      <c r="CA322" s="102"/>
      <c r="CB322" s="103"/>
      <c r="CC322" s="103"/>
      <c r="CD322" s="101"/>
      <c r="CE322" s="101"/>
      <c r="CF322" s="102"/>
      <c r="CG322" s="102"/>
      <c r="CH322" s="102"/>
      <c r="CI322" s="102"/>
      <c r="CJ322" s="103"/>
      <c r="CK322" s="103"/>
      <c r="CL322" s="101"/>
      <c r="CM322" s="101"/>
      <c r="CN322" s="102"/>
      <c r="CO322" s="102"/>
      <c r="CP322" s="102"/>
      <c r="CQ322" s="102"/>
      <c r="CR322" s="103"/>
      <c r="CS322" s="103"/>
      <c r="CT322" s="101"/>
      <c r="CU322" s="101"/>
      <c r="CV322" s="102"/>
      <c r="CW322" s="102"/>
      <c r="CX322" s="102"/>
      <c r="CY322" s="102"/>
      <c r="CZ322" s="103"/>
      <c r="DA322" s="103"/>
      <c r="DB322" s="101"/>
      <c r="DC322" s="101"/>
      <c r="DD322" s="102"/>
      <c r="DE322" s="102"/>
      <c r="DF322" s="102"/>
      <c r="DG322" s="102"/>
      <c r="DH322" s="103"/>
      <c r="DI322" s="103"/>
      <c r="DJ322" s="101"/>
      <c r="DK322" s="101"/>
      <c r="DL322" s="102"/>
      <c r="DM322" s="102"/>
      <c r="DN322" s="102"/>
      <c r="DO322" s="102"/>
      <c r="DP322" s="103"/>
      <c r="DQ322" s="103"/>
      <c r="DR322" s="101"/>
      <c r="DS322" s="101"/>
      <c r="DT322" s="102"/>
      <c r="DU322" s="102"/>
      <c r="DV322" s="102"/>
      <c r="DW322" s="102"/>
      <c r="DX322" s="103"/>
      <c r="DY322" s="103"/>
      <c r="DZ322" s="101"/>
      <c r="EA322" s="101"/>
      <c r="EB322" s="102"/>
      <c r="EC322" s="102"/>
      <c r="ED322" s="102"/>
      <c r="EE322" s="102"/>
      <c r="EF322" s="103"/>
      <c r="EG322" s="103"/>
      <c r="EH322" s="101"/>
      <c r="EI322" s="101"/>
      <c r="EJ322" s="102"/>
      <c r="EK322" s="102"/>
      <c r="EL322" s="102"/>
      <c r="EM322" s="102"/>
      <c r="EN322" s="103"/>
      <c r="EO322" s="103"/>
      <c r="EP322" s="101"/>
      <c r="EQ322" s="101"/>
      <c r="ER322" s="102"/>
      <c r="ES322" s="102"/>
      <c r="ET322" s="102"/>
      <c r="EU322" s="102"/>
      <c r="EV322" s="103"/>
      <c r="EW322" s="103"/>
      <c r="EX322" s="101"/>
      <c r="EY322" s="101"/>
      <c r="EZ322" s="102"/>
      <c r="FA322" s="102"/>
      <c r="FB322" s="102"/>
      <c r="FC322" s="102"/>
      <c r="FD322" s="103"/>
      <c r="FE322" s="103"/>
    </row>
    <row r="323" customFormat="false" ht="15.75" hidden="false" customHeight="false" outlineLevel="0" collapsed="false">
      <c r="A323" s="105"/>
      <c r="B323" s="101"/>
      <c r="C323" s="101"/>
      <c r="D323" s="102"/>
      <c r="E323" s="102"/>
      <c r="F323" s="102"/>
      <c r="G323" s="102"/>
      <c r="H323" s="103"/>
      <c r="I323" s="103"/>
      <c r="J323" s="101"/>
      <c r="K323" s="101"/>
      <c r="L323" s="102"/>
      <c r="M323" s="102"/>
      <c r="N323" s="102"/>
      <c r="O323" s="102"/>
      <c r="P323" s="103"/>
      <c r="Q323" s="103"/>
      <c r="R323" s="101"/>
      <c r="S323" s="101"/>
      <c r="T323" s="102"/>
      <c r="U323" s="102"/>
      <c r="V323" s="102"/>
      <c r="W323" s="102"/>
      <c r="X323" s="103"/>
      <c r="Y323" s="103"/>
      <c r="Z323" s="101"/>
      <c r="AA323" s="101"/>
      <c r="AB323" s="102"/>
      <c r="AC323" s="102"/>
      <c r="AD323" s="102"/>
      <c r="AE323" s="102"/>
      <c r="AF323" s="103"/>
      <c r="AG323" s="103"/>
      <c r="AH323" s="101"/>
      <c r="AI323" s="101"/>
      <c r="AJ323" s="102"/>
      <c r="AK323" s="102"/>
      <c r="AL323" s="102"/>
      <c r="AM323" s="102"/>
      <c r="AN323" s="103"/>
      <c r="AO323" s="103"/>
      <c r="AP323" s="101"/>
      <c r="AQ323" s="101"/>
      <c r="AR323" s="102"/>
      <c r="AS323" s="102"/>
      <c r="AT323" s="102"/>
      <c r="AU323" s="102"/>
      <c r="AV323" s="103"/>
      <c r="AW323" s="103"/>
      <c r="AX323" s="101"/>
      <c r="AY323" s="101"/>
      <c r="AZ323" s="102"/>
      <c r="BA323" s="102"/>
      <c r="BB323" s="102"/>
      <c r="BC323" s="102"/>
      <c r="BD323" s="103"/>
      <c r="BE323" s="103"/>
      <c r="BF323" s="101"/>
      <c r="BG323" s="101"/>
      <c r="BH323" s="102"/>
      <c r="BI323" s="102"/>
      <c r="BJ323" s="102"/>
      <c r="BK323" s="102"/>
      <c r="BL323" s="103"/>
      <c r="BM323" s="103"/>
      <c r="BN323" s="101"/>
      <c r="BO323" s="101"/>
      <c r="BP323" s="102"/>
      <c r="BQ323" s="102"/>
      <c r="BR323" s="102"/>
      <c r="BS323" s="102"/>
      <c r="BT323" s="103"/>
      <c r="BU323" s="103"/>
      <c r="BV323" s="101"/>
      <c r="BW323" s="101"/>
      <c r="BX323" s="102"/>
      <c r="BY323" s="102"/>
      <c r="BZ323" s="102"/>
      <c r="CA323" s="102"/>
      <c r="CB323" s="103"/>
      <c r="CC323" s="103"/>
      <c r="CD323" s="101"/>
      <c r="CE323" s="101"/>
      <c r="CF323" s="102"/>
      <c r="CG323" s="102"/>
      <c r="CH323" s="102"/>
      <c r="CI323" s="102"/>
      <c r="CJ323" s="103"/>
      <c r="CK323" s="103"/>
      <c r="CL323" s="101"/>
      <c r="CM323" s="101"/>
      <c r="CN323" s="102"/>
      <c r="CO323" s="102"/>
      <c r="CP323" s="102"/>
      <c r="CQ323" s="102"/>
      <c r="CR323" s="103"/>
      <c r="CS323" s="103"/>
      <c r="CT323" s="101"/>
      <c r="CU323" s="101"/>
      <c r="CV323" s="102"/>
      <c r="CW323" s="102"/>
      <c r="CX323" s="102"/>
      <c r="CY323" s="102"/>
      <c r="CZ323" s="103"/>
      <c r="DA323" s="103"/>
      <c r="DB323" s="101"/>
      <c r="DC323" s="101"/>
      <c r="DD323" s="102"/>
      <c r="DE323" s="102"/>
      <c r="DF323" s="102"/>
      <c r="DG323" s="102"/>
      <c r="DH323" s="103"/>
      <c r="DI323" s="103"/>
      <c r="DJ323" s="101"/>
      <c r="DK323" s="101"/>
      <c r="DL323" s="102"/>
      <c r="DM323" s="102"/>
      <c r="DN323" s="102"/>
      <c r="DO323" s="102"/>
      <c r="DP323" s="103"/>
      <c r="DQ323" s="103"/>
      <c r="DR323" s="101"/>
      <c r="DS323" s="101"/>
      <c r="DT323" s="102"/>
      <c r="DU323" s="102"/>
      <c r="DV323" s="102"/>
      <c r="DW323" s="102"/>
      <c r="DX323" s="103"/>
      <c r="DY323" s="103"/>
      <c r="DZ323" s="101"/>
      <c r="EA323" s="101"/>
      <c r="EB323" s="102"/>
      <c r="EC323" s="102"/>
      <c r="ED323" s="102"/>
      <c r="EE323" s="102"/>
      <c r="EF323" s="103"/>
      <c r="EG323" s="103"/>
      <c r="EH323" s="101"/>
      <c r="EI323" s="101"/>
      <c r="EJ323" s="102"/>
      <c r="EK323" s="102"/>
      <c r="EL323" s="102"/>
      <c r="EM323" s="102"/>
      <c r="EN323" s="103"/>
      <c r="EO323" s="103"/>
      <c r="EP323" s="101"/>
      <c r="EQ323" s="101"/>
      <c r="ER323" s="102"/>
      <c r="ES323" s="102"/>
      <c r="ET323" s="102"/>
      <c r="EU323" s="102"/>
      <c r="EV323" s="103"/>
      <c r="EW323" s="103"/>
      <c r="EX323" s="101"/>
      <c r="EY323" s="101"/>
      <c r="EZ323" s="102"/>
      <c r="FA323" s="102"/>
      <c r="FB323" s="102"/>
      <c r="FC323" s="102"/>
      <c r="FD323" s="103"/>
      <c r="FE323" s="103"/>
    </row>
    <row r="324" customFormat="false" ht="15.75" hidden="false" customHeight="false" outlineLevel="0" collapsed="false">
      <c r="A324" s="105"/>
      <c r="B324" s="101"/>
      <c r="C324" s="101"/>
      <c r="D324" s="102"/>
      <c r="E324" s="102"/>
      <c r="F324" s="102"/>
      <c r="G324" s="102"/>
      <c r="H324" s="103"/>
      <c r="I324" s="103"/>
      <c r="J324" s="101"/>
      <c r="K324" s="101"/>
      <c r="L324" s="102"/>
      <c r="M324" s="102"/>
      <c r="N324" s="102"/>
      <c r="O324" s="102"/>
      <c r="P324" s="103"/>
      <c r="Q324" s="103"/>
      <c r="R324" s="101"/>
      <c r="S324" s="101"/>
      <c r="T324" s="102"/>
      <c r="U324" s="102"/>
      <c r="V324" s="102"/>
      <c r="W324" s="102"/>
      <c r="X324" s="103"/>
      <c r="Y324" s="103"/>
      <c r="Z324" s="101"/>
      <c r="AA324" s="101"/>
      <c r="AB324" s="102"/>
      <c r="AC324" s="102"/>
      <c r="AD324" s="102"/>
      <c r="AE324" s="102"/>
      <c r="AF324" s="103"/>
      <c r="AG324" s="103"/>
      <c r="AH324" s="101"/>
      <c r="AI324" s="101"/>
      <c r="AJ324" s="102"/>
      <c r="AK324" s="102"/>
      <c r="AL324" s="102"/>
      <c r="AM324" s="102"/>
      <c r="AN324" s="103"/>
      <c r="AO324" s="103"/>
      <c r="AP324" s="101"/>
      <c r="AQ324" s="101"/>
      <c r="AR324" s="102"/>
      <c r="AS324" s="102"/>
      <c r="AT324" s="102"/>
      <c r="AU324" s="102"/>
      <c r="AV324" s="103"/>
      <c r="AW324" s="103"/>
      <c r="AX324" s="101"/>
      <c r="AY324" s="101"/>
      <c r="AZ324" s="102"/>
      <c r="BA324" s="102"/>
      <c r="BB324" s="102"/>
      <c r="BC324" s="102"/>
      <c r="BD324" s="103"/>
      <c r="BE324" s="103"/>
      <c r="BF324" s="101"/>
      <c r="BG324" s="101"/>
      <c r="BH324" s="102"/>
      <c r="BI324" s="102"/>
      <c r="BJ324" s="102"/>
      <c r="BK324" s="102"/>
      <c r="BL324" s="103"/>
      <c r="BM324" s="103"/>
      <c r="BN324" s="101"/>
      <c r="BO324" s="101"/>
      <c r="BP324" s="102"/>
      <c r="BQ324" s="102"/>
      <c r="BR324" s="102"/>
      <c r="BS324" s="102"/>
      <c r="BT324" s="103"/>
      <c r="BU324" s="103"/>
      <c r="BV324" s="101"/>
      <c r="BW324" s="101"/>
      <c r="BX324" s="102"/>
      <c r="BY324" s="102"/>
      <c r="BZ324" s="102"/>
      <c r="CA324" s="102"/>
      <c r="CB324" s="103"/>
      <c r="CC324" s="103"/>
      <c r="CD324" s="101"/>
      <c r="CE324" s="101"/>
      <c r="CF324" s="102"/>
      <c r="CG324" s="102"/>
      <c r="CH324" s="102"/>
      <c r="CI324" s="102"/>
      <c r="CJ324" s="103"/>
      <c r="CK324" s="103"/>
      <c r="CL324" s="101"/>
      <c r="CM324" s="101"/>
      <c r="CN324" s="102"/>
      <c r="CO324" s="102"/>
      <c r="CP324" s="102"/>
      <c r="CQ324" s="102"/>
      <c r="CR324" s="103"/>
      <c r="CS324" s="103"/>
      <c r="CT324" s="101"/>
      <c r="CU324" s="101"/>
      <c r="CV324" s="102"/>
      <c r="CW324" s="102"/>
      <c r="CX324" s="102"/>
      <c r="CY324" s="102"/>
      <c r="CZ324" s="103"/>
      <c r="DA324" s="103"/>
      <c r="DB324" s="101"/>
      <c r="DC324" s="101"/>
      <c r="DD324" s="102"/>
      <c r="DE324" s="102"/>
      <c r="DF324" s="102"/>
      <c r="DG324" s="102"/>
      <c r="DH324" s="103"/>
      <c r="DI324" s="103"/>
      <c r="DJ324" s="101"/>
      <c r="DK324" s="101"/>
      <c r="DL324" s="102"/>
      <c r="DM324" s="102"/>
      <c r="DN324" s="102"/>
      <c r="DO324" s="102"/>
      <c r="DP324" s="103"/>
      <c r="DQ324" s="103"/>
      <c r="DR324" s="101"/>
      <c r="DS324" s="101"/>
      <c r="DT324" s="102"/>
      <c r="DU324" s="102"/>
      <c r="DV324" s="102"/>
      <c r="DW324" s="102"/>
      <c r="DX324" s="103"/>
      <c r="DY324" s="103"/>
      <c r="DZ324" s="101"/>
      <c r="EA324" s="101"/>
      <c r="EB324" s="102"/>
      <c r="EC324" s="102"/>
      <c r="ED324" s="102"/>
      <c r="EE324" s="102"/>
      <c r="EF324" s="103"/>
      <c r="EG324" s="103"/>
      <c r="EH324" s="101"/>
      <c r="EI324" s="101"/>
      <c r="EJ324" s="102"/>
      <c r="EK324" s="102"/>
      <c r="EL324" s="102"/>
      <c r="EM324" s="102"/>
      <c r="EN324" s="103"/>
      <c r="EO324" s="103"/>
      <c r="EP324" s="101"/>
      <c r="EQ324" s="101"/>
      <c r="ER324" s="102"/>
      <c r="ES324" s="102"/>
      <c r="ET324" s="102"/>
      <c r="EU324" s="102"/>
      <c r="EV324" s="103"/>
      <c r="EW324" s="103"/>
      <c r="EX324" s="101"/>
      <c r="EY324" s="101"/>
      <c r="EZ324" s="102"/>
      <c r="FA324" s="102"/>
      <c r="FB324" s="102"/>
      <c r="FC324" s="102"/>
      <c r="FD324" s="103"/>
      <c r="FE324" s="103"/>
    </row>
    <row r="325" customFormat="false" ht="15.75" hidden="false" customHeight="false" outlineLevel="0" collapsed="false">
      <c r="A325" s="105"/>
      <c r="B325" s="101"/>
      <c r="C325" s="101"/>
      <c r="D325" s="102"/>
      <c r="E325" s="102"/>
      <c r="F325" s="102"/>
      <c r="G325" s="102"/>
      <c r="H325" s="103"/>
      <c r="I325" s="103"/>
      <c r="J325" s="101"/>
      <c r="K325" s="101"/>
      <c r="L325" s="102"/>
      <c r="M325" s="102"/>
      <c r="N325" s="102"/>
      <c r="O325" s="102"/>
      <c r="P325" s="103"/>
      <c r="Q325" s="103"/>
      <c r="R325" s="101"/>
      <c r="S325" s="101"/>
      <c r="T325" s="102"/>
      <c r="U325" s="102"/>
      <c r="V325" s="102"/>
      <c r="W325" s="102"/>
      <c r="X325" s="103"/>
      <c r="Y325" s="103"/>
      <c r="Z325" s="101"/>
      <c r="AA325" s="101"/>
      <c r="AB325" s="102"/>
      <c r="AC325" s="102"/>
      <c r="AD325" s="102"/>
      <c r="AE325" s="102"/>
      <c r="AF325" s="103"/>
      <c r="AG325" s="103"/>
      <c r="AH325" s="101"/>
      <c r="AI325" s="101"/>
      <c r="AJ325" s="102"/>
      <c r="AK325" s="102"/>
      <c r="AL325" s="102"/>
      <c r="AM325" s="102"/>
      <c r="AN325" s="103"/>
      <c r="AO325" s="103"/>
      <c r="AP325" s="101"/>
      <c r="AQ325" s="101"/>
      <c r="AR325" s="102"/>
      <c r="AS325" s="102"/>
      <c r="AT325" s="102"/>
      <c r="AU325" s="102"/>
      <c r="AV325" s="103"/>
      <c r="AW325" s="103"/>
      <c r="AX325" s="101"/>
      <c r="AY325" s="101"/>
      <c r="AZ325" s="102"/>
      <c r="BA325" s="102"/>
      <c r="BB325" s="102"/>
      <c r="BC325" s="102"/>
      <c r="BD325" s="103"/>
      <c r="BE325" s="103"/>
      <c r="BF325" s="101"/>
      <c r="BG325" s="101"/>
      <c r="BH325" s="102"/>
      <c r="BI325" s="102"/>
      <c r="BJ325" s="102"/>
      <c r="BK325" s="102"/>
      <c r="BL325" s="103"/>
      <c r="BM325" s="103"/>
      <c r="BN325" s="101"/>
      <c r="BO325" s="101"/>
      <c r="BP325" s="102"/>
      <c r="BQ325" s="102"/>
      <c r="BR325" s="102"/>
      <c r="BS325" s="102"/>
      <c r="BT325" s="103"/>
      <c r="BU325" s="103"/>
      <c r="BV325" s="101"/>
      <c r="BW325" s="101"/>
      <c r="BX325" s="102"/>
      <c r="BY325" s="102"/>
      <c r="BZ325" s="102"/>
      <c r="CA325" s="102"/>
      <c r="CB325" s="103"/>
      <c r="CC325" s="103"/>
      <c r="CD325" s="101"/>
      <c r="CE325" s="101"/>
      <c r="CF325" s="102"/>
      <c r="CG325" s="102"/>
      <c r="CH325" s="102"/>
      <c r="CI325" s="102"/>
      <c r="CJ325" s="103"/>
      <c r="CK325" s="103"/>
      <c r="CL325" s="101"/>
      <c r="CM325" s="101"/>
      <c r="CN325" s="102"/>
      <c r="CO325" s="102"/>
      <c r="CP325" s="102"/>
      <c r="CQ325" s="102"/>
      <c r="CR325" s="103"/>
      <c r="CS325" s="103"/>
      <c r="CT325" s="101"/>
      <c r="CU325" s="101"/>
      <c r="CV325" s="102"/>
      <c r="CW325" s="102"/>
      <c r="CX325" s="102"/>
      <c r="CY325" s="102"/>
      <c r="CZ325" s="103"/>
      <c r="DA325" s="103"/>
      <c r="DB325" s="101"/>
      <c r="DC325" s="101"/>
      <c r="DD325" s="102"/>
      <c r="DE325" s="102"/>
      <c r="DF325" s="102"/>
      <c r="DG325" s="102"/>
      <c r="DH325" s="103"/>
      <c r="DI325" s="103"/>
      <c r="DJ325" s="101"/>
      <c r="DK325" s="101"/>
      <c r="DL325" s="102"/>
      <c r="DM325" s="102"/>
      <c r="DN325" s="102"/>
      <c r="DO325" s="102"/>
      <c r="DP325" s="103"/>
      <c r="DQ325" s="103"/>
      <c r="DR325" s="101"/>
      <c r="DS325" s="101"/>
      <c r="DT325" s="102"/>
      <c r="DU325" s="102"/>
      <c r="DV325" s="102"/>
      <c r="DW325" s="102"/>
      <c r="DX325" s="103"/>
      <c r="DY325" s="103"/>
      <c r="DZ325" s="101"/>
      <c r="EA325" s="101"/>
      <c r="EB325" s="102"/>
      <c r="EC325" s="102"/>
      <c r="ED325" s="102"/>
      <c r="EE325" s="102"/>
      <c r="EF325" s="103"/>
      <c r="EG325" s="103"/>
      <c r="EH325" s="101"/>
      <c r="EI325" s="101"/>
      <c r="EJ325" s="102"/>
      <c r="EK325" s="102"/>
      <c r="EL325" s="102"/>
      <c r="EM325" s="102"/>
      <c r="EN325" s="103"/>
      <c r="EO325" s="103"/>
      <c r="EP325" s="101"/>
      <c r="EQ325" s="101"/>
      <c r="ER325" s="102"/>
      <c r="ES325" s="102"/>
      <c r="ET325" s="102"/>
      <c r="EU325" s="102"/>
      <c r="EV325" s="103"/>
      <c r="EW325" s="103"/>
      <c r="EX325" s="101"/>
      <c r="EY325" s="101"/>
      <c r="EZ325" s="102"/>
      <c r="FA325" s="102"/>
      <c r="FB325" s="102"/>
      <c r="FC325" s="102"/>
      <c r="FD325" s="103"/>
      <c r="FE325" s="103"/>
    </row>
    <row r="326" customFormat="false" ht="15.75" hidden="false" customHeight="false" outlineLevel="0" collapsed="false">
      <c r="A326" s="105"/>
      <c r="B326" s="101"/>
      <c r="C326" s="101"/>
      <c r="D326" s="102"/>
      <c r="E326" s="102"/>
      <c r="F326" s="102"/>
      <c r="G326" s="102"/>
      <c r="H326" s="103"/>
      <c r="I326" s="103"/>
      <c r="J326" s="101"/>
      <c r="K326" s="101"/>
      <c r="L326" s="102"/>
      <c r="M326" s="102"/>
      <c r="N326" s="102"/>
      <c r="O326" s="102"/>
      <c r="P326" s="103"/>
      <c r="Q326" s="103"/>
      <c r="R326" s="101"/>
      <c r="S326" s="101"/>
      <c r="T326" s="102"/>
      <c r="U326" s="102"/>
      <c r="V326" s="102"/>
      <c r="W326" s="102"/>
      <c r="X326" s="103"/>
      <c r="Y326" s="103"/>
      <c r="Z326" s="101"/>
      <c r="AA326" s="101"/>
      <c r="AB326" s="102"/>
      <c r="AC326" s="102"/>
      <c r="AD326" s="102"/>
      <c r="AE326" s="102"/>
      <c r="AF326" s="103"/>
      <c r="AG326" s="103"/>
      <c r="AH326" s="101"/>
      <c r="AI326" s="101"/>
      <c r="AJ326" s="102"/>
      <c r="AK326" s="102"/>
      <c r="AL326" s="102"/>
      <c r="AM326" s="102"/>
      <c r="AN326" s="103"/>
      <c r="AO326" s="103"/>
      <c r="AP326" s="101"/>
      <c r="AQ326" s="101"/>
      <c r="AR326" s="102"/>
      <c r="AS326" s="102"/>
      <c r="AT326" s="102"/>
      <c r="AU326" s="102"/>
      <c r="AV326" s="103"/>
      <c r="AW326" s="103"/>
      <c r="AX326" s="101"/>
      <c r="AY326" s="101"/>
      <c r="AZ326" s="102"/>
      <c r="BA326" s="102"/>
      <c r="BB326" s="102"/>
      <c r="BC326" s="102"/>
      <c r="BD326" s="103"/>
      <c r="BE326" s="103"/>
      <c r="BF326" s="101"/>
      <c r="BG326" s="101"/>
      <c r="BH326" s="102"/>
      <c r="BI326" s="102"/>
      <c r="BJ326" s="102"/>
      <c r="BK326" s="102"/>
      <c r="BL326" s="103"/>
      <c r="BM326" s="103"/>
      <c r="BN326" s="101"/>
      <c r="BO326" s="101"/>
      <c r="BP326" s="102"/>
      <c r="BQ326" s="102"/>
      <c r="BR326" s="102"/>
      <c r="BS326" s="102"/>
      <c r="BT326" s="103"/>
      <c r="BU326" s="103"/>
      <c r="BV326" s="101"/>
      <c r="BW326" s="101"/>
      <c r="BX326" s="102"/>
      <c r="BY326" s="102"/>
      <c r="BZ326" s="102"/>
      <c r="CA326" s="102"/>
      <c r="CB326" s="103"/>
      <c r="CC326" s="103"/>
      <c r="CD326" s="101"/>
      <c r="CE326" s="101"/>
      <c r="CF326" s="102"/>
      <c r="CG326" s="102"/>
      <c r="CH326" s="102"/>
      <c r="CI326" s="102"/>
      <c r="CJ326" s="103"/>
      <c r="CK326" s="103"/>
      <c r="CL326" s="101"/>
      <c r="CM326" s="101"/>
      <c r="CN326" s="102"/>
      <c r="CO326" s="102"/>
      <c r="CP326" s="102"/>
      <c r="CQ326" s="102"/>
      <c r="CR326" s="103"/>
      <c r="CS326" s="103"/>
      <c r="CT326" s="101"/>
      <c r="CU326" s="101"/>
      <c r="CV326" s="102"/>
      <c r="CW326" s="102"/>
      <c r="CX326" s="102"/>
      <c r="CY326" s="102"/>
      <c r="CZ326" s="103"/>
      <c r="DA326" s="103"/>
      <c r="DB326" s="101"/>
      <c r="DC326" s="101"/>
      <c r="DD326" s="102"/>
      <c r="DE326" s="102"/>
      <c r="DF326" s="102"/>
      <c r="DG326" s="102"/>
      <c r="DH326" s="103"/>
      <c r="DI326" s="103"/>
      <c r="DJ326" s="101"/>
      <c r="DK326" s="101"/>
      <c r="DL326" s="102"/>
      <c r="DM326" s="102"/>
      <c r="DN326" s="102"/>
      <c r="DO326" s="102"/>
      <c r="DP326" s="103"/>
      <c r="DQ326" s="103"/>
      <c r="DR326" s="101"/>
      <c r="DS326" s="101"/>
      <c r="DT326" s="102"/>
      <c r="DU326" s="102"/>
      <c r="DV326" s="102"/>
      <c r="DW326" s="102"/>
      <c r="DX326" s="103"/>
      <c r="DY326" s="103"/>
      <c r="DZ326" s="101"/>
      <c r="EA326" s="101"/>
      <c r="EB326" s="102"/>
      <c r="EC326" s="102"/>
      <c r="ED326" s="102"/>
      <c r="EE326" s="102"/>
      <c r="EF326" s="103"/>
      <c r="EG326" s="103"/>
      <c r="EH326" s="101"/>
      <c r="EI326" s="101"/>
      <c r="EJ326" s="102"/>
      <c r="EK326" s="102"/>
      <c r="EL326" s="102"/>
      <c r="EM326" s="102"/>
      <c r="EN326" s="103"/>
      <c r="EO326" s="103"/>
      <c r="EP326" s="101"/>
      <c r="EQ326" s="101"/>
      <c r="ER326" s="102"/>
      <c r="ES326" s="102"/>
      <c r="ET326" s="102"/>
      <c r="EU326" s="102"/>
      <c r="EV326" s="103"/>
      <c r="EW326" s="103"/>
      <c r="EX326" s="101"/>
      <c r="EY326" s="101"/>
      <c r="EZ326" s="102"/>
      <c r="FA326" s="102"/>
      <c r="FB326" s="102"/>
      <c r="FC326" s="102"/>
      <c r="FD326" s="103"/>
      <c r="FE326" s="103"/>
    </row>
    <row r="327" customFormat="false" ht="16.5" hidden="false" customHeight="false" outlineLevel="0" collapsed="false">
      <c r="A327" s="105"/>
      <c r="B327" s="106"/>
      <c r="C327" s="106"/>
      <c r="D327" s="107"/>
      <c r="E327" s="107"/>
      <c r="F327" s="107"/>
      <c r="G327" s="107"/>
      <c r="H327" s="108"/>
      <c r="I327" s="108"/>
      <c r="J327" s="109"/>
      <c r="K327" s="109"/>
      <c r="L327" s="107"/>
      <c r="M327" s="107"/>
      <c r="N327" s="107"/>
      <c r="O327" s="107"/>
      <c r="P327" s="108"/>
      <c r="Q327" s="108"/>
      <c r="R327" s="109"/>
      <c r="S327" s="109"/>
      <c r="T327" s="107"/>
      <c r="U327" s="107"/>
      <c r="V327" s="107"/>
      <c r="W327" s="107"/>
      <c r="X327" s="108"/>
      <c r="Y327" s="108"/>
      <c r="Z327" s="109"/>
      <c r="AA327" s="109"/>
      <c r="AB327" s="107"/>
      <c r="AC327" s="107"/>
      <c r="AD327" s="107"/>
      <c r="AE327" s="107"/>
      <c r="AF327" s="108"/>
      <c r="AG327" s="108"/>
      <c r="AH327" s="109"/>
      <c r="AI327" s="109"/>
      <c r="AJ327" s="107"/>
      <c r="AK327" s="107"/>
      <c r="AL327" s="107"/>
      <c r="AM327" s="107"/>
      <c r="AN327" s="108"/>
      <c r="AO327" s="108"/>
      <c r="AP327" s="109"/>
      <c r="AQ327" s="109"/>
      <c r="AR327" s="107"/>
      <c r="AS327" s="107"/>
      <c r="AT327" s="107"/>
      <c r="AU327" s="107"/>
      <c r="AV327" s="108"/>
      <c r="AW327" s="108"/>
      <c r="AX327" s="109"/>
      <c r="AY327" s="109"/>
      <c r="AZ327" s="107"/>
      <c r="BA327" s="107"/>
      <c r="BB327" s="107"/>
      <c r="BC327" s="107"/>
      <c r="BD327" s="108"/>
      <c r="BE327" s="108"/>
      <c r="BF327" s="109"/>
      <c r="BG327" s="109"/>
      <c r="BH327" s="107"/>
      <c r="BI327" s="107"/>
      <c r="BJ327" s="107"/>
      <c r="BK327" s="107"/>
      <c r="BL327" s="108"/>
      <c r="BM327" s="108"/>
      <c r="BN327" s="109"/>
      <c r="BO327" s="109"/>
      <c r="BP327" s="107"/>
      <c r="BQ327" s="107"/>
      <c r="BR327" s="107"/>
      <c r="BS327" s="107"/>
      <c r="BT327" s="108"/>
      <c r="BU327" s="108"/>
      <c r="BV327" s="109"/>
      <c r="BW327" s="109"/>
      <c r="BX327" s="107"/>
      <c r="BY327" s="107"/>
      <c r="BZ327" s="107"/>
      <c r="CA327" s="107"/>
      <c r="CB327" s="108"/>
      <c r="CC327" s="108"/>
      <c r="CD327" s="109"/>
      <c r="CE327" s="109"/>
      <c r="CF327" s="107"/>
      <c r="CG327" s="107"/>
      <c r="CH327" s="107"/>
      <c r="CI327" s="107"/>
      <c r="CJ327" s="108"/>
      <c r="CK327" s="108"/>
      <c r="CL327" s="109"/>
      <c r="CM327" s="109"/>
      <c r="CN327" s="107"/>
      <c r="CO327" s="107"/>
      <c r="CP327" s="107"/>
      <c r="CQ327" s="107"/>
      <c r="CR327" s="108"/>
      <c r="CS327" s="108"/>
      <c r="CT327" s="109"/>
      <c r="CU327" s="109"/>
      <c r="CV327" s="107"/>
      <c r="CW327" s="107"/>
      <c r="CX327" s="107"/>
      <c r="CY327" s="107"/>
      <c r="CZ327" s="108"/>
      <c r="DA327" s="108"/>
      <c r="DB327" s="109"/>
      <c r="DC327" s="109"/>
      <c r="DD327" s="107"/>
      <c r="DE327" s="107"/>
      <c r="DF327" s="107"/>
      <c r="DG327" s="107"/>
      <c r="DH327" s="108"/>
      <c r="DI327" s="108"/>
      <c r="DJ327" s="109"/>
      <c r="DK327" s="109"/>
      <c r="DL327" s="107"/>
      <c r="DM327" s="107"/>
      <c r="DN327" s="107"/>
      <c r="DO327" s="107"/>
      <c r="DP327" s="108"/>
      <c r="DQ327" s="108"/>
      <c r="DR327" s="109"/>
      <c r="DS327" s="109"/>
      <c r="DT327" s="107"/>
      <c r="DU327" s="107"/>
      <c r="DV327" s="107"/>
      <c r="DW327" s="107"/>
      <c r="DX327" s="108"/>
      <c r="DY327" s="108"/>
      <c r="DZ327" s="109"/>
      <c r="EA327" s="109"/>
      <c r="EB327" s="107"/>
      <c r="EC327" s="107"/>
      <c r="ED327" s="107"/>
      <c r="EE327" s="107"/>
      <c r="EF327" s="108"/>
      <c r="EG327" s="108"/>
      <c r="EH327" s="109"/>
      <c r="EI327" s="109"/>
      <c r="EJ327" s="107"/>
      <c r="EK327" s="107"/>
      <c r="EL327" s="107"/>
      <c r="EM327" s="107"/>
      <c r="EN327" s="108"/>
      <c r="EO327" s="108"/>
      <c r="EP327" s="109"/>
      <c r="EQ327" s="109"/>
      <c r="ER327" s="107"/>
      <c r="ES327" s="107"/>
      <c r="ET327" s="107"/>
      <c r="EU327" s="107"/>
      <c r="EV327" s="108"/>
      <c r="EW327" s="108"/>
      <c r="EX327" s="109"/>
      <c r="EY327" s="109"/>
      <c r="EZ327" s="107"/>
      <c r="FA327" s="107"/>
      <c r="FB327" s="107"/>
      <c r="FC327" s="107"/>
      <c r="FD327" s="108"/>
      <c r="FE327" s="108"/>
    </row>
    <row r="328" customFormat="false" ht="15.75" hidden="false" customHeight="false" outlineLevel="0" collapsed="false"/>
    <row r="329" customFormat="false" ht="15" hidden="false" customHeight="false" outlineLevel="0" collapsed="false">
      <c r="B329" s="110" t="s">
        <v>210</v>
      </c>
      <c r="C329" s="110"/>
      <c r="D329" s="110"/>
      <c r="E329" s="110"/>
      <c r="F329" s="110"/>
      <c r="G329" s="110"/>
      <c r="H329" s="110"/>
      <c r="I329" s="110"/>
      <c r="J329" s="110" t="s">
        <v>210</v>
      </c>
      <c r="K329" s="110"/>
      <c r="L329" s="110"/>
      <c r="M329" s="110"/>
      <c r="N329" s="110"/>
      <c r="O329" s="110"/>
      <c r="P329" s="110"/>
      <c r="Q329" s="110"/>
      <c r="R329" s="110" t="s">
        <v>210</v>
      </c>
      <c r="S329" s="110"/>
      <c r="T329" s="110"/>
      <c r="U329" s="110"/>
      <c r="V329" s="110"/>
      <c r="W329" s="110"/>
      <c r="X329" s="110"/>
      <c r="Y329" s="110"/>
      <c r="Z329" s="110" t="s">
        <v>210</v>
      </c>
      <c r="AA329" s="110"/>
      <c r="AB329" s="110"/>
      <c r="AC329" s="110"/>
      <c r="AD329" s="110"/>
      <c r="AE329" s="110"/>
      <c r="AF329" s="110"/>
      <c r="AG329" s="110"/>
      <c r="AH329" s="110" t="s">
        <v>210</v>
      </c>
      <c r="AI329" s="110"/>
      <c r="AJ329" s="110"/>
      <c r="AK329" s="110"/>
      <c r="AL329" s="110"/>
      <c r="AM329" s="110"/>
      <c r="AN329" s="110"/>
      <c r="AO329" s="110"/>
      <c r="AP329" s="110" t="s">
        <v>210</v>
      </c>
      <c r="AQ329" s="110"/>
      <c r="AR329" s="110"/>
      <c r="AS329" s="110"/>
      <c r="AT329" s="110"/>
      <c r="AU329" s="110"/>
      <c r="AV329" s="110"/>
      <c r="AW329" s="110"/>
      <c r="AX329" s="110" t="s">
        <v>210</v>
      </c>
      <c r="AY329" s="110"/>
      <c r="AZ329" s="110"/>
      <c r="BA329" s="110"/>
      <c r="BB329" s="110"/>
      <c r="BC329" s="110"/>
      <c r="BD329" s="110"/>
      <c r="BE329" s="110"/>
      <c r="BF329" s="110" t="s">
        <v>210</v>
      </c>
      <c r="BG329" s="110"/>
      <c r="BH329" s="110"/>
      <c r="BI329" s="110"/>
      <c r="BJ329" s="110"/>
      <c r="BK329" s="110"/>
      <c r="BL329" s="110"/>
      <c r="BM329" s="110"/>
      <c r="BN329" s="110" t="s">
        <v>210</v>
      </c>
      <c r="BO329" s="110"/>
      <c r="BP329" s="110"/>
      <c r="BQ329" s="110"/>
      <c r="BR329" s="110"/>
      <c r="BS329" s="110"/>
      <c r="BT329" s="110"/>
      <c r="BU329" s="110"/>
      <c r="BV329" s="110" t="s">
        <v>210</v>
      </c>
      <c r="BW329" s="110"/>
      <c r="BX329" s="110"/>
      <c r="BY329" s="110"/>
      <c r="BZ329" s="110"/>
      <c r="CA329" s="110"/>
      <c r="CB329" s="110"/>
      <c r="CC329" s="110"/>
      <c r="CD329" s="110" t="s">
        <v>210</v>
      </c>
      <c r="CE329" s="110"/>
      <c r="CF329" s="110"/>
      <c r="CG329" s="110"/>
      <c r="CH329" s="110"/>
      <c r="CI329" s="110"/>
      <c r="CJ329" s="110"/>
      <c r="CK329" s="110"/>
      <c r="CL329" s="110" t="s">
        <v>210</v>
      </c>
      <c r="CM329" s="110"/>
      <c r="CN329" s="110"/>
      <c r="CO329" s="110"/>
      <c r="CP329" s="110"/>
      <c r="CQ329" s="110"/>
      <c r="CR329" s="110"/>
      <c r="CS329" s="110"/>
      <c r="CT329" s="110" t="s">
        <v>210</v>
      </c>
      <c r="CU329" s="110"/>
      <c r="CV329" s="110"/>
      <c r="CW329" s="110"/>
      <c r="CX329" s="110"/>
      <c r="CY329" s="110"/>
      <c r="CZ329" s="110"/>
      <c r="DA329" s="110"/>
      <c r="DB329" s="110" t="s">
        <v>210</v>
      </c>
      <c r="DC329" s="110"/>
      <c r="DD329" s="110"/>
      <c r="DE329" s="110"/>
      <c r="DF329" s="110"/>
      <c r="DG329" s="110"/>
      <c r="DH329" s="110"/>
      <c r="DI329" s="110"/>
      <c r="DJ329" s="110" t="s">
        <v>210</v>
      </c>
      <c r="DK329" s="110"/>
      <c r="DL329" s="110"/>
      <c r="DM329" s="110"/>
      <c r="DN329" s="110"/>
      <c r="DO329" s="110"/>
      <c r="DP329" s="110"/>
      <c r="DQ329" s="110"/>
      <c r="DR329" s="110" t="s">
        <v>210</v>
      </c>
      <c r="DS329" s="110"/>
      <c r="DT329" s="110"/>
      <c r="DU329" s="110"/>
      <c r="DV329" s="110"/>
      <c r="DW329" s="110"/>
      <c r="DX329" s="110"/>
      <c r="DY329" s="110"/>
      <c r="DZ329" s="110" t="s">
        <v>210</v>
      </c>
      <c r="EA329" s="110"/>
      <c r="EB329" s="110"/>
      <c r="EC329" s="110"/>
      <c r="ED329" s="110"/>
      <c r="EE329" s="110"/>
      <c r="EF329" s="110"/>
      <c r="EG329" s="110"/>
      <c r="EH329" s="110" t="s">
        <v>210</v>
      </c>
      <c r="EI329" s="110"/>
      <c r="EJ329" s="110"/>
      <c r="EK329" s="110"/>
      <c r="EL329" s="110"/>
      <c r="EM329" s="110"/>
      <c r="EN329" s="110"/>
      <c r="EO329" s="110"/>
      <c r="EP329" s="110" t="s">
        <v>210</v>
      </c>
      <c r="EQ329" s="110"/>
      <c r="ER329" s="110"/>
      <c r="ES329" s="110"/>
      <c r="ET329" s="110"/>
      <c r="EU329" s="110"/>
      <c r="EV329" s="110"/>
      <c r="EW329" s="110"/>
      <c r="EX329" s="110" t="s">
        <v>210</v>
      </c>
      <c r="EY329" s="110"/>
      <c r="EZ329" s="110"/>
      <c r="FA329" s="110"/>
      <c r="FB329" s="110"/>
      <c r="FC329" s="110"/>
      <c r="FD329" s="110"/>
      <c r="FE329" s="110"/>
    </row>
    <row r="330" customFormat="false" ht="15" hidden="false" customHeight="false" outlineLevel="0" collapsed="false">
      <c r="B330" s="1" t="str">
        <f aca="false">CONCATENATE(IF(B303="","",B303),IF(B304="","",CONCATENATE(", ",B304)),IF(B305="","",CONCATENATE(", ",B305)),IF(B306="","",CONCATENATE(", ",B306)),IF(B307="","",CONCATENATE(", ",B307)),IF(B308="","",CONCATENATE(", ",B308)),IF(B309="","",CONCATENATE(", ",B309)),IF(B310="","",CONCATENATE(", ",B310)),IF(B311="","",CONCATENATE(", ",B311)),IF(B312="","",CONCATENATE(", ",B312)),IF(B313="","",CONCATENATE(", ",B313)),IF(B314="","",CONCATENATE(", ",B314)),IF(B315="","",CONCATENATE(", ",B315)),IF(B316="","",CONCATENATE(", ",B316)),IF(B317="","",CONCATENATE(", ",B317)),IF(B318="","",CONCATENATE(", ",B318)),IF(B319="","",CONCATENATE(", ",B319)),IF(B320="","",CONCATENATE(", ",B320)),IF(B321="","",CONCATENATE(", ",B321)),IF(B322="","",CONCATENATE(", ",B322)),IF(B323="","",CONCATENATE(", ",B323)),IF(B324="","",CONCATENATE(", ",B324)),IF(B325="","",CONCATENATE(", ",B325)),IF(B326="","",CONCATENATE(", ",B326)),IF(B327="","",CONCATENATE(", ",B327)))</f>
        <v/>
      </c>
      <c r="D330" s="1" t="str">
        <f aca="false">CONCATENATE(IF(D303="","",D303),IF(D304="","",CONCATENATE(", ",D304)),IF(D305="","",CONCATENATE(", ",D305)),IF(D306="","",CONCATENATE(", ",D306)),IF(D307="","",CONCATENATE(", ",D307)),IF(D308="","",CONCATENATE(", ",D308)),IF(D309="","",CONCATENATE(", ",D309)),IF(D310="","",CONCATENATE(", ",D310)),IF(D311="","",CONCATENATE(", ",D311)),IF(D312="","",CONCATENATE(", ",D312)),IF(D313="","",CONCATENATE(", ",D313)),IF(D314="","",CONCATENATE(", ",D314)),IF(D315="","",CONCATENATE(", ",D315)),IF(D316="","",CONCATENATE(", ",D316)),IF(D317="","",CONCATENATE(", ",D317)),IF(D318="","",CONCATENATE(", ",D318)),IF(D319="","",CONCATENATE(", ",D319)),IF(D320="","",CONCATENATE(", ",D320)),IF(D321="","",CONCATENATE(", ",D321)),IF(D322="","",CONCATENATE(", ",D322)),IF(D323="","",CONCATENATE(", ",D323)),IF(D324="","",CONCATENATE(", ",D324)),IF(D325="","",CONCATENATE(", ",D325)),IF(D326="","",CONCATENATE(", ",D326)),IF(D327="","",CONCATENATE(", ",D327)))</f>
        <v/>
      </c>
      <c r="F330" s="1" t="str">
        <f aca="false">CONCATENATE(IF(F303="","",F303),IF(F304="","",CONCATENATE(", ",F304)),IF(F305="","",CONCATENATE(", ",F305)),IF(F306="","",CONCATENATE(", ",F306)),IF(F307="","",CONCATENATE(", ",F307)),IF(F308="","",CONCATENATE(", ",F308)),IF(F309="","",CONCATENATE(", ",F309)),IF(F310="","",CONCATENATE(", ",F310)),IF(F311="","",CONCATENATE(", ",F311)),IF(F312="","",CONCATENATE(", ",F312)),IF(F313="","",CONCATENATE(", ",F313)),IF(F314="","",CONCATENATE(", ",F314)),IF(F315="","",CONCATENATE(", ",F315)),IF(F316="","",CONCATENATE(", ",F316)),IF(F317="","",CONCATENATE(", ",F317)),IF(F318="","",CONCATENATE(", ",F318)),IF(F319="","",CONCATENATE(", ",F319)),IF(F320="","",CONCATENATE(", ",F320)),IF(F321="","",CONCATENATE(", ",F321)),IF(F322="","",CONCATENATE(", ",F322)),IF(F323="","",CONCATENATE(", ",F323)),IF(F324="","",CONCATENATE(", ",F324)),IF(F325="","",CONCATENATE(", ",F325)),IF(F326="","",CONCATENATE(", ",F326)),IF(F327="","",CONCATENATE(", ",F327)))</f>
        <v/>
      </c>
      <c r="H330" s="1" t="str">
        <f aca="false">CONCATENATE(IF(H303="","",H303),IF(H304="","",CONCATENATE(", ",H304)),IF(H305="","",CONCATENATE(", ",H305)),IF(H306="","",CONCATENATE(", ",H306)),IF(H307="","",CONCATENATE(", ",H307)),IF(H308="","",CONCATENATE(", ",H308)),IF(H309="","",CONCATENATE(", ",H309)),IF(H310="","",CONCATENATE(", ",H310)),IF(H311="","",CONCATENATE(", ",H311)),IF(H312="","",CONCATENATE(", ",H312)),IF(H313="","",CONCATENATE(", ",H313)),IF(H314="","",CONCATENATE(", ",H314)),IF(H315="","",CONCATENATE(", ",H315)),IF(H316="","",CONCATENATE(", ",H316)),IF(H317="","",CONCATENATE(", ",H317)),IF(H318="","",CONCATENATE(", ",H318)),IF(H319="","",CONCATENATE(", ",H319)),IF(H320="","",CONCATENATE(", ",H320)),IF(H321="","",CONCATENATE(", ",H321)),IF(H322="","",CONCATENATE(", ",H322)),IF(H323="","",CONCATENATE(", ",H323)),IF(H324="","",CONCATENATE(", ",H324)),IF(H325="","",CONCATENATE(", ",H325)),IF(H326="","",CONCATENATE(", ",H326)),IF(H327="","",CONCATENATE(", ",H327)))</f>
        <v/>
      </c>
      <c r="J330" s="1" t="str">
        <f aca="false">CONCATENATE(IF(J303="","",J303),IF(J304="","",CONCATENATE(", ",J304)),IF(J305="","",CONCATENATE(", ",J305)),IF(J306="","",CONCATENATE(", ",J306)),IF(J307="","",CONCATENATE(", ",J307)),IF(J308="","",CONCATENATE(", ",J308)),IF(J309="","",CONCATENATE(", ",J309)),IF(J310="","",CONCATENATE(", ",J310)),IF(J311="","",CONCATENATE(", ",J311)),IF(J312="","",CONCATENATE(", ",J312)),IF(J313="","",CONCATENATE(", ",J313)),IF(J314="","",CONCATENATE(", ",J314)),IF(J315="","",CONCATENATE(", ",J315)),IF(J316="","",CONCATENATE(", ",J316)),IF(J317="","",CONCATENATE(", ",J317)),IF(J318="","",CONCATENATE(", ",J318)),IF(J319="","",CONCATENATE(", ",J319)),IF(J320="","",CONCATENATE(", ",J320)),IF(J321="","",CONCATENATE(", ",J321)),IF(J322="","",CONCATENATE(", ",J322)),IF(J323="","",CONCATENATE(", ",J323)),IF(J324="","",CONCATENATE(", ",J324)),IF(J325="","",CONCATENATE(", ",J325)),IF(J326="","",CONCATENATE(", ",J326)),IF(J327="","",CONCATENATE(", ",J327)))</f>
        <v/>
      </c>
      <c r="L330" s="1" t="str">
        <f aca="false">CONCATENATE(IF(L303="","",L303),IF(L304="","",CONCATENATE(", ",L304)),IF(L305="","",CONCATENATE(", ",L305)),IF(L306="","",CONCATENATE(", ",L306)),IF(L307="","",CONCATENATE(", ",L307)),IF(L308="","",CONCATENATE(", ",L308)),IF(L309="","",CONCATENATE(", ",L309)),IF(L310="","",CONCATENATE(", ",L310)),IF(L311="","",CONCATENATE(", ",L311)),IF(L312="","",CONCATENATE(", ",L312)),IF(L313="","",CONCATENATE(", ",L313)),IF(L314="","",CONCATENATE(", ",L314)),IF(L315="","",CONCATENATE(", ",L315)),IF(L316="","",CONCATENATE(", ",L316)),IF(L317="","",CONCATENATE(", ",L317)),IF(L318="","",CONCATENATE(", ",L318)),IF(L319="","",CONCATENATE(", ",L319)),IF(L320="","",CONCATENATE(", ",L320)),IF(L321="","",CONCATENATE(", ",L321)),IF(L322="","",CONCATENATE(", ",L322)),IF(L323="","",CONCATENATE(", ",L323)),IF(L324="","",CONCATENATE(", ",L324)),IF(L325="","",CONCATENATE(", ",L325)),IF(L326="","",CONCATENATE(", ",L326)),IF(L327="","",CONCATENATE(", ",L327)))</f>
        <v/>
      </c>
      <c r="N330" s="1" t="str">
        <f aca="false">CONCATENATE(IF(N303="","",N303),IF(N304="","",CONCATENATE(", ",N304)),IF(N305="","",CONCATENATE(", ",N305)),IF(N306="","",CONCATENATE(", ",N306)),IF(N307="","",CONCATENATE(", ",N307)),IF(N308="","",CONCATENATE(", ",N308)),IF(N309="","",CONCATENATE(", ",N309)),IF(N310="","",CONCATENATE(", ",N310)),IF(N311="","",CONCATENATE(", ",N311)),IF(N312="","",CONCATENATE(", ",N312)),IF(N313="","",CONCATENATE(", ",N313)),IF(N314="","",CONCATENATE(", ",N314)),IF(N315="","",CONCATENATE(", ",N315)),IF(N316="","",CONCATENATE(", ",N316)),IF(N317="","",CONCATENATE(", ",N317)),IF(N318="","",CONCATENATE(", ",N318)),IF(N319="","",CONCATENATE(", ",N319)),IF(N320="","",CONCATENATE(", ",N320)),IF(N321="","",CONCATENATE(", ",N321)),IF(N322="","",CONCATENATE(", ",N322)),IF(N323="","",CONCATENATE(", ",N323)),IF(N324="","",CONCATENATE(", ",N324)),IF(N325="","",CONCATENATE(", ",N325)),IF(N326="","",CONCATENATE(", ",N326)),IF(N327="","",CONCATENATE(", ",N327)))</f>
        <v/>
      </c>
      <c r="P330" s="1" t="str">
        <f aca="false">CONCATENATE(IF(P303="","",P303),IF(P304="","",CONCATENATE(", ",P304)),IF(P305="","",CONCATENATE(", ",P305)),IF(P306="","",CONCATENATE(", ",P306)),IF(P307="","",CONCATENATE(", ",P307)),IF(P308="","",CONCATENATE(", ",P308)),IF(P309="","",CONCATENATE(", ",P309)),IF(P310="","",CONCATENATE(", ",P310)),IF(P311="","",CONCATENATE(", ",P311)),IF(P312="","",CONCATENATE(", ",P312)),IF(P313="","",CONCATENATE(", ",P313)),IF(P314="","",CONCATENATE(", ",P314)),IF(P315="","",CONCATENATE(", ",P315)),IF(P316="","",CONCATENATE(", ",P316)),IF(P317="","",CONCATENATE(", ",P317)),IF(P318="","",CONCATENATE(", ",P318)),IF(P319="","",CONCATENATE(", ",P319)),IF(P320="","",CONCATENATE(", ",P320)),IF(P321="","",CONCATENATE(", ",P321)),IF(P322="","",CONCATENATE(", ",P322)),IF(P323="","",CONCATENATE(", ",P323)),IF(P324="","",CONCATENATE(", ",P324)),IF(P325="","",CONCATENATE(", ",P325)),IF(P326="","",CONCATENATE(", ",P326)),IF(P327="","",CONCATENATE(", ",P327)))</f>
        <v/>
      </c>
      <c r="R330" s="1" t="str">
        <f aca="false">CONCATENATE(IF(R303="","",R303),IF(R304="","",CONCATENATE(", ",R304)),IF(R305="","",CONCATENATE(", ",R305)),IF(R306="","",CONCATENATE(", ",R306)),IF(R307="","",CONCATENATE(", ",R307)),IF(R308="","",CONCATENATE(", ",R308)),IF(R309="","",CONCATENATE(", ",R309)),IF(R310="","",CONCATENATE(", ",R310)),IF(R311="","",CONCATENATE(", ",R311)),IF(R312="","",CONCATENATE(", ",R312)),IF(R313="","",CONCATENATE(", ",R313)),IF(R314="","",CONCATENATE(", ",R314)),IF(R315="","",CONCATENATE(", ",R315)),IF(R316="","",CONCATENATE(", ",R316)),IF(R317="","",CONCATENATE(", ",R317)),IF(R318="","",CONCATENATE(", ",R318)),IF(R319="","",CONCATENATE(", ",R319)),IF(R320="","",CONCATENATE(", ",R320)),IF(R321="","",CONCATENATE(", ",R321)),IF(R322="","",CONCATENATE(", ",R322)),IF(R323="","",CONCATENATE(", ",R323)),IF(R324="","",CONCATENATE(", ",R324)),IF(R325="","",CONCATENATE(", ",R325)),IF(R326="","",CONCATENATE(", ",R326)),IF(R327="","",CONCATENATE(", ",R327)))</f>
        <v/>
      </c>
      <c r="T330" s="1" t="str">
        <f aca="false">CONCATENATE(IF(T303="","",T303),IF(T304="","",CONCATENATE(", ",T304)),IF(T305="","",CONCATENATE(", ",T305)),IF(T306="","",CONCATENATE(", ",T306)),IF(T307="","",CONCATENATE(", ",T307)),IF(T308="","",CONCATENATE(", ",T308)),IF(T309="","",CONCATENATE(", ",T309)),IF(T310="","",CONCATENATE(", ",T310)),IF(T311="","",CONCATENATE(", ",T311)),IF(T312="","",CONCATENATE(", ",T312)),IF(T313="","",CONCATENATE(", ",T313)),IF(T314="","",CONCATENATE(", ",T314)),IF(T315="","",CONCATENATE(", ",T315)),IF(T316="","",CONCATENATE(", ",T316)),IF(T317="","",CONCATENATE(", ",T317)),IF(T318="","",CONCATENATE(", ",T318)),IF(T319="","",CONCATENATE(", ",T319)),IF(T320="","",CONCATENATE(", ",T320)),IF(T321="","",CONCATENATE(", ",T321)),IF(T322="","",CONCATENATE(", ",T322)),IF(T323="","",CONCATENATE(", ",T323)),IF(T324="","",CONCATENATE(", ",T324)),IF(T325="","",CONCATENATE(", ",T325)),IF(T326="","",CONCATENATE(", ",T326)),IF(T327="","",CONCATENATE(", ",T327)))</f>
        <v/>
      </c>
      <c r="V330" s="1" t="str">
        <f aca="false">CONCATENATE(IF(V303="","",V303),IF(V304="","",CONCATENATE(", ",V304)),IF(V305="","",CONCATENATE(", ",V305)),IF(V306="","",CONCATENATE(", ",V306)),IF(V307="","",CONCATENATE(", ",V307)),IF(V308="","",CONCATENATE(", ",V308)),IF(V309="","",CONCATENATE(", ",V309)),IF(V310="","",CONCATENATE(", ",V310)),IF(V311="","",CONCATENATE(", ",V311)),IF(V312="","",CONCATENATE(", ",V312)),IF(V313="","",CONCATENATE(", ",V313)),IF(V314="","",CONCATENATE(", ",V314)),IF(V315="","",CONCATENATE(", ",V315)),IF(V316="","",CONCATENATE(", ",V316)),IF(V317="","",CONCATENATE(", ",V317)),IF(V318="","",CONCATENATE(", ",V318)),IF(V319="","",CONCATENATE(", ",V319)),IF(V320="","",CONCATENATE(", ",V320)),IF(V321="","",CONCATENATE(", ",V321)),IF(V322="","",CONCATENATE(", ",V322)),IF(V323="","",CONCATENATE(", ",V323)),IF(V324="","",CONCATENATE(", ",V324)),IF(V325="","",CONCATENATE(", ",V325)),IF(V326="","",CONCATENATE(", ",V326)),IF(V327="","",CONCATENATE(", ",V327)))</f>
        <v/>
      </c>
      <c r="X330" s="1" t="str">
        <f aca="false">CONCATENATE(IF(X303="","",X303),IF(X304="","",CONCATENATE(", ",X304)),IF(X305="","",CONCATENATE(", ",X305)),IF(X306="","",CONCATENATE(", ",X306)),IF(X307="","",CONCATENATE(", ",X307)),IF(X308="","",CONCATENATE(", ",X308)),IF(X309="","",CONCATENATE(", ",X309)),IF(X310="","",CONCATENATE(", ",X310)),IF(X311="","",CONCATENATE(", ",X311)),IF(X312="","",CONCATENATE(", ",X312)),IF(X313="","",CONCATENATE(", ",X313)),IF(X314="","",CONCATENATE(", ",X314)),IF(X315="","",CONCATENATE(", ",X315)),IF(X316="","",CONCATENATE(", ",X316)),IF(X317="","",CONCATENATE(", ",X317)),IF(X318="","",CONCATENATE(", ",X318)),IF(X319="","",CONCATENATE(", ",X319)),IF(X320="","",CONCATENATE(", ",X320)),IF(X321="","",CONCATENATE(", ",X321)),IF(X322="","",CONCATENATE(", ",X322)),IF(X323="","",CONCATENATE(", ",X323)),IF(X324="","",CONCATENATE(", ",X324)),IF(X325="","",CONCATENATE(", ",X325)),IF(X326="","",CONCATENATE(", ",X326)),IF(X327="","",CONCATENATE(", ",X327)))</f>
        <v/>
      </c>
      <c r="Z330" s="1" t="str">
        <f aca="false">CONCATENATE(IF(Z303="","",Z303),IF(Z304="","",CONCATENATE(", ",Z304)),IF(Z305="","",CONCATENATE(", ",Z305)),IF(Z306="","",CONCATENATE(", ",Z306)),IF(Z307="","",CONCATENATE(", ",Z307)),IF(Z308="","",CONCATENATE(", ",Z308)),IF(Z309="","",CONCATENATE(", ",Z309)),IF(Z310="","",CONCATENATE(", ",Z310)),IF(Z311="","",CONCATENATE(", ",Z311)),IF(Z312="","",CONCATENATE(", ",Z312)),IF(Z313="","",CONCATENATE(", ",Z313)),IF(Z314="","",CONCATENATE(", ",Z314)),IF(Z315="","",CONCATENATE(", ",Z315)),IF(Z316="","",CONCATENATE(", ",Z316)),IF(Z317="","",CONCATENATE(", ",Z317)),IF(Z318="","",CONCATENATE(", ",Z318)),IF(Z319="","",CONCATENATE(", ",Z319)),IF(Z320="","",CONCATENATE(", ",Z320)),IF(Z321="","",CONCATENATE(", ",Z321)),IF(Z322="","",CONCATENATE(", ",Z322)),IF(Z323="","",CONCATENATE(", ",Z323)),IF(Z324="","",CONCATENATE(", ",Z324)),IF(Z325="","",CONCATENATE(", ",Z325)),IF(Z326="","",CONCATENATE(", ",Z326)),IF(Z327="","",CONCATENATE(", ",Z327)))</f>
        <v/>
      </c>
      <c r="AB330" s="1" t="str">
        <f aca="false">CONCATENATE(IF(AB303="","",AB303),IF(AB304="","",CONCATENATE(", ",AB304)),IF(AB305="","",CONCATENATE(", ",AB305)),IF(AB306="","",CONCATENATE(", ",AB306)),IF(AB307="","",CONCATENATE(", ",AB307)),IF(AB308="","",CONCATENATE(", ",AB308)),IF(AB309="","",CONCATENATE(", ",AB309)),IF(AB310="","",CONCATENATE(", ",AB310)),IF(AB311="","",CONCATENATE(", ",AB311)),IF(AB312="","",CONCATENATE(", ",AB312)),IF(AB313="","",CONCATENATE(", ",AB313)),IF(AB314="","",CONCATENATE(", ",AB314)),IF(AB315="","",CONCATENATE(", ",AB315)),IF(AB316="","",CONCATENATE(", ",AB316)),IF(AB317="","",CONCATENATE(", ",AB317)),IF(AB318="","",CONCATENATE(", ",AB318)),IF(AB319="","",CONCATENATE(", ",AB319)),IF(AB320="","",CONCATENATE(", ",AB320)),IF(AB321="","",CONCATENATE(", ",AB321)),IF(AB322="","",CONCATENATE(", ",AB322)),IF(AB323="","",CONCATENATE(", ",AB323)),IF(AB324="","",CONCATENATE(", ",AB324)),IF(AB325="","",CONCATENATE(", ",AB325)),IF(AB326="","",CONCATENATE(", ",AB326)),IF(AB327="","",CONCATENATE(", ",AB327)))</f>
        <v/>
      </c>
      <c r="AD330" s="1" t="str">
        <f aca="false">CONCATENATE(IF(AD303="","",AD303),IF(AD304="","",CONCATENATE(", ",AD304)),IF(AD305="","",CONCATENATE(", ",AD305)),IF(AD306="","",CONCATENATE(", ",AD306)),IF(AD307="","",CONCATENATE(", ",AD307)),IF(AD308="","",CONCATENATE(", ",AD308)),IF(AD309="","",CONCATENATE(", ",AD309)),IF(AD310="","",CONCATENATE(", ",AD310)),IF(AD311="","",CONCATENATE(", ",AD311)),IF(AD312="","",CONCATENATE(", ",AD312)),IF(AD313="","",CONCATENATE(", ",AD313)),IF(AD314="","",CONCATENATE(", ",AD314)),IF(AD315="","",CONCATENATE(", ",AD315)),IF(AD316="","",CONCATENATE(", ",AD316)),IF(AD317="","",CONCATENATE(", ",AD317)),IF(AD318="","",CONCATENATE(", ",AD318)),IF(AD319="","",CONCATENATE(", ",AD319)),IF(AD320="","",CONCATENATE(", ",AD320)),IF(AD321="","",CONCATENATE(", ",AD321)),IF(AD322="","",CONCATENATE(", ",AD322)),IF(AD323="","",CONCATENATE(", ",AD323)),IF(AD324="","",CONCATENATE(", ",AD324)),IF(AD325="","",CONCATENATE(", ",AD325)),IF(AD326="","",CONCATENATE(", ",AD326)),IF(AD327="","",CONCATENATE(", ",AD327)))</f>
        <v/>
      </c>
      <c r="AF330" s="1" t="str">
        <f aca="false">CONCATENATE(IF(AF303="","",AF303),IF(AF304="","",CONCATENATE(", ",AF304)),IF(AF305="","",CONCATENATE(", ",AF305)),IF(AF306="","",CONCATENATE(", ",AF306)),IF(AF307="","",CONCATENATE(", ",AF307)),IF(AF308="","",CONCATENATE(", ",AF308)),IF(AF309="","",CONCATENATE(", ",AF309)),IF(AF310="","",CONCATENATE(", ",AF310)),IF(AF311="","",CONCATENATE(", ",AF311)),IF(AF312="","",CONCATENATE(", ",AF312)),IF(AF313="","",CONCATENATE(", ",AF313)),IF(AF314="","",CONCATENATE(", ",AF314)),IF(AF315="","",CONCATENATE(", ",AF315)),IF(AF316="","",CONCATENATE(", ",AF316)),IF(AF317="","",CONCATENATE(", ",AF317)),IF(AF318="","",CONCATENATE(", ",AF318)),IF(AF319="","",CONCATENATE(", ",AF319)),IF(AF320="","",CONCATENATE(", ",AF320)),IF(AF321="","",CONCATENATE(", ",AF321)),IF(AF322="","",CONCATENATE(", ",AF322)),IF(AF323="","",CONCATENATE(", ",AF323)),IF(AF324="","",CONCATENATE(", ",AF324)),IF(AF325="","",CONCATENATE(", ",AF325)),IF(AF326="","",CONCATENATE(", ",AF326)),IF(AF327="","",CONCATENATE(", ",AF327)))</f>
        <v/>
      </c>
      <c r="AH330" s="1" t="str">
        <f aca="false">CONCATENATE(IF(AH303="","",AH303),IF(AH304="","",CONCATENATE(", ",AH304)),IF(AH305="","",CONCATENATE(", ",AH305)),IF(AH306="","",CONCATENATE(", ",AH306)),IF(AH307="","",CONCATENATE(", ",AH307)),IF(AH308="","",CONCATENATE(", ",AH308)),IF(AH309="","",CONCATENATE(", ",AH309)),IF(AH310="","",CONCATENATE(", ",AH310)),IF(AH311="","",CONCATENATE(", ",AH311)),IF(AH312="","",CONCATENATE(", ",AH312)),IF(AH313="","",CONCATENATE(", ",AH313)),IF(AH314="","",CONCATENATE(", ",AH314)),IF(AH315="","",CONCATENATE(", ",AH315)),IF(AH316="","",CONCATENATE(", ",AH316)),IF(AH317="","",CONCATENATE(", ",AH317)),IF(AH318="","",CONCATENATE(", ",AH318)),IF(AH319="","",CONCATENATE(", ",AH319)),IF(AH320="","",CONCATENATE(", ",AH320)),IF(AH321="","",CONCATENATE(", ",AH321)),IF(AH322="","",CONCATENATE(", ",AH322)),IF(AH323="","",CONCATENATE(", ",AH323)),IF(AH324="","",CONCATENATE(", ",AH324)),IF(AH325="","",CONCATENATE(", ",AH325)),IF(AH326="","",CONCATENATE(", ",AH326)),IF(AH327="","",CONCATENATE(", ",AH327)))</f>
        <v/>
      </c>
      <c r="AJ330" s="1" t="str">
        <f aca="false">CONCATENATE(IF(AJ303="","",AJ303),IF(AJ304="","",CONCATENATE(", ",AJ304)),IF(AJ305="","",CONCATENATE(", ",AJ305)),IF(AJ306="","",CONCATENATE(", ",AJ306)),IF(AJ307="","",CONCATENATE(", ",AJ307)),IF(AJ308="","",CONCATENATE(", ",AJ308)),IF(AJ309="","",CONCATENATE(", ",AJ309)),IF(AJ310="","",CONCATENATE(", ",AJ310)),IF(AJ311="","",CONCATENATE(", ",AJ311)),IF(AJ312="","",CONCATENATE(", ",AJ312)),IF(AJ313="","",CONCATENATE(", ",AJ313)),IF(AJ314="","",CONCATENATE(", ",AJ314)),IF(AJ315="","",CONCATENATE(", ",AJ315)),IF(AJ316="","",CONCATENATE(", ",AJ316)),IF(AJ317="","",CONCATENATE(", ",AJ317)),IF(AJ318="","",CONCATENATE(", ",AJ318)),IF(AJ319="","",CONCATENATE(", ",AJ319)),IF(AJ320="","",CONCATENATE(", ",AJ320)),IF(AJ321="","",CONCATENATE(", ",AJ321)),IF(AJ322="","",CONCATENATE(", ",AJ322)),IF(AJ323="","",CONCATENATE(", ",AJ323)),IF(AJ324="","",CONCATENATE(", ",AJ324)),IF(AJ325="","",CONCATENATE(", ",AJ325)),IF(AJ326="","",CONCATENATE(", ",AJ326)),IF(AJ327="","",CONCATENATE(", ",AJ327)))</f>
        <v/>
      </c>
      <c r="AL330" s="1" t="str">
        <f aca="false">CONCATENATE(IF(AL303="","",AL303),IF(AL304="","",CONCATENATE(", ",AL304)),IF(AL305="","",CONCATENATE(", ",AL305)),IF(AL306="","",CONCATENATE(", ",AL306)),IF(AL307="","",CONCATENATE(", ",AL307)),IF(AL308="","",CONCATENATE(", ",AL308)),IF(AL309="","",CONCATENATE(", ",AL309)),IF(AL310="","",CONCATENATE(", ",AL310)),IF(AL311="","",CONCATENATE(", ",AL311)),IF(AL312="","",CONCATENATE(", ",AL312)),IF(AL313="","",CONCATENATE(", ",AL313)),IF(AL314="","",CONCATENATE(", ",AL314)),IF(AL315="","",CONCATENATE(", ",AL315)),IF(AL316="","",CONCATENATE(", ",AL316)),IF(AL317="","",CONCATENATE(", ",AL317)),IF(AL318="","",CONCATENATE(", ",AL318)),IF(AL319="","",CONCATENATE(", ",AL319)),IF(AL320="","",CONCATENATE(", ",AL320)),IF(AL321="","",CONCATENATE(", ",AL321)),IF(AL322="","",CONCATENATE(", ",AL322)),IF(AL323="","",CONCATENATE(", ",AL323)),IF(AL324="","",CONCATENATE(", ",AL324)),IF(AL325="","",CONCATENATE(", ",AL325)),IF(AL326="","",CONCATENATE(", ",AL326)),IF(AL327="","",CONCATENATE(", ",AL327)))</f>
        <v/>
      </c>
      <c r="AN330" s="1" t="str">
        <f aca="false">CONCATENATE(IF(AN303="","",AN303),IF(AN304="","",CONCATENATE(", ",AN304)),IF(AN305="","",CONCATENATE(", ",AN305)),IF(AN306="","",CONCATENATE(", ",AN306)),IF(AN307="","",CONCATENATE(", ",AN307)),IF(AN308="","",CONCATENATE(", ",AN308)),IF(AN309="","",CONCATENATE(", ",AN309)),IF(AN310="","",CONCATENATE(", ",AN310)),IF(AN311="","",CONCATENATE(", ",AN311)),IF(AN312="","",CONCATENATE(", ",AN312)),IF(AN313="","",CONCATENATE(", ",AN313)),IF(AN314="","",CONCATENATE(", ",AN314)),IF(AN315="","",CONCATENATE(", ",AN315)),IF(AN316="","",CONCATENATE(", ",AN316)),IF(AN317="","",CONCATENATE(", ",AN317)),IF(AN318="","",CONCATENATE(", ",AN318)),IF(AN319="","",CONCATENATE(", ",AN319)),IF(AN320="","",CONCATENATE(", ",AN320)),IF(AN321="","",CONCATENATE(", ",AN321)),IF(AN322="","",CONCATENATE(", ",AN322)),IF(AN323="","",CONCATENATE(", ",AN323)),IF(AN324="","",CONCATENATE(", ",AN324)),IF(AN325="","",CONCATENATE(", ",AN325)),IF(AN326="","",CONCATENATE(", ",AN326)),IF(AN327="","",CONCATENATE(", ",AN327)))</f>
        <v/>
      </c>
      <c r="AP330" s="1" t="str">
        <f aca="false">CONCATENATE(IF(AP303="","",AP303),IF(AP304="","",CONCATENATE(", ",AP304)),IF(AP305="","",CONCATENATE(", ",AP305)),IF(AP306="","",CONCATENATE(", ",AP306)),IF(AP307="","",CONCATENATE(", ",AP307)),IF(AP308="","",CONCATENATE(", ",AP308)),IF(AP309="","",CONCATENATE(", ",AP309)),IF(AP310="","",CONCATENATE(", ",AP310)),IF(AP311="","",CONCATENATE(", ",AP311)),IF(AP312="","",CONCATENATE(", ",AP312)),IF(AP313="","",CONCATENATE(", ",AP313)),IF(AP314="","",CONCATENATE(", ",AP314)),IF(AP315="","",CONCATENATE(", ",AP315)),IF(AP316="","",CONCATENATE(", ",AP316)),IF(AP317="","",CONCATENATE(", ",AP317)),IF(AP318="","",CONCATENATE(", ",AP318)),IF(AP319="","",CONCATENATE(", ",AP319)),IF(AP320="","",CONCATENATE(", ",AP320)),IF(AP321="","",CONCATENATE(", ",AP321)),IF(AP322="","",CONCATENATE(", ",AP322)),IF(AP323="","",CONCATENATE(", ",AP323)),IF(AP324="","",CONCATENATE(", ",AP324)),IF(AP325="","",CONCATENATE(", ",AP325)),IF(AP326="","",CONCATENATE(", ",AP326)),IF(AP327="","",CONCATENATE(", ",AP327)))</f>
        <v/>
      </c>
      <c r="AR330" s="1" t="str">
        <f aca="false">CONCATENATE(IF(AR303="","",AR303),IF(AR304="","",CONCATENATE(", ",AR304)),IF(AR305="","",CONCATENATE(", ",AR305)),IF(AR306="","",CONCATENATE(", ",AR306)),IF(AR307="","",CONCATENATE(", ",AR307)),IF(AR308="","",CONCATENATE(", ",AR308)),IF(AR309="","",CONCATENATE(", ",AR309)),IF(AR310="","",CONCATENATE(", ",AR310)),IF(AR311="","",CONCATENATE(", ",AR311)),IF(AR312="","",CONCATENATE(", ",AR312)),IF(AR313="","",CONCATENATE(", ",AR313)),IF(AR314="","",CONCATENATE(", ",AR314)),IF(AR315="","",CONCATENATE(", ",AR315)),IF(AR316="","",CONCATENATE(", ",AR316)),IF(AR317="","",CONCATENATE(", ",AR317)),IF(AR318="","",CONCATENATE(", ",AR318)),IF(AR319="","",CONCATENATE(", ",AR319)),IF(AR320="","",CONCATENATE(", ",AR320)),IF(AR321="","",CONCATENATE(", ",AR321)),IF(AR322="","",CONCATENATE(", ",AR322)),IF(AR323="","",CONCATENATE(", ",AR323)),IF(AR324="","",CONCATENATE(", ",AR324)),IF(AR325="","",CONCATENATE(", ",AR325)),IF(AR326="","",CONCATENATE(", ",AR326)),IF(AR327="","",CONCATENATE(", ",AR327)))</f>
        <v/>
      </c>
      <c r="AT330" s="1" t="str">
        <f aca="false">CONCATENATE(IF(AT303="","",AT303),IF(AT304="","",CONCATENATE(", ",AT304)),IF(AT305="","",CONCATENATE(", ",AT305)),IF(AT306="","",CONCATENATE(", ",AT306)),IF(AT307="","",CONCATENATE(", ",AT307)),IF(AT308="","",CONCATENATE(", ",AT308)),IF(AT309="","",CONCATENATE(", ",AT309)),IF(AT310="","",CONCATENATE(", ",AT310)),IF(AT311="","",CONCATENATE(", ",AT311)),IF(AT312="","",CONCATENATE(", ",AT312)),IF(AT313="","",CONCATENATE(", ",AT313)),IF(AT314="","",CONCATENATE(", ",AT314)),IF(AT315="","",CONCATENATE(", ",AT315)),IF(AT316="","",CONCATENATE(", ",AT316)),IF(AT317="","",CONCATENATE(", ",AT317)),IF(AT318="","",CONCATENATE(", ",AT318)),IF(AT319="","",CONCATENATE(", ",AT319)),IF(AT320="","",CONCATENATE(", ",AT320)),IF(AT321="","",CONCATENATE(", ",AT321)),IF(AT322="","",CONCATENATE(", ",AT322)),IF(AT323="","",CONCATENATE(", ",AT323)),IF(AT324="","",CONCATENATE(", ",AT324)),IF(AT325="","",CONCATENATE(", ",AT325)),IF(AT326="","",CONCATENATE(", ",AT326)),IF(AT327="","",CONCATENATE(", ",AT327)))</f>
        <v/>
      </c>
      <c r="AV330" s="1" t="str">
        <f aca="false">CONCATENATE(IF(AV303="","",AV303),IF(AV304="","",CONCATENATE(", ",AV304)),IF(AV305="","",CONCATENATE(", ",AV305)),IF(AV306="","",CONCATENATE(", ",AV306)),IF(AV307="","",CONCATENATE(", ",AV307)),IF(AV308="","",CONCATENATE(", ",AV308)),IF(AV309="","",CONCATENATE(", ",AV309)),IF(AV310="","",CONCATENATE(", ",AV310)),IF(AV311="","",CONCATENATE(", ",AV311)),IF(AV312="","",CONCATENATE(", ",AV312)),IF(AV313="","",CONCATENATE(", ",AV313)),IF(AV314="","",CONCATENATE(", ",AV314)),IF(AV315="","",CONCATENATE(", ",AV315)),IF(AV316="","",CONCATENATE(", ",AV316)),IF(AV317="","",CONCATENATE(", ",AV317)),IF(AV318="","",CONCATENATE(", ",AV318)),IF(AV319="","",CONCATENATE(", ",AV319)),IF(AV320="","",CONCATENATE(", ",AV320)),IF(AV321="","",CONCATENATE(", ",AV321)),IF(AV322="","",CONCATENATE(", ",AV322)),IF(AV323="","",CONCATENATE(", ",AV323)),IF(AV324="","",CONCATENATE(", ",AV324)),IF(AV325="","",CONCATENATE(", ",AV325)),IF(AV326="","",CONCATENATE(", ",AV326)),IF(AV327="","",CONCATENATE(", ",AV327)))</f>
        <v/>
      </c>
      <c r="AX330" s="1" t="str">
        <f aca="false">CONCATENATE(IF(AX303="","",AX303),IF(AX304="","",CONCATENATE(", ",AX304)),IF(AX305="","",CONCATENATE(", ",AX305)),IF(AX306="","",CONCATENATE(", ",AX306)),IF(AX307="","",CONCATENATE(", ",AX307)),IF(AX308="","",CONCATENATE(", ",AX308)),IF(AX309="","",CONCATENATE(", ",AX309)),IF(AX310="","",CONCATENATE(", ",AX310)),IF(AX311="","",CONCATENATE(", ",AX311)),IF(AX312="","",CONCATENATE(", ",AX312)),IF(AX313="","",CONCATENATE(", ",AX313)),IF(AX314="","",CONCATENATE(", ",AX314)),IF(AX315="","",CONCATENATE(", ",AX315)),IF(AX316="","",CONCATENATE(", ",AX316)),IF(AX317="","",CONCATENATE(", ",AX317)),IF(AX318="","",CONCATENATE(", ",AX318)),IF(AX319="","",CONCATENATE(", ",AX319)),IF(AX320="","",CONCATENATE(", ",AX320)),IF(AX321="","",CONCATENATE(", ",AX321)),IF(AX322="","",CONCATENATE(", ",AX322)),IF(AX323="","",CONCATENATE(", ",AX323)),IF(AX324="","",CONCATENATE(", ",AX324)),IF(AX325="","",CONCATENATE(", ",AX325)),IF(AX326="","",CONCATENATE(", ",AX326)),IF(AX327="","",CONCATENATE(", ",AX327)))</f>
        <v/>
      </c>
      <c r="AZ330" s="1" t="str">
        <f aca="false">CONCATENATE(IF(AZ303="","",AZ303),IF(AZ304="","",CONCATENATE(", ",AZ304)),IF(AZ305="","",CONCATENATE(", ",AZ305)),IF(AZ306="","",CONCATENATE(", ",AZ306)),IF(AZ307="","",CONCATENATE(", ",AZ307)),IF(AZ308="","",CONCATENATE(", ",AZ308)),IF(AZ309="","",CONCATENATE(", ",AZ309)),IF(AZ310="","",CONCATENATE(", ",AZ310)),IF(AZ311="","",CONCATENATE(", ",AZ311)),IF(AZ312="","",CONCATENATE(", ",AZ312)),IF(AZ313="","",CONCATENATE(", ",AZ313)),IF(AZ314="","",CONCATENATE(", ",AZ314)),IF(AZ315="","",CONCATENATE(", ",AZ315)),IF(AZ316="","",CONCATENATE(", ",AZ316)),IF(AZ317="","",CONCATENATE(", ",AZ317)),IF(AZ318="","",CONCATENATE(", ",AZ318)),IF(AZ319="","",CONCATENATE(", ",AZ319)),IF(AZ320="","",CONCATENATE(", ",AZ320)),IF(AZ321="","",CONCATENATE(", ",AZ321)),IF(AZ322="","",CONCATENATE(", ",AZ322)),IF(AZ323="","",CONCATENATE(", ",AZ323)),IF(AZ324="","",CONCATENATE(", ",AZ324)),IF(AZ325="","",CONCATENATE(", ",AZ325)),IF(AZ326="","",CONCATENATE(", ",AZ326)),IF(AZ327="","",CONCATENATE(", ",AZ327)))</f>
        <v/>
      </c>
      <c r="BB330" s="1" t="str">
        <f aca="false">CONCATENATE(IF(BB303="","",BB303),IF(BB304="","",CONCATENATE(", ",BB304)),IF(BB305="","",CONCATENATE(", ",BB305)),IF(BB306="","",CONCATENATE(", ",BB306)),IF(BB307="","",CONCATENATE(", ",BB307)),IF(BB308="","",CONCATENATE(", ",BB308)),IF(BB309="","",CONCATENATE(", ",BB309)),IF(BB310="","",CONCATENATE(", ",BB310)),IF(BB311="","",CONCATENATE(", ",BB311)),IF(BB312="","",CONCATENATE(", ",BB312)),IF(BB313="","",CONCATENATE(", ",BB313)),IF(BB314="","",CONCATENATE(", ",BB314)),IF(BB315="","",CONCATENATE(", ",BB315)),IF(BB316="","",CONCATENATE(", ",BB316)),IF(BB317="","",CONCATENATE(", ",BB317)),IF(BB318="","",CONCATENATE(", ",BB318)),IF(BB319="","",CONCATENATE(", ",BB319)),IF(BB320="","",CONCATENATE(", ",BB320)),IF(BB321="","",CONCATENATE(", ",BB321)),IF(BB322="","",CONCATENATE(", ",BB322)),IF(BB323="","",CONCATENATE(", ",BB323)),IF(BB324="","",CONCATENATE(", ",BB324)),IF(BB325="","",CONCATENATE(", ",BB325)),IF(BB326="","",CONCATENATE(", ",BB326)),IF(BB327="","",CONCATENATE(", ",BB327)))</f>
        <v/>
      </c>
      <c r="BD330" s="1" t="str">
        <f aca="false">CONCATENATE(IF(BD303="","",BD303),IF(BD304="","",CONCATENATE(", ",BD304)),IF(BD305="","",CONCATENATE(", ",BD305)),IF(BD306="","",CONCATENATE(", ",BD306)),IF(BD307="","",CONCATENATE(", ",BD307)),IF(BD308="","",CONCATENATE(", ",BD308)),IF(BD309="","",CONCATENATE(", ",BD309)),IF(BD310="","",CONCATENATE(", ",BD310)),IF(BD311="","",CONCATENATE(", ",BD311)),IF(BD312="","",CONCATENATE(", ",BD312)),IF(BD313="","",CONCATENATE(", ",BD313)),IF(BD314="","",CONCATENATE(", ",BD314)),IF(BD315="","",CONCATENATE(", ",BD315)),IF(BD316="","",CONCATENATE(", ",BD316)),IF(BD317="","",CONCATENATE(", ",BD317)),IF(BD318="","",CONCATENATE(", ",BD318)),IF(BD319="","",CONCATENATE(", ",BD319)),IF(BD320="","",CONCATENATE(", ",BD320)),IF(BD321="","",CONCATENATE(", ",BD321)),IF(BD322="","",CONCATENATE(", ",BD322)),IF(BD323="","",CONCATENATE(", ",BD323)),IF(BD324="","",CONCATENATE(", ",BD324)),IF(BD325="","",CONCATENATE(", ",BD325)),IF(BD326="","",CONCATENATE(", ",BD326)),IF(BD327="","",CONCATENATE(", ",BD327)))</f>
        <v/>
      </c>
      <c r="BF330" s="1" t="str">
        <f aca="false">CONCATENATE(IF(BF303="","",BF303),IF(BF304="","",CONCATENATE(", ",BF304)),IF(BF305="","",CONCATENATE(", ",BF305)),IF(BF306="","",CONCATENATE(", ",BF306)),IF(BF307="","",CONCATENATE(", ",BF307)),IF(BF308="","",CONCATENATE(", ",BF308)),IF(BF309="","",CONCATENATE(", ",BF309)),IF(BF310="","",CONCATENATE(", ",BF310)),IF(BF311="","",CONCATENATE(", ",BF311)),IF(BF312="","",CONCATENATE(", ",BF312)),IF(BF313="","",CONCATENATE(", ",BF313)),IF(BF314="","",CONCATENATE(", ",BF314)),IF(BF315="","",CONCATENATE(", ",BF315)),IF(BF316="","",CONCATENATE(", ",BF316)),IF(BF317="","",CONCATENATE(", ",BF317)),IF(BF318="","",CONCATENATE(", ",BF318)),IF(BF319="","",CONCATENATE(", ",BF319)),IF(BF320="","",CONCATENATE(", ",BF320)),IF(BF321="","",CONCATENATE(", ",BF321)),IF(BF322="","",CONCATENATE(", ",BF322)),IF(BF323="","",CONCATENATE(", ",BF323)),IF(BF324="","",CONCATENATE(", ",BF324)),IF(BF325="","",CONCATENATE(", ",BF325)),IF(BF326="","",CONCATENATE(", ",BF326)),IF(BF327="","",CONCATENATE(", ",BF327)))</f>
        <v/>
      </c>
      <c r="BH330" s="1" t="str">
        <f aca="false">CONCATENATE(IF(BH303="","",BH303),IF(BH304="","",CONCATENATE(", ",BH304)),IF(BH305="","",CONCATENATE(", ",BH305)),IF(BH306="","",CONCATENATE(", ",BH306)),IF(BH307="","",CONCATENATE(", ",BH307)),IF(BH308="","",CONCATENATE(", ",BH308)),IF(BH309="","",CONCATENATE(", ",BH309)),IF(BH310="","",CONCATENATE(", ",BH310)),IF(BH311="","",CONCATENATE(", ",BH311)),IF(BH312="","",CONCATENATE(", ",BH312)),IF(BH313="","",CONCATENATE(", ",BH313)),IF(BH314="","",CONCATENATE(", ",BH314)),IF(BH315="","",CONCATENATE(", ",BH315)),IF(BH316="","",CONCATENATE(", ",BH316)),IF(BH317="","",CONCATENATE(", ",BH317)),IF(BH318="","",CONCATENATE(", ",BH318)),IF(BH319="","",CONCATENATE(", ",BH319)),IF(BH320="","",CONCATENATE(", ",BH320)),IF(BH321="","",CONCATENATE(", ",BH321)),IF(BH322="","",CONCATENATE(", ",BH322)),IF(BH323="","",CONCATENATE(", ",BH323)),IF(BH324="","",CONCATENATE(", ",BH324)),IF(BH325="","",CONCATENATE(", ",BH325)),IF(BH326="","",CONCATENATE(", ",BH326)),IF(BH327="","",CONCATENATE(", ",BH327)))</f>
        <v/>
      </c>
      <c r="BJ330" s="1" t="str">
        <f aca="false">CONCATENATE(IF(BJ303="","",BJ303),IF(BJ304="","",CONCATENATE(", ",BJ304)),IF(BJ305="","",CONCATENATE(", ",BJ305)),IF(BJ306="","",CONCATENATE(", ",BJ306)),IF(BJ307="","",CONCATENATE(", ",BJ307)),IF(BJ308="","",CONCATENATE(", ",BJ308)),IF(BJ309="","",CONCATENATE(", ",BJ309)),IF(BJ310="","",CONCATENATE(", ",BJ310)),IF(BJ311="","",CONCATENATE(", ",BJ311)),IF(BJ312="","",CONCATENATE(", ",BJ312)),IF(BJ313="","",CONCATENATE(", ",BJ313)),IF(BJ314="","",CONCATENATE(", ",BJ314)),IF(BJ315="","",CONCATENATE(", ",BJ315)),IF(BJ316="","",CONCATENATE(", ",BJ316)),IF(BJ317="","",CONCATENATE(", ",BJ317)),IF(BJ318="","",CONCATENATE(", ",BJ318)),IF(BJ319="","",CONCATENATE(", ",BJ319)),IF(BJ320="","",CONCATENATE(", ",BJ320)),IF(BJ321="","",CONCATENATE(", ",BJ321)),IF(BJ322="","",CONCATENATE(", ",BJ322)),IF(BJ323="","",CONCATENATE(", ",BJ323)),IF(BJ324="","",CONCATENATE(", ",BJ324)),IF(BJ325="","",CONCATENATE(", ",BJ325)),IF(BJ326="","",CONCATENATE(", ",BJ326)),IF(BJ327="","",CONCATENATE(", ",BJ327)))</f>
        <v/>
      </c>
      <c r="BL330" s="1" t="str">
        <f aca="false">CONCATENATE(IF(BL303="","",BL303),IF(BL304="","",CONCATENATE(", ",BL304)),IF(BL305="","",CONCATENATE(", ",BL305)),IF(BL306="","",CONCATENATE(", ",BL306)),IF(BL307="","",CONCATENATE(", ",BL307)),IF(BL308="","",CONCATENATE(", ",BL308)),IF(BL309="","",CONCATENATE(", ",BL309)),IF(BL310="","",CONCATENATE(", ",BL310)),IF(BL311="","",CONCATENATE(", ",BL311)),IF(BL312="","",CONCATENATE(", ",BL312)),IF(BL313="","",CONCATENATE(", ",BL313)),IF(BL314="","",CONCATENATE(", ",BL314)),IF(BL315="","",CONCATENATE(", ",BL315)),IF(BL316="","",CONCATENATE(", ",BL316)),IF(BL317="","",CONCATENATE(", ",BL317)),IF(BL318="","",CONCATENATE(", ",BL318)),IF(BL319="","",CONCATENATE(", ",BL319)),IF(BL320="","",CONCATENATE(", ",BL320)),IF(BL321="","",CONCATENATE(", ",BL321)),IF(BL322="","",CONCATENATE(", ",BL322)),IF(BL323="","",CONCATENATE(", ",BL323)),IF(BL324="","",CONCATENATE(", ",BL324)),IF(BL325="","",CONCATENATE(", ",BL325)),IF(BL326="","",CONCATENATE(", ",BL326)),IF(BL327="","",CONCATENATE(", ",BL327)))</f>
        <v/>
      </c>
      <c r="BN330" s="1" t="str">
        <f aca="false">CONCATENATE(IF(BN303="","",BN303),IF(BN304="","",CONCATENATE(", ",BN304)),IF(BN305="","",CONCATENATE(", ",BN305)),IF(BN306="","",CONCATENATE(", ",BN306)),IF(BN307="","",CONCATENATE(", ",BN307)),IF(BN308="","",CONCATENATE(", ",BN308)),IF(BN309="","",CONCATENATE(", ",BN309)),IF(BN310="","",CONCATENATE(", ",BN310)),IF(BN311="","",CONCATENATE(", ",BN311)),IF(BN312="","",CONCATENATE(", ",BN312)),IF(BN313="","",CONCATENATE(", ",BN313)),IF(BN314="","",CONCATENATE(", ",BN314)),IF(BN315="","",CONCATENATE(", ",BN315)),IF(BN316="","",CONCATENATE(", ",BN316)),IF(BN317="","",CONCATENATE(", ",BN317)),IF(BN318="","",CONCATENATE(", ",BN318)),IF(BN319="","",CONCATENATE(", ",BN319)),IF(BN320="","",CONCATENATE(", ",BN320)),IF(BN321="","",CONCATENATE(", ",BN321)),IF(BN322="","",CONCATENATE(", ",BN322)),IF(BN323="","",CONCATENATE(", ",BN323)),IF(BN324="","",CONCATENATE(", ",BN324)),IF(BN325="","",CONCATENATE(", ",BN325)),IF(BN326="","",CONCATENATE(", ",BN326)),IF(BN327="","",CONCATENATE(", ",BN327)))</f>
        <v/>
      </c>
      <c r="BP330" s="1" t="str">
        <f aca="false">CONCATENATE(IF(BP303="","",BP303),IF(BP304="","",CONCATENATE(", ",BP304)),IF(BP305="","",CONCATENATE(", ",BP305)),IF(BP306="","",CONCATENATE(", ",BP306)),IF(BP307="","",CONCATENATE(", ",BP307)),IF(BP308="","",CONCATENATE(", ",BP308)),IF(BP309="","",CONCATENATE(", ",BP309)),IF(BP310="","",CONCATENATE(", ",BP310)),IF(BP311="","",CONCATENATE(", ",BP311)),IF(BP312="","",CONCATENATE(", ",BP312)),IF(BP313="","",CONCATENATE(", ",BP313)),IF(BP314="","",CONCATENATE(", ",BP314)),IF(BP315="","",CONCATENATE(", ",BP315)),IF(BP316="","",CONCATENATE(", ",BP316)),IF(BP317="","",CONCATENATE(", ",BP317)),IF(BP318="","",CONCATENATE(", ",BP318)),IF(BP319="","",CONCATENATE(", ",BP319)),IF(BP320="","",CONCATENATE(", ",BP320)),IF(BP321="","",CONCATENATE(", ",BP321)),IF(BP322="","",CONCATENATE(", ",BP322)),IF(BP323="","",CONCATENATE(", ",BP323)),IF(BP324="","",CONCATENATE(", ",BP324)),IF(BP325="","",CONCATENATE(", ",BP325)),IF(BP326="","",CONCATENATE(", ",BP326)),IF(BP327="","",CONCATENATE(", ",BP327)))</f>
        <v/>
      </c>
      <c r="BR330" s="1" t="str">
        <f aca="false">CONCATENATE(IF(BR303="","",BR303),IF(BR304="","",CONCATENATE(", ",BR304)),IF(BR305="","",CONCATENATE(", ",BR305)),IF(BR306="","",CONCATENATE(", ",BR306)),IF(BR307="","",CONCATENATE(", ",BR307)),IF(BR308="","",CONCATENATE(", ",BR308)),IF(BR309="","",CONCATENATE(", ",BR309)),IF(BR310="","",CONCATENATE(", ",BR310)),IF(BR311="","",CONCATENATE(", ",BR311)),IF(BR312="","",CONCATENATE(", ",BR312)),IF(BR313="","",CONCATENATE(", ",BR313)),IF(BR314="","",CONCATENATE(", ",BR314)),IF(BR315="","",CONCATENATE(", ",BR315)),IF(BR316="","",CONCATENATE(", ",BR316)),IF(BR317="","",CONCATENATE(", ",BR317)),IF(BR318="","",CONCATENATE(", ",BR318)),IF(BR319="","",CONCATENATE(", ",BR319)),IF(BR320="","",CONCATENATE(", ",BR320)),IF(BR321="","",CONCATENATE(", ",BR321)),IF(BR322="","",CONCATENATE(", ",BR322)),IF(BR323="","",CONCATENATE(", ",BR323)),IF(BR324="","",CONCATENATE(", ",BR324)),IF(BR325="","",CONCATENATE(", ",BR325)),IF(BR326="","",CONCATENATE(", ",BR326)),IF(BR327="","",CONCATENATE(", ",BR327)))</f>
        <v/>
      </c>
      <c r="BT330" s="1" t="str">
        <f aca="false">CONCATENATE(IF(BT303="","",BT303),IF(BT304="","",CONCATENATE(", ",BT304)),IF(BT305="","",CONCATENATE(", ",BT305)),IF(BT306="","",CONCATENATE(", ",BT306)),IF(BT307="","",CONCATENATE(", ",BT307)),IF(BT308="","",CONCATENATE(", ",BT308)),IF(BT309="","",CONCATENATE(", ",BT309)),IF(BT310="","",CONCATENATE(", ",BT310)),IF(BT311="","",CONCATENATE(", ",BT311)),IF(BT312="","",CONCATENATE(", ",BT312)),IF(BT313="","",CONCATENATE(", ",BT313)),IF(BT314="","",CONCATENATE(", ",BT314)),IF(BT315="","",CONCATENATE(", ",BT315)),IF(BT316="","",CONCATENATE(", ",BT316)),IF(BT317="","",CONCATENATE(", ",BT317)),IF(BT318="","",CONCATENATE(", ",BT318)),IF(BT319="","",CONCATENATE(", ",BT319)),IF(BT320="","",CONCATENATE(", ",BT320)),IF(BT321="","",CONCATENATE(", ",BT321)),IF(BT322="","",CONCATENATE(", ",BT322)),IF(BT323="","",CONCATENATE(", ",BT323)),IF(BT324="","",CONCATENATE(", ",BT324)),IF(BT325="","",CONCATENATE(", ",BT325)),IF(BT326="","",CONCATENATE(", ",BT326)),IF(BT327="","",CONCATENATE(", ",BT327)))</f>
        <v/>
      </c>
      <c r="BV330" s="1" t="str">
        <f aca="false">CONCATENATE(IF(BV303="","",BV303),IF(BV304="","",CONCATENATE(", ",BV304)),IF(BV305="","",CONCATENATE(", ",BV305)),IF(BV306="","",CONCATENATE(", ",BV306)),IF(BV307="","",CONCATENATE(", ",BV307)),IF(BV308="","",CONCATENATE(", ",BV308)),IF(BV309="","",CONCATENATE(", ",BV309)),IF(BV310="","",CONCATENATE(", ",BV310)),IF(BV311="","",CONCATENATE(", ",BV311)),IF(BV312="","",CONCATENATE(", ",BV312)),IF(BV313="","",CONCATENATE(", ",BV313)),IF(BV314="","",CONCATENATE(", ",BV314)),IF(BV315="","",CONCATENATE(", ",BV315)),IF(BV316="","",CONCATENATE(", ",BV316)),IF(BV317="","",CONCATENATE(", ",BV317)),IF(BV318="","",CONCATENATE(", ",BV318)),IF(BV319="","",CONCATENATE(", ",BV319)),IF(BV320="","",CONCATENATE(", ",BV320)),IF(BV321="","",CONCATENATE(", ",BV321)),IF(BV322="","",CONCATENATE(", ",BV322)),IF(BV323="","",CONCATENATE(", ",BV323)),IF(BV324="","",CONCATENATE(", ",BV324)),IF(BV325="","",CONCATENATE(", ",BV325)),IF(BV326="","",CONCATENATE(", ",BV326)),IF(BV327="","",CONCATENATE(", ",BV327)))</f>
        <v/>
      </c>
      <c r="BX330" s="1" t="str">
        <f aca="false">CONCATENATE(IF(BX303="","",BX303),IF(BX304="","",CONCATENATE(", ",BX304)),IF(BX305="","",CONCATENATE(", ",BX305)),IF(BX306="","",CONCATENATE(", ",BX306)),IF(BX307="","",CONCATENATE(", ",BX307)),IF(BX308="","",CONCATENATE(", ",BX308)),IF(BX309="","",CONCATENATE(", ",BX309)),IF(BX310="","",CONCATENATE(", ",BX310)),IF(BX311="","",CONCATENATE(", ",BX311)),IF(BX312="","",CONCATENATE(", ",BX312)),IF(BX313="","",CONCATENATE(", ",BX313)),IF(BX314="","",CONCATENATE(", ",BX314)),IF(BX315="","",CONCATENATE(", ",BX315)),IF(BX316="","",CONCATENATE(", ",BX316)),IF(BX317="","",CONCATENATE(", ",BX317)),IF(BX318="","",CONCATENATE(", ",BX318)),IF(BX319="","",CONCATENATE(", ",BX319)),IF(BX320="","",CONCATENATE(", ",BX320)),IF(BX321="","",CONCATENATE(", ",BX321)),IF(BX322="","",CONCATENATE(", ",BX322)),IF(BX323="","",CONCATENATE(", ",BX323)),IF(BX324="","",CONCATENATE(", ",BX324)),IF(BX325="","",CONCATENATE(", ",BX325)),IF(BX326="","",CONCATENATE(", ",BX326)),IF(BX327="","",CONCATENATE(", ",BX327)))</f>
        <v/>
      </c>
      <c r="BZ330" s="1" t="str">
        <f aca="false">CONCATENATE(IF(BZ303="","",BZ303),IF(BZ304="","",CONCATENATE(", ",BZ304)),IF(BZ305="","",CONCATENATE(", ",BZ305)),IF(BZ306="","",CONCATENATE(", ",BZ306)),IF(BZ307="","",CONCATENATE(", ",BZ307)),IF(BZ308="","",CONCATENATE(", ",BZ308)),IF(BZ309="","",CONCATENATE(", ",BZ309)),IF(BZ310="","",CONCATENATE(", ",BZ310)),IF(BZ311="","",CONCATENATE(", ",BZ311)),IF(BZ312="","",CONCATENATE(", ",BZ312)),IF(BZ313="","",CONCATENATE(", ",BZ313)),IF(BZ314="","",CONCATENATE(", ",BZ314)),IF(BZ315="","",CONCATENATE(", ",BZ315)),IF(BZ316="","",CONCATENATE(", ",BZ316)),IF(BZ317="","",CONCATENATE(", ",BZ317)),IF(BZ318="","",CONCATENATE(", ",BZ318)),IF(BZ319="","",CONCATENATE(", ",BZ319)),IF(BZ320="","",CONCATENATE(", ",BZ320)),IF(BZ321="","",CONCATENATE(", ",BZ321)),IF(BZ322="","",CONCATENATE(", ",BZ322)),IF(BZ323="","",CONCATENATE(", ",BZ323)),IF(BZ324="","",CONCATENATE(", ",BZ324)),IF(BZ325="","",CONCATENATE(", ",BZ325)),IF(BZ326="","",CONCATENATE(", ",BZ326)),IF(BZ327="","",CONCATENATE(", ",BZ327)))</f>
        <v/>
      </c>
      <c r="CB330" s="1" t="str">
        <f aca="false">CONCATENATE(IF(CB303="","",CB303),IF(CB304="","",CONCATENATE(", ",CB304)),IF(CB305="","",CONCATENATE(", ",CB305)),IF(CB306="","",CONCATENATE(", ",CB306)),IF(CB307="","",CONCATENATE(", ",CB307)),IF(CB308="","",CONCATENATE(", ",CB308)),IF(CB309="","",CONCATENATE(", ",CB309)),IF(CB310="","",CONCATENATE(", ",CB310)),IF(CB311="","",CONCATENATE(", ",CB311)),IF(CB312="","",CONCATENATE(", ",CB312)),IF(CB313="","",CONCATENATE(", ",CB313)),IF(CB314="","",CONCATENATE(", ",CB314)),IF(CB315="","",CONCATENATE(", ",CB315)),IF(CB316="","",CONCATENATE(", ",CB316)),IF(CB317="","",CONCATENATE(", ",CB317)),IF(CB318="","",CONCATENATE(", ",CB318)),IF(CB319="","",CONCATENATE(", ",CB319)),IF(CB320="","",CONCATENATE(", ",CB320)),IF(CB321="","",CONCATENATE(", ",CB321)),IF(CB322="","",CONCATENATE(", ",CB322)),IF(CB323="","",CONCATENATE(", ",CB323)),IF(CB324="","",CONCATENATE(", ",CB324)),IF(CB325="","",CONCATENATE(", ",CB325)),IF(CB326="","",CONCATENATE(", ",CB326)),IF(CB327="","",CONCATENATE(", ",CB327)))</f>
        <v/>
      </c>
      <c r="CD330" s="1" t="str">
        <f aca="false">CONCATENATE(IF(CD303="","",CD303),IF(CD304="","",CONCATENATE(", ",CD304)),IF(CD305="","",CONCATENATE(", ",CD305)),IF(CD306="","",CONCATENATE(", ",CD306)),IF(CD307="","",CONCATENATE(", ",CD307)),IF(CD308="","",CONCATENATE(", ",CD308)),IF(CD309="","",CONCATENATE(", ",CD309)),IF(CD310="","",CONCATENATE(", ",CD310)),IF(CD311="","",CONCATENATE(", ",CD311)),IF(CD312="","",CONCATENATE(", ",CD312)),IF(CD313="","",CONCATENATE(", ",CD313)),IF(CD314="","",CONCATENATE(", ",CD314)),IF(CD315="","",CONCATENATE(", ",CD315)),IF(CD316="","",CONCATENATE(", ",CD316)),IF(CD317="","",CONCATENATE(", ",CD317)),IF(CD318="","",CONCATENATE(", ",CD318)),IF(CD319="","",CONCATENATE(", ",CD319)),IF(CD320="","",CONCATENATE(", ",CD320)),IF(CD321="","",CONCATENATE(", ",CD321)),IF(CD322="","",CONCATENATE(", ",CD322)),IF(CD323="","",CONCATENATE(", ",CD323)),IF(CD324="","",CONCATENATE(", ",CD324)),IF(CD325="","",CONCATENATE(", ",CD325)),IF(CD326="","",CONCATENATE(", ",CD326)),IF(CD327="","",CONCATENATE(", ",CD327)))</f>
        <v/>
      </c>
      <c r="CF330" s="1" t="str">
        <f aca="false">CONCATENATE(IF(CF303="","",CF303),IF(CF304="","",CONCATENATE(", ",CF304)),IF(CF305="","",CONCATENATE(", ",CF305)),IF(CF306="","",CONCATENATE(", ",CF306)),IF(CF307="","",CONCATENATE(", ",CF307)),IF(CF308="","",CONCATENATE(", ",CF308)),IF(CF309="","",CONCATENATE(", ",CF309)),IF(CF310="","",CONCATENATE(", ",CF310)),IF(CF311="","",CONCATENATE(", ",CF311)),IF(CF312="","",CONCATENATE(", ",CF312)),IF(CF313="","",CONCATENATE(", ",CF313)),IF(CF314="","",CONCATENATE(", ",CF314)),IF(CF315="","",CONCATENATE(", ",CF315)),IF(CF316="","",CONCATENATE(", ",CF316)),IF(CF317="","",CONCATENATE(", ",CF317)),IF(CF318="","",CONCATENATE(", ",CF318)),IF(CF319="","",CONCATENATE(", ",CF319)),IF(CF320="","",CONCATENATE(", ",CF320)),IF(CF321="","",CONCATENATE(", ",CF321)),IF(CF322="","",CONCATENATE(", ",CF322)),IF(CF323="","",CONCATENATE(", ",CF323)),IF(CF324="","",CONCATENATE(", ",CF324)),IF(CF325="","",CONCATENATE(", ",CF325)),IF(CF326="","",CONCATENATE(", ",CF326)),IF(CF327="","",CONCATENATE(", ",CF327)))</f>
        <v/>
      </c>
      <c r="CH330" s="1" t="str">
        <f aca="false">CONCATENATE(IF(CH303="","",CH303),IF(CH304="","",CONCATENATE(", ",CH304)),IF(CH305="","",CONCATENATE(", ",CH305)),IF(CH306="","",CONCATENATE(", ",CH306)),IF(CH307="","",CONCATENATE(", ",CH307)),IF(CH308="","",CONCATENATE(", ",CH308)),IF(CH309="","",CONCATENATE(", ",CH309)),IF(CH310="","",CONCATENATE(", ",CH310)),IF(CH311="","",CONCATENATE(", ",CH311)),IF(CH312="","",CONCATENATE(", ",CH312)),IF(CH313="","",CONCATENATE(", ",CH313)),IF(CH314="","",CONCATENATE(", ",CH314)),IF(CH315="","",CONCATENATE(", ",CH315)),IF(CH316="","",CONCATENATE(", ",CH316)),IF(CH317="","",CONCATENATE(", ",CH317)),IF(CH318="","",CONCATENATE(", ",CH318)),IF(CH319="","",CONCATENATE(", ",CH319)),IF(CH320="","",CONCATENATE(", ",CH320)),IF(CH321="","",CONCATENATE(", ",CH321)),IF(CH322="","",CONCATENATE(", ",CH322)),IF(CH323="","",CONCATENATE(", ",CH323)),IF(CH324="","",CONCATENATE(", ",CH324)),IF(CH325="","",CONCATENATE(", ",CH325)),IF(CH326="","",CONCATENATE(", ",CH326)),IF(CH327="","",CONCATENATE(", ",CH327)))</f>
        <v/>
      </c>
      <c r="CJ330" s="1" t="str">
        <f aca="false">CONCATENATE(IF(CJ303="","",CJ303),IF(CJ304="","",CONCATENATE(", ",CJ304)),IF(CJ305="","",CONCATENATE(", ",CJ305)),IF(CJ306="","",CONCATENATE(", ",CJ306)),IF(CJ307="","",CONCATENATE(", ",CJ307)),IF(CJ308="","",CONCATENATE(", ",CJ308)),IF(CJ309="","",CONCATENATE(", ",CJ309)),IF(CJ310="","",CONCATENATE(", ",CJ310)),IF(CJ311="","",CONCATENATE(", ",CJ311)),IF(CJ312="","",CONCATENATE(", ",CJ312)),IF(CJ313="","",CONCATENATE(", ",CJ313)),IF(CJ314="","",CONCATENATE(", ",CJ314)),IF(CJ315="","",CONCATENATE(", ",CJ315)),IF(CJ316="","",CONCATENATE(", ",CJ316)),IF(CJ317="","",CONCATENATE(", ",CJ317)),IF(CJ318="","",CONCATENATE(", ",CJ318)),IF(CJ319="","",CONCATENATE(", ",CJ319)),IF(CJ320="","",CONCATENATE(", ",CJ320)),IF(CJ321="","",CONCATENATE(", ",CJ321)),IF(CJ322="","",CONCATENATE(", ",CJ322)),IF(CJ323="","",CONCATENATE(", ",CJ323)),IF(CJ324="","",CONCATENATE(", ",CJ324)),IF(CJ325="","",CONCATENATE(", ",CJ325)),IF(CJ326="","",CONCATENATE(", ",CJ326)),IF(CJ327="","",CONCATENATE(", ",CJ327)))</f>
        <v/>
      </c>
      <c r="CL330" s="1" t="str">
        <f aca="false">CONCATENATE(IF(CL303="","",CL303),IF(CL304="","",CONCATENATE(", ",CL304)),IF(CL305="","",CONCATENATE(", ",CL305)),IF(CL306="","",CONCATENATE(", ",CL306)),IF(CL307="","",CONCATENATE(", ",CL307)),IF(CL308="","",CONCATENATE(", ",CL308)),IF(CL309="","",CONCATENATE(", ",CL309)),IF(CL310="","",CONCATENATE(", ",CL310)),IF(CL311="","",CONCATENATE(", ",CL311)),IF(CL312="","",CONCATENATE(", ",CL312)),IF(CL313="","",CONCATENATE(", ",CL313)),IF(CL314="","",CONCATENATE(", ",CL314)),IF(CL315="","",CONCATENATE(", ",CL315)),IF(CL316="","",CONCATENATE(", ",CL316)),IF(CL317="","",CONCATENATE(", ",CL317)),IF(CL318="","",CONCATENATE(", ",CL318)),IF(CL319="","",CONCATENATE(", ",CL319)),IF(CL320="","",CONCATENATE(", ",CL320)),IF(CL321="","",CONCATENATE(", ",CL321)),IF(CL322="","",CONCATENATE(", ",CL322)),IF(CL323="","",CONCATENATE(", ",CL323)),IF(CL324="","",CONCATENATE(", ",CL324)),IF(CL325="","",CONCATENATE(", ",CL325)),IF(CL326="","",CONCATENATE(", ",CL326)),IF(CL327="","",CONCATENATE(", ",CL327)))</f>
        <v/>
      </c>
      <c r="CN330" s="1" t="str">
        <f aca="false">CONCATENATE(IF(CN303="","",CN303),IF(CN304="","",CONCATENATE(", ",CN304)),IF(CN305="","",CONCATENATE(", ",CN305)),IF(CN306="","",CONCATENATE(", ",CN306)),IF(CN307="","",CONCATENATE(", ",CN307)),IF(CN308="","",CONCATENATE(", ",CN308)),IF(CN309="","",CONCATENATE(", ",CN309)),IF(CN310="","",CONCATENATE(", ",CN310)),IF(CN311="","",CONCATENATE(", ",CN311)),IF(CN312="","",CONCATENATE(", ",CN312)),IF(CN313="","",CONCATENATE(", ",CN313)),IF(CN314="","",CONCATENATE(", ",CN314)),IF(CN315="","",CONCATENATE(", ",CN315)),IF(CN316="","",CONCATENATE(", ",CN316)),IF(CN317="","",CONCATENATE(", ",CN317)),IF(CN318="","",CONCATENATE(", ",CN318)),IF(CN319="","",CONCATENATE(", ",CN319)),IF(CN320="","",CONCATENATE(", ",CN320)),IF(CN321="","",CONCATENATE(", ",CN321)),IF(CN322="","",CONCATENATE(", ",CN322)),IF(CN323="","",CONCATENATE(", ",CN323)),IF(CN324="","",CONCATENATE(", ",CN324)),IF(CN325="","",CONCATENATE(", ",CN325)),IF(CN326="","",CONCATENATE(", ",CN326)),IF(CN327="","",CONCATENATE(", ",CN327)))</f>
        <v/>
      </c>
      <c r="CP330" s="1" t="str">
        <f aca="false">CONCATENATE(IF(CP303="","",CP303),IF(CP304="","",CONCATENATE(", ",CP304)),IF(CP305="","",CONCATENATE(", ",CP305)),IF(CP306="","",CONCATENATE(", ",CP306)),IF(CP307="","",CONCATENATE(", ",CP307)),IF(CP308="","",CONCATENATE(", ",CP308)),IF(CP309="","",CONCATENATE(", ",CP309)),IF(CP310="","",CONCATENATE(", ",CP310)),IF(CP311="","",CONCATENATE(", ",CP311)),IF(CP312="","",CONCATENATE(", ",CP312)),IF(CP313="","",CONCATENATE(", ",CP313)),IF(CP314="","",CONCATENATE(", ",CP314)),IF(CP315="","",CONCATENATE(", ",CP315)),IF(CP316="","",CONCATENATE(", ",CP316)),IF(CP317="","",CONCATENATE(", ",CP317)),IF(CP318="","",CONCATENATE(", ",CP318)),IF(CP319="","",CONCATENATE(", ",CP319)),IF(CP320="","",CONCATENATE(", ",CP320)),IF(CP321="","",CONCATENATE(", ",CP321)),IF(CP322="","",CONCATENATE(", ",CP322)),IF(CP323="","",CONCATENATE(", ",CP323)),IF(CP324="","",CONCATENATE(", ",CP324)),IF(CP325="","",CONCATENATE(", ",CP325)),IF(CP326="","",CONCATENATE(", ",CP326)),IF(CP327="","",CONCATENATE(", ",CP327)))</f>
        <v/>
      </c>
      <c r="CR330" s="1" t="str">
        <f aca="false">CONCATENATE(IF(CR303="","",CR303),IF(CR304="","",CONCATENATE(", ",CR304)),IF(CR305="","",CONCATENATE(", ",CR305)),IF(CR306="","",CONCATENATE(", ",CR306)),IF(CR307="","",CONCATENATE(", ",CR307)),IF(CR308="","",CONCATENATE(", ",CR308)),IF(CR309="","",CONCATENATE(", ",CR309)),IF(CR310="","",CONCATENATE(", ",CR310)),IF(CR311="","",CONCATENATE(", ",CR311)),IF(CR312="","",CONCATENATE(", ",CR312)),IF(CR313="","",CONCATENATE(", ",CR313)),IF(CR314="","",CONCATENATE(", ",CR314)),IF(CR315="","",CONCATENATE(", ",CR315)),IF(CR316="","",CONCATENATE(", ",CR316)),IF(CR317="","",CONCATENATE(", ",CR317)),IF(CR318="","",CONCATENATE(", ",CR318)),IF(CR319="","",CONCATENATE(", ",CR319)),IF(CR320="","",CONCATENATE(", ",CR320)),IF(CR321="","",CONCATENATE(", ",CR321)),IF(CR322="","",CONCATENATE(", ",CR322)),IF(CR323="","",CONCATENATE(", ",CR323)),IF(CR324="","",CONCATENATE(", ",CR324)),IF(CR325="","",CONCATENATE(", ",CR325)),IF(CR326="","",CONCATENATE(", ",CR326)),IF(CR327="","",CONCATENATE(", ",CR327)))</f>
        <v/>
      </c>
      <c r="CT330" s="1" t="str">
        <f aca="false">CONCATENATE(IF(CT303="","",CT303),IF(CT304="","",CONCATENATE(", ",CT304)),IF(CT305="","",CONCATENATE(", ",CT305)),IF(CT306="","",CONCATENATE(", ",CT306)),IF(CT307="","",CONCATENATE(", ",CT307)),IF(CT308="","",CONCATENATE(", ",CT308)),IF(CT309="","",CONCATENATE(", ",CT309)),IF(CT310="","",CONCATENATE(", ",CT310)),IF(CT311="","",CONCATENATE(", ",CT311)),IF(CT312="","",CONCATENATE(", ",CT312)),IF(CT313="","",CONCATENATE(", ",CT313)),IF(CT314="","",CONCATENATE(", ",CT314)),IF(CT315="","",CONCATENATE(", ",CT315)),IF(CT316="","",CONCATENATE(", ",CT316)),IF(CT317="","",CONCATENATE(", ",CT317)),IF(CT318="","",CONCATENATE(", ",CT318)),IF(CT319="","",CONCATENATE(", ",CT319)),IF(CT320="","",CONCATENATE(", ",CT320)),IF(CT321="","",CONCATENATE(", ",CT321)),IF(CT322="","",CONCATENATE(", ",CT322)),IF(CT323="","",CONCATENATE(", ",CT323)),IF(CT324="","",CONCATENATE(", ",CT324)),IF(CT325="","",CONCATENATE(", ",CT325)),IF(CT326="","",CONCATENATE(", ",CT326)),IF(CT327="","",CONCATENATE(", ",CT327)))</f>
        <v/>
      </c>
      <c r="CV330" s="1" t="str">
        <f aca="false">CONCATENATE(IF(CV303="","",CV303),IF(CV304="","",CONCATENATE(", ",CV304)),IF(CV305="","",CONCATENATE(", ",CV305)),IF(CV306="","",CONCATENATE(", ",CV306)),IF(CV307="","",CONCATENATE(", ",CV307)),IF(CV308="","",CONCATENATE(", ",CV308)),IF(CV309="","",CONCATENATE(", ",CV309)),IF(CV310="","",CONCATENATE(", ",CV310)),IF(CV311="","",CONCATENATE(", ",CV311)),IF(CV312="","",CONCATENATE(", ",CV312)),IF(CV313="","",CONCATENATE(", ",CV313)),IF(CV314="","",CONCATENATE(", ",CV314)),IF(CV315="","",CONCATENATE(", ",CV315)),IF(CV316="","",CONCATENATE(", ",CV316)),IF(CV317="","",CONCATENATE(", ",CV317)),IF(CV318="","",CONCATENATE(", ",CV318)),IF(CV319="","",CONCATENATE(", ",CV319)),IF(CV320="","",CONCATENATE(", ",CV320)),IF(CV321="","",CONCATENATE(", ",CV321)),IF(CV322="","",CONCATENATE(", ",CV322)),IF(CV323="","",CONCATENATE(", ",CV323)),IF(CV324="","",CONCATENATE(", ",CV324)),IF(CV325="","",CONCATENATE(", ",CV325)),IF(CV326="","",CONCATENATE(", ",CV326)),IF(CV327="","",CONCATENATE(", ",CV327)))</f>
        <v/>
      </c>
      <c r="CX330" s="1" t="str">
        <f aca="false">CONCATENATE(IF(CX303="","",CX303),IF(CX304="","",CONCATENATE(", ",CX304)),IF(CX305="","",CONCATENATE(", ",CX305)),IF(CX306="","",CONCATENATE(", ",CX306)),IF(CX307="","",CONCATENATE(", ",CX307)),IF(CX308="","",CONCATENATE(", ",CX308)),IF(CX309="","",CONCATENATE(", ",CX309)),IF(CX310="","",CONCATENATE(", ",CX310)),IF(CX311="","",CONCATENATE(", ",CX311)),IF(CX312="","",CONCATENATE(", ",CX312)),IF(CX313="","",CONCATENATE(", ",CX313)),IF(CX314="","",CONCATENATE(", ",CX314)),IF(CX315="","",CONCATENATE(", ",CX315)),IF(CX316="","",CONCATENATE(", ",CX316)),IF(CX317="","",CONCATENATE(", ",CX317)),IF(CX318="","",CONCATENATE(", ",CX318)),IF(CX319="","",CONCATENATE(", ",CX319)),IF(CX320="","",CONCATENATE(", ",CX320)),IF(CX321="","",CONCATENATE(", ",CX321)),IF(CX322="","",CONCATENATE(", ",CX322)),IF(CX323="","",CONCATENATE(", ",CX323)),IF(CX324="","",CONCATENATE(", ",CX324)),IF(CX325="","",CONCATENATE(", ",CX325)),IF(CX326="","",CONCATENATE(", ",CX326)),IF(CX327="","",CONCATENATE(", ",CX327)))</f>
        <v/>
      </c>
      <c r="CZ330" s="1" t="str">
        <f aca="false">CONCATENATE(IF(CZ303="","",CZ303),IF(CZ304="","",CONCATENATE(", ",CZ304)),IF(CZ305="","",CONCATENATE(", ",CZ305)),IF(CZ306="","",CONCATENATE(", ",CZ306)),IF(CZ307="","",CONCATENATE(", ",CZ307)),IF(CZ308="","",CONCATENATE(", ",CZ308)),IF(CZ309="","",CONCATENATE(", ",CZ309)),IF(CZ310="","",CONCATENATE(", ",CZ310)),IF(CZ311="","",CONCATENATE(", ",CZ311)),IF(CZ312="","",CONCATENATE(", ",CZ312)),IF(CZ313="","",CONCATENATE(", ",CZ313)),IF(CZ314="","",CONCATENATE(", ",CZ314)),IF(CZ315="","",CONCATENATE(", ",CZ315)),IF(CZ316="","",CONCATENATE(", ",CZ316)),IF(CZ317="","",CONCATENATE(", ",CZ317)),IF(CZ318="","",CONCATENATE(", ",CZ318)),IF(CZ319="","",CONCATENATE(", ",CZ319)),IF(CZ320="","",CONCATENATE(", ",CZ320)),IF(CZ321="","",CONCATENATE(", ",CZ321)),IF(CZ322="","",CONCATENATE(", ",CZ322)),IF(CZ323="","",CONCATENATE(", ",CZ323)),IF(CZ324="","",CONCATENATE(", ",CZ324)),IF(CZ325="","",CONCATENATE(", ",CZ325)),IF(CZ326="","",CONCATENATE(", ",CZ326)),IF(CZ327="","",CONCATENATE(", ",CZ327)))</f>
        <v/>
      </c>
      <c r="DB330" s="1" t="str">
        <f aca="false">CONCATENATE(IF(DB303="","",DB303),IF(DB304="","",CONCATENATE(", ",DB304)),IF(DB305="","",CONCATENATE(", ",DB305)),IF(DB306="","",CONCATENATE(", ",DB306)),IF(DB307="","",CONCATENATE(", ",DB307)),IF(DB308="","",CONCATENATE(", ",DB308)),IF(DB309="","",CONCATENATE(", ",DB309)),IF(DB310="","",CONCATENATE(", ",DB310)),IF(DB311="","",CONCATENATE(", ",DB311)),IF(DB312="","",CONCATENATE(", ",DB312)),IF(DB313="","",CONCATENATE(", ",DB313)),IF(DB314="","",CONCATENATE(", ",DB314)),IF(DB315="","",CONCATENATE(", ",DB315)),IF(DB316="","",CONCATENATE(", ",DB316)),IF(DB317="","",CONCATENATE(", ",DB317)),IF(DB318="","",CONCATENATE(", ",DB318)),IF(DB319="","",CONCATENATE(", ",DB319)),IF(DB320="","",CONCATENATE(", ",DB320)),IF(DB321="","",CONCATENATE(", ",DB321)),IF(DB322="","",CONCATENATE(", ",DB322)),IF(DB323="","",CONCATENATE(", ",DB323)),IF(DB324="","",CONCATENATE(", ",DB324)),IF(DB325="","",CONCATENATE(", ",DB325)),IF(DB326="","",CONCATENATE(", ",DB326)),IF(DB327="","",CONCATENATE(", ",DB327)))</f>
        <v/>
      </c>
      <c r="DD330" s="1" t="str">
        <f aca="false">CONCATENATE(IF(DD303="","",DD303),IF(DD304="","",CONCATENATE(", ",DD304)),IF(DD305="","",CONCATENATE(", ",DD305)),IF(DD306="","",CONCATENATE(", ",DD306)),IF(DD307="","",CONCATENATE(", ",DD307)),IF(DD308="","",CONCATENATE(", ",DD308)),IF(DD309="","",CONCATENATE(", ",DD309)),IF(DD310="","",CONCATENATE(", ",DD310)),IF(DD311="","",CONCATENATE(", ",DD311)),IF(DD312="","",CONCATENATE(", ",DD312)),IF(DD313="","",CONCATENATE(", ",DD313)),IF(DD314="","",CONCATENATE(", ",DD314)),IF(DD315="","",CONCATENATE(", ",DD315)),IF(DD316="","",CONCATENATE(", ",DD316)),IF(DD317="","",CONCATENATE(", ",DD317)),IF(DD318="","",CONCATENATE(", ",DD318)),IF(DD319="","",CONCATENATE(", ",DD319)),IF(DD320="","",CONCATENATE(", ",DD320)),IF(DD321="","",CONCATENATE(", ",DD321)),IF(DD322="","",CONCATENATE(", ",DD322)),IF(DD323="","",CONCATENATE(", ",DD323)),IF(DD324="","",CONCATENATE(", ",DD324)),IF(DD325="","",CONCATENATE(", ",DD325)),IF(DD326="","",CONCATENATE(", ",DD326)),IF(DD327="","",CONCATENATE(", ",DD327)))</f>
        <v/>
      </c>
      <c r="DF330" s="1" t="str">
        <f aca="false">CONCATENATE(IF(DF303="","",DF303),IF(DF304="","",CONCATENATE(", ",DF304)),IF(DF305="","",CONCATENATE(", ",DF305)),IF(DF306="","",CONCATENATE(", ",DF306)),IF(DF307="","",CONCATENATE(", ",DF307)),IF(DF308="","",CONCATENATE(", ",DF308)),IF(DF309="","",CONCATENATE(", ",DF309)),IF(DF310="","",CONCATENATE(", ",DF310)),IF(DF311="","",CONCATENATE(", ",DF311)),IF(DF312="","",CONCATENATE(", ",DF312)),IF(DF313="","",CONCATENATE(", ",DF313)),IF(DF314="","",CONCATENATE(", ",DF314)),IF(DF315="","",CONCATENATE(", ",DF315)),IF(DF316="","",CONCATENATE(", ",DF316)),IF(DF317="","",CONCATENATE(", ",DF317)),IF(DF318="","",CONCATENATE(", ",DF318)),IF(DF319="","",CONCATENATE(", ",DF319)),IF(DF320="","",CONCATENATE(", ",DF320)),IF(DF321="","",CONCATENATE(", ",DF321)),IF(DF322="","",CONCATENATE(", ",DF322)),IF(DF323="","",CONCATENATE(", ",DF323)),IF(DF324="","",CONCATENATE(", ",DF324)),IF(DF325="","",CONCATENATE(", ",DF325)),IF(DF326="","",CONCATENATE(", ",DF326)),IF(DF327="","",CONCATENATE(", ",DF327)))</f>
        <v/>
      </c>
      <c r="DH330" s="1" t="str">
        <f aca="false">CONCATENATE(IF(DH303="","",DH303),IF(DH304="","",CONCATENATE(", ",DH304)),IF(DH305="","",CONCATENATE(", ",DH305)),IF(DH306="","",CONCATENATE(", ",DH306)),IF(DH307="","",CONCATENATE(", ",DH307)),IF(DH308="","",CONCATENATE(", ",DH308)),IF(DH309="","",CONCATENATE(", ",DH309)),IF(DH310="","",CONCATENATE(", ",DH310)),IF(DH311="","",CONCATENATE(", ",DH311)),IF(DH312="","",CONCATENATE(", ",DH312)),IF(DH313="","",CONCATENATE(", ",DH313)),IF(DH314="","",CONCATENATE(", ",DH314)),IF(DH315="","",CONCATENATE(", ",DH315)),IF(DH316="","",CONCATENATE(", ",DH316)),IF(DH317="","",CONCATENATE(", ",DH317)),IF(DH318="","",CONCATENATE(", ",DH318)),IF(DH319="","",CONCATENATE(", ",DH319)),IF(DH320="","",CONCATENATE(", ",DH320)),IF(DH321="","",CONCATENATE(", ",DH321)),IF(DH322="","",CONCATENATE(", ",DH322)),IF(DH323="","",CONCATENATE(", ",DH323)),IF(DH324="","",CONCATENATE(", ",DH324)),IF(DH325="","",CONCATENATE(", ",DH325)),IF(DH326="","",CONCATENATE(", ",DH326)),IF(DH327="","",CONCATENATE(", ",DH327)))</f>
        <v/>
      </c>
      <c r="DJ330" s="1" t="str">
        <f aca="false">CONCATENATE(IF(DJ303="","",DJ303),IF(DJ304="","",CONCATENATE(", ",DJ304)),IF(DJ305="","",CONCATENATE(", ",DJ305)),IF(DJ306="","",CONCATENATE(", ",DJ306)),IF(DJ307="","",CONCATENATE(", ",DJ307)),IF(DJ308="","",CONCATENATE(", ",DJ308)),IF(DJ309="","",CONCATENATE(", ",DJ309)),IF(DJ310="","",CONCATENATE(", ",DJ310)),IF(DJ311="","",CONCATENATE(", ",DJ311)),IF(DJ312="","",CONCATENATE(", ",DJ312)),IF(DJ313="","",CONCATENATE(", ",DJ313)),IF(DJ314="","",CONCATENATE(", ",DJ314)),IF(DJ315="","",CONCATENATE(", ",DJ315)),IF(DJ316="","",CONCATENATE(", ",DJ316)),IF(DJ317="","",CONCATENATE(", ",DJ317)),IF(DJ318="","",CONCATENATE(", ",DJ318)),IF(DJ319="","",CONCATENATE(", ",DJ319)),IF(DJ320="","",CONCATENATE(", ",DJ320)),IF(DJ321="","",CONCATENATE(", ",DJ321)),IF(DJ322="","",CONCATENATE(", ",DJ322)),IF(DJ323="","",CONCATENATE(", ",DJ323)),IF(DJ324="","",CONCATENATE(", ",DJ324)),IF(DJ325="","",CONCATENATE(", ",DJ325)),IF(DJ326="","",CONCATENATE(", ",DJ326)),IF(DJ327="","",CONCATENATE(", ",DJ327)))</f>
        <v/>
      </c>
      <c r="DL330" s="1" t="str">
        <f aca="false">CONCATENATE(IF(DL303="","",DL303),IF(DL304="","",CONCATENATE(", ",DL304)),IF(DL305="","",CONCATENATE(", ",DL305)),IF(DL306="","",CONCATENATE(", ",DL306)),IF(DL307="","",CONCATENATE(", ",DL307)),IF(DL308="","",CONCATENATE(", ",DL308)),IF(DL309="","",CONCATENATE(", ",DL309)),IF(DL310="","",CONCATENATE(", ",DL310)),IF(DL311="","",CONCATENATE(", ",DL311)),IF(DL312="","",CONCATENATE(", ",DL312)),IF(DL313="","",CONCATENATE(", ",DL313)),IF(DL314="","",CONCATENATE(", ",DL314)),IF(DL315="","",CONCATENATE(", ",DL315)),IF(DL316="","",CONCATENATE(", ",DL316)),IF(DL317="","",CONCATENATE(", ",DL317)),IF(DL318="","",CONCATENATE(", ",DL318)),IF(DL319="","",CONCATENATE(", ",DL319)),IF(DL320="","",CONCATENATE(", ",DL320)),IF(DL321="","",CONCATENATE(", ",DL321)),IF(DL322="","",CONCATENATE(", ",DL322)),IF(DL323="","",CONCATENATE(", ",DL323)),IF(DL324="","",CONCATENATE(", ",DL324)),IF(DL325="","",CONCATENATE(", ",DL325)),IF(DL326="","",CONCATENATE(", ",DL326)),IF(DL327="","",CONCATENATE(", ",DL327)))</f>
        <v/>
      </c>
      <c r="DN330" s="1" t="str">
        <f aca="false">CONCATENATE(IF(DN303="","",DN303),IF(DN304="","",CONCATENATE(", ",DN304)),IF(DN305="","",CONCATENATE(", ",DN305)),IF(DN306="","",CONCATENATE(", ",DN306)),IF(DN307="","",CONCATENATE(", ",DN307)),IF(DN308="","",CONCATENATE(", ",DN308)),IF(DN309="","",CONCATENATE(", ",DN309)),IF(DN310="","",CONCATENATE(", ",DN310)),IF(DN311="","",CONCATENATE(", ",DN311)),IF(DN312="","",CONCATENATE(", ",DN312)),IF(DN313="","",CONCATENATE(", ",DN313)),IF(DN314="","",CONCATENATE(", ",DN314)),IF(DN315="","",CONCATENATE(", ",DN315)),IF(DN316="","",CONCATENATE(", ",DN316)),IF(DN317="","",CONCATENATE(", ",DN317)),IF(DN318="","",CONCATENATE(", ",DN318)),IF(DN319="","",CONCATENATE(", ",DN319)),IF(DN320="","",CONCATENATE(", ",DN320)),IF(DN321="","",CONCATENATE(", ",DN321)),IF(DN322="","",CONCATENATE(", ",DN322)),IF(DN323="","",CONCATENATE(", ",DN323)),IF(DN324="","",CONCATENATE(", ",DN324)),IF(DN325="","",CONCATENATE(", ",DN325)),IF(DN326="","",CONCATENATE(", ",DN326)),IF(DN327="","",CONCATENATE(", ",DN327)))</f>
        <v/>
      </c>
      <c r="DP330" s="1" t="str">
        <f aca="false">CONCATENATE(IF(DP303="","",DP303),IF(DP304="","",CONCATENATE(", ",DP304)),IF(DP305="","",CONCATENATE(", ",DP305)),IF(DP306="","",CONCATENATE(", ",DP306)),IF(DP307="","",CONCATENATE(", ",DP307)),IF(DP308="","",CONCATENATE(", ",DP308)),IF(DP309="","",CONCATENATE(", ",DP309)),IF(DP310="","",CONCATENATE(", ",DP310)),IF(DP311="","",CONCATENATE(", ",DP311)),IF(DP312="","",CONCATENATE(", ",DP312)),IF(DP313="","",CONCATENATE(", ",DP313)),IF(DP314="","",CONCATENATE(", ",DP314)),IF(DP315="","",CONCATENATE(", ",DP315)),IF(DP316="","",CONCATENATE(", ",DP316)),IF(DP317="","",CONCATENATE(", ",DP317)),IF(DP318="","",CONCATENATE(", ",DP318)),IF(DP319="","",CONCATENATE(", ",DP319)),IF(DP320="","",CONCATENATE(", ",DP320)),IF(DP321="","",CONCATENATE(", ",DP321)),IF(DP322="","",CONCATENATE(", ",DP322)),IF(DP323="","",CONCATENATE(", ",DP323)),IF(DP324="","",CONCATENATE(", ",DP324)),IF(DP325="","",CONCATENATE(", ",DP325)),IF(DP326="","",CONCATENATE(", ",DP326)),IF(DP327="","",CONCATENATE(", ",DP327)))</f>
        <v/>
      </c>
      <c r="DR330" s="1" t="str">
        <f aca="false">CONCATENATE(IF(DR303="","",DR303),IF(DR304="","",CONCATENATE(", ",DR304)),IF(DR305="","",CONCATENATE(", ",DR305)),IF(DR306="","",CONCATENATE(", ",DR306)),IF(DR307="","",CONCATENATE(", ",DR307)),IF(DR308="","",CONCATENATE(", ",DR308)),IF(DR309="","",CONCATENATE(", ",DR309)),IF(DR310="","",CONCATENATE(", ",DR310)),IF(DR311="","",CONCATENATE(", ",DR311)),IF(DR312="","",CONCATENATE(", ",DR312)),IF(DR313="","",CONCATENATE(", ",DR313)),IF(DR314="","",CONCATENATE(", ",DR314)),IF(DR315="","",CONCATENATE(", ",DR315)),IF(DR316="","",CONCATENATE(", ",DR316)),IF(DR317="","",CONCATENATE(", ",DR317)),IF(DR318="","",CONCATENATE(", ",DR318)),IF(DR319="","",CONCATENATE(", ",DR319)),IF(DR320="","",CONCATENATE(", ",DR320)),IF(DR321="","",CONCATENATE(", ",DR321)),IF(DR322="","",CONCATENATE(", ",DR322)),IF(DR323="","",CONCATENATE(", ",DR323)),IF(DR324="","",CONCATENATE(", ",DR324)),IF(DR325="","",CONCATENATE(", ",DR325)),IF(DR326="","",CONCATENATE(", ",DR326)),IF(DR327="","",CONCATENATE(", ",DR327)))</f>
        <v/>
      </c>
      <c r="DT330" s="1" t="str">
        <f aca="false">CONCATENATE(IF(DT303="","",DT303),IF(DT304="","",CONCATENATE(", ",DT304)),IF(DT305="","",CONCATENATE(", ",DT305)),IF(DT306="","",CONCATENATE(", ",DT306)),IF(DT307="","",CONCATENATE(", ",DT307)),IF(DT308="","",CONCATENATE(", ",DT308)),IF(DT309="","",CONCATENATE(", ",DT309)),IF(DT310="","",CONCATENATE(", ",DT310)),IF(DT311="","",CONCATENATE(", ",DT311)),IF(DT312="","",CONCATENATE(", ",DT312)),IF(DT313="","",CONCATENATE(", ",DT313)),IF(DT314="","",CONCATENATE(", ",DT314)),IF(DT315="","",CONCATENATE(", ",DT315)),IF(DT316="","",CONCATENATE(", ",DT316)),IF(DT317="","",CONCATENATE(", ",DT317)),IF(DT318="","",CONCATENATE(", ",DT318)),IF(DT319="","",CONCATENATE(", ",DT319)),IF(DT320="","",CONCATENATE(", ",DT320)),IF(DT321="","",CONCATENATE(", ",DT321)),IF(DT322="","",CONCATENATE(", ",DT322)),IF(DT323="","",CONCATENATE(", ",DT323)),IF(DT324="","",CONCATENATE(", ",DT324)),IF(DT325="","",CONCATENATE(", ",DT325)),IF(DT326="","",CONCATENATE(", ",DT326)),IF(DT327="","",CONCATENATE(", ",DT327)))</f>
        <v/>
      </c>
      <c r="DV330" s="1" t="str">
        <f aca="false">CONCATENATE(IF(DV303="","",DV303),IF(DV304="","",CONCATENATE(", ",DV304)),IF(DV305="","",CONCATENATE(", ",DV305)),IF(DV306="","",CONCATENATE(", ",DV306)),IF(DV307="","",CONCATENATE(", ",DV307)),IF(DV308="","",CONCATENATE(", ",DV308)),IF(DV309="","",CONCATENATE(", ",DV309)),IF(DV310="","",CONCATENATE(", ",DV310)),IF(DV311="","",CONCATENATE(", ",DV311)),IF(DV312="","",CONCATENATE(", ",DV312)),IF(DV313="","",CONCATENATE(", ",DV313)),IF(DV314="","",CONCATENATE(", ",DV314)),IF(DV315="","",CONCATENATE(", ",DV315)),IF(DV316="","",CONCATENATE(", ",DV316)),IF(DV317="","",CONCATENATE(", ",DV317)),IF(DV318="","",CONCATENATE(", ",DV318)),IF(DV319="","",CONCATENATE(", ",DV319)),IF(DV320="","",CONCATENATE(", ",DV320)),IF(DV321="","",CONCATENATE(", ",DV321)),IF(DV322="","",CONCATENATE(", ",DV322)),IF(DV323="","",CONCATENATE(", ",DV323)),IF(DV324="","",CONCATENATE(", ",DV324)),IF(DV325="","",CONCATENATE(", ",DV325)),IF(DV326="","",CONCATENATE(", ",DV326)),IF(DV327="","",CONCATENATE(", ",DV327)))</f>
        <v/>
      </c>
      <c r="DX330" s="1" t="str">
        <f aca="false">CONCATENATE(IF(DX303="","",DX303),IF(DX304="","",CONCATENATE(", ",DX304)),IF(DX305="","",CONCATENATE(", ",DX305)),IF(DX306="","",CONCATENATE(", ",DX306)),IF(DX307="","",CONCATENATE(", ",DX307)),IF(DX308="","",CONCATENATE(", ",DX308)),IF(DX309="","",CONCATENATE(", ",DX309)),IF(DX310="","",CONCATENATE(", ",DX310)),IF(DX311="","",CONCATENATE(", ",DX311)),IF(DX312="","",CONCATENATE(", ",DX312)),IF(DX313="","",CONCATENATE(", ",DX313)),IF(DX314="","",CONCATENATE(", ",DX314)),IF(DX315="","",CONCATENATE(", ",DX315)),IF(DX316="","",CONCATENATE(", ",DX316)),IF(DX317="","",CONCATENATE(", ",DX317)),IF(DX318="","",CONCATENATE(", ",DX318)),IF(DX319="","",CONCATENATE(", ",DX319)),IF(DX320="","",CONCATENATE(", ",DX320)),IF(DX321="","",CONCATENATE(", ",DX321)),IF(DX322="","",CONCATENATE(", ",DX322)),IF(DX323="","",CONCATENATE(", ",DX323)),IF(DX324="","",CONCATENATE(", ",DX324)),IF(DX325="","",CONCATENATE(", ",DX325)),IF(DX326="","",CONCATENATE(", ",DX326)),IF(DX327="","",CONCATENATE(", ",DX327)))</f>
        <v/>
      </c>
      <c r="DZ330" s="1" t="str">
        <f aca="false">CONCATENATE(IF(DZ303="","",DZ303),IF(DZ304="","",CONCATENATE(", ",DZ304)),IF(DZ305="","",CONCATENATE(", ",DZ305)),IF(DZ306="","",CONCATENATE(", ",DZ306)),IF(DZ307="","",CONCATENATE(", ",DZ307)),IF(DZ308="","",CONCATENATE(", ",DZ308)),IF(DZ309="","",CONCATENATE(", ",DZ309)),IF(DZ310="","",CONCATENATE(", ",DZ310)),IF(DZ311="","",CONCATENATE(", ",DZ311)),IF(DZ312="","",CONCATENATE(", ",DZ312)),IF(DZ313="","",CONCATENATE(", ",DZ313)),IF(DZ314="","",CONCATENATE(", ",DZ314)),IF(DZ315="","",CONCATENATE(", ",DZ315)),IF(DZ316="","",CONCATENATE(", ",DZ316)),IF(DZ317="","",CONCATENATE(", ",DZ317)),IF(DZ318="","",CONCATENATE(", ",DZ318)),IF(DZ319="","",CONCATENATE(", ",DZ319)),IF(DZ320="","",CONCATENATE(", ",DZ320)),IF(DZ321="","",CONCATENATE(", ",DZ321)),IF(DZ322="","",CONCATENATE(", ",DZ322)),IF(DZ323="","",CONCATENATE(", ",DZ323)),IF(DZ324="","",CONCATENATE(", ",DZ324)),IF(DZ325="","",CONCATENATE(", ",DZ325)),IF(DZ326="","",CONCATENATE(", ",DZ326)),IF(DZ327="","",CONCATENATE(", ",DZ327)))</f>
        <v/>
      </c>
      <c r="EB330" s="1" t="str">
        <f aca="false">CONCATENATE(IF(EB303="","",EB303),IF(EB304="","",CONCATENATE(", ",EB304)),IF(EB305="","",CONCATENATE(", ",EB305)),IF(EB306="","",CONCATENATE(", ",EB306)),IF(EB307="","",CONCATENATE(", ",EB307)),IF(EB308="","",CONCATENATE(", ",EB308)),IF(EB309="","",CONCATENATE(", ",EB309)),IF(EB310="","",CONCATENATE(", ",EB310)),IF(EB311="","",CONCATENATE(", ",EB311)),IF(EB312="","",CONCATENATE(", ",EB312)),IF(EB313="","",CONCATENATE(", ",EB313)),IF(EB314="","",CONCATENATE(", ",EB314)),IF(EB315="","",CONCATENATE(", ",EB315)),IF(EB316="","",CONCATENATE(", ",EB316)),IF(EB317="","",CONCATENATE(", ",EB317)),IF(EB318="","",CONCATENATE(", ",EB318)),IF(EB319="","",CONCATENATE(", ",EB319)),IF(EB320="","",CONCATENATE(", ",EB320)),IF(EB321="","",CONCATENATE(", ",EB321)),IF(EB322="","",CONCATENATE(", ",EB322)),IF(EB323="","",CONCATENATE(", ",EB323)),IF(EB324="","",CONCATENATE(", ",EB324)),IF(EB325="","",CONCATENATE(", ",EB325)),IF(EB326="","",CONCATENATE(", ",EB326)),IF(EB327="","",CONCATENATE(", ",EB327)))</f>
        <v/>
      </c>
      <c r="ED330" s="1" t="str">
        <f aca="false">CONCATENATE(IF(ED303="","",ED303),IF(ED304="","",CONCATENATE(", ",ED304)),IF(ED305="","",CONCATENATE(", ",ED305)),IF(ED306="","",CONCATENATE(", ",ED306)),IF(ED307="","",CONCATENATE(", ",ED307)),IF(ED308="","",CONCATENATE(", ",ED308)),IF(ED309="","",CONCATENATE(", ",ED309)),IF(ED310="","",CONCATENATE(", ",ED310)),IF(ED311="","",CONCATENATE(", ",ED311)),IF(ED312="","",CONCATENATE(", ",ED312)),IF(ED313="","",CONCATENATE(", ",ED313)),IF(ED314="","",CONCATENATE(", ",ED314)),IF(ED315="","",CONCATENATE(", ",ED315)),IF(ED316="","",CONCATENATE(", ",ED316)),IF(ED317="","",CONCATENATE(", ",ED317)),IF(ED318="","",CONCATENATE(", ",ED318)),IF(ED319="","",CONCATENATE(", ",ED319)),IF(ED320="","",CONCATENATE(", ",ED320)),IF(ED321="","",CONCATENATE(", ",ED321)),IF(ED322="","",CONCATENATE(", ",ED322)),IF(ED323="","",CONCATENATE(", ",ED323)),IF(ED324="","",CONCATENATE(", ",ED324)),IF(ED325="","",CONCATENATE(", ",ED325)),IF(ED326="","",CONCATENATE(", ",ED326)),IF(ED327="","",CONCATENATE(", ",ED327)))</f>
        <v/>
      </c>
      <c r="EF330" s="1" t="str">
        <f aca="false">CONCATENATE(IF(EF303="","",EF303),IF(EF304="","",CONCATENATE(", ",EF304)),IF(EF305="","",CONCATENATE(", ",EF305)),IF(EF306="","",CONCATENATE(", ",EF306)),IF(EF307="","",CONCATENATE(", ",EF307)),IF(EF308="","",CONCATENATE(", ",EF308)),IF(EF309="","",CONCATENATE(", ",EF309)),IF(EF310="","",CONCATENATE(", ",EF310)),IF(EF311="","",CONCATENATE(", ",EF311)),IF(EF312="","",CONCATENATE(", ",EF312)),IF(EF313="","",CONCATENATE(", ",EF313)),IF(EF314="","",CONCATENATE(", ",EF314)),IF(EF315="","",CONCATENATE(", ",EF315)),IF(EF316="","",CONCATENATE(", ",EF316)),IF(EF317="","",CONCATENATE(", ",EF317)),IF(EF318="","",CONCATENATE(", ",EF318)),IF(EF319="","",CONCATENATE(", ",EF319)),IF(EF320="","",CONCATENATE(", ",EF320)),IF(EF321="","",CONCATENATE(", ",EF321)),IF(EF322="","",CONCATENATE(", ",EF322)),IF(EF323="","",CONCATENATE(", ",EF323)),IF(EF324="","",CONCATENATE(", ",EF324)),IF(EF325="","",CONCATENATE(", ",EF325)),IF(EF326="","",CONCATENATE(", ",EF326)),IF(EF327="","",CONCATENATE(", ",EF327)))</f>
        <v/>
      </c>
      <c r="EH330" s="1" t="str">
        <f aca="false">CONCATENATE(IF(EH303="","",EH303),IF(EH304="","",CONCATENATE(", ",EH304)),IF(EH305="","",CONCATENATE(", ",EH305)),IF(EH306="","",CONCATENATE(", ",EH306)),IF(EH307="","",CONCATENATE(", ",EH307)),IF(EH308="","",CONCATENATE(", ",EH308)),IF(EH309="","",CONCATENATE(", ",EH309)),IF(EH310="","",CONCATENATE(", ",EH310)),IF(EH311="","",CONCATENATE(", ",EH311)),IF(EH312="","",CONCATENATE(", ",EH312)),IF(EH313="","",CONCATENATE(", ",EH313)),IF(EH314="","",CONCATENATE(", ",EH314)),IF(EH315="","",CONCATENATE(", ",EH315)),IF(EH316="","",CONCATENATE(", ",EH316)),IF(EH317="","",CONCATENATE(", ",EH317)),IF(EH318="","",CONCATENATE(", ",EH318)),IF(EH319="","",CONCATENATE(", ",EH319)),IF(EH320="","",CONCATENATE(", ",EH320)),IF(EH321="","",CONCATENATE(", ",EH321)),IF(EH322="","",CONCATENATE(", ",EH322)),IF(EH323="","",CONCATENATE(", ",EH323)),IF(EH324="","",CONCATENATE(", ",EH324)),IF(EH325="","",CONCATENATE(", ",EH325)),IF(EH326="","",CONCATENATE(", ",EH326)),IF(EH327="","",CONCATENATE(", ",EH327)))</f>
        <v/>
      </c>
      <c r="EJ330" s="1" t="str">
        <f aca="false">CONCATENATE(IF(EJ303="","",EJ303),IF(EJ304="","",CONCATENATE(", ",EJ304)),IF(EJ305="","",CONCATENATE(", ",EJ305)),IF(EJ306="","",CONCATENATE(", ",EJ306)),IF(EJ307="","",CONCATENATE(", ",EJ307)),IF(EJ308="","",CONCATENATE(", ",EJ308)),IF(EJ309="","",CONCATENATE(", ",EJ309)),IF(EJ310="","",CONCATENATE(", ",EJ310)),IF(EJ311="","",CONCATENATE(", ",EJ311)),IF(EJ312="","",CONCATENATE(", ",EJ312)),IF(EJ313="","",CONCATENATE(", ",EJ313)),IF(EJ314="","",CONCATENATE(", ",EJ314)),IF(EJ315="","",CONCATENATE(", ",EJ315)),IF(EJ316="","",CONCATENATE(", ",EJ316)),IF(EJ317="","",CONCATENATE(", ",EJ317)),IF(EJ318="","",CONCATENATE(", ",EJ318)),IF(EJ319="","",CONCATENATE(", ",EJ319)),IF(EJ320="","",CONCATENATE(", ",EJ320)),IF(EJ321="","",CONCATENATE(", ",EJ321)),IF(EJ322="","",CONCATENATE(", ",EJ322)),IF(EJ323="","",CONCATENATE(", ",EJ323)),IF(EJ324="","",CONCATENATE(", ",EJ324)),IF(EJ325="","",CONCATENATE(", ",EJ325)),IF(EJ326="","",CONCATENATE(", ",EJ326)),IF(EJ327="","",CONCATENATE(", ",EJ327)))</f>
        <v/>
      </c>
      <c r="EL330" s="1" t="str">
        <f aca="false">CONCATENATE(IF(EL303="","",EL303),IF(EL304="","",CONCATENATE(", ",EL304)),IF(EL305="","",CONCATENATE(", ",EL305)),IF(EL306="","",CONCATENATE(", ",EL306)),IF(EL307="","",CONCATENATE(", ",EL307)),IF(EL308="","",CONCATENATE(", ",EL308)),IF(EL309="","",CONCATENATE(", ",EL309)),IF(EL310="","",CONCATENATE(", ",EL310)),IF(EL311="","",CONCATENATE(", ",EL311)),IF(EL312="","",CONCATENATE(", ",EL312)),IF(EL313="","",CONCATENATE(", ",EL313)),IF(EL314="","",CONCATENATE(", ",EL314)),IF(EL315="","",CONCATENATE(", ",EL315)),IF(EL316="","",CONCATENATE(", ",EL316)),IF(EL317="","",CONCATENATE(", ",EL317)),IF(EL318="","",CONCATENATE(", ",EL318)),IF(EL319="","",CONCATENATE(", ",EL319)),IF(EL320="","",CONCATENATE(", ",EL320)),IF(EL321="","",CONCATENATE(", ",EL321)),IF(EL322="","",CONCATENATE(", ",EL322)),IF(EL323="","",CONCATENATE(", ",EL323)),IF(EL324="","",CONCATENATE(", ",EL324)),IF(EL325="","",CONCATENATE(", ",EL325)),IF(EL326="","",CONCATENATE(", ",EL326)),IF(EL327="","",CONCATENATE(", ",EL327)))</f>
        <v/>
      </c>
      <c r="EN330" s="1" t="str">
        <f aca="false">CONCATENATE(IF(EN303="","",EN303),IF(EN304="","",CONCATENATE(", ",EN304)),IF(EN305="","",CONCATENATE(", ",EN305)),IF(EN306="","",CONCATENATE(", ",EN306)),IF(EN307="","",CONCATENATE(", ",EN307)),IF(EN308="","",CONCATENATE(", ",EN308)),IF(EN309="","",CONCATENATE(", ",EN309)),IF(EN310="","",CONCATENATE(", ",EN310)),IF(EN311="","",CONCATENATE(", ",EN311)),IF(EN312="","",CONCATENATE(", ",EN312)),IF(EN313="","",CONCATENATE(", ",EN313)),IF(EN314="","",CONCATENATE(", ",EN314)),IF(EN315="","",CONCATENATE(", ",EN315)),IF(EN316="","",CONCATENATE(", ",EN316)),IF(EN317="","",CONCATENATE(", ",EN317)),IF(EN318="","",CONCATENATE(", ",EN318)),IF(EN319="","",CONCATENATE(", ",EN319)),IF(EN320="","",CONCATENATE(", ",EN320)),IF(EN321="","",CONCATENATE(", ",EN321)),IF(EN322="","",CONCATENATE(", ",EN322)),IF(EN323="","",CONCATENATE(", ",EN323)),IF(EN324="","",CONCATENATE(", ",EN324)),IF(EN325="","",CONCATENATE(", ",EN325)),IF(EN326="","",CONCATENATE(", ",EN326)),IF(EN327="","",CONCATENATE(", ",EN327)))</f>
        <v/>
      </c>
      <c r="EP330" s="1" t="str">
        <f aca="false">CONCATENATE(IF(EP303="","",EP303),IF(EP304="","",CONCATENATE(", ",EP304)),IF(EP305="","",CONCATENATE(", ",EP305)),IF(EP306="","",CONCATENATE(", ",EP306)),IF(EP307="","",CONCATENATE(", ",EP307)),IF(EP308="","",CONCATENATE(", ",EP308)),IF(EP309="","",CONCATENATE(", ",EP309)),IF(EP310="","",CONCATENATE(", ",EP310)),IF(EP311="","",CONCATENATE(", ",EP311)),IF(EP312="","",CONCATENATE(", ",EP312)),IF(EP313="","",CONCATENATE(", ",EP313)),IF(EP314="","",CONCATENATE(", ",EP314)),IF(EP315="","",CONCATENATE(", ",EP315)),IF(EP316="","",CONCATENATE(", ",EP316)),IF(EP317="","",CONCATENATE(", ",EP317)),IF(EP318="","",CONCATENATE(", ",EP318)),IF(EP319="","",CONCATENATE(", ",EP319)),IF(EP320="","",CONCATENATE(", ",EP320)),IF(EP321="","",CONCATENATE(", ",EP321)),IF(EP322="","",CONCATENATE(", ",EP322)),IF(EP323="","",CONCATENATE(", ",EP323)),IF(EP324="","",CONCATENATE(", ",EP324)),IF(EP325="","",CONCATENATE(", ",EP325)),IF(EP326="","",CONCATENATE(", ",EP326)),IF(EP327="","",CONCATENATE(", ",EP327)))</f>
        <v/>
      </c>
      <c r="ER330" s="1" t="str">
        <f aca="false">CONCATENATE(IF(ER303="","",ER303),IF(ER304="","",CONCATENATE(", ",ER304)),IF(ER305="","",CONCATENATE(", ",ER305)),IF(ER306="","",CONCATENATE(", ",ER306)),IF(ER307="","",CONCATENATE(", ",ER307)),IF(ER308="","",CONCATENATE(", ",ER308)),IF(ER309="","",CONCATENATE(", ",ER309)),IF(ER310="","",CONCATENATE(", ",ER310)),IF(ER311="","",CONCATENATE(", ",ER311)),IF(ER312="","",CONCATENATE(", ",ER312)),IF(ER313="","",CONCATENATE(", ",ER313)),IF(ER314="","",CONCATENATE(", ",ER314)),IF(ER315="","",CONCATENATE(", ",ER315)),IF(ER316="","",CONCATENATE(", ",ER316)),IF(ER317="","",CONCATENATE(", ",ER317)),IF(ER318="","",CONCATENATE(", ",ER318)),IF(ER319="","",CONCATENATE(", ",ER319)),IF(ER320="","",CONCATENATE(", ",ER320)),IF(ER321="","",CONCATENATE(", ",ER321)),IF(ER322="","",CONCATENATE(", ",ER322)),IF(ER323="","",CONCATENATE(", ",ER323)),IF(ER324="","",CONCATENATE(", ",ER324)),IF(ER325="","",CONCATENATE(", ",ER325)),IF(ER326="","",CONCATENATE(", ",ER326)),IF(ER327="","",CONCATENATE(", ",ER327)))</f>
        <v/>
      </c>
      <c r="ET330" s="1" t="str">
        <f aca="false">CONCATENATE(IF(ET303="","",ET303),IF(ET304="","",CONCATENATE(", ",ET304)),IF(ET305="","",CONCATENATE(", ",ET305)),IF(ET306="","",CONCATENATE(", ",ET306)),IF(ET307="","",CONCATENATE(", ",ET307)),IF(ET308="","",CONCATENATE(", ",ET308)),IF(ET309="","",CONCATENATE(", ",ET309)),IF(ET310="","",CONCATENATE(", ",ET310)),IF(ET311="","",CONCATENATE(", ",ET311)),IF(ET312="","",CONCATENATE(", ",ET312)),IF(ET313="","",CONCATENATE(", ",ET313)),IF(ET314="","",CONCATENATE(", ",ET314)),IF(ET315="","",CONCATENATE(", ",ET315)),IF(ET316="","",CONCATENATE(", ",ET316)),IF(ET317="","",CONCATENATE(", ",ET317)),IF(ET318="","",CONCATENATE(", ",ET318)),IF(ET319="","",CONCATENATE(", ",ET319)),IF(ET320="","",CONCATENATE(", ",ET320)),IF(ET321="","",CONCATENATE(", ",ET321)),IF(ET322="","",CONCATENATE(", ",ET322)),IF(ET323="","",CONCATENATE(", ",ET323)),IF(ET324="","",CONCATENATE(", ",ET324)),IF(ET325="","",CONCATENATE(", ",ET325)),IF(ET326="","",CONCATENATE(", ",ET326)),IF(ET327="","",CONCATENATE(", ",ET327)))</f>
        <v/>
      </c>
      <c r="EV330" s="1" t="str">
        <f aca="false">CONCATENATE(IF(EV303="","",EV303),IF(EV304="","",CONCATENATE(", ",EV304)),IF(EV305="","",CONCATENATE(", ",EV305)),IF(EV306="","",CONCATENATE(", ",EV306)),IF(EV307="","",CONCATENATE(", ",EV307)),IF(EV308="","",CONCATENATE(", ",EV308)),IF(EV309="","",CONCATENATE(", ",EV309)),IF(EV310="","",CONCATENATE(", ",EV310)),IF(EV311="","",CONCATENATE(", ",EV311)),IF(EV312="","",CONCATENATE(", ",EV312)),IF(EV313="","",CONCATENATE(", ",EV313)),IF(EV314="","",CONCATENATE(", ",EV314)),IF(EV315="","",CONCATENATE(", ",EV315)),IF(EV316="","",CONCATENATE(", ",EV316)),IF(EV317="","",CONCATENATE(", ",EV317)),IF(EV318="","",CONCATENATE(", ",EV318)),IF(EV319="","",CONCATENATE(", ",EV319)),IF(EV320="","",CONCATENATE(", ",EV320)),IF(EV321="","",CONCATENATE(", ",EV321)),IF(EV322="","",CONCATENATE(", ",EV322)),IF(EV323="","",CONCATENATE(", ",EV323)),IF(EV324="","",CONCATENATE(", ",EV324)),IF(EV325="","",CONCATENATE(", ",EV325)),IF(EV326="","",CONCATENATE(", ",EV326)),IF(EV327="","",CONCATENATE(", ",EV327)))</f>
        <v/>
      </c>
      <c r="EX330" s="1" t="str">
        <f aca="false">CONCATENATE(IF(EX303="","",EX303),IF(EX304="","",CONCATENATE(", ",EX304)),IF(EX305="","",CONCATENATE(", ",EX305)),IF(EX306="","",CONCATENATE(", ",EX306)),IF(EX307="","",CONCATENATE(", ",EX307)),IF(EX308="","",CONCATENATE(", ",EX308)),IF(EX309="","",CONCATENATE(", ",EX309)),IF(EX310="","",CONCATENATE(", ",EX310)),IF(EX311="","",CONCATENATE(", ",EX311)),IF(EX312="","",CONCATENATE(", ",EX312)),IF(EX313="","",CONCATENATE(", ",EX313)),IF(EX314="","",CONCATENATE(", ",EX314)),IF(EX315="","",CONCATENATE(", ",EX315)),IF(EX316="","",CONCATENATE(", ",EX316)),IF(EX317="","",CONCATENATE(", ",EX317)),IF(EX318="","",CONCATENATE(", ",EX318)),IF(EX319="","",CONCATENATE(", ",EX319)),IF(EX320="","",CONCATENATE(", ",EX320)),IF(EX321="","",CONCATENATE(", ",EX321)),IF(EX322="","",CONCATENATE(", ",EX322)),IF(EX323="","",CONCATENATE(", ",EX323)),IF(EX324="","",CONCATENATE(", ",EX324)),IF(EX325="","",CONCATENATE(", ",EX325)),IF(EX326="","",CONCATENATE(", ",EX326)),IF(EX327="","",CONCATENATE(", ",EX327)))</f>
        <v/>
      </c>
      <c r="EZ330" s="1" t="str">
        <f aca="false">CONCATENATE(IF(EZ303="","",EZ303),IF(EZ304="","",CONCATENATE(", ",EZ304)),IF(EZ305="","",CONCATENATE(", ",EZ305)),IF(EZ306="","",CONCATENATE(", ",EZ306)),IF(EZ307="","",CONCATENATE(", ",EZ307)),IF(EZ308="","",CONCATENATE(", ",EZ308)),IF(EZ309="","",CONCATENATE(", ",EZ309)),IF(EZ310="","",CONCATENATE(", ",EZ310)),IF(EZ311="","",CONCATENATE(", ",EZ311)),IF(EZ312="","",CONCATENATE(", ",EZ312)),IF(EZ313="","",CONCATENATE(", ",EZ313)),IF(EZ314="","",CONCATENATE(", ",EZ314)),IF(EZ315="","",CONCATENATE(", ",EZ315)),IF(EZ316="","",CONCATENATE(", ",EZ316)),IF(EZ317="","",CONCATENATE(", ",EZ317)),IF(EZ318="","",CONCATENATE(", ",EZ318)),IF(EZ319="","",CONCATENATE(", ",EZ319)),IF(EZ320="","",CONCATENATE(", ",EZ320)),IF(EZ321="","",CONCATENATE(", ",EZ321)),IF(EZ322="","",CONCATENATE(", ",EZ322)),IF(EZ323="","",CONCATENATE(", ",EZ323)),IF(EZ324="","",CONCATENATE(", ",EZ324)),IF(EZ325="","",CONCATENATE(", ",EZ325)),IF(EZ326="","",CONCATENATE(", ",EZ326)),IF(EZ327="","",CONCATENATE(", ",EZ327)))</f>
        <v/>
      </c>
      <c r="FB330" s="1" t="str">
        <f aca="false">CONCATENATE(IF(FB303="","",FB303),IF(FB304="","",CONCATENATE(", ",FB304)),IF(FB305="","",CONCATENATE(", ",FB305)),IF(FB306="","",CONCATENATE(", ",FB306)),IF(FB307="","",CONCATENATE(", ",FB307)),IF(FB308="","",CONCATENATE(", ",FB308)),IF(FB309="","",CONCATENATE(", ",FB309)),IF(FB310="","",CONCATENATE(", ",FB310)),IF(FB311="","",CONCATENATE(", ",FB311)),IF(FB312="","",CONCATENATE(", ",FB312)),IF(FB313="","",CONCATENATE(", ",FB313)),IF(FB314="","",CONCATENATE(", ",FB314)),IF(FB315="","",CONCATENATE(", ",FB315)),IF(FB316="","",CONCATENATE(", ",FB316)),IF(FB317="","",CONCATENATE(", ",FB317)),IF(FB318="","",CONCATENATE(", ",FB318)),IF(FB319="","",CONCATENATE(", ",FB319)),IF(FB320="","",CONCATENATE(", ",FB320)),IF(FB321="","",CONCATENATE(", ",FB321)),IF(FB322="","",CONCATENATE(", ",FB322)),IF(FB323="","",CONCATENATE(", ",FB323)),IF(FB324="","",CONCATENATE(", ",FB324)),IF(FB325="","",CONCATENATE(", ",FB325)),IF(FB326="","",CONCATENATE(", ",FB326)),IF(FB327="","",CONCATENATE(", ",FB327)))</f>
        <v/>
      </c>
      <c r="FD330" s="1" t="str">
        <f aca="false">CONCATENATE(IF(FD303="","",FD303),IF(FD304="","",CONCATENATE(", ",FD304)),IF(FD305="","",CONCATENATE(", ",FD305)),IF(FD306="","",CONCATENATE(", ",FD306)),IF(FD307="","",CONCATENATE(", ",FD307)),IF(FD308="","",CONCATENATE(", ",FD308)),IF(FD309="","",CONCATENATE(", ",FD309)),IF(FD310="","",CONCATENATE(", ",FD310)),IF(FD311="","",CONCATENATE(", ",FD311)),IF(FD312="","",CONCATENATE(", ",FD312)),IF(FD313="","",CONCATENATE(", ",FD313)),IF(FD314="","",CONCATENATE(", ",FD314)),IF(FD315="","",CONCATENATE(", ",FD315)),IF(FD316="","",CONCATENATE(", ",FD316)),IF(FD317="","",CONCATENATE(", ",FD317)),IF(FD318="","",CONCATENATE(", ",FD318)),IF(FD319="","",CONCATENATE(", ",FD319)),IF(FD320="","",CONCATENATE(", ",FD320)),IF(FD321="","",CONCATENATE(", ",FD321)),IF(FD322="","",CONCATENATE(", ",FD322)),IF(FD323="","",CONCATENATE(", ",FD323)),IF(FD324="","",CONCATENATE(", ",FD324)),IF(FD325="","",CONCATENATE(", ",FD325)),IF(FD326="","",CONCATENATE(", ",FD326)),IF(FD327="","",CONCATENATE(", ",FD327)))</f>
        <v/>
      </c>
    </row>
    <row r="331" customFormat="false" ht="15" hidden="false" customHeight="false" outlineLevel="0" collapsed="false">
      <c r="B331" s="3" t="str">
        <f aca="false">CONCATENATE(IF(B330="","",B330),IF(D330="","",CONCATENATE(", ",D330)),IF(F330="","",CONCATENATE(", ",F330)))</f>
        <v/>
      </c>
      <c r="C331" s="3"/>
      <c r="D331" s="3"/>
      <c r="E331" s="3"/>
      <c r="F331" s="3"/>
      <c r="G331" s="3"/>
      <c r="H331" s="3"/>
      <c r="I331" s="3"/>
      <c r="J331" s="3" t="str">
        <f aca="false">CONCATENATE(IF(J330="","",J330),IF(L330="","",CONCATENATE(", ",L330)),IF(N330="","",CONCATENATE(", ",N330)))</f>
        <v/>
      </c>
      <c r="K331" s="3"/>
      <c r="L331" s="3"/>
      <c r="M331" s="3"/>
      <c r="N331" s="3"/>
      <c r="O331" s="3"/>
      <c r="P331" s="3"/>
      <c r="Q331" s="3"/>
      <c r="R331" s="3" t="str">
        <f aca="false">CONCATENATE(IF(R330="","",R330),IF(T330="","",CONCATENATE(", ",T330)),IF(V330="","",CONCATENATE(", ",V330)))</f>
        <v/>
      </c>
      <c r="S331" s="3"/>
      <c r="T331" s="3"/>
      <c r="U331" s="3"/>
      <c r="V331" s="3"/>
      <c r="W331" s="3"/>
      <c r="X331" s="3"/>
      <c r="Y331" s="3"/>
      <c r="Z331" s="3" t="str">
        <f aca="false">CONCATENATE(IF(Z330="","",Z330),IF(AB330="","",CONCATENATE(", ",AB330)),IF(AD330="","",CONCATENATE(", ",AD330)))</f>
        <v/>
      </c>
      <c r="AA331" s="3"/>
      <c r="AB331" s="3"/>
      <c r="AC331" s="3"/>
      <c r="AD331" s="3"/>
      <c r="AE331" s="3"/>
      <c r="AF331" s="3"/>
      <c r="AG331" s="3"/>
      <c r="AH331" s="3" t="str">
        <f aca="false">CONCATENATE(IF(AH330="","",AH330),IF(AJ330="","",CONCATENATE(", ",AJ330)),IF(AL330="","",CONCATENATE(", ",AL330)))</f>
        <v/>
      </c>
      <c r="AI331" s="3"/>
      <c r="AJ331" s="3"/>
      <c r="AK331" s="3"/>
      <c r="AL331" s="3"/>
      <c r="AM331" s="3"/>
      <c r="AN331" s="3"/>
      <c r="AO331" s="3"/>
      <c r="AP331" s="3" t="str">
        <f aca="false">CONCATENATE(IF(AP330="","",AP330),IF(AR330="","",CONCATENATE(", ",AR330)),IF(AT330="","",CONCATENATE(", ",AT330)))</f>
        <v/>
      </c>
      <c r="AQ331" s="3"/>
      <c r="AR331" s="3"/>
      <c r="AS331" s="3"/>
      <c r="AT331" s="3"/>
      <c r="AU331" s="3"/>
      <c r="AV331" s="3"/>
      <c r="AW331" s="3"/>
      <c r="AX331" s="3" t="str">
        <f aca="false">CONCATENATE(IF(AX330="","",AX330),IF(AZ330="","",CONCATENATE(", ",AZ330)),IF(BB330="","",CONCATENATE(", ",BB330)))</f>
        <v/>
      </c>
      <c r="AY331" s="3"/>
      <c r="AZ331" s="3"/>
      <c r="BA331" s="3"/>
      <c r="BB331" s="3"/>
      <c r="BC331" s="3"/>
      <c r="BD331" s="3"/>
      <c r="BE331" s="3"/>
      <c r="BF331" s="3" t="str">
        <f aca="false">CONCATENATE(IF(BF330="","",BF330),IF(BH330="","",CONCATENATE(", ",BH330)),IF(BJ330="","",CONCATENATE(", ",BJ330)))</f>
        <v/>
      </c>
      <c r="BG331" s="3"/>
      <c r="BH331" s="3"/>
      <c r="BI331" s="3"/>
      <c r="BJ331" s="3"/>
      <c r="BK331" s="3"/>
      <c r="BL331" s="3"/>
      <c r="BM331" s="3"/>
      <c r="BN331" s="3" t="str">
        <f aca="false">CONCATENATE(IF(BN330="","",BN330),IF(BP330="","",CONCATENATE(", ",BP330)),IF(BR330="","",CONCATENATE(", ",BR330)))</f>
        <v/>
      </c>
      <c r="BO331" s="3"/>
      <c r="BP331" s="3"/>
      <c r="BQ331" s="3"/>
      <c r="BR331" s="3"/>
      <c r="BS331" s="3"/>
      <c r="BT331" s="3"/>
      <c r="BU331" s="3"/>
      <c r="BV331" s="3" t="str">
        <f aca="false">CONCATENATE(IF(BV330="","",BV330),IF(BX330="","",CONCATENATE(", ",BX330)),IF(BZ330="","",CONCATENATE(", ",BZ330)))</f>
        <v/>
      </c>
      <c r="BW331" s="3"/>
      <c r="BX331" s="3"/>
      <c r="BY331" s="3"/>
      <c r="BZ331" s="3"/>
      <c r="CA331" s="3"/>
      <c r="CB331" s="3"/>
      <c r="CC331" s="3"/>
      <c r="CD331" s="3" t="str">
        <f aca="false">CONCATENATE(IF(CD330="","",CD330),IF(CF330="","",CONCATENATE(", ",CF330)),IF(CH330="","",CONCATENATE(", ",CH330)))</f>
        <v/>
      </c>
      <c r="CE331" s="3"/>
      <c r="CF331" s="3"/>
      <c r="CG331" s="3"/>
      <c r="CH331" s="3"/>
      <c r="CI331" s="3"/>
      <c r="CJ331" s="3"/>
      <c r="CK331" s="3"/>
      <c r="CL331" s="3" t="str">
        <f aca="false">CONCATENATE(IF(CL330="","",CL330),IF(CN330="","",CONCATENATE(", ",CN330)),IF(CP330="","",CONCATENATE(", ",CP330)))</f>
        <v/>
      </c>
      <c r="CM331" s="3"/>
      <c r="CN331" s="3"/>
      <c r="CO331" s="3"/>
      <c r="CP331" s="3"/>
      <c r="CQ331" s="3"/>
      <c r="CR331" s="3"/>
      <c r="CS331" s="3"/>
      <c r="CT331" s="3" t="str">
        <f aca="false">CONCATENATE(IF(CT330="","",CT330),IF(CV330="","",CONCATENATE(", ",CV330)),IF(CX330="","",CONCATENATE(", ",CX330)))</f>
        <v/>
      </c>
      <c r="CU331" s="3"/>
      <c r="CV331" s="3"/>
      <c r="CW331" s="3"/>
      <c r="CX331" s="3"/>
      <c r="CY331" s="3"/>
      <c r="CZ331" s="3"/>
      <c r="DA331" s="3"/>
      <c r="DB331" s="3" t="str">
        <f aca="false">CONCATENATE(IF(DB330="","",DB330),IF(DD330="","",CONCATENATE(", ",DD330)),IF(DF330="","",CONCATENATE(", ",DF330)))</f>
        <v/>
      </c>
      <c r="DC331" s="3"/>
      <c r="DD331" s="3"/>
      <c r="DE331" s="3"/>
      <c r="DF331" s="3"/>
      <c r="DG331" s="3"/>
      <c r="DH331" s="3"/>
      <c r="DI331" s="3"/>
      <c r="DJ331" s="3" t="str">
        <f aca="false">CONCATENATE(IF(DJ330="","",DJ330),IF(DL330="","",CONCATENATE(", ",DL330)),IF(DN330="","",CONCATENATE(", ",DN330)))</f>
        <v/>
      </c>
      <c r="DK331" s="3"/>
      <c r="DL331" s="3"/>
      <c r="DM331" s="3"/>
      <c r="DN331" s="3"/>
      <c r="DO331" s="3"/>
      <c r="DP331" s="3"/>
      <c r="DQ331" s="3"/>
      <c r="DR331" s="3" t="str">
        <f aca="false">CONCATENATE(IF(DR330="","",DR330),IF(DT330="","",CONCATENATE(", ",DT330)),IF(DV330="","",CONCATENATE(", ",DV330)))</f>
        <v/>
      </c>
      <c r="DS331" s="3"/>
      <c r="DT331" s="3"/>
      <c r="DU331" s="3"/>
      <c r="DV331" s="3"/>
      <c r="DW331" s="3"/>
      <c r="DX331" s="3"/>
      <c r="DY331" s="3"/>
      <c r="DZ331" s="3" t="str">
        <f aca="false">CONCATENATE(IF(DZ330="","",DZ330),IF(EB330="","",CONCATENATE(", ",EB330)),IF(ED330="","",CONCATENATE(", ",ED330)))</f>
        <v/>
      </c>
      <c r="EA331" s="3"/>
      <c r="EB331" s="3"/>
      <c r="EC331" s="3"/>
      <c r="ED331" s="3"/>
      <c r="EE331" s="3"/>
      <c r="EF331" s="3"/>
      <c r="EG331" s="3"/>
      <c r="EH331" s="3" t="str">
        <f aca="false">CONCATENATE(IF(EH330="","",EH330),IF(EJ330="","",CONCATENATE(", ",EJ330)),IF(EL330="","",CONCATENATE(", ",EL330)))</f>
        <v/>
      </c>
      <c r="EI331" s="3"/>
      <c r="EJ331" s="3"/>
      <c r="EK331" s="3"/>
      <c r="EL331" s="3"/>
      <c r="EM331" s="3"/>
      <c r="EN331" s="3"/>
      <c r="EO331" s="3"/>
      <c r="EP331" s="3" t="str">
        <f aca="false">CONCATENATE(IF(EP330="","",EP330),IF(ER330="","",CONCATENATE(", ",ER330)),IF(ET330="","",CONCATENATE(", ",ET330)))</f>
        <v/>
      </c>
      <c r="EQ331" s="3"/>
      <c r="ER331" s="3"/>
      <c r="ES331" s="3"/>
      <c r="ET331" s="3"/>
      <c r="EU331" s="3"/>
      <c r="EV331" s="3"/>
      <c r="EW331" s="3"/>
      <c r="EX331" s="3" t="str">
        <f aca="false">CONCATENATE(IF(EX330="","",EX330),IF(EZ330="","",CONCATENATE(", ",EZ330)),IF(FB330="","",CONCATENATE(", ",FB330)))</f>
        <v/>
      </c>
      <c r="EY331" s="3"/>
      <c r="EZ331" s="3"/>
      <c r="FA331" s="3"/>
      <c r="FB331" s="3"/>
      <c r="FC331" s="3"/>
      <c r="FD331" s="3"/>
      <c r="FE331" s="3"/>
    </row>
    <row r="332" customFormat="false" ht="15" hidden="false" customHeight="false" outlineLevel="0" collapsed="false">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row>
    <row r="333" customFormat="false" ht="15" hidden="false" customHeight="false" outlineLevel="0" collapsed="false">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row>
    <row r="334" customFormat="false" ht="15" hidden="false" customHeight="false" outlineLevel="0" collapsed="false">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row>
    <row r="335" customFormat="false" ht="15" hidden="false" customHeight="true" outlineLevel="0" collapsed="false">
      <c r="B335" s="111" t="str">
        <f aca="false">(IF(B303="","",B303)&amp;CHAR(10)&amp;IF(B304="","",B304)&amp;CHAR(10)&amp;IF(B305="","",B305)&amp;CHAR(10)&amp;IF(B306="","",B306)&amp;CHAR(10)&amp;IF(B307="","",B307)&amp;CHAR(10)&amp;IF(B308="","",B308)&amp;CHAR(10)&amp;IF(B309="","",B309)&amp;CHAR(10)&amp;IF(B310="","",B310)&amp;CHAR(10)&amp;IF(B311="","",B311)&amp;CHAR(10)&amp;IF(B312="","",B312)&amp;CHAR(10)&amp;IF(B313="","",B313)&amp;CHAR(10)&amp;IF(B314="","",B314)&amp;CHAR(10)&amp;IF(B315="","",B315)&amp;CHAR(10)&amp;IF(B316="","",B316)&amp;CHAR(10)&amp;IF(B317="","",B317)&amp;CHAR(10)&amp;IF(B318="","",B318)&amp;CHAR(10)&amp;IF(B319="","",B319)&amp;CHAR(10)&amp;IF(B320="","",B320)&amp;CHAR(10)&amp;IF(B321="","",B321)&amp;CHAR(10)&amp;IF(B322="","",B322)&amp;CHAR(10)&amp;IF(B323="","",B323)&amp;CHAR(10)&amp;IF(B324="","",B324)&amp;CHAR(10)&amp;IF(B325="","",B325)&amp;CHAR(10)&amp;IF(B326="","",B326)&amp;CHAR(10)&amp;IF(B327="","",B327))</f>
        <v>
</v>
      </c>
      <c r="C335" s="111"/>
      <c r="D335" s="111" t="str">
        <f aca="false">(IF(D303="","",D303)&amp;CHAR(10)&amp;IF(D304="","",D304)&amp;CHAR(10)&amp;IF(D305="","",D305)&amp;CHAR(10)&amp;IF(D306="","",D306)&amp;CHAR(10)&amp;IF(D307="","",D307)&amp;CHAR(10)&amp;IF(D308="","",D308)&amp;CHAR(10)&amp;IF(D309="","",D309)&amp;CHAR(10)&amp;IF(D310="","",D310)&amp;CHAR(10)&amp;IF(D311="","",D311)&amp;CHAR(10)&amp;IF(D312="","",D312)&amp;CHAR(10)&amp;IF(D313="","",D313)&amp;CHAR(10)&amp;IF(D314="","",D314)&amp;CHAR(10)&amp;IF(D315="","",D315)&amp;CHAR(10)&amp;IF(D316="","",D316)&amp;CHAR(10)&amp;IF(D317="","",D317)&amp;CHAR(10)&amp;IF(D318="","",D318)&amp;CHAR(10)&amp;IF(D319="","",D319)&amp;CHAR(10)&amp;IF(D320="","",D320)&amp;CHAR(10)&amp;IF(D321="","",D321)&amp;CHAR(10)&amp;IF(D322="","",D322)&amp;CHAR(10)&amp;IF(D323="","",D323)&amp;CHAR(10)&amp;IF(D324="","",D324)&amp;CHAR(10)&amp;IF(D325="","",D325)&amp;CHAR(10)&amp;IF(D326="","",D326)&amp;CHAR(10)&amp;IF(D327="","",D327))</f>
        <v>
</v>
      </c>
      <c r="E335" s="111"/>
      <c r="F335" s="111" t="str">
        <f aca="false">(IF(F303="","",F303)&amp;CHAR(10)&amp;IF(F304="","",F304)&amp;CHAR(10)&amp;IF(F305="","",F305)&amp;CHAR(10)&amp;IF(F306="","",F306)&amp;CHAR(10)&amp;IF(F307="","",F307)&amp;CHAR(10)&amp;IF(F308="","",F308)&amp;CHAR(10)&amp;IF(F309="","",F309)&amp;CHAR(10)&amp;IF(F310="","",F310)&amp;CHAR(10)&amp;IF(F311="","",F311)&amp;CHAR(10)&amp;IF(F312="","",F312)&amp;CHAR(10)&amp;IF(F313="","",F313)&amp;CHAR(10)&amp;IF(F314="","",F314)&amp;CHAR(10)&amp;IF(F315="","",F315)&amp;CHAR(10)&amp;IF(F316="","",F316)&amp;CHAR(10)&amp;IF(F317="","",F317)&amp;CHAR(10)&amp;IF(F318="","",F318)&amp;CHAR(10)&amp;IF(F319="","",F319)&amp;CHAR(10)&amp;IF(F320="","",F320)&amp;CHAR(10)&amp;IF(F321="","",F321)&amp;CHAR(10)&amp;IF(F322="","",F322)&amp;CHAR(10)&amp;IF(F323="","",F323)&amp;CHAR(10)&amp;IF(F324="","",F324)&amp;CHAR(10)&amp;IF(F325="","",F325)&amp;CHAR(10)&amp;IF(F326="","",F326)&amp;CHAR(10)&amp;IF(F327="","",F327))</f>
        <v>
</v>
      </c>
      <c r="G335" s="111"/>
      <c r="H335" s="111" t="str">
        <f aca="false">(IF(H303="","",H303)&amp;CHAR(10)&amp;IF(H304="","",H304)&amp;CHAR(10)&amp;IF(H305="","",H305)&amp;CHAR(10)&amp;IF(H306="","",H306)&amp;CHAR(10)&amp;IF(H307="","",H307)&amp;CHAR(10)&amp;IF(H308="","",H308)&amp;CHAR(10)&amp;IF(H309="","",H309)&amp;CHAR(10)&amp;IF(H310="","",H310)&amp;CHAR(10)&amp;IF(H311="","",H311)&amp;CHAR(10)&amp;IF(H312="","",H312)&amp;CHAR(10)&amp;IF(H313="","",H313)&amp;CHAR(10)&amp;IF(H314="","",H314)&amp;CHAR(10)&amp;IF(H315="","",H315)&amp;CHAR(10)&amp;IF(H316="","",H316)&amp;CHAR(10)&amp;IF(H317="","",H317)&amp;CHAR(10)&amp;IF(H318="","",H318)&amp;CHAR(10)&amp;IF(H319="","",H319)&amp;CHAR(10)&amp;IF(H320="","",H320)&amp;CHAR(10)&amp;IF(H321="","",H321)&amp;CHAR(10)&amp;IF(H322="","",H322)&amp;CHAR(10)&amp;IF(H323="","",H323)&amp;CHAR(10)&amp;IF(H324="","",H324)&amp;CHAR(10)&amp;IF(H325="","",H325)&amp;CHAR(10)&amp;IF(H326="","",H326)&amp;CHAR(10)&amp;IF(H327="","",H327))</f>
        <v>
</v>
      </c>
      <c r="I335" s="111"/>
      <c r="J335" s="111" t="str">
        <f aca="false">(IF(J303="","",J303)&amp;CHAR(10)&amp;IF(J304="","",J304)&amp;CHAR(10)&amp;IF(J305="","",J305)&amp;CHAR(10)&amp;IF(J306="","",J306)&amp;CHAR(10)&amp;IF(J307="","",J307)&amp;CHAR(10)&amp;IF(J308="","",J308)&amp;CHAR(10)&amp;IF(J309="","",J309)&amp;CHAR(10)&amp;IF(J310="","",J310)&amp;CHAR(10)&amp;IF(J311="","",J311)&amp;CHAR(10)&amp;IF(J312="","",J312)&amp;CHAR(10)&amp;IF(J313="","",J313)&amp;CHAR(10)&amp;IF(J314="","",J314)&amp;CHAR(10)&amp;IF(J315="","",J315)&amp;CHAR(10)&amp;IF(J316="","",J316)&amp;CHAR(10)&amp;IF(J317="","",J317)&amp;CHAR(10)&amp;IF(J318="","",J318)&amp;CHAR(10)&amp;IF(J319="","",J319)&amp;CHAR(10)&amp;IF(J320="","",J320)&amp;CHAR(10)&amp;IF(J321="","",J321)&amp;CHAR(10)&amp;IF(J322="","",J322)&amp;CHAR(10)&amp;IF(J323="","",J323)&amp;CHAR(10)&amp;IF(J324="","",J324)&amp;CHAR(10)&amp;IF(J325="","",J325)&amp;CHAR(10)&amp;IF(J326="","",J326)&amp;CHAR(10)&amp;IF(J327="","",J327))</f>
        <v>
</v>
      </c>
      <c r="K335" s="111"/>
      <c r="L335" s="111" t="str">
        <f aca="false">(IF(L303="","",L303)&amp;CHAR(10)&amp;IF(L304="","",L304)&amp;CHAR(10)&amp;IF(L305="","",L305)&amp;CHAR(10)&amp;IF(L306="","",L306)&amp;CHAR(10)&amp;IF(L307="","",L307)&amp;CHAR(10)&amp;IF(L308="","",L308)&amp;CHAR(10)&amp;IF(L309="","",L309)&amp;CHAR(10)&amp;IF(L310="","",L310)&amp;CHAR(10)&amp;IF(L311="","",L311)&amp;CHAR(10)&amp;IF(L312="","",L312)&amp;CHAR(10)&amp;IF(L313="","",L313)&amp;CHAR(10)&amp;IF(L314="","",L314)&amp;CHAR(10)&amp;IF(L315="","",L315)&amp;CHAR(10)&amp;IF(L316="","",L316)&amp;CHAR(10)&amp;IF(L317="","",L317)&amp;CHAR(10)&amp;IF(L318="","",L318)&amp;CHAR(10)&amp;IF(L319="","",L319)&amp;CHAR(10)&amp;IF(L320="","",L320)&amp;CHAR(10)&amp;IF(L321="","",L321)&amp;CHAR(10)&amp;IF(L322="","",L322)&amp;CHAR(10)&amp;IF(L323="","",L323)&amp;CHAR(10)&amp;IF(L324="","",L324)&amp;CHAR(10)&amp;IF(L325="","",L325)&amp;CHAR(10)&amp;IF(L326="","",L326)&amp;CHAR(10)&amp;IF(L327="","",L327))</f>
        <v>
</v>
      </c>
      <c r="M335" s="111"/>
      <c r="N335" s="111" t="str">
        <f aca="false">(IF(N303="","",N303)&amp;CHAR(10)&amp;IF(N304="","",N304)&amp;CHAR(10)&amp;IF(N305="","",N305)&amp;CHAR(10)&amp;IF(N306="","",N306)&amp;CHAR(10)&amp;IF(N307="","",N307)&amp;CHAR(10)&amp;IF(N308="","",N308)&amp;CHAR(10)&amp;IF(N309="","",N309)&amp;CHAR(10)&amp;IF(N310="","",N310)&amp;CHAR(10)&amp;IF(N311="","",N311)&amp;CHAR(10)&amp;IF(N312="","",N312)&amp;CHAR(10)&amp;IF(N313="","",N313)&amp;CHAR(10)&amp;IF(N314="","",N314)&amp;CHAR(10)&amp;IF(N315="","",N315)&amp;CHAR(10)&amp;IF(N316="","",N316)&amp;CHAR(10)&amp;IF(N317="","",N317)&amp;CHAR(10)&amp;IF(N318="","",N318)&amp;CHAR(10)&amp;IF(N319="","",N319)&amp;CHAR(10)&amp;IF(N320="","",N320)&amp;CHAR(10)&amp;IF(N321="","",N321)&amp;CHAR(10)&amp;IF(N322="","",N322)&amp;CHAR(10)&amp;IF(N323="","",N323)&amp;CHAR(10)&amp;IF(N324="","",N324)&amp;CHAR(10)&amp;IF(N325="","",N325)&amp;CHAR(10)&amp;IF(N326="","",N326)&amp;CHAR(10)&amp;IF(N327="","",N327))</f>
        <v>
</v>
      </c>
      <c r="O335" s="111"/>
      <c r="P335" s="111" t="str">
        <f aca="false">(IF(P303="","",P303)&amp;CHAR(10)&amp;IF(P304="","",P304)&amp;CHAR(10)&amp;IF(P305="","",P305)&amp;CHAR(10)&amp;IF(P306="","",P306)&amp;CHAR(10)&amp;IF(P307="","",P307)&amp;CHAR(10)&amp;IF(P308="","",P308)&amp;CHAR(10)&amp;IF(P309="","",P309)&amp;CHAR(10)&amp;IF(P310="","",P310)&amp;CHAR(10)&amp;IF(P311="","",P311)&amp;CHAR(10)&amp;IF(P312="","",P312)&amp;CHAR(10)&amp;IF(P313="","",P313)&amp;CHAR(10)&amp;IF(P314="","",P314)&amp;CHAR(10)&amp;IF(P315="","",P315)&amp;CHAR(10)&amp;IF(P316="","",P316)&amp;CHAR(10)&amp;IF(P317="","",P317)&amp;CHAR(10)&amp;IF(P318="","",P318)&amp;CHAR(10)&amp;IF(P319="","",P319)&amp;CHAR(10)&amp;IF(P320="","",P320)&amp;CHAR(10)&amp;IF(P321="","",P321)&amp;CHAR(10)&amp;IF(P322="","",P322)&amp;CHAR(10)&amp;IF(P323="","",P323)&amp;CHAR(10)&amp;IF(P324="","",P324)&amp;CHAR(10)&amp;IF(P325="","",P325)&amp;CHAR(10)&amp;IF(P326="","",P326)&amp;CHAR(10)&amp;IF(P327="","",P327))</f>
        <v>
</v>
      </c>
      <c r="Q335" s="111"/>
      <c r="R335" s="111" t="str">
        <f aca="false">(IF(R303="","",R303)&amp;CHAR(10)&amp;IF(R304="","",R304)&amp;CHAR(10)&amp;IF(R305="","",R305)&amp;CHAR(10)&amp;IF(R306="","",R306)&amp;CHAR(10)&amp;IF(R307="","",R307)&amp;CHAR(10)&amp;IF(R308="","",R308)&amp;CHAR(10)&amp;IF(R309="","",R309)&amp;CHAR(10)&amp;IF(R310="","",R310)&amp;CHAR(10)&amp;IF(R311="","",R311)&amp;CHAR(10)&amp;IF(R312="","",R312)&amp;CHAR(10)&amp;IF(R313="","",R313)&amp;CHAR(10)&amp;IF(R314="","",R314)&amp;CHAR(10)&amp;IF(R315="","",R315)&amp;CHAR(10)&amp;IF(R316="","",R316)&amp;CHAR(10)&amp;IF(R317="","",R317)&amp;CHAR(10)&amp;IF(R318="","",R318)&amp;CHAR(10)&amp;IF(R319="","",R319)&amp;CHAR(10)&amp;IF(R320="","",R320)&amp;CHAR(10)&amp;IF(R321="","",R321)&amp;CHAR(10)&amp;IF(R322="","",R322)&amp;CHAR(10)&amp;IF(R323="","",R323)&amp;CHAR(10)&amp;IF(R324="","",R324)&amp;CHAR(10)&amp;IF(R325="","",R325)&amp;CHAR(10)&amp;IF(R326="","",R326)&amp;CHAR(10)&amp;IF(R327="","",R327))</f>
        <v>
</v>
      </c>
      <c r="S335" s="111"/>
      <c r="T335" s="111" t="str">
        <f aca="false">(IF(T303="","",T303)&amp;CHAR(10)&amp;IF(T304="","",T304)&amp;CHAR(10)&amp;IF(T305="","",T305)&amp;CHAR(10)&amp;IF(T306="","",T306)&amp;CHAR(10)&amp;IF(T307="","",T307)&amp;CHAR(10)&amp;IF(T308="","",T308)&amp;CHAR(10)&amp;IF(T309="","",T309)&amp;CHAR(10)&amp;IF(T310="","",T310)&amp;CHAR(10)&amp;IF(T311="","",T311)&amp;CHAR(10)&amp;IF(T312="","",T312)&amp;CHAR(10)&amp;IF(T313="","",T313)&amp;CHAR(10)&amp;IF(T314="","",T314)&amp;CHAR(10)&amp;IF(T315="","",T315)&amp;CHAR(10)&amp;IF(T316="","",T316)&amp;CHAR(10)&amp;IF(T317="","",T317)&amp;CHAR(10)&amp;IF(T318="","",T318)&amp;CHAR(10)&amp;IF(T319="","",T319)&amp;CHAR(10)&amp;IF(T320="","",T320)&amp;CHAR(10)&amp;IF(T321="","",T321)&amp;CHAR(10)&amp;IF(T322="","",T322)&amp;CHAR(10)&amp;IF(T323="","",T323)&amp;CHAR(10)&amp;IF(T324="","",T324)&amp;CHAR(10)&amp;IF(T325="","",T325)&amp;CHAR(10)&amp;IF(T326="","",T326)&amp;CHAR(10)&amp;IF(T327="","",T327))</f>
        <v>
</v>
      </c>
      <c r="U335" s="111"/>
      <c r="V335" s="111" t="str">
        <f aca="false">(IF(V303="","",V303)&amp;CHAR(10)&amp;IF(V304="","",V304)&amp;CHAR(10)&amp;IF(V305="","",V305)&amp;CHAR(10)&amp;IF(V306="","",V306)&amp;CHAR(10)&amp;IF(V307="","",V307)&amp;CHAR(10)&amp;IF(V308="","",V308)&amp;CHAR(10)&amp;IF(V309="","",V309)&amp;CHAR(10)&amp;IF(V310="","",V310)&amp;CHAR(10)&amp;IF(V311="","",V311)&amp;CHAR(10)&amp;IF(V312="","",V312)&amp;CHAR(10)&amp;IF(V313="","",V313)&amp;CHAR(10)&amp;IF(V314="","",V314)&amp;CHAR(10)&amp;IF(V315="","",V315)&amp;CHAR(10)&amp;IF(V316="","",V316)&amp;CHAR(10)&amp;IF(V317="","",V317)&amp;CHAR(10)&amp;IF(V318="","",V318)&amp;CHAR(10)&amp;IF(V319="","",V319)&amp;CHAR(10)&amp;IF(V320="","",V320)&amp;CHAR(10)&amp;IF(V321="","",V321)&amp;CHAR(10)&amp;IF(V322="","",V322)&amp;CHAR(10)&amp;IF(V323="","",V323)&amp;CHAR(10)&amp;IF(V324="","",V324)&amp;CHAR(10)&amp;IF(V325="","",V325)&amp;CHAR(10)&amp;IF(V326="","",V326)&amp;CHAR(10)&amp;IF(V327="","",V327))</f>
        <v>
</v>
      </c>
      <c r="W335" s="111"/>
      <c r="X335" s="111" t="str">
        <f aca="false">(IF(X303="","",X303)&amp;CHAR(10)&amp;IF(X304="","",X304)&amp;CHAR(10)&amp;IF(X305="","",X305)&amp;CHAR(10)&amp;IF(X306="","",X306)&amp;CHAR(10)&amp;IF(X307="","",X307)&amp;CHAR(10)&amp;IF(X308="","",X308)&amp;CHAR(10)&amp;IF(X309="","",X309)&amp;CHAR(10)&amp;IF(X310="","",X310)&amp;CHAR(10)&amp;IF(X311="","",X311)&amp;CHAR(10)&amp;IF(X312="","",X312)&amp;CHAR(10)&amp;IF(X313="","",X313)&amp;CHAR(10)&amp;IF(X314="","",X314)&amp;CHAR(10)&amp;IF(X315="","",X315)&amp;CHAR(10)&amp;IF(X316="","",X316)&amp;CHAR(10)&amp;IF(X317="","",X317)&amp;CHAR(10)&amp;IF(X318="","",X318)&amp;CHAR(10)&amp;IF(X319="","",X319)&amp;CHAR(10)&amp;IF(X320="","",X320)&amp;CHAR(10)&amp;IF(X321="","",X321)&amp;CHAR(10)&amp;IF(X322="","",X322)&amp;CHAR(10)&amp;IF(X323="","",X323)&amp;CHAR(10)&amp;IF(X324="","",X324)&amp;CHAR(10)&amp;IF(X325="","",X325)&amp;CHAR(10)&amp;IF(X326="","",X326)&amp;CHAR(10)&amp;IF(X327="","",X327))</f>
        <v>
</v>
      </c>
      <c r="Y335" s="111"/>
      <c r="Z335" s="111" t="str">
        <f aca="false">(IF(Z303="","",Z303)&amp;CHAR(10)&amp;IF(Z304="","",Z304)&amp;CHAR(10)&amp;IF(Z305="","",Z305)&amp;CHAR(10)&amp;IF(Z306="","",Z306)&amp;CHAR(10)&amp;IF(Z307="","",Z307)&amp;CHAR(10)&amp;IF(Z308="","",Z308)&amp;CHAR(10)&amp;IF(Z309="","",Z309)&amp;CHAR(10)&amp;IF(Z310="","",Z310)&amp;CHAR(10)&amp;IF(Z311="","",Z311)&amp;CHAR(10)&amp;IF(Z312="","",Z312)&amp;CHAR(10)&amp;IF(Z313="","",Z313)&amp;CHAR(10)&amp;IF(Z314="","",Z314)&amp;CHAR(10)&amp;IF(Z315="","",Z315)&amp;CHAR(10)&amp;IF(Z316="","",Z316)&amp;CHAR(10)&amp;IF(Z317="","",Z317)&amp;CHAR(10)&amp;IF(Z318="","",Z318)&amp;CHAR(10)&amp;IF(Z319="","",Z319)&amp;CHAR(10)&amp;IF(Z320="","",Z320)&amp;CHAR(10)&amp;IF(Z321="","",Z321)&amp;CHAR(10)&amp;IF(Z322="","",Z322)&amp;CHAR(10)&amp;IF(Z323="","",Z323)&amp;CHAR(10)&amp;IF(Z324="","",Z324)&amp;CHAR(10)&amp;IF(Z325="","",Z325)&amp;CHAR(10)&amp;IF(Z326="","",Z326)&amp;CHAR(10)&amp;IF(Z327="","",Z327))</f>
        <v>
</v>
      </c>
      <c r="AA335" s="111"/>
      <c r="AB335" s="111" t="str">
        <f aca="false">(IF(AB303="","",AB303)&amp;CHAR(10)&amp;IF(AB304="","",AB304)&amp;CHAR(10)&amp;IF(AB305="","",AB305)&amp;CHAR(10)&amp;IF(AB306="","",AB306)&amp;CHAR(10)&amp;IF(AB307="","",AB307)&amp;CHAR(10)&amp;IF(AB308="","",AB308)&amp;CHAR(10)&amp;IF(AB309="","",AB309)&amp;CHAR(10)&amp;IF(AB310="","",AB310)&amp;CHAR(10)&amp;IF(AB311="","",AB311)&amp;CHAR(10)&amp;IF(AB312="","",AB312)&amp;CHAR(10)&amp;IF(AB313="","",AB313)&amp;CHAR(10)&amp;IF(AB314="","",AB314)&amp;CHAR(10)&amp;IF(AB315="","",AB315)&amp;CHAR(10)&amp;IF(AB316="","",AB316)&amp;CHAR(10)&amp;IF(AB317="","",AB317)&amp;CHAR(10)&amp;IF(AB318="","",AB318)&amp;CHAR(10)&amp;IF(AB319="","",AB319)&amp;CHAR(10)&amp;IF(AB320="","",AB320)&amp;CHAR(10)&amp;IF(AB321="","",AB321)&amp;CHAR(10)&amp;IF(AB322="","",AB322)&amp;CHAR(10)&amp;IF(AB323="","",AB323)&amp;CHAR(10)&amp;IF(AB324="","",AB324)&amp;CHAR(10)&amp;IF(AB325="","",AB325)&amp;CHAR(10)&amp;IF(AB326="","",AB326)&amp;CHAR(10)&amp;IF(AB327="","",AB327))</f>
        <v>
</v>
      </c>
      <c r="AC335" s="111"/>
      <c r="AD335" s="111" t="str">
        <f aca="false">(IF(AD303="","",AD303)&amp;CHAR(10)&amp;IF(AD304="","",AD304)&amp;CHAR(10)&amp;IF(AD305="","",AD305)&amp;CHAR(10)&amp;IF(AD306="","",AD306)&amp;CHAR(10)&amp;IF(AD307="","",AD307)&amp;CHAR(10)&amp;IF(AD308="","",AD308)&amp;CHAR(10)&amp;IF(AD309="","",AD309)&amp;CHAR(10)&amp;IF(AD310="","",AD310)&amp;CHAR(10)&amp;IF(AD311="","",AD311)&amp;CHAR(10)&amp;IF(AD312="","",AD312)&amp;CHAR(10)&amp;IF(AD313="","",AD313)&amp;CHAR(10)&amp;IF(AD314="","",AD314)&amp;CHAR(10)&amp;IF(AD315="","",AD315)&amp;CHAR(10)&amp;IF(AD316="","",AD316)&amp;CHAR(10)&amp;IF(AD317="","",AD317)&amp;CHAR(10)&amp;IF(AD318="","",AD318)&amp;CHAR(10)&amp;IF(AD319="","",AD319)&amp;CHAR(10)&amp;IF(AD320="","",AD320)&amp;CHAR(10)&amp;IF(AD321="","",AD321)&amp;CHAR(10)&amp;IF(AD322="","",AD322)&amp;CHAR(10)&amp;IF(AD323="","",AD323)&amp;CHAR(10)&amp;IF(AD324="","",AD324)&amp;CHAR(10)&amp;IF(AD325="","",AD325)&amp;CHAR(10)&amp;IF(AD326="","",AD326)&amp;CHAR(10)&amp;IF(AD327="","",AD327))</f>
        <v>
</v>
      </c>
      <c r="AE335" s="111"/>
      <c r="AF335" s="111" t="str">
        <f aca="false">(IF(AF303="","",AF303)&amp;CHAR(10)&amp;IF(AF304="","",AF304)&amp;CHAR(10)&amp;IF(AF305="","",AF305)&amp;CHAR(10)&amp;IF(AF306="","",AF306)&amp;CHAR(10)&amp;IF(AF307="","",AF307)&amp;CHAR(10)&amp;IF(AF308="","",AF308)&amp;CHAR(10)&amp;IF(AF309="","",AF309)&amp;CHAR(10)&amp;IF(AF310="","",AF310)&amp;CHAR(10)&amp;IF(AF311="","",AF311)&amp;CHAR(10)&amp;IF(AF312="","",AF312)&amp;CHAR(10)&amp;IF(AF313="","",AF313)&amp;CHAR(10)&amp;IF(AF314="","",AF314)&amp;CHAR(10)&amp;IF(AF315="","",AF315)&amp;CHAR(10)&amp;IF(AF316="","",AF316)&amp;CHAR(10)&amp;IF(AF317="","",AF317)&amp;CHAR(10)&amp;IF(AF318="","",AF318)&amp;CHAR(10)&amp;IF(AF319="","",AF319)&amp;CHAR(10)&amp;IF(AF320="","",AF320)&amp;CHAR(10)&amp;IF(AF321="","",AF321)&amp;CHAR(10)&amp;IF(AF322="","",AF322)&amp;CHAR(10)&amp;IF(AF323="","",AF323)&amp;CHAR(10)&amp;IF(AF324="","",AF324)&amp;CHAR(10)&amp;IF(AF325="","",AF325)&amp;CHAR(10)&amp;IF(AF326="","",AF326)&amp;CHAR(10)&amp;IF(AF327="","",AF327))</f>
        <v>
</v>
      </c>
      <c r="AG335" s="111"/>
      <c r="AH335" s="111" t="str">
        <f aca="false">(IF(AH303="","",AH303)&amp;CHAR(10)&amp;IF(AH304="","",AH304)&amp;CHAR(10)&amp;IF(AH305="","",AH305)&amp;CHAR(10)&amp;IF(AH306="","",AH306)&amp;CHAR(10)&amp;IF(AH307="","",AH307)&amp;CHAR(10)&amp;IF(AH308="","",AH308)&amp;CHAR(10)&amp;IF(AH309="","",AH309)&amp;CHAR(10)&amp;IF(AH310="","",AH310)&amp;CHAR(10)&amp;IF(AH311="","",AH311)&amp;CHAR(10)&amp;IF(AH312="","",AH312)&amp;CHAR(10)&amp;IF(AH313="","",AH313)&amp;CHAR(10)&amp;IF(AH314="","",AH314)&amp;CHAR(10)&amp;IF(AH315="","",AH315)&amp;CHAR(10)&amp;IF(AH316="","",AH316)&amp;CHAR(10)&amp;IF(AH317="","",AH317)&amp;CHAR(10)&amp;IF(AH318="","",AH318)&amp;CHAR(10)&amp;IF(AH319="","",AH319)&amp;CHAR(10)&amp;IF(AH320="","",AH320)&amp;CHAR(10)&amp;IF(AH321="","",AH321)&amp;CHAR(10)&amp;IF(AH322="","",AH322)&amp;CHAR(10)&amp;IF(AH323="","",AH323)&amp;CHAR(10)&amp;IF(AH324="","",AH324)&amp;CHAR(10)&amp;IF(AH325="","",AH325)&amp;CHAR(10)&amp;IF(AH326="","",AH326)&amp;CHAR(10)&amp;IF(AH327="","",AH327))</f>
        <v>
</v>
      </c>
      <c r="AI335" s="111"/>
      <c r="AJ335" s="111" t="str">
        <f aca="false">(IF(AJ303="","",AJ303)&amp;CHAR(10)&amp;IF(AJ304="","",AJ304)&amp;CHAR(10)&amp;IF(AJ305="","",AJ305)&amp;CHAR(10)&amp;IF(AJ306="","",AJ306)&amp;CHAR(10)&amp;IF(AJ307="","",AJ307)&amp;CHAR(10)&amp;IF(AJ308="","",AJ308)&amp;CHAR(10)&amp;IF(AJ309="","",AJ309)&amp;CHAR(10)&amp;IF(AJ310="","",AJ310)&amp;CHAR(10)&amp;IF(AJ311="","",AJ311)&amp;CHAR(10)&amp;IF(AJ312="","",AJ312)&amp;CHAR(10)&amp;IF(AJ313="","",AJ313)&amp;CHAR(10)&amp;IF(AJ314="","",AJ314)&amp;CHAR(10)&amp;IF(AJ315="","",AJ315)&amp;CHAR(10)&amp;IF(AJ316="","",AJ316)&amp;CHAR(10)&amp;IF(AJ317="","",AJ317)&amp;CHAR(10)&amp;IF(AJ318="","",AJ318)&amp;CHAR(10)&amp;IF(AJ319="","",AJ319)&amp;CHAR(10)&amp;IF(AJ320="","",AJ320)&amp;CHAR(10)&amp;IF(AJ321="","",AJ321)&amp;CHAR(10)&amp;IF(AJ322="","",AJ322)&amp;CHAR(10)&amp;IF(AJ323="","",AJ323)&amp;CHAR(10)&amp;IF(AJ324="","",AJ324)&amp;CHAR(10)&amp;IF(AJ325="","",AJ325)&amp;CHAR(10)&amp;IF(AJ326="","",AJ326)&amp;CHAR(10)&amp;IF(AJ327="","",AJ327))</f>
        <v>
</v>
      </c>
      <c r="AK335" s="111"/>
      <c r="AL335" s="111" t="str">
        <f aca="false">(IF(AL303="","",AL303)&amp;CHAR(10)&amp;IF(AL304="","",AL304)&amp;CHAR(10)&amp;IF(AL305="","",AL305)&amp;CHAR(10)&amp;IF(AL306="","",AL306)&amp;CHAR(10)&amp;IF(AL307="","",AL307)&amp;CHAR(10)&amp;IF(AL308="","",AL308)&amp;CHAR(10)&amp;IF(AL309="","",AL309)&amp;CHAR(10)&amp;IF(AL310="","",AL310)&amp;CHAR(10)&amp;IF(AL311="","",AL311)&amp;CHAR(10)&amp;IF(AL312="","",AL312)&amp;CHAR(10)&amp;IF(AL313="","",AL313)&amp;CHAR(10)&amp;IF(AL314="","",AL314)&amp;CHAR(10)&amp;IF(AL315="","",AL315)&amp;CHAR(10)&amp;IF(AL316="","",AL316)&amp;CHAR(10)&amp;IF(AL317="","",AL317)&amp;CHAR(10)&amp;IF(AL318="","",AL318)&amp;CHAR(10)&amp;IF(AL319="","",AL319)&amp;CHAR(10)&amp;IF(AL320="","",AL320)&amp;CHAR(10)&amp;IF(AL321="","",AL321)&amp;CHAR(10)&amp;IF(AL322="","",AL322)&amp;CHAR(10)&amp;IF(AL323="","",AL323)&amp;CHAR(10)&amp;IF(AL324="","",AL324)&amp;CHAR(10)&amp;IF(AL325="","",AL325)&amp;CHAR(10)&amp;IF(AL326="","",AL326)&amp;CHAR(10)&amp;IF(AL327="","",AL327))</f>
        <v>
</v>
      </c>
      <c r="AM335" s="111"/>
      <c r="AN335" s="111" t="str">
        <f aca="false">(IF(AN303="","",AN303)&amp;CHAR(10)&amp;IF(AN304="","",AN304)&amp;CHAR(10)&amp;IF(AN305="","",AN305)&amp;CHAR(10)&amp;IF(AN306="","",AN306)&amp;CHAR(10)&amp;IF(AN307="","",AN307)&amp;CHAR(10)&amp;IF(AN308="","",AN308)&amp;CHAR(10)&amp;IF(AN309="","",AN309)&amp;CHAR(10)&amp;IF(AN310="","",AN310)&amp;CHAR(10)&amp;IF(AN311="","",AN311)&amp;CHAR(10)&amp;IF(AN312="","",AN312)&amp;CHAR(10)&amp;IF(AN313="","",AN313)&amp;CHAR(10)&amp;IF(AN314="","",AN314)&amp;CHAR(10)&amp;IF(AN315="","",AN315)&amp;CHAR(10)&amp;IF(AN316="","",AN316)&amp;CHAR(10)&amp;IF(AN317="","",AN317)&amp;CHAR(10)&amp;IF(AN318="","",AN318)&amp;CHAR(10)&amp;IF(AN319="","",AN319)&amp;CHAR(10)&amp;IF(AN320="","",AN320)&amp;CHAR(10)&amp;IF(AN321="","",AN321)&amp;CHAR(10)&amp;IF(AN322="","",AN322)&amp;CHAR(10)&amp;IF(AN323="","",AN323)&amp;CHAR(10)&amp;IF(AN324="","",AN324)&amp;CHAR(10)&amp;IF(AN325="","",AN325)&amp;CHAR(10)&amp;IF(AN326="","",AN326)&amp;CHAR(10)&amp;IF(AN327="","",AN327))</f>
        <v>
</v>
      </c>
      <c r="AO335" s="111"/>
      <c r="AP335" s="111" t="str">
        <f aca="false">(IF(AP303="","",AP303)&amp;CHAR(10)&amp;IF(AP304="","",AP304)&amp;CHAR(10)&amp;IF(AP305="","",AP305)&amp;CHAR(10)&amp;IF(AP306="","",AP306)&amp;CHAR(10)&amp;IF(AP307="","",AP307)&amp;CHAR(10)&amp;IF(AP308="","",AP308)&amp;CHAR(10)&amp;IF(AP309="","",AP309)&amp;CHAR(10)&amp;IF(AP310="","",AP310)&amp;CHAR(10)&amp;IF(AP311="","",AP311)&amp;CHAR(10)&amp;IF(AP312="","",AP312)&amp;CHAR(10)&amp;IF(AP313="","",AP313)&amp;CHAR(10)&amp;IF(AP314="","",AP314)&amp;CHAR(10)&amp;IF(AP315="","",AP315)&amp;CHAR(10)&amp;IF(AP316="","",AP316)&amp;CHAR(10)&amp;IF(AP317="","",AP317)&amp;CHAR(10)&amp;IF(AP318="","",AP318)&amp;CHAR(10)&amp;IF(AP319="","",AP319)&amp;CHAR(10)&amp;IF(AP320="","",AP320)&amp;CHAR(10)&amp;IF(AP321="","",AP321)&amp;CHAR(10)&amp;IF(AP322="","",AP322)&amp;CHAR(10)&amp;IF(AP323="","",AP323)&amp;CHAR(10)&amp;IF(AP324="","",AP324)&amp;CHAR(10)&amp;IF(AP325="","",AP325)&amp;CHAR(10)&amp;IF(AP326="","",AP326)&amp;CHAR(10)&amp;IF(AP327="","",AP327))</f>
        <v>
</v>
      </c>
      <c r="AQ335" s="111"/>
      <c r="AR335" s="111" t="str">
        <f aca="false">(IF(AR303="","",AR303)&amp;CHAR(10)&amp;IF(AR304="","",AR304)&amp;CHAR(10)&amp;IF(AR305="","",AR305)&amp;CHAR(10)&amp;IF(AR306="","",AR306)&amp;CHAR(10)&amp;IF(AR307="","",AR307)&amp;CHAR(10)&amp;IF(AR308="","",AR308)&amp;CHAR(10)&amp;IF(AR309="","",AR309)&amp;CHAR(10)&amp;IF(AR310="","",AR310)&amp;CHAR(10)&amp;IF(AR311="","",AR311)&amp;CHAR(10)&amp;IF(AR312="","",AR312)&amp;CHAR(10)&amp;IF(AR313="","",AR313)&amp;CHAR(10)&amp;IF(AR314="","",AR314)&amp;CHAR(10)&amp;IF(AR315="","",AR315)&amp;CHAR(10)&amp;IF(AR316="","",AR316)&amp;CHAR(10)&amp;IF(AR317="","",AR317)&amp;CHAR(10)&amp;IF(AR318="","",AR318)&amp;CHAR(10)&amp;IF(AR319="","",AR319)&amp;CHAR(10)&amp;IF(AR320="","",AR320)&amp;CHAR(10)&amp;IF(AR321="","",AR321)&amp;CHAR(10)&amp;IF(AR322="","",AR322)&amp;CHAR(10)&amp;IF(AR323="","",AR323)&amp;CHAR(10)&amp;IF(AR324="","",AR324)&amp;CHAR(10)&amp;IF(AR325="","",AR325)&amp;CHAR(10)&amp;IF(AR326="","",AR326)&amp;CHAR(10)&amp;IF(AR327="","",AR327))</f>
        <v>
</v>
      </c>
      <c r="AS335" s="111"/>
      <c r="AT335" s="111" t="str">
        <f aca="false">(IF(AT303="","",AT303)&amp;CHAR(10)&amp;IF(AT304="","",AT304)&amp;CHAR(10)&amp;IF(AT305="","",AT305)&amp;CHAR(10)&amp;IF(AT306="","",AT306)&amp;CHAR(10)&amp;IF(AT307="","",AT307)&amp;CHAR(10)&amp;IF(AT308="","",AT308)&amp;CHAR(10)&amp;IF(AT309="","",AT309)&amp;CHAR(10)&amp;IF(AT310="","",AT310)&amp;CHAR(10)&amp;IF(AT311="","",AT311)&amp;CHAR(10)&amp;IF(AT312="","",AT312)&amp;CHAR(10)&amp;IF(AT313="","",AT313)&amp;CHAR(10)&amp;IF(AT314="","",AT314)&amp;CHAR(10)&amp;IF(AT315="","",AT315)&amp;CHAR(10)&amp;IF(AT316="","",AT316)&amp;CHAR(10)&amp;IF(AT317="","",AT317)&amp;CHAR(10)&amp;IF(AT318="","",AT318)&amp;CHAR(10)&amp;IF(AT319="","",AT319)&amp;CHAR(10)&amp;IF(AT320="","",AT320)&amp;CHAR(10)&amp;IF(AT321="","",AT321)&amp;CHAR(10)&amp;IF(AT322="","",AT322)&amp;CHAR(10)&amp;IF(AT323="","",AT323)&amp;CHAR(10)&amp;IF(AT324="","",AT324)&amp;CHAR(10)&amp;IF(AT325="","",AT325)&amp;CHAR(10)&amp;IF(AT326="","",AT326)&amp;CHAR(10)&amp;IF(AT327="","",AT327))</f>
        <v>
</v>
      </c>
      <c r="AU335" s="111"/>
      <c r="AV335" s="111" t="str">
        <f aca="false">(IF(AV303="","",AV303)&amp;CHAR(10)&amp;IF(AV304="","",AV304)&amp;CHAR(10)&amp;IF(AV305="","",AV305)&amp;CHAR(10)&amp;IF(AV306="","",AV306)&amp;CHAR(10)&amp;IF(AV307="","",AV307)&amp;CHAR(10)&amp;IF(AV308="","",AV308)&amp;CHAR(10)&amp;IF(AV309="","",AV309)&amp;CHAR(10)&amp;IF(AV310="","",AV310)&amp;CHAR(10)&amp;IF(AV311="","",AV311)&amp;CHAR(10)&amp;IF(AV312="","",AV312)&amp;CHAR(10)&amp;IF(AV313="","",AV313)&amp;CHAR(10)&amp;IF(AV314="","",AV314)&amp;CHAR(10)&amp;IF(AV315="","",AV315)&amp;CHAR(10)&amp;IF(AV316="","",AV316)&amp;CHAR(10)&amp;IF(AV317="","",AV317)&amp;CHAR(10)&amp;IF(AV318="","",AV318)&amp;CHAR(10)&amp;IF(AV319="","",AV319)&amp;CHAR(10)&amp;IF(AV320="","",AV320)&amp;CHAR(10)&amp;IF(AV321="","",AV321)&amp;CHAR(10)&amp;IF(AV322="","",AV322)&amp;CHAR(10)&amp;IF(AV323="","",AV323)&amp;CHAR(10)&amp;IF(AV324="","",AV324)&amp;CHAR(10)&amp;IF(AV325="","",AV325)&amp;CHAR(10)&amp;IF(AV326="","",AV326)&amp;CHAR(10)&amp;IF(AV327="","",AV327))</f>
        <v>
</v>
      </c>
      <c r="AW335" s="111"/>
      <c r="AX335" s="111" t="str">
        <f aca="false">(IF(AX303="","",AX303)&amp;CHAR(10)&amp;IF(AX304="","",AX304)&amp;CHAR(10)&amp;IF(AX305="","",AX305)&amp;CHAR(10)&amp;IF(AX306="","",AX306)&amp;CHAR(10)&amp;IF(AX307="","",AX307)&amp;CHAR(10)&amp;IF(AX308="","",AX308)&amp;CHAR(10)&amp;IF(AX309="","",AX309)&amp;CHAR(10)&amp;IF(AX310="","",AX310)&amp;CHAR(10)&amp;IF(AX311="","",AX311)&amp;CHAR(10)&amp;IF(AX312="","",AX312)&amp;CHAR(10)&amp;IF(AX313="","",AX313)&amp;CHAR(10)&amp;IF(AX314="","",AX314)&amp;CHAR(10)&amp;IF(AX315="","",AX315)&amp;CHAR(10)&amp;IF(AX316="","",AX316)&amp;CHAR(10)&amp;IF(AX317="","",AX317)&amp;CHAR(10)&amp;IF(AX318="","",AX318)&amp;CHAR(10)&amp;IF(AX319="","",AX319)&amp;CHAR(10)&amp;IF(AX320="","",AX320)&amp;CHAR(10)&amp;IF(AX321="","",AX321)&amp;CHAR(10)&amp;IF(AX322="","",AX322)&amp;CHAR(10)&amp;IF(AX323="","",AX323)&amp;CHAR(10)&amp;IF(AX324="","",AX324)&amp;CHAR(10)&amp;IF(AX325="","",AX325)&amp;CHAR(10)&amp;IF(AX326="","",AX326)&amp;CHAR(10)&amp;IF(AX327="","",AX327))</f>
        <v>
</v>
      </c>
      <c r="AY335" s="111"/>
      <c r="AZ335" s="111" t="str">
        <f aca="false">(IF(AZ303="","",AZ303)&amp;CHAR(10)&amp;IF(AZ304="","",AZ304)&amp;CHAR(10)&amp;IF(AZ305="","",AZ305)&amp;CHAR(10)&amp;IF(AZ306="","",AZ306)&amp;CHAR(10)&amp;IF(AZ307="","",AZ307)&amp;CHAR(10)&amp;IF(AZ308="","",AZ308)&amp;CHAR(10)&amp;IF(AZ309="","",AZ309)&amp;CHAR(10)&amp;IF(AZ310="","",AZ310)&amp;CHAR(10)&amp;IF(AZ311="","",AZ311)&amp;CHAR(10)&amp;IF(AZ312="","",AZ312)&amp;CHAR(10)&amp;IF(AZ313="","",AZ313)&amp;CHAR(10)&amp;IF(AZ314="","",AZ314)&amp;CHAR(10)&amp;IF(AZ315="","",AZ315)&amp;CHAR(10)&amp;IF(AZ316="","",AZ316)&amp;CHAR(10)&amp;IF(AZ317="","",AZ317)&amp;CHAR(10)&amp;IF(AZ318="","",AZ318)&amp;CHAR(10)&amp;IF(AZ319="","",AZ319)&amp;CHAR(10)&amp;IF(AZ320="","",AZ320)&amp;CHAR(10)&amp;IF(AZ321="","",AZ321)&amp;CHAR(10)&amp;IF(AZ322="","",AZ322)&amp;CHAR(10)&amp;IF(AZ323="","",AZ323)&amp;CHAR(10)&amp;IF(AZ324="","",AZ324)&amp;CHAR(10)&amp;IF(AZ325="","",AZ325)&amp;CHAR(10)&amp;IF(AZ326="","",AZ326)&amp;CHAR(10)&amp;IF(AZ327="","",AZ327))</f>
        <v>
</v>
      </c>
      <c r="BA335" s="111"/>
      <c r="BB335" s="111" t="str">
        <f aca="false">(IF(BB303="","",BB303)&amp;CHAR(10)&amp;IF(BB304="","",BB304)&amp;CHAR(10)&amp;IF(BB305="","",BB305)&amp;CHAR(10)&amp;IF(BB306="","",BB306)&amp;CHAR(10)&amp;IF(BB307="","",BB307)&amp;CHAR(10)&amp;IF(BB308="","",BB308)&amp;CHAR(10)&amp;IF(BB309="","",BB309)&amp;CHAR(10)&amp;IF(BB310="","",BB310)&amp;CHAR(10)&amp;IF(BB311="","",BB311)&amp;CHAR(10)&amp;IF(BB312="","",BB312)&amp;CHAR(10)&amp;IF(BB313="","",BB313)&amp;CHAR(10)&amp;IF(BB314="","",BB314)&amp;CHAR(10)&amp;IF(BB315="","",BB315)&amp;CHAR(10)&amp;IF(BB316="","",BB316)&amp;CHAR(10)&amp;IF(BB317="","",BB317)&amp;CHAR(10)&amp;IF(BB318="","",BB318)&amp;CHAR(10)&amp;IF(BB319="","",BB319)&amp;CHAR(10)&amp;IF(BB320="","",BB320)&amp;CHAR(10)&amp;IF(BB321="","",BB321)&amp;CHAR(10)&amp;IF(BB322="","",BB322)&amp;CHAR(10)&amp;IF(BB323="","",BB323)&amp;CHAR(10)&amp;IF(BB324="","",BB324)&amp;CHAR(10)&amp;IF(BB325="","",BB325)&amp;CHAR(10)&amp;IF(BB326="","",BB326)&amp;CHAR(10)&amp;IF(BB327="","",BB327))</f>
        <v>
</v>
      </c>
      <c r="BC335" s="111"/>
      <c r="BD335" s="111" t="str">
        <f aca="false">(IF(BD303="","",BD303)&amp;CHAR(10)&amp;IF(BD304="","",BD304)&amp;CHAR(10)&amp;IF(BD305="","",BD305)&amp;CHAR(10)&amp;IF(BD306="","",BD306)&amp;CHAR(10)&amp;IF(BD307="","",BD307)&amp;CHAR(10)&amp;IF(BD308="","",BD308)&amp;CHAR(10)&amp;IF(BD309="","",BD309)&amp;CHAR(10)&amp;IF(BD310="","",BD310)&amp;CHAR(10)&amp;IF(BD311="","",BD311)&amp;CHAR(10)&amp;IF(BD312="","",BD312)&amp;CHAR(10)&amp;IF(BD313="","",BD313)&amp;CHAR(10)&amp;IF(BD314="","",BD314)&amp;CHAR(10)&amp;IF(BD315="","",BD315)&amp;CHAR(10)&amp;IF(BD316="","",BD316)&amp;CHAR(10)&amp;IF(BD317="","",BD317)&amp;CHAR(10)&amp;IF(BD318="","",BD318)&amp;CHAR(10)&amp;IF(BD319="","",BD319)&amp;CHAR(10)&amp;IF(BD320="","",BD320)&amp;CHAR(10)&amp;IF(BD321="","",BD321)&amp;CHAR(10)&amp;IF(BD322="","",BD322)&amp;CHAR(10)&amp;IF(BD323="","",BD323)&amp;CHAR(10)&amp;IF(BD324="","",BD324)&amp;CHAR(10)&amp;IF(BD325="","",BD325)&amp;CHAR(10)&amp;IF(BD326="","",BD326)&amp;CHAR(10)&amp;IF(BD327="","",BD327))</f>
        <v>
</v>
      </c>
      <c r="BE335" s="111"/>
      <c r="BF335" s="111" t="str">
        <f aca="false">(IF(BF303="","",BF303)&amp;CHAR(10)&amp;IF(BF304="","",BF304)&amp;CHAR(10)&amp;IF(BF305="","",BF305)&amp;CHAR(10)&amp;IF(BF306="","",BF306)&amp;CHAR(10)&amp;IF(BF307="","",BF307)&amp;CHAR(10)&amp;IF(BF308="","",BF308)&amp;CHAR(10)&amp;IF(BF309="","",BF309)&amp;CHAR(10)&amp;IF(BF310="","",BF310)&amp;CHAR(10)&amp;IF(BF311="","",BF311)&amp;CHAR(10)&amp;IF(BF312="","",BF312)&amp;CHAR(10)&amp;IF(BF313="","",BF313)&amp;CHAR(10)&amp;IF(BF314="","",BF314)&amp;CHAR(10)&amp;IF(BF315="","",BF315)&amp;CHAR(10)&amp;IF(BF316="","",BF316)&amp;CHAR(10)&amp;IF(BF317="","",BF317)&amp;CHAR(10)&amp;IF(BF318="","",BF318)&amp;CHAR(10)&amp;IF(BF319="","",BF319)&amp;CHAR(10)&amp;IF(BF320="","",BF320)&amp;CHAR(10)&amp;IF(BF321="","",BF321)&amp;CHAR(10)&amp;IF(BF322="","",BF322)&amp;CHAR(10)&amp;IF(BF323="","",BF323)&amp;CHAR(10)&amp;IF(BF324="","",BF324)&amp;CHAR(10)&amp;IF(BF325="","",BF325)&amp;CHAR(10)&amp;IF(BF326="","",BF326)&amp;CHAR(10)&amp;IF(BF327="","",BF327))</f>
        <v>
</v>
      </c>
      <c r="BG335" s="111"/>
      <c r="BH335" s="111" t="str">
        <f aca="false">(IF(BH303="","",BH303)&amp;CHAR(10)&amp;IF(BH304="","",BH304)&amp;CHAR(10)&amp;IF(BH305="","",BH305)&amp;CHAR(10)&amp;IF(BH306="","",BH306)&amp;CHAR(10)&amp;IF(BH307="","",BH307)&amp;CHAR(10)&amp;IF(BH308="","",BH308)&amp;CHAR(10)&amp;IF(BH309="","",BH309)&amp;CHAR(10)&amp;IF(BH310="","",BH310)&amp;CHAR(10)&amp;IF(BH311="","",BH311)&amp;CHAR(10)&amp;IF(BH312="","",BH312)&amp;CHAR(10)&amp;IF(BH313="","",BH313)&amp;CHAR(10)&amp;IF(BH314="","",BH314)&amp;CHAR(10)&amp;IF(BH315="","",BH315)&amp;CHAR(10)&amp;IF(BH316="","",BH316)&amp;CHAR(10)&amp;IF(BH317="","",BH317)&amp;CHAR(10)&amp;IF(BH318="","",BH318)&amp;CHAR(10)&amp;IF(BH319="","",BH319)&amp;CHAR(10)&amp;IF(BH320="","",BH320)&amp;CHAR(10)&amp;IF(BH321="","",BH321)&amp;CHAR(10)&amp;IF(BH322="","",BH322)&amp;CHAR(10)&amp;IF(BH323="","",BH323)&amp;CHAR(10)&amp;IF(BH324="","",BH324)&amp;CHAR(10)&amp;IF(BH325="","",BH325)&amp;CHAR(10)&amp;IF(BH326="","",BH326)&amp;CHAR(10)&amp;IF(BH327="","",BH327))</f>
        <v>
</v>
      </c>
      <c r="BI335" s="111"/>
      <c r="BJ335" s="111" t="str">
        <f aca="false">(IF(BJ303="","",BJ303)&amp;CHAR(10)&amp;IF(BJ304="","",BJ304)&amp;CHAR(10)&amp;IF(BJ305="","",BJ305)&amp;CHAR(10)&amp;IF(BJ306="","",BJ306)&amp;CHAR(10)&amp;IF(BJ307="","",BJ307)&amp;CHAR(10)&amp;IF(BJ308="","",BJ308)&amp;CHAR(10)&amp;IF(BJ309="","",BJ309)&amp;CHAR(10)&amp;IF(BJ310="","",BJ310)&amp;CHAR(10)&amp;IF(BJ311="","",BJ311)&amp;CHAR(10)&amp;IF(BJ312="","",BJ312)&amp;CHAR(10)&amp;IF(BJ313="","",BJ313)&amp;CHAR(10)&amp;IF(BJ314="","",BJ314)&amp;CHAR(10)&amp;IF(BJ315="","",BJ315)&amp;CHAR(10)&amp;IF(BJ316="","",BJ316)&amp;CHAR(10)&amp;IF(BJ317="","",BJ317)&amp;CHAR(10)&amp;IF(BJ318="","",BJ318)&amp;CHAR(10)&amp;IF(BJ319="","",BJ319)&amp;CHAR(10)&amp;IF(BJ320="","",BJ320)&amp;CHAR(10)&amp;IF(BJ321="","",BJ321)&amp;CHAR(10)&amp;IF(BJ322="","",BJ322)&amp;CHAR(10)&amp;IF(BJ323="","",BJ323)&amp;CHAR(10)&amp;IF(BJ324="","",BJ324)&amp;CHAR(10)&amp;IF(BJ325="","",BJ325)&amp;CHAR(10)&amp;IF(BJ326="","",BJ326)&amp;CHAR(10)&amp;IF(BJ327="","",BJ327))</f>
        <v>
</v>
      </c>
      <c r="BK335" s="111"/>
      <c r="BL335" s="111" t="str">
        <f aca="false">(IF(BL303="","",BL303)&amp;CHAR(10)&amp;IF(BL304="","",BL304)&amp;CHAR(10)&amp;IF(BL305="","",BL305)&amp;CHAR(10)&amp;IF(BL306="","",BL306)&amp;CHAR(10)&amp;IF(BL307="","",BL307)&amp;CHAR(10)&amp;IF(BL308="","",BL308)&amp;CHAR(10)&amp;IF(BL309="","",BL309)&amp;CHAR(10)&amp;IF(BL310="","",BL310)&amp;CHAR(10)&amp;IF(BL311="","",BL311)&amp;CHAR(10)&amp;IF(BL312="","",BL312)&amp;CHAR(10)&amp;IF(BL313="","",BL313)&amp;CHAR(10)&amp;IF(BL314="","",BL314)&amp;CHAR(10)&amp;IF(BL315="","",BL315)&amp;CHAR(10)&amp;IF(BL316="","",BL316)&amp;CHAR(10)&amp;IF(BL317="","",BL317)&amp;CHAR(10)&amp;IF(BL318="","",BL318)&amp;CHAR(10)&amp;IF(BL319="","",BL319)&amp;CHAR(10)&amp;IF(BL320="","",BL320)&amp;CHAR(10)&amp;IF(BL321="","",BL321)&amp;CHAR(10)&amp;IF(BL322="","",BL322)&amp;CHAR(10)&amp;IF(BL323="","",BL323)&amp;CHAR(10)&amp;IF(BL324="","",BL324)&amp;CHAR(10)&amp;IF(BL325="","",BL325)&amp;CHAR(10)&amp;IF(BL326="","",BL326)&amp;CHAR(10)&amp;IF(BL327="","",BL327))</f>
        <v>
</v>
      </c>
      <c r="BM335" s="111"/>
      <c r="BN335" s="111" t="str">
        <f aca="false">(IF(BN303="","",BN303)&amp;CHAR(10)&amp;IF(BN304="","",BN304)&amp;CHAR(10)&amp;IF(BN305="","",BN305)&amp;CHAR(10)&amp;IF(BN306="","",BN306)&amp;CHAR(10)&amp;IF(BN307="","",BN307)&amp;CHAR(10)&amp;IF(BN308="","",BN308)&amp;CHAR(10)&amp;IF(BN309="","",BN309)&amp;CHAR(10)&amp;IF(BN310="","",BN310)&amp;CHAR(10)&amp;IF(BN311="","",BN311)&amp;CHAR(10)&amp;IF(BN312="","",BN312)&amp;CHAR(10)&amp;IF(BN313="","",BN313)&amp;CHAR(10)&amp;IF(BN314="","",BN314)&amp;CHAR(10)&amp;IF(BN315="","",BN315)&amp;CHAR(10)&amp;IF(BN316="","",BN316)&amp;CHAR(10)&amp;IF(BN317="","",BN317)&amp;CHAR(10)&amp;IF(BN318="","",BN318)&amp;CHAR(10)&amp;IF(BN319="","",BN319)&amp;CHAR(10)&amp;IF(BN320="","",BN320)&amp;CHAR(10)&amp;IF(BN321="","",BN321)&amp;CHAR(10)&amp;IF(BN322="","",BN322)&amp;CHAR(10)&amp;IF(BN323="","",BN323)&amp;CHAR(10)&amp;IF(BN324="","",BN324)&amp;CHAR(10)&amp;IF(BN325="","",BN325)&amp;CHAR(10)&amp;IF(BN326="","",BN326)&amp;CHAR(10)&amp;IF(BN327="","",BN327))</f>
        <v>
</v>
      </c>
      <c r="BO335" s="111"/>
      <c r="BP335" s="111" t="str">
        <f aca="false">(IF(BP303="","",BP303)&amp;CHAR(10)&amp;IF(BP304="","",BP304)&amp;CHAR(10)&amp;IF(BP305="","",BP305)&amp;CHAR(10)&amp;IF(BP306="","",BP306)&amp;CHAR(10)&amp;IF(BP307="","",BP307)&amp;CHAR(10)&amp;IF(BP308="","",BP308)&amp;CHAR(10)&amp;IF(BP309="","",BP309)&amp;CHAR(10)&amp;IF(BP310="","",BP310)&amp;CHAR(10)&amp;IF(BP311="","",BP311)&amp;CHAR(10)&amp;IF(BP312="","",BP312)&amp;CHAR(10)&amp;IF(BP313="","",BP313)&amp;CHAR(10)&amp;IF(BP314="","",BP314)&amp;CHAR(10)&amp;IF(BP315="","",BP315)&amp;CHAR(10)&amp;IF(BP316="","",BP316)&amp;CHAR(10)&amp;IF(BP317="","",BP317)&amp;CHAR(10)&amp;IF(BP318="","",BP318)&amp;CHAR(10)&amp;IF(BP319="","",BP319)&amp;CHAR(10)&amp;IF(BP320="","",BP320)&amp;CHAR(10)&amp;IF(BP321="","",BP321)&amp;CHAR(10)&amp;IF(BP322="","",BP322)&amp;CHAR(10)&amp;IF(BP323="","",BP323)&amp;CHAR(10)&amp;IF(BP324="","",BP324)&amp;CHAR(10)&amp;IF(BP325="","",BP325)&amp;CHAR(10)&amp;IF(BP326="","",BP326)&amp;CHAR(10)&amp;IF(BP327="","",BP327))</f>
        <v>
</v>
      </c>
      <c r="BQ335" s="111"/>
      <c r="BR335" s="111" t="str">
        <f aca="false">(IF(BR303="","",BR303)&amp;CHAR(10)&amp;IF(BR304="","",BR304)&amp;CHAR(10)&amp;IF(BR305="","",BR305)&amp;CHAR(10)&amp;IF(BR306="","",BR306)&amp;CHAR(10)&amp;IF(BR307="","",BR307)&amp;CHAR(10)&amp;IF(BR308="","",BR308)&amp;CHAR(10)&amp;IF(BR309="","",BR309)&amp;CHAR(10)&amp;IF(BR310="","",BR310)&amp;CHAR(10)&amp;IF(BR311="","",BR311)&amp;CHAR(10)&amp;IF(BR312="","",BR312)&amp;CHAR(10)&amp;IF(BR313="","",BR313)&amp;CHAR(10)&amp;IF(BR314="","",BR314)&amp;CHAR(10)&amp;IF(BR315="","",BR315)&amp;CHAR(10)&amp;IF(BR316="","",BR316)&amp;CHAR(10)&amp;IF(BR317="","",BR317)&amp;CHAR(10)&amp;IF(BR318="","",BR318)&amp;CHAR(10)&amp;IF(BR319="","",BR319)&amp;CHAR(10)&amp;IF(BR320="","",BR320)&amp;CHAR(10)&amp;IF(BR321="","",BR321)&amp;CHAR(10)&amp;IF(BR322="","",BR322)&amp;CHAR(10)&amp;IF(BR323="","",BR323)&amp;CHAR(10)&amp;IF(BR324="","",BR324)&amp;CHAR(10)&amp;IF(BR325="","",BR325)&amp;CHAR(10)&amp;IF(BR326="","",BR326)&amp;CHAR(10)&amp;IF(BR327="","",BR327))</f>
        <v>
</v>
      </c>
      <c r="BS335" s="111"/>
      <c r="BT335" s="111" t="str">
        <f aca="false">(IF(BT303="","",BT303)&amp;CHAR(10)&amp;IF(BT304="","",BT304)&amp;CHAR(10)&amp;IF(BT305="","",BT305)&amp;CHAR(10)&amp;IF(BT306="","",BT306)&amp;CHAR(10)&amp;IF(BT307="","",BT307)&amp;CHAR(10)&amp;IF(BT308="","",BT308)&amp;CHAR(10)&amp;IF(BT309="","",BT309)&amp;CHAR(10)&amp;IF(BT310="","",BT310)&amp;CHAR(10)&amp;IF(BT311="","",BT311)&amp;CHAR(10)&amp;IF(BT312="","",BT312)&amp;CHAR(10)&amp;IF(BT313="","",BT313)&amp;CHAR(10)&amp;IF(BT314="","",BT314)&amp;CHAR(10)&amp;IF(BT315="","",BT315)&amp;CHAR(10)&amp;IF(BT316="","",BT316)&amp;CHAR(10)&amp;IF(BT317="","",BT317)&amp;CHAR(10)&amp;IF(BT318="","",BT318)&amp;CHAR(10)&amp;IF(BT319="","",BT319)&amp;CHAR(10)&amp;IF(BT320="","",BT320)&amp;CHAR(10)&amp;IF(BT321="","",BT321)&amp;CHAR(10)&amp;IF(BT322="","",BT322)&amp;CHAR(10)&amp;IF(BT323="","",BT323)&amp;CHAR(10)&amp;IF(BT324="","",BT324)&amp;CHAR(10)&amp;IF(BT325="","",BT325)&amp;CHAR(10)&amp;IF(BT326="","",BT326)&amp;CHAR(10)&amp;IF(BT327="","",BT327))</f>
        <v>
</v>
      </c>
      <c r="BU335" s="111"/>
      <c r="BV335" s="111" t="str">
        <f aca="false">(IF(BV303="","",BV303)&amp;CHAR(10)&amp;IF(BV304="","",BV304)&amp;CHAR(10)&amp;IF(BV305="","",BV305)&amp;CHAR(10)&amp;IF(BV306="","",BV306)&amp;CHAR(10)&amp;IF(BV307="","",BV307)&amp;CHAR(10)&amp;IF(BV308="","",BV308)&amp;CHAR(10)&amp;IF(BV309="","",BV309)&amp;CHAR(10)&amp;IF(BV310="","",BV310)&amp;CHAR(10)&amp;IF(BV311="","",BV311)&amp;CHAR(10)&amp;IF(BV312="","",BV312)&amp;CHAR(10)&amp;IF(BV313="","",BV313)&amp;CHAR(10)&amp;IF(BV314="","",BV314)&amp;CHAR(10)&amp;IF(BV315="","",BV315)&amp;CHAR(10)&amp;IF(BV316="","",BV316)&amp;CHAR(10)&amp;IF(BV317="","",BV317)&amp;CHAR(10)&amp;IF(BV318="","",BV318)&amp;CHAR(10)&amp;IF(BV319="","",BV319)&amp;CHAR(10)&amp;IF(BV320="","",BV320)&amp;CHAR(10)&amp;IF(BV321="","",BV321)&amp;CHAR(10)&amp;IF(BV322="","",BV322)&amp;CHAR(10)&amp;IF(BV323="","",BV323)&amp;CHAR(10)&amp;IF(BV324="","",BV324)&amp;CHAR(10)&amp;IF(BV325="","",BV325)&amp;CHAR(10)&amp;IF(BV326="","",BV326)&amp;CHAR(10)&amp;IF(BV327="","",BV327))</f>
        <v>
</v>
      </c>
      <c r="BW335" s="111"/>
      <c r="BX335" s="111" t="str">
        <f aca="false">(IF(BX303="","",BX303)&amp;CHAR(10)&amp;IF(BX304="","",BX304)&amp;CHAR(10)&amp;IF(BX305="","",BX305)&amp;CHAR(10)&amp;IF(BX306="","",BX306)&amp;CHAR(10)&amp;IF(BX307="","",BX307)&amp;CHAR(10)&amp;IF(BX308="","",BX308)&amp;CHAR(10)&amp;IF(BX309="","",BX309)&amp;CHAR(10)&amp;IF(BX310="","",BX310)&amp;CHAR(10)&amp;IF(BX311="","",BX311)&amp;CHAR(10)&amp;IF(BX312="","",BX312)&amp;CHAR(10)&amp;IF(BX313="","",BX313)&amp;CHAR(10)&amp;IF(BX314="","",BX314)&amp;CHAR(10)&amp;IF(BX315="","",BX315)&amp;CHAR(10)&amp;IF(BX316="","",BX316)&amp;CHAR(10)&amp;IF(BX317="","",BX317)&amp;CHAR(10)&amp;IF(BX318="","",BX318)&amp;CHAR(10)&amp;IF(BX319="","",BX319)&amp;CHAR(10)&amp;IF(BX320="","",BX320)&amp;CHAR(10)&amp;IF(BX321="","",BX321)&amp;CHAR(10)&amp;IF(BX322="","",BX322)&amp;CHAR(10)&amp;IF(BX323="","",BX323)&amp;CHAR(10)&amp;IF(BX324="","",BX324)&amp;CHAR(10)&amp;IF(BX325="","",BX325)&amp;CHAR(10)&amp;IF(BX326="","",BX326)&amp;CHAR(10)&amp;IF(BX327="","",BX327))</f>
        <v>
</v>
      </c>
      <c r="BY335" s="111"/>
      <c r="BZ335" s="111" t="str">
        <f aca="false">(IF(BZ303="","",BZ303)&amp;CHAR(10)&amp;IF(BZ304="","",BZ304)&amp;CHAR(10)&amp;IF(BZ305="","",BZ305)&amp;CHAR(10)&amp;IF(BZ306="","",BZ306)&amp;CHAR(10)&amp;IF(BZ307="","",BZ307)&amp;CHAR(10)&amp;IF(BZ308="","",BZ308)&amp;CHAR(10)&amp;IF(BZ309="","",BZ309)&amp;CHAR(10)&amp;IF(BZ310="","",BZ310)&amp;CHAR(10)&amp;IF(BZ311="","",BZ311)&amp;CHAR(10)&amp;IF(BZ312="","",BZ312)&amp;CHAR(10)&amp;IF(BZ313="","",BZ313)&amp;CHAR(10)&amp;IF(BZ314="","",BZ314)&amp;CHAR(10)&amp;IF(BZ315="","",BZ315)&amp;CHAR(10)&amp;IF(BZ316="","",BZ316)&amp;CHAR(10)&amp;IF(BZ317="","",BZ317)&amp;CHAR(10)&amp;IF(BZ318="","",BZ318)&amp;CHAR(10)&amp;IF(BZ319="","",BZ319)&amp;CHAR(10)&amp;IF(BZ320="","",BZ320)&amp;CHAR(10)&amp;IF(BZ321="","",BZ321)&amp;CHAR(10)&amp;IF(BZ322="","",BZ322)&amp;CHAR(10)&amp;IF(BZ323="","",BZ323)&amp;CHAR(10)&amp;IF(BZ324="","",BZ324)&amp;CHAR(10)&amp;IF(BZ325="","",BZ325)&amp;CHAR(10)&amp;IF(BZ326="","",BZ326)&amp;CHAR(10)&amp;IF(BZ327="","",BZ327))</f>
        <v>
</v>
      </c>
      <c r="CA335" s="111"/>
      <c r="CB335" s="111" t="str">
        <f aca="false">(IF(CB303="","",CB303)&amp;CHAR(10)&amp;IF(CB304="","",CB304)&amp;CHAR(10)&amp;IF(CB305="","",CB305)&amp;CHAR(10)&amp;IF(CB306="","",CB306)&amp;CHAR(10)&amp;IF(CB307="","",CB307)&amp;CHAR(10)&amp;IF(CB308="","",CB308)&amp;CHAR(10)&amp;IF(CB309="","",CB309)&amp;CHAR(10)&amp;IF(CB310="","",CB310)&amp;CHAR(10)&amp;IF(CB311="","",CB311)&amp;CHAR(10)&amp;IF(CB312="","",CB312)&amp;CHAR(10)&amp;IF(CB313="","",CB313)&amp;CHAR(10)&amp;IF(CB314="","",CB314)&amp;CHAR(10)&amp;IF(CB315="","",CB315)&amp;CHAR(10)&amp;IF(CB316="","",CB316)&amp;CHAR(10)&amp;IF(CB317="","",CB317)&amp;CHAR(10)&amp;IF(CB318="","",CB318)&amp;CHAR(10)&amp;IF(CB319="","",CB319)&amp;CHAR(10)&amp;IF(CB320="","",CB320)&amp;CHAR(10)&amp;IF(CB321="","",CB321)&amp;CHAR(10)&amp;IF(CB322="","",CB322)&amp;CHAR(10)&amp;IF(CB323="","",CB323)&amp;CHAR(10)&amp;IF(CB324="","",CB324)&amp;CHAR(10)&amp;IF(CB325="","",CB325)&amp;CHAR(10)&amp;IF(CB326="","",CB326)&amp;CHAR(10)&amp;IF(CB327="","",CB327))</f>
        <v>
</v>
      </c>
      <c r="CC335" s="111"/>
      <c r="CD335" s="111" t="str">
        <f aca="false">(IF(CD303="","",CD303)&amp;CHAR(10)&amp;IF(CD304="","",CD304)&amp;CHAR(10)&amp;IF(CD305="","",CD305)&amp;CHAR(10)&amp;IF(CD306="","",CD306)&amp;CHAR(10)&amp;IF(CD307="","",CD307)&amp;CHAR(10)&amp;IF(CD308="","",CD308)&amp;CHAR(10)&amp;IF(CD309="","",CD309)&amp;CHAR(10)&amp;IF(CD310="","",CD310)&amp;CHAR(10)&amp;IF(CD311="","",CD311)&amp;CHAR(10)&amp;IF(CD312="","",CD312)&amp;CHAR(10)&amp;IF(CD313="","",CD313)&amp;CHAR(10)&amp;IF(CD314="","",CD314)&amp;CHAR(10)&amp;IF(CD315="","",CD315)&amp;CHAR(10)&amp;IF(CD316="","",CD316)&amp;CHAR(10)&amp;IF(CD317="","",CD317)&amp;CHAR(10)&amp;IF(CD318="","",CD318)&amp;CHAR(10)&amp;IF(CD319="","",CD319)&amp;CHAR(10)&amp;IF(CD320="","",CD320)&amp;CHAR(10)&amp;IF(CD321="","",CD321)&amp;CHAR(10)&amp;IF(CD322="","",CD322)&amp;CHAR(10)&amp;IF(CD323="","",CD323)&amp;CHAR(10)&amp;IF(CD324="","",CD324)&amp;CHAR(10)&amp;IF(CD325="","",CD325)&amp;CHAR(10)&amp;IF(CD326="","",CD326)&amp;CHAR(10)&amp;IF(CD327="","",CD327))</f>
        <v>
</v>
      </c>
      <c r="CE335" s="111"/>
      <c r="CF335" s="111" t="str">
        <f aca="false">(IF(CF303="","",CF303)&amp;CHAR(10)&amp;IF(CF304="","",CF304)&amp;CHAR(10)&amp;IF(CF305="","",CF305)&amp;CHAR(10)&amp;IF(CF306="","",CF306)&amp;CHAR(10)&amp;IF(CF307="","",CF307)&amp;CHAR(10)&amp;IF(CF308="","",CF308)&amp;CHAR(10)&amp;IF(CF309="","",CF309)&amp;CHAR(10)&amp;IF(CF310="","",CF310)&amp;CHAR(10)&amp;IF(CF311="","",CF311)&amp;CHAR(10)&amp;IF(CF312="","",CF312)&amp;CHAR(10)&amp;IF(CF313="","",CF313)&amp;CHAR(10)&amp;IF(CF314="","",CF314)&amp;CHAR(10)&amp;IF(CF315="","",CF315)&amp;CHAR(10)&amp;IF(CF316="","",CF316)&amp;CHAR(10)&amp;IF(CF317="","",CF317)&amp;CHAR(10)&amp;IF(CF318="","",CF318)&amp;CHAR(10)&amp;IF(CF319="","",CF319)&amp;CHAR(10)&amp;IF(CF320="","",CF320)&amp;CHAR(10)&amp;IF(CF321="","",CF321)&amp;CHAR(10)&amp;IF(CF322="","",CF322)&amp;CHAR(10)&amp;IF(CF323="","",CF323)&amp;CHAR(10)&amp;IF(CF324="","",CF324)&amp;CHAR(10)&amp;IF(CF325="","",CF325)&amp;CHAR(10)&amp;IF(CF326="","",CF326)&amp;CHAR(10)&amp;IF(CF327="","",CF327))</f>
        <v>
</v>
      </c>
      <c r="CG335" s="111"/>
      <c r="CH335" s="111" t="str">
        <f aca="false">(IF(CH303="","",CH303)&amp;CHAR(10)&amp;IF(CH304="","",CH304)&amp;CHAR(10)&amp;IF(CH305="","",CH305)&amp;CHAR(10)&amp;IF(CH306="","",CH306)&amp;CHAR(10)&amp;IF(CH307="","",CH307)&amp;CHAR(10)&amp;IF(CH308="","",CH308)&amp;CHAR(10)&amp;IF(CH309="","",CH309)&amp;CHAR(10)&amp;IF(CH310="","",CH310)&amp;CHAR(10)&amp;IF(CH311="","",CH311)&amp;CHAR(10)&amp;IF(CH312="","",CH312)&amp;CHAR(10)&amp;IF(CH313="","",CH313)&amp;CHAR(10)&amp;IF(CH314="","",CH314)&amp;CHAR(10)&amp;IF(CH315="","",CH315)&amp;CHAR(10)&amp;IF(CH316="","",CH316)&amp;CHAR(10)&amp;IF(CH317="","",CH317)&amp;CHAR(10)&amp;IF(CH318="","",CH318)&amp;CHAR(10)&amp;IF(CH319="","",CH319)&amp;CHAR(10)&amp;IF(CH320="","",CH320)&amp;CHAR(10)&amp;IF(CH321="","",CH321)&amp;CHAR(10)&amp;IF(CH322="","",CH322)&amp;CHAR(10)&amp;IF(CH323="","",CH323)&amp;CHAR(10)&amp;IF(CH324="","",CH324)&amp;CHAR(10)&amp;IF(CH325="","",CH325)&amp;CHAR(10)&amp;IF(CH326="","",CH326)&amp;CHAR(10)&amp;IF(CH327="","",CH327))</f>
        <v>
</v>
      </c>
      <c r="CI335" s="111"/>
      <c r="CJ335" s="111" t="str">
        <f aca="false">(IF(CJ303="","",CJ303)&amp;CHAR(10)&amp;IF(CJ304="","",CJ304)&amp;CHAR(10)&amp;IF(CJ305="","",CJ305)&amp;CHAR(10)&amp;IF(CJ306="","",CJ306)&amp;CHAR(10)&amp;IF(CJ307="","",CJ307)&amp;CHAR(10)&amp;IF(CJ308="","",CJ308)&amp;CHAR(10)&amp;IF(CJ309="","",CJ309)&amp;CHAR(10)&amp;IF(CJ310="","",CJ310)&amp;CHAR(10)&amp;IF(CJ311="","",CJ311)&amp;CHAR(10)&amp;IF(CJ312="","",CJ312)&amp;CHAR(10)&amp;IF(CJ313="","",CJ313)&amp;CHAR(10)&amp;IF(CJ314="","",CJ314)&amp;CHAR(10)&amp;IF(CJ315="","",CJ315)&amp;CHAR(10)&amp;IF(CJ316="","",CJ316)&amp;CHAR(10)&amp;IF(CJ317="","",CJ317)&amp;CHAR(10)&amp;IF(CJ318="","",CJ318)&amp;CHAR(10)&amp;IF(CJ319="","",CJ319)&amp;CHAR(10)&amp;IF(CJ320="","",CJ320)&amp;CHAR(10)&amp;IF(CJ321="","",CJ321)&amp;CHAR(10)&amp;IF(CJ322="","",CJ322)&amp;CHAR(10)&amp;IF(CJ323="","",CJ323)&amp;CHAR(10)&amp;IF(CJ324="","",CJ324)&amp;CHAR(10)&amp;IF(CJ325="","",CJ325)&amp;CHAR(10)&amp;IF(CJ326="","",CJ326)&amp;CHAR(10)&amp;IF(CJ327="","",CJ327))</f>
        <v>
</v>
      </c>
      <c r="CK335" s="111"/>
      <c r="CL335" s="111" t="str">
        <f aca="false">(IF(CL303="","",CL303)&amp;CHAR(10)&amp;IF(CL304="","",CL304)&amp;CHAR(10)&amp;IF(CL305="","",CL305)&amp;CHAR(10)&amp;IF(CL306="","",CL306)&amp;CHAR(10)&amp;IF(CL307="","",CL307)&amp;CHAR(10)&amp;IF(CL308="","",CL308)&amp;CHAR(10)&amp;IF(CL309="","",CL309)&amp;CHAR(10)&amp;IF(CL310="","",CL310)&amp;CHAR(10)&amp;IF(CL311="","",CL311)&amp;CHAR(10)&amp;IF(CL312="","",CL312)&amp;CHAR(10)&amp;IF(CL313="","",CL313)&amp;CHAR(10)&amp;IF(CL314="","",CL314)&amp;CHAR(10)&amp;IF(CL315="","",CL315)&amp;CHAR(10)&amp;IF(CL316="","",CL316)&amp;CHAR(10)&amp;IF(CL317="","",CL317)&amp;CHAR(10)&amp;IF(CL318="","",CL318)&amp;CHAR(10)&amp;IF(CL319="","",CL319)&amp;CHAR(10)&amp;IF(CL320="","",CL320)&amp;CHAR(10)&amp;IF(CL321="","",CL321)&amp;CHAR(10)&amp;IF(CL322="","",CL322)&amp;CHAR(10)&amp;IF(CL323="","",CL323)&amp;CHAR(10)&amp;IF(CL324="","",CL324)&amp;CHAR(10)&amp;IF(CL325="","",CL325)&amp;CHAR(10)&amp;IF(CL326="","",CL326)&amp;CHAR(10)&amp;IF(CL327="","",CL327))</f>
        <v>
</v>
      </c>
      <c r="CM335" s="111"/>
      <c r="CN335" s="111" t="str">
        <f aca="false">(IF(CN303="","",CN303)&amp;CHAR(10)&amp;IF(CN304="","",CN304)&amp;CHAR(10)&amp;IF(CN305="","",CN305)&amp;CHAR(10)&amp;IF(CN306="","",CN306)&amp;CHAR(10)&amp;IF(CN307="","",CN307)&amp;CHAR(10)&amp;IF(CN308="","",CN308)&amp;CHAR(10)&amp;IF(CN309="","",CN309)&amp;CHAR(10)&amp;IF(CN310="","",CN310)&amp;CHAR(10)&amp;IF(CN311="","",CN311)&amp;CHAR(10)&amp;IF(CN312="","",CN312)&amp;CHAR(10)&amp;IF(CN313="","",CN313)&amp;CHAR(10)&amp;IF(CN314="","",CN314)&amp;CHAR(10)&amp;IF(CN315="","",CN315)&amp;CHAR(10)&amp;IF(CN316="","",CN316)&amp;CHAR(10)&amp;IF(CN317="","",CN317)&amp;CHAR(10)&amp;IF(CN318="","",CN318)&amp;CHAR(10)&amp;IF(CN319="","",CN319)&amp;CHAR(10)&amp;IF(CN320="","",CN320)&amp;CHAR(10)&amp;IF(CN321="","",CN321)&amp;CHAR(10)&amp;IF(CN322="","",CN322)&amp;CHAR(10)&amp;IF(CN323="","",CN323)&amp;CHAR(10)&amp;IF(CN324="","",CN324)&amp;CHAR(10)&amp;IF(CN325="","",CN325)&amp;CHAR(10)&amp;IF(CN326="","",CN326)&amp;CHAR(10)&amp;IF(CN327="","",CN327))</f>
        <v>
</v>
      </c>
      <c r="CO335" s="111"/>
      <c r="CP335" s="111" t="str">
        <f aca="false">(IF(CP303="","",CP303)&amp;CHAR(10)&amp;IF(CP304="","",CP304)&amp;CHAR(10)&amp;IF(CP305="","",CP305)&amp;CHAR(10)&amp;IF(CP306="","",CP306)&amp;CHAR(10)&amp;IF(CP307="","",CP307)&amp;CHAR(10)&amp;IF(CP308="","",CP308)&amp;CHAR(10)&amp;IF(CP309="","",CP309)&amp;CHAR(10)&amp;IF(CP310="","",CP310)&amp;CHAR(10)&amp;IF(CP311="","",CP311)&amp;CHAR(10)&amp;IF(CP312="","",CP312)&amp;CHAR(10)&amp;IF(CP313="","",CP313)&amp;CHAR(10)&amp;IF(CP314="","",CP314)&amp;CHAR(10)&amp;IF(CP315="","",CP315)&amp;CHAR(10)&amp;IF(CP316="","",CP316)&amp;CHAR(10)&amp;IF(CP317="","",CP317)&amp;CHAR(10)&amp;IF(CP318="","",CP318)&amp;CHAR(10)&amp;IF(CP319="","",CP319)&amp;CHAR(10)&amp;IF(CP320="","",CP320)&amp;CHAR(10)&amp;IF(CP321="","",CP321)&amp;CHAR(10)&amp;IF(CP322="","",CP322)&amp;CHAR(10)&amp;IF(CP323="","",CP323)&amp;CHAR(10)&amp;IF(CP324="","",CP324)&amp;CHAR(10)&amp;IF(CP325="","",CP325)&amp;CHAR(10)&amp;IF(CP326="","",CP326)&amp;CHAR(10)&amp;IF(CP327="","",CP327))</f>
        <v>
</v>
      </c>
      <c r="CQ335" s="111"/>
      <c r="CR335" s="111" t="str">
        <f aca="false">(IF(CR303="","",CR303)&amp;CHAR(10)&amp;IF(CR304="","",CR304)&amp;CHAR(10)&amp;IF(CR305="","",CR305)&amp;CHAR(10)&amp;IF(CR306="","",CR306)&amp;CHAR(10)&amp;IF(CR307="","",CR307)&amp;CHAR(10)&amp;IF(CR308="","",CR308)&amp;CHAR(10)&amp;IF(CR309="","",CR309)&amp;CHAR(10)&amp;IF(CR310="","",CR310)&amp;CHAR(10)&amp;IF(CR311="","",CR311)&amp;CHAR(10)&amp;IF(CR312="","",CR312)&amp;CHAR(10)&amp;IF(CR313="","",CR313)&amp;CHAR(10)&amp;IF(CR314="","",CR314)&amp;CHAR(10)&amp;IF(CR315="","",CR315)&amp;CHAR(10)&amp;IF(CR316="","",CR316)&amp;CHAR(10)&amp;IF(CR317="","",CR317)&amp;CHAR(10)&amp;IF(CR318="","",CR318)&amp;CHAR(10)&amp;IF(CR319="","",CR319)&amp;CHAR(10)&amp;IF(CR320="","",CR320)&amp;CHAR(10)&amp;IF(CR321="","",CR321)&amp;CHAR(10)&amp;IF(CR322="","",CR322)&amp;CHAR(10)&amp;IF(CR323="","",CR323)&amp;CHAR(10)&amp;IF(CR324="","",CR324)&amp;CHAR(10)&amp;IF(CR325="","",CR325)&amp;CHAR(10)&amp;IF(CR326="","",CR326)&amp;CHAR(10)&amp;IF(CR327="","",CR327))</f>
        <v>
</v>
      </c>
      <c r="CS335" s="111"/>
      <c r="CT335" s="111" t="str">
        <f aca="false">(IF(CT303="","",CT303)&amp;CHAR(10)&amp;IF(CT304="","",CT304)&amp;CHAR(10)&amp;IF(CT305="","",CT305)&amp;CHAR(10)&amp;IF(CT306="","",CT306)&amp;CHAR(10)&amp;IF(CT307="","",CT307)&amp;CHAR(10)&amp;IF(CT308="","",CT308)&amp;CHAR(10)&amp;IF(CT309="","",CT309)&amp;CHAR(10)&amp;IF(CT310="","",CT310)&amp;CHAR(10)&amp;IF(CT311="","",CT311)&amp;CHAR(10)&amp;IF(CT312="","",CT312)&amp;CHAR(10)&amp;IF(CT313="","",CT313)&amp;CHAR(10)&amp;IF(CT314="","",CT314)&amp;CHAR(10)&amp;IF(CT315="","",CT315)&amp;CHAR(10)&amp;IF(CT316="","",CT316)&amp;CHAR(10)&amp;IF(CT317="","",CT317)&amp;CHAR(10)&amp;IF(CT318="","",CT318)&amp;CHAR(10)&amp;IF(CT319="","",CT319)&amp;CHAR(10)&amp;IF(CT320="","",CT320)&amp;CHAR(10)&amp;IF(CT321="","",CT321)&amp;CHAR(10)&amp;IF(CT322="","",CT322)&amp;CHAR(10)&amp;IF(CT323="","",CT323)&amp;CHAR(10)&amp;IF(CT324="","",CT324)&amp;CHAR(10)&amp;IF(CT325="","",CT325)&amp;CHAR(10)&amp;IF(CT326="","",CT326)&amp;CHAR(10)&amp;IF(CT327="","",CT327))</f>
        <v>
</v>
      </c>
      <c r="CU335" s="111"/>
      <c r="CV335" s="111" t="str">
        <f aca="false">(IF(CV303="","",CV303)&amp;CHAR(10)&amp;IF(CV304="","",CV304)&amp;CHAR(10)&amp;IF(CV305="","",CV305)&amp;CHAR(10)&amp;IF(CV306="","",CV306)&amp;CHAR(10)&amp;IF(CV307="","",CV307)&amp;CHAR(10)&amp;IF(CV308="","",CV308)&amp;CHAR(10)&amp;IF(CV309="","",CV309)&amp;CHAR(10)&amp;IF(CV310="","",CV310)&amp;CHAR(10)&amp;IF(CV311="","",CV311)&amp;CHAR(10)&amp;IF(CV312="","",CV312)&amp;CHAR(10)&amp;IF(CV313="","",CV313)&amp;CHAR(10)&amp;IF(CV314="","",CV314)&amp;CHAR(10)&amp;IF(CV315="","",CV315)&amp;CHAR(10)&amp;IF(CV316="","",CV316)&amp;CHAR(10)&amp;IF(CV317="","",CV317)&amp;CHAR(10)&amp;IF(CV318="","",CV318)&amp;CHAR(10)&amp;IF(CV319="","",CV319)&amp;CHAR(10)&amp;IF(CV320="","",CV320)&amp;CHAR(10)&amp;IF(CV321="","",CV321)&amp;CHAR(10)&amp;IF(CV322="","",CV322)&amp;CHAR(10)&amp;IF(CV323="","",CV323)&amp;CHAR(10)&amp;IF(CV324="","",CV324)&amp;CHAR(10)&amp;IF(CV325="","",CV325)&amp;CHAR(10)&amp;IF(CV326="","",CV326)&amp;CHAR(10)&amp;IF(CV327="","",CV327))</f>
        <v>
</v>
      </c>
      <c r="CW335" s="111"/>
      <c r="CX335" s="111" t="str">
        <f aca="false">(IF(CX303="","",CX303)&amp;CHAR(10)&amp;IF(CX304="","",CX304)&amp;CHAR(10)&amp;IF(CX305="","",CX305)&amp;CHAR(10)&amp;IF(CX306="","",CX306)&amp;CHAR(10)&amp;IF(CX307="","",CX307)&amp;CHAR(10)&amp;IF(CX308="","",CX308)&amp;CHAR(10)&amp;IF(CX309="","",CX309)&amp;CHAR(10)&amp;IF(CX310="","",CX310)&amp;CHAR(10)&amp;IF(CX311="","",CX311)&amp;CHAR(10)&amp;IF(CX312="","",CX312)&amp;CHAR(10)&amp;IF(CX313="","",CX313)&amp;CHAR(10)&amp;IF(CX314="","",CX314)&amp;CHAR(10)&amp;IF(CX315="","",CX315)&amp;CHAR(10)&amp;IF(CX316="","",CX316)&amp;CHAR(10)&amp;IF(CX317="","",CX317)&amp;CHAR(10)&amp;IF(CX318="","",CX318)&amp;CHAR(10)&amp;IF(CX319="","",CX319)&amp;CHAR(10)&amp;IF(CX320="","",CX320)&amp;CHAR(10)&amp;IF(CX321="","",CX321)&amp;CHAR(10)&amp;IF(CX322="","",CX322)&amp;CHAR(10)&amp;IF(CX323="","",CX323)&amp;CHAR(10)&amp;IF(CX324="","",CX324)&amp;CHAR(10)&amp;IF(CX325="","",CX325)&amp;CHAR(10)&amp;IF(CX326="","",CX326)&amp;CHAR(10)&amp;IF(CX327="","",CX327))</f>
        <v>
</v>
      </c>
      <c r="CY335" s="111"/>
      <c r="CZ335" s="111" t="str">
        <f aca="false">(IF(CZ303="","",CZ303)&amp;CHAR(10)&amp;IF(CZ304="","",CZ304)&amp;CHAR(10)&amp;IF(CZ305="","",CZ305)&amp;CHAR(10)&amp;IF(CZ306="","",CZ306)&amp;CHAR(10)&amp;IF(CZ307="","",CZ307)&amp;CHAR(10)&amp;IF(CZ308="","",CZ308)&amp;CHAR(10)&amp;IF(CZ309="","",CZ309)&amp;CHAR(10)&amp;IF(CZ310="","",CZ310)&amp;CHAR(10)&amp;IF(CZ311="","",CZ311)&amp;CHAR(10)&amp;IF(CZ312="","",CZ312)&amp;CHAR(10)&amp;IF(CZ313="","",CZ313)&amp;CHAR(10)&amp;IF(CZ314="","",CZ314)&amp;CHAR(10)&amp;IF(CZ315="","",CZ315)&amp;CHAR(10)&amp;IF(CZ316="","",CZ316)&amp;CHAR(10)&amp;IF(CZ317="","",CZ317)&amp;CHAR(10)&amp;IF(CZ318="","",CZ318)&amp;CHAR(10)&amp;IF(CZ319="","",CZ319)&amp;CHAR(10)&amp;IF(CZ320="","",CZ320)&amp;CHAR(10)&amp;IF(CZ321="","",CZ321)&amp;CHAR(10)&amp;IF(CZ322="","",CZ322)&amp;CHAR(10)&amp;IF(CZ323="","",CZ323)&amp;CHAR(10)&amp;IF(CZ324="","",CZ324)&amp;CHAR(10)&amp;IF(CZ325="","",CZ325)&amp;CHAR(10)&amp;IF(CZ326="","",CZ326)&amp;CHAR(10)&amp;IF(CZ327="","",CZ327))</f>
        <v>
</v>
      </c>
      <c r="DA335" s="111"/>
      <c r="DB335" s="111" t="str">
        <f aca="false">(IF(DB303="","",DB303)&amp;CHAR(10)&amp;IF(DB304="","",DB304)&amp;CHAR(10)&amp;IF(DB305="","",DB305)&amp;CHAR(10)&amp;IF(DB306="","",DB306)&amp;CHAR(10)&amp;IF(DB307="","",DB307)&amp;CHAR(10)&amp;IF(DB308="","",DB308)&amp;CHAR(10)&amp;IF(DB309="","",DB309)&amp;CHAR(10)&amp;IF(DB310="","",DB310)&amp;CHAR(10)&amp;IF(DB311="","",DB311)&amp;CHAR(10)&amp;IF(DB312="","",DB312)&amp;CHAR(10)&amp;IF(DB313="","",DB313)&amp;CHAR(10)&amp;IF(DB314="","",DB314)&amp;CHAR(10)&amp;IF(DB315="","",DB315)&amp;CHAR(10)&amp;IF(DB316="","",DB316)&amp;CHAR(10)&amp;IF(DB317="","",DB317)&amp;CHAR(10)&amp;IF(DB318="","",DB318)&amp;CHAR(10)&amp;IF(DB319="","",DB319)&amp;CHAR(10)&amp;IF(DB320="","",DB320)&amp;CHAR(10)&amp;IF(DB321="","",DB321)&amp;CHAR(10)&amp;IF(DB322="","",DB322)&amp;CHAR(10)&amp;IF(DB323="","",DB323)&amp;CHAR(10)&amp;IF(DB324="","",DB324)&amp;CHAR(10)&amp;IF(DB325="","",DB325)&amp;CHAR(10)&amp;IF(DB326="","",DB326)&amp;CHAR(10)&amp;IF(DB327="","",DB327))</f>
        <v>
</v>
      </c>
      <c r="DC335" s="111"/>
      <c r="DD335" s="111" t="str">
        <f aca="false">(IF(DD303="","",DD303)&amp;CHAR(10)&amp;IF(DD304="","",DD304)&amp;CHAR(10)&amp;IF(DD305="","",DD305)&amp;CHAR(10)&amp;IF(DD306="","",DD306)&amp;CHAR(10)&amp;IF(DD307="","",DD307)&amp;CHAR(10)&amp;IF(DD308="","",DD308)&amp;CHAR(10)&amp;IF(DD309="","",DD309)&amp;CHAR(10)&amp;IF(DD310="","",DD310)&amp;CHAR(10)&amp;IF(DD311="","",DD311)&amp;CHAR(10)&amp;IF(DD312="","",DD312)&amp;CHAR(10)&amp;IF(DD313="","",DD313)&amp;CHAR(10)&amp;IF(DD314="","",DD314)&amp;CHAR(10)&amp;IF(DD315="","",DD315)&amp;CHAR(10)&amp;IF(DD316="","",DD316)&amp;CHAR(10)&amp;IF(DD317="","",DD317)&amp;CHAR(10)&amp;IF(DD318="","",DD318)&amp;CHAR(10)&amp;IF(DD319="","",DD319)&amp;CHAR(10)&amp;IF(DD320="","",DD320)&amp;CHAR(10)&amp;IF(DD321="","",DD321)&amp;CHAR(10)&amp;IF(DD322="","",DD322)&amp;CHAR(10)&amp;IF(DD323="","",DD323)&amp;CHAR(10)&amp;IF(DD324="","",DD324)&amp;CHAR(10)&amp;IF(DD325="","",DD325)&amp;CHAR(10)&amp;IF(DD326="","",DD326)&amp;CHAR(10)&amp;IF(DD327="","",DD327))</f>
        <v>
</v>
      </c>
      <c r="DE335" s="111"/>
      <c r="DF335" s="111" t="str">
        <f aca="false">(IF(DF303="","",DF303)&amp;CHAR(10)&amp;IF(DF304="","",DF304)&amp;CHAR(10)&amp;IF(DF305="","",DF305)&amp;CHAR(10)&amp;IF(DF306="","",DF306)&amp;CHAR(10)&amp;IF(DF307="","",DF307)&amp;CHAR(10)&amp;IF(DF308="","",DF308)&amp;CHAR(10)&amp;IF(DF309="","",DF309)&amp;CHAR(10)&amp;IF(DF310="","",DF310)&amp;CHAR(10)&amp;IF(DF311="","",DF311)&amp;CHAR(10)&amp;IF(DF312="","",DF312)&amp;CHAR(10)&amp;IF(DF313="","",DF313)&amp;CHAR(10)&amp;IF(DF314="","",DF314)&amp;CHAR(10)&amp;IF(DF315="","",DF315)&amp;CHAR(10)&amp;IF(DF316="","",DF316)&amp;CHAR(10)&amp;IF(DF317="","",DF317)&amp;CHAR(10)&amp;IF(DF318="","",DF318)&amp;CHAR(10)&amp;IF(DF319="","",DF319)&amp;CHAR(10)&amp;IF(DF320="","",DF320)&amp;CHAR(10)&amp;IF(DF321="","",DF321)&amp;CHAR(10)&amp;IF(DF322="","",DF322)&amp;CHAR(10)&amp;IF(DF323="","",DF323)&amp;CHAR(10)&amp;IF(DF324="","",DF324)&amp;CHAR(10)&amp;IF(DF325="","",DF325)&amp;CHAR(10)&amp;IF(DF326="","",DF326)&amp;CHAR(10)&amp;IF(DF327="","",DF327))</f>
        <v>
</v>
      </c>
      <c r="DG335" s="111"/>
      <c r="DH335" s="111" t="str">
        <f aca="false">(IF(DH303="","",DH303)&amp;CHAR(10)&amp;IF(DH304="","",DH304)&amp;CHAR(10)&amp;IF(DH305="","",DH305)&amp;CHAR(10)&amp;IF(DH306="","",DH306)&amp;CHAR(10)&amp;IF(DH307="","",DH307)&amp;CHAR(10)&amp;IF(DH308="","",DH308)&amp;CHAR(10)&amp;IF(DH309="","",DH309)&amp;CHAR(10)&amp;IF(DH310="","",DH310)&amp;CHAR(10)&amp;IF(DH311="","",DH311)&amp;CHAR(10)&amp;IF(DH312="","",DH312)&amp;CHAR(10)&amp;IF(DH313="","",DH313)&amp;CHAR(10)&amp;IF(DH314="","",DH314)&amp;CHAR(10)&amp;IF(DH315="","",DH315)&amp;CHAR(10)&amp;IF(DH316="","",DH316)&amp;CHAR(10)&amp;IF(DH317="","",DH317)&amp;CHAR(10)&amp;IF(DH318="","",DH318)&amp;CHAR(10)&amp;IF(DH319="","",DH319)&amp;CHAR(10)&amp;IF(DH320="","",DH320)&amp;CHAR(10)&amp;IF(DH321="","",DH321)&amp;CHAR(10)&amp;IF(DH322="","",DH322)&amp;CHAR(10)&amp;IF(DH323="","",DH323)&amp;CHAR(10)&amp;IF(DH324="","",DH324)&amp;CHAR(10)&amp;IF(DH325="","",DH325)&amp;CHAR(10)&amp;IF(DH326="","",DH326)&amp;CHAR(10)&amp;IF(DH327="","",DH327))</f>
        <v>
</v>
      </c>
      <c r="DI335" s="111"/>
      <c r="DJ335" s="111" t="str">
        <f aca="false">(IF(DJ303="","",DJ303)&amp;CHAR(10)&amp;IF(DJ304="","",DJ304)&amp;CHAR(10)&amp;IF(DJ305="","",DJ305)&amp;CHAR(10)&amp;IF(DJ306="","",DJ306)&amp;CHAR(10)&amp;IF(DJ307="","",DJ307)&amp;CHAR(10)&amp;IF(DJ308="","",DJ308)&amp;CHAR(10)&amp;IF(DJ309="","",DJ309)&amp;CHAR(10)&amp;IF(DJ310="","",DJ310)&amp;CHAR(10)&amp;IF(DJ311="","",DJ311)&amp;CHAR(10)&amp;IF(DJ312="","",DJ312)&amp;CHAR(10)&amp;IF(DJ313="","",DJ313)&amp;CHAR(10)&amp;IF(DJ314="","",DJ314)&amp;CHAR(10)&amp;IF(DJ315="","",DJ315)&amp;CHAR(10)&amp;IF(DJ316="","",DJ316)&amp;CHAR(10)&amp;IF(DJ317="","",DJ317)&amp;CHAR(10)&amp;IF(DJ318="","",DJ318)&amp;CHAR(10)&amp;IF(DJ319="","",DJ319)&amp;CHAR(10)&amp;IF(DJ320="","",DJ320)&amp;CHAR(10)&amp;IF(DJ321="","",DJ321)&amp;CHAR(10)&amp;IF(DJ322="","",DJ322)&amp;CHAR(10)&amp;IF(DJ323="","",DJ323)&amp;CHAR(10)&amp;IF(DJ324="","",DJ324)&amp;CHAR(10)&amp;IF(DJ325="","",DJ325)&amp;CHAR(10)&amp;IF(DJ326="","",DJ326)&amp;CHAR(10)&amp;IF(DJ327="","",DJ327))</f>
        <v>
</v>
      </c>
      <c r="DK335" s="111"/>
      <c r="DL335" s="111" t="str">
        <f aca="false">(IF(DL303="","",DL303)&amp;CHAR(10)&amp;IF(DL304="","",DL304)&amp;CHAR(10)&amp;IF(DL305="","",DL305)&amp;CHAR(10)&amp;IF(DL306="","",DL306)&amp;CHAR(10)&amp;IF(DL307="","",DL307)&amp;CHAR(10)&amp;IF(DL308="","",DL308)&amp;CHAR(10)&amp;IF(DL309="","",DL309)&amp;CHAR(10)&amp;IF(DL310="","",DL310)&amp;CHAR(10)&amp;IF(DL311="","",DL311)&amp;CHAR(10)&amp;IF(DL312="","",DL312)&amp;CHAR(10)&amp;IF(DL313="","",DL313)&amp;CHAR(10)&amp;IF(DL314="","",DL314)&amp;CHAR(10)&amp;IF(DL315="","",DL315)&amp;CHAR(10)&amp;IF(DL316="","",DL316)&amp;CHAR(10)&amp;IF(DL317="","",DL317)&amp;CHAR(10)&amp;IF(DL318="","",DL318)&amp;CHAR(10)&amp;IF(DL319="","",DL319)&amp;CHAR(10)&amp;IF(DL320="","",DL320)&amp;CHAR(10)&amp;IF(DL321="","",DL321)&amp;CHAR(10)&amp;IF(DL322="","",DL322)&amp;CHAR(10)&amp;IF(DL323="","",DL323)&amp;CHAR(10)&amp;IF(DL324="","",DL324)&amp;CHAR(10)&amp;IF(DL325="","",DL325)&amp;CHAR(10)&amp;IF(DL326="","",DL326)&amp;CHAR(10)&amp;IF(DL327="","",DL327))</f>
        <v>
</v>
      </c>
      <c r="DM335" s="111"/>
      <c r="DN335" s="111" t="str">
        <f aca="false">(IF(DN303="","",DN303)&amp;CHAR(10)&amp;IF(DN304="","",DN304)&amp;CHAR(10)&amp;IF(DN305="","",DN305)&amp;CHAR(10)&amp;IF(DN306="","",DN306)&amp;CHAR(10)&amp;IF(DN307="","",DN307)&amp;CHAR(10)&amp;IF(DN308="","",DN308)&amp;CHAR(10)&amp;IF(DN309="","",DN309)&amp;CHAR(10)&amp;IF(DN310="","",DN310)&amp;CHAR(10)&amp;IF(DN311="","",DN311)&amp;CHAR(10)&amp;IF(DN312="","",DN312)&amp;CHAR(10)&amp;IF(DN313="","",DN313)&amp;CHAR(10)&amp;IF(DN314="","",DN314)&amp;CHAR(10)&amp;IF(DN315="","",DN315)&amp;CHAR(10)&amp;IF(DN316="","",DN316)&amp;CHAR(10)&amp;IF(DN317="","",DN317)&amp;CHAR(10)&amp;IF(DN318="","",DN318)&amp;CHAR(10)&amp;IF(DN319="","",DN319)&amp;CHAR(10)&amp;IF(DN320="","",DN320)&amp;CHAR(10)&amp;IF(DN321="","",DN321)&amp;CHAR(10)&amp;IF(DN322="","",DN322)&amp;CHAR(10)&amp;IF(DN323="","",DN323)&amp;CHAR(10)&amp;IF(DN324="","",DN324)&amp;CHAR(10)&amp;IF(DN325="","",DN325)&amp;CHAR(10)&amp;IF(DN326="","",DN326)&amp;CHAR(10)&amp;IF(DN327="","",DN327))</f>
        <v>
</v>
      </c>
      <c r="DO335" s="111"/>
      <c r="DP335" s="111" t="str">
        <f aca="false">(IF(DP303="","",DP303)&amp;CHAR(10)&amp;IF(DP304="","",DP304)&amp;CHAR(10)&amp;IF(DP305="","",DP305)&amp;CHAR(10)&amp;IF(DP306="","",DP306)&amp;CHAR(10)&amp;IF(DP307="","",DP307)&amp;CHAR(10)&amp;IF(DP308="","",DP308)&amp;CHAR(10)&amp;IF(DP309="","",DP309)&amp;CHAR(10)&amp;IF(DP310="","",DP310)&amp;CHAR(10)&amp;IF(DP311="","",DP311)&amp;CHAR(10)&amp;IF(DP312="","",DP312)&amp;CHAR(10)&amp;IF(DP313="","",DP313)&amp;CHAR(10)&amp;IF(DP314="","",DP314)&amp;CHAR(10)&amp;IF(DP315="","",DP315)&amp;CHAR(10)&amp;IF(DP316="","",DP316)&amp;CHAR(10)&amp;IF(DP317="","",DP317)&amp;CHAR(10)&amp;IF(DP318="","",DP318)&amp;CHAR(10)&amp;IF(DP319="","",DP319)&amp;CHAR(10)&amp;IF(DP320="","",DP320)&amp;CHAR(10)&amp;IF(DP321="","",DP321)&amp;CHAR(10)&amp;IF(DP322="","",DP322)&amp;CHAR(10)&amp;IF(DP323="","",DP323)&amp;CHAR(10)&amp;IF(DP324="","",DP324)&amp;CHAR(10)&amp;IF(DP325="","",DP325)&amp;CHAR(10)&amp;IF(DP326="","",DP326)&amp;CHAR(10)&amp;IF(DP327="","",DP327))</f>
        <v>
</v>
      </c>
      <c r="DQ335" s="111"/>
      <c r="DR335" s="111" t="str">
        <f aca="false">(IF(DR303="","",DR303)&amp;CHAR(10)&amp;IF(DR304="","",DR304)&amp;CHAR(10)&amp;IF(DR305="","",DR305)&amp;CHAR(10)&amp;IF(DR306="","",DR306)&amp;CHAR(10)&amp;IF(DR307="","",DR307)&amp;CHAR(10)&amp;IF(DR308="","",DR308)&amp;CHAR(10)&amp;IF(DR309="","",DR309)&amp;CHAR(10)&amp;IF(DR310="","",DR310)&amp;CHAR(10)&amp;IF(DR311="","",DR311)&amp;CHAR(10)&amp;IF(DR312="","",DR312)&amp;CHAR(10)&amp;IF(DR313="","",DR313)&amp;CHAR(10)&amp;IF(DR314="","",DR314)&amp;CHAR(10)&amp;IF(DR315="","",DR315)&amp;CHAR(10)&amp;IF(DR316="","",DR316)&amp;CHAR(10)&amp;IF(DR317="","",DR317)&amp;CHAR(10)&amp;IF(DR318="","",DR318)&amp;CHAR(10)&amp;IF(DR319="","",DR319)&amp;CHAR(10)&amp;IF(DR320="","",DR320)&amp;CHAR(10)&amp;IF(DR321="","",DR321)&amp;CHAR(10)&amp;IF(DR322="","",DR322)&amp;CHAR(10)&amp;IF(DR323="","",DR323)&amp;CHAR(10)&amp;IF(DR324="","",DR324)&amp;CHAR(10)&amp;IF(DR325="","",DR325)&amp;CHAR(10)&amp;IF(DR326="","",DR326)&amp;CHAR(10)&amp;IF(DR327="","",DR327))</f>
        <v>
</v>
      </c>
      <c r="DS335" s="111"/>
      <c r="DT335" s="111" t="str">
        <f aca="false">(IF(DT303="","",DT303)&amp;CHAR(10)&amp;IF(DT304="","",DT304)&amp;CHAR(10)&amp;IF(DT305="","",DT305)&amp;CHAR(10)&amp;IF(DT306="","",DT306)&amp;CHAR(10)&amp;IF(DT307="","",DT307)&amp;CHAR(10)&amp;IF(DT308="","",DT308)&amp;CHAR(10)&amp;IF(DT309="","",DT309)&amp;CHAR(10)&amp;IF(DT310="","",DT310)&amp;CHAR(10)&amp;IF(DT311="","",DT311)&amp;CHAR(10)&amp;IF(DT312="","",DT312)&amp;CHAR(10)&amp;IF(DT313="","",DT313)&amp;CHAR(10)&amp;IF(DT314="","",DT314)&amp;CHAR(10)&amp;IF(DT315="","",DT315)&amp;CHAR(10)&amp;IF(DT316="","",DT316)&amp;CHAR(10)&amp;IF(DT317="","",DT317)&amp;CHAR(10)&amp;IF(DT318="","",DT318)&amp;CHAR(10)&amp;IF(DT319="","",DT319)&amp;CHAR(10)&amp;IF(DT320="","",DT320)&amp;CHAR(10)&amp;IF(DT321="","",DT321)&amp;CHAR(10)&amp;IF(DT322="","",DT322)&amp;CHAR(10)&amp;IF(DT323="","",DT323)&amp;CHAR(10)&amp;IF(DT324="","",DT324)&amp;CHAR(10)&amp;IF(DT325="","",DT325)&amp;CHAR(10)&amp;IF(DT326="","",DT326)&amp;CHAR(10)&amp;IF(DT327="","",DT327))</f>
        <v>
</v>
      </c>
      <c r="DU335" s="111"/>
      <c r="DV335" s="111" t="str">
        <f aca="false">(IF(DV303="","",DV303)&amp;CHAR(10)&amp;IF(DV304="","",DV304)&amp;CHAR(10)&amp;IF(DV305="","",DV305)&amp;CHAR(10)&amp;IF(DV306="","",DV306)&amp;CHAR(10)&amp;IF(DV307="","",DV307)&amp;CHAR(10)&amp;IF(DV308="","",DV308)&amp;CHAR(10)&amp;IF(DV309="","",DV309)&amp;CHAR(10)&amp;IF(DV310="","",DV310)&amp;CHAR(10)&amp;IF(DV311="","",DV311)&amp;CHAR(10)&amp;IF(DV312="","",DV312)&amp;CHAR(10)&amp;IF(DV313="","",DV313)&amp;CHAR(10)&amp;IF(DV314="","",DV314)&amp;CHAR(10)&amp;IF(DV315="","",DV315)&amp;CHAR(10)&amp;IF(DV316="","",DV316)&amp;CHAR(10)&amp;IF(DV317="","",DV317)&amp;CHAR(10)&amp;IF(DV318="","",DV318)&amp;CHAR(10)&amp;IF(DV319="","",DV319)&amp;CHAR(10)&amp;IF(DV320="","",DV320)&amp;CHAR(10)&amp;IF(DV321="","",DV321)&amp;CHAR(10)&amp;IF(DV322="","",DV322)&amp;CHAR(10)&amp;IF(DV323="","",DV323)&amp;CHAR(10)&amp;IF(DV324="","",DV324)&amp;CHAR(10)&amp;IF(DV325="","",DV325)&amp;CHAR(10)&amp;IF(DV326="","",DV326)&amp;CHAR(10)&amp;IF(DV327="","",DV327))</f>
        <v>
</v>
      </c>
      <c r="DW335" s="111"/>
      <c r="DX335" s="111" t="str">
        <f aca="false">(IF(DX303="","",DX303)&amp;CHAR(10)&amp;IF(DX304="","",DX304)&amp;CHAR(10)&amp;IF(DX305="","",DX305)&amp;CHAR(10)&amp;IF(DX306="","",DX306)&amp;CHAR(10)&amp;IF(DX307="","",DX307)&amp;CHAR(10)&amp;IF(DX308="","",DX308)&amp;CHAR(10)&amp;IF(DX309="","",DX309)&amp;CHAR(10)&amp;IF(DX310="","",DX310)&amp;CHAR(10)&amp;IF(DX311="","",DX311)&amp;CHAR(10)&amp;IF(DX312="","",DX312)&amp;CHAR(10)&amp;IF(DX313="","",DX313)&amp;CHAR(10)&amp;IF(DX314="","",DX314)&amp;CHAR(10)&amp;IF(DX315="","",DX315)&amp;CHAR(10)&amp;IF(DX316="","",DX316)&amp;CHAR(10)&amp;IF(DX317="","",DX317)&amp;CHAR(10)&amp;IF(DX318="","",DX318)&amp;CHAR(10)&amp;IF(DX319="","",DX319)&amp;CHAR(10)&amp;IF(DX320="","",DX320)&amp;CHAR(10)&amp;IF(DX321="","",DX321)&amp;CHAR(10)&amp;IF(DX322="","",DX322)&amp;CHAR(10)&amp;IF(DX323="","",DX323)&amp;CHAR(10)&amp;IF(DX324="","",DX324)&amp;CHAR(10)&amp;IF(DX325="","",DX325)&amp;CHAR(10)&amp;IF(DX326="","",DX326)&amp;CHAR(10)&amp;IF(DX327="","",DX327))</f>
        <v>
</v>
      </c>
      <c r="DY335" s="111"/>
      <c r="DZ335" s="111" t="str">
        <f aca="false">(IF(DZ303="","",DZ303)&amp;CHAR(10)&amp;IF(DZ304="","",DZ304)&amp;CHAR(10)&amp;IF(DZ305="","",DZ305)&amp;CHAR(10)&amp;IF(DZ306="","",DZ306)&amp;CHAR(10)&amp;IF(DZ307="","",DZ307)&amp;CHAR(10)&amp;IF(DZ308="","",DZ308)&amp;CHAR(10)&amp;IF(DZ309="","",DZ309)&amp;CHAR(10)&amp;IF(DZ310="","",DZ310)&amp;CHAR(10)&amp;IF(DZ311="","",DZ311)&amp;CHAR(10)&amp;IF(DZ312="","",DZ312)&amp;CHAR(10)&amp;IF(DZ313="","",DZ313)&amp;CHAR(10)&amp;IF(DZ314="","",DZ314)&amp;CHAR(10)&amp;IF(DZ315="","",DZ315)&amp;CHAR(10)&amp;IF(DZ316="","",DZ316)&amp;CHAR(10)&amp;IF(DZ317="","",DZ317)&amp;CHAR(10)&amp;IF(DZ318="","",DZ318)&amp;CHAR(10)&amp;IF(DZ319="","",DZ319)&amp;CHAR(10)&amp;IF(DZ320="","",DZ320)&amp;CHAR(10)&amp;IF(DZ321="","",DZ321)&amp;CHAR(10)&amp;IF(DZ322="","",DZ322)&amp;CHAR(10)&amp;IF(DZ323="","",DZ323)&amp;CHAR(10)&amp;IF(DZ324="","",DZ324)&amp;CHAR(10)&amp;IF(DZ325="","",DZ325)&amp;CHAR(10)&amp;IF(DZ326="","",DZ326)&amp;CHAR(10)&amp;IF(DZ327="","",DZ327))</f>
        <v>
</v>
      </c>
      <c r="EA335" s="111"/>
      <c r="EB335" s="111" t="str">
        <f aca="false">(IF(EB303="","",EB303)&amp;CHAR(10)&amp;IF(EB304="","",EB304)&amp;CHAR(10)&amp;IF(EB305="","",EB305)&amp;CHAR(10)&amp;IF(EB306="","",EB306)&amp;CHAR(10)&amp;IF(EB307="","",EB307)&amp;CHAR(10)&amp;IF(EB308="","",EB308)&amp;CHAR(10)&amp;IF(EB309="","",EB309)&amp;CHAR(10)&amp;IF(EB310="","",EB310)&amp;CHAR(10)&amp;IF(EB311="","",EB311)&amp;CHAR(10)&amp;IF(EB312="","",EB312)&amp;CHAR(10)&amp;IF(EB313="","",EB313)&amp;CHAR(10)&amp;IF(EB314="","",EB314)&amp;CHAR(10)&amp;IF(EB315="","",EB315)&amp;CHAR(10)&amp;IF(EB316="","",EB316)&amp;CHAR(10)&amp;IF(EB317="","",EB317)&amp;CHAR(10)&amp;IF(EB318="","",EB318)&amp;CHAR(10)&amp;IF(EB319="","",EB319)&amp;CHAR(10)&amp;IF(EB320="","",EB320)&amp;CHAR(10)&amp;IF(EB321="","",EB321)&amp;CHAR(10)&amp;IF(EB322="","",EB322)&amp;CHAR(10)&amp;IF(EB323="","",EB323)&amp;CHAR(10)&amp;IF(EB324="","",EB324)&amp;CHAR(10)&amp;IF(EB325="","",EB325)&amp;CHAR(10)&amp;IF(EB326="","",EB326)&amp;CHAR(10)&amp;IF(EB327="","",EB327))</f>
        <v>
</v>
      </c>
      <c r="EC335" s="111"/>
      <c r="ED335" s="111" t="str">
        <f aca="false">(IF(ED303="","",ED303)&amp;CHAR(10)&amp;IF(ED304="","",ED304)&amp;CHAR(10)&amp;IF(ED305="","",ED305)&amp;CHAR(10)&amp;IF(ED306="","",ED306)&amp;CHAR(10)&amp;IF(ED307="","",ED307)&amp;CHAR(10)&amp;IF(ED308="","",ED308)&amp;CHAR(10)&amp;IF(ED309="","",ED309)&amp;CHAR(10)&amp;IF(ED310="","",ED310)&amp;CHAR(10)&amp;IF(ED311="","",ED311)&amp;CHAR(10)&amp;IF(ED312="","",ED312)&amp;CHAR(10)&amp;IF(ED313="","",ED313)&amp;CHAR(10)&amp;IF(ED314="","",ED314)&amp;CHAR(10)&amp;IF(ED315="","",ED315)&amp;CHAR(10)&amp;IF(ED316="","",ED316)&amp;CHAR(10)&amp;IF(ED317="","",ED317)&amp;CHAR(10)&amp;IF(ED318="","",ED318)&amp;CHAR(10)&amp;IF(ED319="","",ED319)&amp;CHAR(10)&amp;IF(ED320="","",ED320)&amp;CHAR(10)&amp;IF(ED321="","",ED321)&amp;CHAR(10)&amp;IF(ED322="","",ED322)&amp;CHAR(10)&amp;IF(ED323="","",ED323)&amp;CHAR(10)&amp;IF(ED324="","",ED324)&amp;CHAR(10)&amp;IF(ED325="","",ED325)&amp;CHAR(10)&amp;IF(ED326="","",ED326)&amp;CHAR(10)&amp;IF(ED327="","",ED327))</f>
        <v>
</v>
      </c>
      <c r="EE335" s="111"/>
      <c r="EF335" s="111" t="str">
        <f aca="false">(IF(EF303="","",EF303)&amp;CHAR(10)&amp;IF(EF304="","",EF304)&amp;CHAR(10)&amp;IF(EF305="","",EF305)&amp;CHAR(10)&amp;IF(EF306="","",EF306)&amp;CHAR(10)&amp;IF(EF307="","",EF307)&amp;CHAR(10)&amp;IF(EF308="","",EF308)&amp;CHAR(10)&amp;IF(EF309="","",EF309)&amp;CHAR(10)&amp;IF(EF310="","",EF310)&amp;CHAR(10)&amp;IF(EF311="","",EF311)&amp;CHAR(10)&amp;IF(EF312="","",EF312)&amp;CHAR(10)&amp;IF(EF313="","",EF313)&amp;CHAR(10)&amp;IF(EF314="","",EF314)&amp;CHAR(10)&amp;IF(EF315="","",EF315)&amp;CHAR(10)&amp;IF(EF316="","",EF316)&amp;CHAR(10)&amp;IF(EF317="","",EF317)&amp;CHAR(10)&amp;IF(EF318="","",EF318)&amp;CHAR(10)&amp;IF(EF319="","",EF319)&amp;CHAR(10)&amp;IF(EF320="","",EF320)&amp;CHAR(10)&amp;IF(EF321="","",EF321)&amp;CHAR(10)&amp;IF(EF322="","",EF322)&amp;CHAR(10)&amp;IF(EF323="","",EF323)&amp;CHAR(10)&amp;IF(EF324="","",EF324)&amp;CHAR(10)&amp;IF(EF325="","",EF325)&amp;CHAR(10)&amp;IF(EF326="","",EF326)&amp;CHAR(10)&amp;IF(EF327="","",EF327))</f>
        <v>
</v>
      </c>
      <c r="EG335" s="111"/>
      <c r="EH335" s="111" t="str">
        <f aca="false">(IF(EH303="","",EH303)&amp;CHAR(10)&amp;IF(EH304="","",EH304)&amp;CHAR(10)&amp;IF(EH305="","",EH305)&amp;CHAR(10)&amp;IF(EH306="","",EH306)&amp;CHAR(10)&amp;IF(EH307="","",EH307)&amp;CHAR(10)&amp;IF(EH308="","",EH308)&amp;CHAR(10)&amp;IF(EH309="","",EH309)&amp;CHAR(10)&amp;IF(EH310="","",EH310)&amp;CHAR(10)&amp;IF(EH311="","",EH311)&amp;CHAR(10)&amp;IF(EH312="","",EH312)&amp;CHAR(10)&amp;IF(EH313="","",EH313)&amp;CHAR(10)&amp;IF(EH314="","",EH314)&amp;CHAR(10)&amp;IF(EH315="","",EH315)&amp;CHAR(10)&amp;IF(EH316="","",EH316)&amp;CHAR(10)&amp;IF(EH317="","",EH317)&amp;CHAR(10)&amp;IF(EH318="","",EH318)&amp;CHAR(10)&amp;IF(EH319="","",EH319)&amp;CHAR(10)&amp;IF(EH320="","",EH320)&amp;CHAR(10)&amp;IF(EH321="","",EH321)&amp;CHAR(10)&amp;IF(EH322="","",EH322)&amp;CHAR(10)&amp;IF(EH323="","",EH323)&amp;CHAR(10)&amp;IF(EH324="","",EH324)&amp;CHAR(10)&amp;IF(EH325="","",EH325)&amp;CHAR(10)&amp;IF(EH326="","",EH326)&amp;CHAR(10)&amp;IF(EH327="","",EH327))</f>
        <v>
</v>
      </c>
      <c r="EI335" s="111"/>
      <c r="EJ335" s="111" t="str">
        <f aca="false">(IF(EJ303="","",EJ303)&amp;CHAR(10)&amp;IF(EJ304="","",EJ304)&amp;CHAR(10)&amp;IF(EJ305="","",EJ305)&amp;CHAR(10)&amp;IF(EJ306="","",EJ306)&amp;CHAR(10)&amp;IF(EJ307="","",EJ307)&amp;CHAR(10)&amp;IF(EJ308="","",EJ308)&amp;CHAR(10)&amp;IF(EJ309="","",EJ309)&amp;CHAR(10)&amp;IF(EJ310="","",EJ310)&amp;CHAR(10)&amp;IF(EJ311="","",EJ311)&amp;CHAR(10)&amp;IF(EJ312="","",EJ312)&amp;CHAR(10)&amp;IF(EJ313="","",EJ313)&amp;CHAR(10)&amp;IF(EJ314="","",EJ314)&amp;CHAR(10)&amp;IF(EJ315="","",EJ315)&amp;CHAR(10)&amp;IF(EJ316="","",EJ316)&amp;CHAR(10)&amp;IF(EJ317="","",EJ317)&amp;CHAR(10)&amp;IF(EJ318="","",EJ318)&amp;CHAR(10)&amp;IF(EJ319="","",EJ319)&amp;CHAR(10)&amp;IF(EJ320="","",EJ320)&amp;CHAR(10)&amp;IF(EJ321="","",EJ321)&amp;CHAR(10)&amp;IF(EJ322="","",EJ322)&amp;CHAR(10)&amp;IF(EJ323="","",EJ323)&amp;CHAR(10)&amp;IF(EJ324="","",EJ324)&amp;CHAR(10)&amp;IF(EJ325="","",EJ325)&amp;CHAR(10)&amp;IF(EJ326="","",EJ326)&amp;CHAR(10)&amp;IF(EJ327="","",EJ327))</f>
        <v>
</v>
      </c>
      <c r="EK335" s="111"/>
      <c r="EL335" s="111" t="str">
        <f aca="false">(IF(EL303="","",EL303)&amp;CHAR(10)&amp;IF(EL304="","",EL304)&amp;CHAR(10)&amp;IF(EL305="","",EL305)&amp;CHAR(10)&amp;IF(EL306="","",EL306)&amp;CHAR(10)&amp;IF(EL307="","",EL307)&amp;CHAR(10)&amp;IF(EL308="","",EL308)&amp;CHAR(10)&amp;IF(EL309="","",EL309)&amp;CHAR(10)&amp;IF(EL310="","",EL310)&amp;CHAR(10)&amp;IF(EL311="","",EL311)&amp;CHAR(10)&amp;IF(EL312="","",EL312)&amp;CHAR(10)&amp;IF(EL313="","",EL313)&amp;CHAR(10)&amp;IF(EL314="","",EL314)&amp;CHAR(10)&amp;IF(EL315="","",EL315)&amp;CHAR(10)&amp;IF(EL316="","",EL316)&amp;CHAR(10)&amp;IF(EL317="","",EL317)&amp;CHAR(10)&amp;IF(EL318="","",EL318)&amp;CHAR(10)&amp;IF(EL319="","",EL319)&amp;CHAR(10)&amp;IF(EL320="","",EL320)&amp;CHAR(10)&amp;IF(EL321="","",EL321)&amp;CHAR(10)&amp;IF(EL322="","",EL322)&amp;CHAR(10)&amp;IF(EL323="","",EL323)&amp;CHAR(10)&amp;IF(EL324="","",EL324)&amp;CHAR(10)&amp;IF(EL325="","",EL325)&amp;CHAR(10)&amp;IF(EL326="","",EL326)&amp;CHAR(10)&amp;IF(EL327="","",EL327))</f>
        <v>
</v>
      </c>
      <c r="EM335" s="111"/>
      <c r="EN335" s="111" t="str">
        <f aca="false">(IF(EN303="","",EN303)&amp;CHAR(10)&amp;IF(EN304="","",EN304)&amp;CHAR(10)&amp;IF(EN305="","",EN305)&amp;CHAR(10)&amp;IF(EN306="","",EN306)&amp;CHAR(10)&amp;IF(EN307="","",EN307)&amp;CHAR(10)&amp;IF(EN308="","",EN308)&amp;CHAR(10)&amp;IF(EN309="","",EN309)&amp;CHAR(10)&amp;IF(EN310="","",EN310)&amp;CHAR(10)&amp;IF(EN311="","",EN311)&amp;CHAR(10)&amp;IF(EN312="","",EN312)&amp;CHAR(10)&amp;IF(EN313="","",EN313)&amp;CHAR(10)&amp;IF(EN314="","",EN314)&amp;CHAR(10)&amp;IF(EN315="","",EN315)&amp;CHAR(10)&amp;IF(EN316="","",EN316)&amp;CHAR(10)&amp;IF(EN317="","",EN317)&amp;CHAR(10)&amp;IF(EN318="","",EN318)&amp;CHAR(10)&amp;IF(EN319="","",EN319)&amp;CHAR(10)&amp;IF(EN320="","",EN320)&amp;CHAR(10)&amp;IF(EN321="","",EN321)&amp;CHAR(10)&amp;IF(EN322="","",EN322)&amp;CHAR(10)&amp;IF(EN323="","",EN323)&amp;CHAR(10)&amp;IF(EN324="","",EN324)&amp;CHAR(10)&amp;IF(EN325="","",EN325)&amp;CHAR(10)&amp;IF(EN326="","",EN326)&amp;CHAR(10)&amp;IF(EN327="","",EN327))</f>
        <v>
</v>
      </c>
      <c r="EO335" s="111"/>
      <c r="EP335" s="111" t="str">
        <f aca="false">(IF(EP303="","",EP303)&amp;CHAR(10)&amp;IF(EP304="","",EP304)&amp;CHAR(10)&amp;IF(EP305="","",EP305)&amp;CHAR(10)&amp;IF(EP306="","",EP306)&amp;CHAR(10)&amp;IF(EP307="","",EP307)&amp;CHAR(10)&amp;IF(EP308="","",EP308)&amp;CHAR(10)&amp;IF(EP309="","",EP309)&amp;CHAR(10)&amp;IF(EP310="","",EP310)&amp;CHAR(10)&amp;IF(EP311="","",EP311)&amp;CHAR(10)&amp;IF(EP312="","",EP312)&amp;CHAR(10)&amp;IF(EP313="","",EP313)&amp;CHAR(10)&amp;IF(EP314="","",EP314)&amp;CHAR(10)&amp;IF(EP315="","",EP315)&amp;CHAR(10)&amp;IF(EP316="","",EP316)&amp;CHAR(10)&amp;IF(EP317="","",EP317)&amp;CHAR(10)&amp;IF(EP318="","",EP318)&amp;CHAR(10)&amp;IF(EP319="","",EP319)&amp;CHAR(10)&amp;IF(EP320="","",EP320)&amp;CHAR(10)&amp;IF(EP321="","",EP321)&amp;CHAR(10)&amp;IF(EP322="","",EP322)&amp;CHAR(10)&amp;IF(EP323="","",EP323)&amp;CHAR(10)&amp;IF(EP324="","",EP324)&amp;CHAR(10)&amp;IF(EP325="","",EP325)&amp;CHAR(10)&amp;IF(EP326="","",EP326)&amp;CHAR(10)&amp;IF(EP327="","",EP327))</f>
        <v>
</v>
      </c>
      <c r="EQ335" s="111"/>
      <c r="ER335" s="111" t="str">
        <f aca="false">(IF(ER303="","",ER303)&amp;CHAR(10)&amp;IF(ER304="","",ER304)&amp;CHAR(10)&amp;IF(ER305="","",ER305)&amp;CHAR(10)&amp;IF(ER306="","",ER306)&amp;CHAR(10)&amp;IF(ER307="","",ER307)&amp;CHAR(10)&amp;IF(ER308="","",ER308)&amp;CHAR(10)&amp;IF(ER309="","",ER309)&amp;CHAR(10)&amp;IF(ER310="","",ER310)&amp;CHAR(10)&amp;IF(ER311="","",ER311)&amp;CHAR(10)&amp;IF(ER312="","",ER312)&amp;CHAR(10)&amp;IF(ER313="","",ER313)&amp;CHAR(10)&amp;IF(ER314="","",ER314)&amp;CHAR(10)&amp;IF(ER315="","",ER315)&amp;CHAR(10)&amp;IF(ER316="","",ER316)&amp;CHAR(10)&amp;IF(ER317="","",ER317)&amp;CHAR(10)&amp;IF(ER318="","",ER318)&amp;CHAR(10)&amp;IF(ER319="","",ER319)&amp;CHAR(10)&amp;IF(ER320="","",ER320)&amp;CHAR(10)&amp;IF(ER321="","",ER321)&amp;CHAR(10)&amp;IF(ER322="","",ER322)&amp;CHAR(10)&amp;IF(ER323="","",ER323)&amp;CHAR(10)&amp;IF(ER324="","",ER324)&amp;CHAR(10)&amp;IF(ER325="","",ER325)&amp;CHAR(10)&amp;IF(ER326="","",ER326)&amp;CHAR(10)&amp;IF(ER327="","",ER327))</f>
        <v>
</v>
      </c>
      <c r="ES335" s="111"/>
      <c r="ET335" s="111" t="str">
        <f aca="false">(IF(ET303="","",ET303)&amp;CHAR(10)&amp;IF(ET304="","",ET304)&amp;CHAR(10)&amp;IF(ET305="","",ET305)&amp;CHAR(10)&amp;IF(ET306="","",ET306)&amp;CHAR(10)&amp;IF(ET307="","",ET307)&amp;CHAR(10)&amp;IF(ET308="","",ET308)&amp;CHAR(10)&amp;IF(ET309="","",ET309)&amp;CHAR(10)&amp;IF(ET310="","",ET310)&amp;CHAR(10)&amp;IF(ET311="","",ET311)&amp;CHAR(10)&amp;IF(ET312="","",ET312)&amp;CHAR(10)&amp;IF(ET313="","",ET313)&amp;CHAR(10)&amp;IF(ET314="","",ET314)&amp;CHAR(10)&amp;IF(ET315="","",ET315)&amp;CHAR(10)&amp;IF(ET316="","",ET316)&amp;CHAR(10)&amp;IF(ET317="","",ET317)&amp;CHAR(10)&amp;IF(ET318="","",ET318)&amp;CHAR(10)&amp;IF(ET319="","",ET319)&amp;CHAR(10)&amp;IF(ET320="","",ET320)&amp;CHAR(10)&amp;IF(ET321="","",ET321)&amp;CHAR(10)&amp;IF(ET322="","",ET322)&amp;CHAR(10)&amp;IF(ET323="","",ET323)&amp;CHAR(10)&amp;IF(ET324="","",ET324)&amp;CHAR(10)&amp;IF(ET325="","",ET325)&amp;CHAR(10)&amp;IF(ET326="","",ET326)&amp;CHAR(10)&amp;IF(ET327="","",ET327))</f>
        <v>
</v>
      </c>
      <c r="EU335" s="111"/>
      <c r="EV335" s="111" t="str">
        <f aca="false">(IF(EV303="","",EV303)&amp;CHAR(10)&amp;IF(EV304="","",EV304)&amp;CHAR(10)&amp;IF(EV305="","",EV305)&amp;CHAR(10)&amp;IF(EV306="","",EV306)&amp;CHAR(10)&amp;IF(EV307="","",EV307)&amp;CHAR(10)&amp;IF(EV308="","",EV308)&amp;CHAR(10)&amp;IF(EV309="","",EV309)&amp;CHAR(10)&amp;IF(EV310="","",EV310)&amp;CHAR(10)&amp;IF(EV311="","",EV311)&amp;CHAR(10)&amp;IF(EV312="","",EV312)&amp;CHAR(10)&amp;IF(EV313="","",EV313)&amp;CHAR(10)&amp;IF(EV314="","",EV314)&amp;CHAR(10)&amp;IF(EV315="","",EV315)&amp;CHAR(10)&amp;IF(EV316="","",EV316)&amp;CHAR(10)&amp;IF(EV317="","",EV317)&amp;CHAR(10)&amp;IF(EV318="","",EV318)&amp;CHAR(10)&amp;IF(EV319="","",EV319)&amp;CHAR(10)&amp;IF(EV320="","",EV320)&amp;CHAR(10)&amp;IF(EV321="","",EV321)&amp;CHAR(10)&amp;IF(EV322="","",EV322)&amp;CHAR(10)&amp;IF(EV323="","",EV323)&amp;CHAR(10)&amp;IF(EV324="","",EV324)&amp;CHAR(10)&amp;IF(EV325="","",EV325)&amp;CHAR(10)&amp;IF(EV326="","",EV326)&amp;CHAR(10)&amp;IF(EV327="","",EV327))</f>
        <v>
</v>
      </c>
      <c r="EW335" s="111"/>
      <c r="EX335" s="111" t="str">
        <f aca="false">(IF(EX303="","",EX303)&amp;CHAR(10)&amp;IF(EX304="","",EX304)&amp;CHAR(10)&amp;IF(EX305="","",EX305)&amp;CHAR(10)&amp;IF(EX306="","",EX306)&amp;CHAR(10)&amp;IF(EX307="","",EX307)&amp;CHAR(10)&amp;IF(EX308="","",EX308)&amp;CHAR(10)&amp;IF(EX309="","",EX309)&amp;CHAR(10)&amp;IF(EX310="","",EX310)&amp;CHAR(10)&amp;IF(EX311="","",EX311)&amp;CHAR(10)&amp;IF(EX312="","",EX312)&amp;CHAR(10)&amp;IF(EX313="","",EX313)&amp;CHAR(10)&amp;IF(EX314="","",EX314)&amp;CHAR(10)&amp;IF(EX315="","",EX315)&amp;CHAR(10)&amp;IF(EX316="","",EX316)&amp;CHAR(10)&amp;IF(EX317="","",EX317)&amp;CHAR(10)&amp;IF(EX318="","",EX318)&amp;CHAR(10)&amp;IF(EX319="","",EX319)&amp;CHAR(10)&amp;IF(EX320="","",EX320)&amp;CHAR(10)&amp;IF(EX321="","",EX321)&amp;CHAR(10)&amp;IF(EX322="","",EX322)&amp;CHAR(10)&amp;IF(EX323="","",EX323)&amp;CHAR(10)&amp;IF(EX324="","",EX324)&amp;CHAR(10)&amp;IF(EX325="","",EX325)&amp;CHAR(10)&amp;IF(EX326="","",EX326)&amp;CHAR(10)&amp;IF(EX327="","",EX327))</f>
        <v>
</v>
      </c>
      <c r="EY335" s="111"/>
      <c r="EZ335" s="111" t="str">
        <f aca="false">(IF(EZ303="","",EZ303)&amp;CHAR(10)&amp;IF(EZ304="","",EZ304)&amp;CHAR(10)&amp;IF(EZ305="","",EZ305)&amp;CHAR(10)&amp;IF(EZ306="","",EZ306)&amp;CHAR(10)&amp;IF(EZ307="","",EZ307)&amp;CHAR(10)&amp;IF(EZ308="","",EZ308)&amp;CHAR(10)&amp;IF(EZ309="","",EZ309)&amp;CHAR(10)&amp;IF(EZ310="","",EZ310)&amp;CHAR(10)&amp;IF(EZ311="","",EZ311)&amp;CHAR(10)&amp;IF(EZ312="","",EZ312)&amp;CHAR(10)&amp;IF(EZ313="","",EZ313)&amp;CHAR(10)&amp;IF(EZ314="","",EZ314)&amp;CHAR(10)&amp;IF(EZ315="","",EZ315)&amp;CHAR(10)&amp;IF(EZ316="","",EZ316)&amp;CHAR(10)&amp;IF(EZ317="","",EZ317)&amp;CHAR(10)&amp;IF(EZ318="","",EZ318)&amp;CHAR(10)&amp;IF(EZ319="","",EZ319)&amp;CHAR(10)&amp;IF(EZ320="","",EZ320)&amp;CHAR(10)&amp;IF(EZ321="","",EZ321)&amp;CHAR(10)&amp;IF(EZ322="","",EZ322)&amp;CHAR(10)&amp;IF(EZ323="","",EZ323)&amp;CHAR(10)&amp;IF(EZ324="","",EZ324)&amp;CHAR(10)&amp;IF(EZ325="","",EZ325)&amp;CHAR(10)&amp;IF(EZ326="","",EZ326)&amp;CHAR(10)&amp;IF(EZ327="","",EZ327))</f>
        <v>
</v>
      </c>
      <c r="FA335" s="111"/>
      <c r="FB335" s="111" t="str">
        <f aca="false">(IF(FB303="","",FB303)&amp;CHAR(10)&amp;IF(FB304="","",FB304)&amp;CHAR(10)&amp;IF(FB305="","",FB305)&amp;CHAR(10)&amp;IF(FB306="","",FB306)&amp;CHAR(10)&amp;IF(FB307="","",FB307)&amp;CHAR(10)&amp;IF(FB308="","",FB308)&amp;CHAR(10)&amp;IF(FB309="","",FB309)&amp;CHAR(10)&amp;IF(FB310="","",FB310)&amp;CHAR(10)&amp;IF(FB311="","",FB311)&amp;CHAR(10)&amp;IF(FB312="","",FB312)&amp;CHAR(10)&amp;IF(FB313="","",FB313)&amp;CHAR(10)&amp;IF(FB314="","",FB314)&amp;CHAR(10)&amp;IF(FB315="","",FB315)&amp;CHAR(10)&amp;IF(FB316="","",FB316)&amp;CHAR(10)&amp;IF(FB317="","",FB317)&amp;CHAR(10)&amp;IF(FB318="","",FB318)&amp;CHAR(10)&amp;IF(FB319="","",FB319)&amp;CHAR(10)&amp;IF(FB320="","",FB320)&amp;CHAR(10)&amp;IF(FB321="","",FB321)&amp;CHAR(10)&amp;IF(FB322="","",FB322)&amp;CHAR(10)&amp;IF(FB323="","",FB323)&amp;CHAR(10)&amp;IF(FB324="","",FB324)&amp;CHAR(10)&amp;IF(FB325="","",FB325)&amp;CHAR(10)&amp;IF(FB326="","",FB326)&amp;CHAR(10)&amp;IF(FB327="","",FB327))</f>
        <v>
</v>
      </c>
      <c r="FC335" s="111"/>
      <c r="FD335" s="111" t="str">
        <f aca="false">(IF(FD303="","",FD303)&amp;CHAR(10)&amp;IF(FD304="","",FD304)&amp;CHAR(10)&amp;IF(FD305="","",FD305)&amp;CHAR(10)&amp;IF(FD306="","",FD306)&amp;CHAR(10)&amp;IF(FD307="","",FD307)&amp;CHAR(10)&amp;IF(FD308="","",FD308)&amp;CHAR(10)&amp;IF(FD309="","",FD309)&amp;CHAR(10)&amp;IF(FD310="","",FD310)&amp;CHAR(10)&amp;IF(FD311="","",FD311)&amp;CHAR(10)&amp;IF(FD312="","",FD312)&amp;CHAR(10)&amp;IF(FD313="","",FD313)&amp;CHAR(10)&amp;IF(FD314="","",FD314)&amp;CHAR(10)&amp;IF(FD315="","",FD315)&amp;CHAR(10)&amp;IF(FD316="","",FD316)&amp;CHAR(10)&amp;IF(FD317="","",FD317)&amp;CHAR(10)&amp;IF(FD318="","",FD318)&amp;CHAR(10)&amp;IF(FD319="","",FD319)&amp;CHAR(10)&amp;IF(FD320="","",FD320)&amp;CHAR(10)&amp;IF(FD321="","",FD321)&amp;CHAR(10)&amp;IF(FD322="","",FD322)&amp;CHAR(10)&amp;IF(FD323="","",FD323)&amp;CHAR(10)&amp;IF(FD324="","",FD324)&amp;CHAR(10)&amp;IF(FD325="","",FD325)&amp;CHAR(10)&amp;IF(FD326="","",FD326)&amp;CHAR(10)&amp;IF(FD327="","",FD327))</f>
        <v>
</v>
      </c>
      <c r="FE335" s="111"/>
    </row>
    <row r="336" customFormat="false" ht="15" hidden="false" customHeight="false" outlineLevel="0" collapsed="false">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c r="AA336" s="111"/>
      <c r="AB336" s="111"/>
      <c r="AC336" s="111"/>
      <c r="AD336" s="111"/>
      <c r="AE336" s="111"/>
      <c r="AF336" s="111"/>
      <c r="AG336" s="111"/>
      <c r="AH336" s="111"/>
      <c r="AI336" s="111"/>
      <c r="AJ336" s="111"/>
      <c r="AK336" s="111"/>
      <c r="AL336" s="111"/>
      <c r="AM336" s="111"/>
      <c r="AN336" s="111"/>
      <c r="AO336" s="111"/>
      <c r="AP336" s="111"/>
      <c r="AQ336" s="111"/>
      <c r="AR336" s="111"/>
      <c r="AS336" s="111"/>
      <c r="AT336" s="111"/>
      <c r="AU336" s="111"/>
      <c r="AV336" s="111"/>
      <c r="AW336" s="111"/>
      <c r="AX336" s="111"/>
      <c r="AY336" s="111"/>
      <c r="AZ336" s="111"/>
      <c r="BA336" s="111"/>
      <c r="BB336" s="111"/>
      <c r="BC336" s="111"/>
      <c r="BD336" s="111"/>
      <c r="BE336" s="111"/>
      <c r="BF336" s="111"/>
      <c r="BG336" s="111"/>
      <c r="BH336" s="111"/>
      <c r="BI336" s="111"/>
      <c r="BJ336" s="111"/>
      <c r="BK336" s="111"/>
      <c r="BL336" s="111"/>
      <c r="BM336" s="111"/>
      <c r="BN336" s="111"/>
      <c r="BO336" s="111"/>
      <c r="BP336" s="111"/>
      <c r="BQ336" s="111"/>
      <c r="BR336" s="111"/>
      <c r="BS336" s="111"/>
      <c r="BT336" s="111"/>
      <c r="BU336" s="111"/>
      <c r="BV336" s="111"/>
      <c r="BW336" s="111"/>
      <c r="BX336" s="111"/>
      <c r="BY336" s="111"/>
      <c r="BZ336" s="111"/>
      <c r="CA336" s="111"/>
      <c r="CB336" s="111"/>
      <c r="CC336" s="111"/>
      <c r="CD336" s="111"/>
      <c r="CE336" s="111"/>
      <c r="CF336" s="111"/>
      <c r="CG336" s="111"/>
      <c r="CH336" s="111"/>
      <c r="CI336" s="111"/>
      <c r="CJ336" s="111"/>
      <c r="CK336" s="111"/>
      <c r="CL336" s="111"/>
      <c r="CM336" s="111"/>
      <c r="CN336" s="111"/>
      <c r="CO336" s="111"/>
      <c r="CP336" s="111"/>
      <c r="CQ336" s="111"/>
      <c r="CR336" s="111"/>
      <c r="CS336" s="111"/>
      <c r="CT336" s="111"/>
      <c r="CU336" s="111"/>
      <c r="CV336" s="111"/>
      <c r="CW336" s="111"/>
      <c r="CX336" s="111"/>
      <c r="CY336" s="111"/>
      <c r="CZ336" s="111"/>
      <c r="DA336" s="111"/>
      <c r="DB336" s="111"/>
      <c r="DC336" s="111"/>
      <c r="DD336" s="111"/>
      <c r="DE336" s="111"/>
      <c r="DF336" s="111"/>
      <c r="DG336" s="111"/>
      <c r="DH336" s="111"/>
      <c r="DI336" s="111"/>
      <c r="DJ336" s="111"/>
      <c r="DK336" s="111"/>
      <c r="DL336" s="111"/>
      <c r="DM336" s="111"/>
      <c r="DN336" s="111"/>
      <c r="DO336" s="111"/>
      <c r="DP336" s="111"/>
      <c r="DQ336" s="111"/>
      <c r="DR336" s="111"/>
      <c r="DS336" s="111"/>
      <c r="DT336" s="111"/>
      <c r="DU336" s="111"/>
      <c r="DV336" s="111"/>
      <c r="DW336" s="111"/>
      <c r="DX336" s="111"/>
      <c r="DY336" s="111"/>
      <c r="DZ336" s="111"/>
      <c r="EA336" s="111"/>
      <c r="EB336" s="111"/>
      <c r="EC336" s="111"/>
      <c r="ED336" s="111"/>
      <c r="EE336" s="111"/>
      <c r="EF336" s="111"/>
      <c r="EG336" s="111"/>
      <c r="EH336" s="111"/>
      <c r="EI336" s="111"/>
      <c r="EJ336" s="111"/>
      <c r="EK336" s="111"/>
      <c r="EL336" s="111"/>
      <c r="EM336" s="111"/>
      <c r="EN336" s="111"/>
      <c r="EO336" s="111"/>
      <c r="EP336" s="111"/>
      <c r="EQ336" s="111"/>
      <c r="ER336" s="111"/>
      <c r="ES336" s="111"/>
      <c r="ET336" s="111"/>
      <c r="EU336" s="111"/>
      <c r="EV336" s="111"/>
      <c r="EW336" s="111"/>
      <c r="EX336" s="111"/>
      <c r="EY336" s="111"/>
      <c r="EZ336" s="111"/>
      <c r="FA336" s="111"/>
      <c r="FB336" s="111"/>
      <c r="FC336" s="111"/>
      <c r="FD336" s="111"/>
      <c r="FE336" s="111"/>
    </row>
    <row r="337" customFormat="false" ht="15" hidden="false" customHeight="false" outlineLevel="0" collapsed="false">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c r="AA337" s="111"/>
      <c r="AB337" s="111"/>
      <c r="AC337" s="111"/>
      <c r="AD337" s="111"/>
      <c r="AE337" s="111"/>
      <c r="AF337" s="111"/>
      <c r="AG337" s="111"/>
      <c r="AH337" s="111"/>
      <c r="AI337" s="111"/>
      <c r="AJ337" s="111"/>
      <c r="AK337" s="111"/>
      <c r="AL337" s="111"/>
      <c r="AM337" s="111"/>
      <c r="AN337" s="111"/>
      <c r="AO337" s="111"/>
      <c r="AP337" s="111"/>
      <c r="AQ337" s="111"/>
      <c r="AR337" s="111"/>
      <c r="AS337" s="111"/>
      <c r="AT337" s="111"/>
      <c r="AU337" s="111"/>
      <c r="AV337" s="111"/>
      <c r="AW337" s="111"/>
      <c r="AX337" s="111"/>
      <c r="AY337" s="111"/>
      <c r="AZ337" s="111"/>
      <c r="BA337" s="111"/>
      <c r="BB337" s="111"/>
      <c r="BC337" s="111"/>
      <c r="BD337" s="111"/>
      <c r="BE337" s="111"/>
      <c r="BF337" s="111"/>
      <c r="BG337" s="111"/>
      <c r="BH337" s="111"/>
      <c r="BI337" s="111"/>
      <c r="BJ337" s="111"/>
      <c r="BK337" s="111"/>
      <c r="BL337" s="111"/>
      <c r="BM337" s="111"/>
      <c r="BN337" s="111"/>
      <c r="BO337" s="111"/>
      <c r="BP337" s="111"/>
      <c r="BQ337" s="111"/>
      <c r="BR337" s="111"/>
      <c r="BS337" s="111"/>
      <c r="BT337" s="111"/>
      <c r="BU337" s="111"/>
      <c r="BV337" s="111"/>
      <c r="BW337" s="111"/>
      <c r="BX337" s="111"/>
      <c r="BY337" s="111"/>
      <c r="BZ337" s="111"/>
      <c r="CA337" s="111"/>
      <c r="CB337" s="111"/>
      <c r="CC337" s="111"/>
      <c r="CD337" s="111"/>
      <c r="CE337" s="111"/>
      <c r="CF337" s="111"/>
      <c r="CG337" s="111"/>
      <c r="CH337" s="111"/>
      <c r="CI337" s="111"/>
      <c r="CJ337" s="111"/>
      <c r="CK337" s="111"/>
      <c r="CL337" s="111"/>
      <c r="CM337" s="111"/>
      <c r="CN337" s="111"/>
      <c r="CO337" s="111"/>
      <c r="CP337" s="111"/>
      <c r="CQ337" s="111"/>
      <c r="CR337" s="111"/>
      <c r="CS337" s="111"/>
      <c r="CT337" s="111"/>
      <c r="CU337" s="111"/>
      <c r="CV337" s="111"/>
      <c r="CW337" s="111"/>
      <c r="CX337" s="111"/>
      <c r="CY337" s="111"/>
      <c r="CZ337" s="111"/>
      <c r="DA337" s="111"/>
      <c r="DB337" s="111"/>
      <c r="DC337" s="111"/>
      <c r="DD337" s="111"/>
      <c r="DE337" s="111"/>
      <c r="DF337" s="111"/>
      <c r="DG337" s="111"/>
      <c r="DH337" s="111"/>
      <c r="DI337" s="111"/>
      <c r="DJ337" s="111"/>
      <c r="DK337" s="111"/>
      <c r="DL337" s="111"/>
      <c r="DM337" s="111"/>
      <c r="DN337" s="111"/>
      <c r="DO337" s="111"/>
      <c r="DP337" s="111"/>
      <c r="DQ337" s="111"/>
      <c r="DR337" s="111"/>
      <c r="DS337" s="111"/>
      <c r="DT337" s="111"/>
      <c r="DU337" s="111"/>
      <c r="DV337" s="111"/>
      <c r="DW337" s="111"/>
      <c r="DX337" s="111"/>
      <c r="DY337" s="111"/>
      <c r="DZ337" s="111"/>
      <c r="EA337" s="111"/>
      <c r="EB337" s="111"/>
      <c r="EC337" s="111"/>
      <c r="ED337" s="111"/>
      <c r="EE337" s="111"/>
      <c r="EF337" s="111"/>
      <c r="EG337" s="111"/>
      <c r="EH337" s="111"/>
      <c r="EI337" s="111"/>
      <c r="EJ337" s="111"/>
      <c r="EK337" s="111"/>
      <c r="EL337" s="111"/>
      <c r="EM337" s="111"/>
      <c r="EN337" s="111"/>
      <c r="EO337" s="111"/>
      <c r="EP337" s="111"/>
      <c r="EQ337" s="111"/>
      <c r="ER337" s="111"/>
      <c r="ES337" s="111"/>
      <c r="ET337" s="111"/>
      <c r="EU337" s="111"/>
      <c r="EV337" s="111"/>
      <c r="EW337" s="111"/>
      <c r="EX337" s="111"/>
      <c r="EY337" s="111"/>
      <c r="EZ337" s="111"/>
      <c r="FA337" s="111"/>
      <c r="FB337" s="111"/>
      <c r="FC337" s="111"/>
      <c r="FD337" s="111"/>
      <c r="FE337" s="111"/>
    </row>
    <row r="338" customFormat="false" ht="15" hidden="false" customHeight="false" outlineLevel="0" collapsed="false">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c r="AA338" s="111"/>
      <c r="AB338" s="111"/>
      <c r="AC338" s="111"/>
      <c r="AD338" s="111"/>
      <c r="AE338" s="111"/>
      <c r="AF338" s="111"/>
      <c r="AG338" s="111"/>
      <c r="AH338" s="111"/>
      <c r="AI338" s="111"/>
      <c r="AJ338" s="111"/>
      <c r="AK338" s="111"/>
      <c r="AL338" s="111"/>
      <c r="AM338" s="111"/>
      <c r="AN338" s="111"/>
      <c r="AO338" s="111"/>
      <c r="AP338" s="111"/>
      <c r="AQ338" s="111"/>
      <c r="AR338" s="111"/>
      <c r="AS338" s="111"/>
      <c r="AT338" s="111"/>
      <c r="AU338" s="111"/>
      <c r="AV338" s="111"/>
      <c r="AW338" s="111"/>
      <c r="AX338" s="111"/>
      <c r="AY338" s="111"/>
      <c r="AZ338" s="111"/>
      <c r="BA338" s="111"/>
      <c r="BB338" s="111"/>
      <c r="BC338" s="111"/>
      <c r="BD338" s="111"/>
      <c r="BE338" s="111"/>
      <c r="BF338" s="111"/>
      <c r="BG338" s="111"/>
      <c r="BH338" s="111"/>
      <c r="BI338" s="111"/>
      <c r="BJ338" s="111"/>
      <c r="BK338" s="111"/>
      <c r="BL338" s="111"/>
      <c r="BM338" s="111"/>
      <c r="BN338" s="111"/>
      <c r="BO338" s="111"/>
      <c r="BP338" s="111"/>
      <c r="BQ338" s="111"/>
      <c r="BR338" s="111"/>
      <c r="BS338" s="111"/>
      <c r="BT338" s="111"/>
      <c r="BU338" s="111"/>
      <c r="BV338" s="111"/>
      <c r="BW338" s="111"/>
      <c r="BX338" s="111"/>
      <c r="BY338" s="111"/>
      <c r="BZ338" s="111"/>
      <c r="CA338" s="111"/>
      <c r="CB338" s="111"/>
      <c r="CC338" s="111"/>
      <c r="CD338" s="111"/>
      <c r="CE338" s="111"/>
      <c r="CF338" s="111"/>
      <c r="CG338" s="111"/>
      <c r="CH338" s="111"/>
      <c r="CI338" s="111"/>
      <c r="CJ338" s="111"/>
      <c r="CK338" s="111"/>
      <c r="CL338" s="111"/>
      <c r="CM338" s="111"/>
      <c r="CN338" s="111"/>
      <c r="CO338" s="111"/>
      <c r="CP338" s="111"/>
      <c r="CQ338" s="111"/>
      <c r="CR338" s="111"/>
      <c r="CS338" s="111"/>
      <c r="CT338" s="111"/>
      <c r="CU338" s="111"/>
      <c r="CV338" s="111"/>
      <c r="CW338" s="111"/>
      <c r="CX338" s="111"/>
      <c r="CY338" s="111"/>
      <c r="CZ338" s="111"/>
      <c r="DA338" s="111"/>
      <c r="DB338" s="111"/>
      <c r="DC338" s="111"/>
      <c r="DD338" s="111"/>
      <c r="DE338" s="111"/>
      <c r="DF338" s="111"/>
      <c r="DG338" s="111"/>
      <c r="DH338" s="111"/>
      <c r="DI338" s="111"/>
      <c r="DJ338" s="111"/>
      <c r="DK338" s="111"/>
      <c r="DL338" s="111"/>
      <c r="DM338" s="111"/>
      <c r="DN338" s="111"/>
      <c r="DO338" s="111"/>
      <c r="DP338" s="111"/>
      <c r="DQ338" s="111"/>
      <c r="DR338" s="111"/>
      <c r="DS338" s="111"/>
      <c r="DT338" s="111"/>
      <c r="DU338" s="111"/>
      <c r="DV338" s="111"/>
      <c r="DW338" s="111"/>
      <c r="DX338" s="111"/>
      <c r="DY338" s="111"/>
      <c r="DZ338" s="111"/>
      <c r="EA338" s="111"/>
      <c r="EB338" s="111"/>
      <c r="EC338" s="111"/>
      <c r="ED338" s="111"/>
      <c r="EE338" s="111"/>
      <c r="EF338" s="111"/>
      <c r="EG338" s="111"/>
      <c r="EH338" s="111"/>
      <c r="EI338" s="111"/>
      <c r="EJ338" s="111"/>
      <c r="EK338" s="111"/>
      <c r="EL338" s="111"/>
      <c r="EM338" s="111"/>
      <c r="EN338" s="111"/>
      <c r="EO338" s="111"/>
      <c r="EP338" s="111"/>
      <c r="EQ338" s="111"/>
      <c r="ER338" s="111"/>
      <c r="ES338" s="111"/>
      <c r="ET338" s="111"/>
      <c r="EU338" s="111"/>
      <c r="EV338" s="111"/>
      <c r="EW338" s="111"/>
      <c r="EX338" s="111"/>
      <c r="EY338" s="111"/>
      <c r="EZ338" s="111"/>
      <c r="FA338" s="111"/>
      <c r="FB338" s="111"/>
      <c r="FC338" s="111"/>
      <c r="FD338" s="111"/>
      <c r="FE338" s="111"/>
    </row>
    <row r="339" customFormat="false" ht="15" hidden="false" customHeight="false" outlineLevel="0" collapsed="false">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c r="AA339" s="111"/>
      <c r="AB339" s="111"/>
      <c r="AC339" s="111"/>
      <c r="AD339" s="111"/>
      <c r="AE339" s="111"/>
      <c r="AF339" s="111"/>
      <c r="AG339" s="111"/>
      <c r="AH339" s="111"/>
      <c r="AI339" s="111"/>
      <c r="AJ339" s="111"/>
      <c r="AK339" s="111"/>
      <c r="AL339" s="111"/>
      <c r="AM339" s="111"/>
      <c r="AN339" s="111"/>
      <c r="AO339" s="111"/>
      <c r="AP339" s="111"/>
      <c r="AQ339" s="111"/>
      <c r="AR339" s="111"/>
      <c r="AS339" s="111"/>
      <c r="AT339" s="111"/>
      <c r="AU339" s="111"/>
      <c r="AV339" s="111"/>
      <c r="AW339" s="111"/>
      <c r="AX339" s="111"/>
      <c r="AY339" s="111"/>
      <c r="AZ339" s="111"/>
      <c r="BA339" s="111"/>
      <c r="BB339" s="111"/>
      <c r="BC339" s="111"/>
      <c r="BD339" s="111"/>
      <c r="BE339" s="111"/>
      <c r="BF339" s="111"/>
      <c r="BG339" s="111"/>
      <c r="BH339" s="111"/>
      <c r="BI339" s="111"/>
      <c r="BJ339" s="111"/>
      <c r="BK339" s="111"/>
      <c r="BL339" s="111"/>
      <c r="BM339" s="111"/>
      <c r="BN339" s="111"/>
      <c r="BO339" s="111"/>
      <c r="BP339" s="111"/>
      <c r="BQ339" s="111"/>
      <c r="BR339" s="111"/>
      <c r="BS339" s="111"/>
      <c r="BT339" s="111"/>
      <c r="BU339" s="111"/>
      <c r="BV339" s="111"/>
      <c r="BW339" s="111"/>
      <c r="BX339" s="111"/>
      <c r="BY339" s="111"/>
      <c r="BZ339" s="111"/>
      <c r="CA339" s="111"/>
      <c r="CB339" s="111"/>
      <c r="CC339" s="111"/>
      <c r="CD339" s="111"/>
      <c r="CE339" s="111"/>
      <c r="CF339" s="111"/>
      <c r="CG339" s="111"/>
      <c r="CH339" s="111"/>
      <c r="CI339" s="111"/>
      <c r="CJ339" s="111"/>
      <c r="CK339" s="111"/>
      <c r="CL339" s="111"/>
      <c r="CM339" s="111"/>
      <c r="CN339" s="111"/>
      <c r="CO339" s="111"/>
      <c r="CP339" s="111"/>
      <c r="CQ339" s="111"/>
      <c r="CR339" s="111"/>
      <c r="CS339" s="111"/>
      <c r="CT339" s="111"/>
      <c r="CU339" s="111"/>
      <c r="CV339" s="111"/>
      <c r="CW339" s="111"/>
      <c r="CX339" s="111"/>
      <c r="CY339" s="111"/>
      <c r="CZ339" s="111"/>
      <c r="DA339" s="111"/>
      <c r="DB339" s="111"/>
      <c r="DC339" s="111"/>
      <c r="DD339" s="111"/>
      <c r="DE339" s="111"/>
      <c r="DF339" s="111"/>
      <c r="DG339" s="111"/>
      <c r="DH339" s="111"/>
      <c r="DI339" s="111"/>
      <c r="DJ339" s="111"/>
      <c r="DK339" s="111"/>
      <c r="DL339" s="111"/>
      <c r="DM339" s="111"/>
      <c r="DN339" s="111"/>
      <c r="DO339" s="111"/>
      <c r="DP339" s="111"/>
      <c r="DQ339" s="111"/>
      <c r="DR339" s="111"/>
      <c r="DS339" s="111"/>
      <c r="DT339" s="111"/>
      <c r="DU339" s="111"/>
      <c r="DV339" s="111"/>
      <c r="DW339" s="111"/>
      <c r="DX339" s="111"/>
      <c r="DY339" s="111"/>
      <c r="DZ339" s="111"/>
      <c r="EA339" s="111"/>
      <c r="EB339" s="111"/>
      <c r="EC339" s="111"/>
      <c r="ED339" s="111"/>
      <c r="EE339" s="111"/>
      <c r="EF339" s="111"/>
      <c r="EG339" s="111"/>
      <c r="EH339" s="111"/>
      <c r="EI339" s="111"/>
      <c r="EJ339" s="111"/>
      <c r="EK339" s="111"/>
      <c r="EL339" s="111"/>
      <c r="EM339" s="111"/>
      <c r="EN339" s="111"/>
      <c r="EO339" s="111"/>
      <c r="EP339" s="111"/>
      <c r="EQ339" s="111"/>
      <c r="ER339" s="111"/>
      <c r="ES339" s="111"/>
      <c r="ET339" s="111"/>
      <c r="EU339" s="111"/>
      <c r="EV339" s="111"/>
      <c r="EW339" s="111"/>
      <c r="EX339" s="111"/>
      <c r="EY339" s="111"/>
      <c r="EZ339" s="111"/>
      <c r="FA339" s="111"/>
      <c r="FB339" s="111"/>
      <c r="FC339" s="111"/>
      <c r="FD339" s="111"/>
      <c r="FE339" s="111"/>
    </row>
    <row r="340" customFormat="false" ht="15" hidden="false" customHeight="false" outlineLevel="0" collapsed="false">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1"/>
      <c r="AD340" s="111"/>
      <c r="AE340" s="111"/>
      <c r="AF340" s="111"/>
      <c r="AG340" s="111"/>
      <c r="AH340" s="111"/>
      <c r="AI340" s="111"/>
      <c r="AJ340" s="111"/>
      <c r="AK340" s="111"/>
      <c r="AL340" s="111"/>
      <c r="AM340" s="111"/>
      <c r="AN340" s="111"/>
      <c r="AO340" s="111"/>
      <c r="AP340" s="111"/>
      <c r="AQ340" s="111"/>
      <c r="AR340" s="111"/>
      <c r="AS340" s="111"/>
      <c r="AT340" s="111"/>
      <c r="AU340" s="111"/>
      <c r="AV340" s="111"/>
      <c r="AW340" s="111"/>
      <c r="AX340" s="111"/>
      <c r="AY340" s="111"/>
      <c r="AZ340" s="111"/>
      <c r="BA340" s="111"/>
      <c r="BB340" s="111"/>
      <c r="BC340" s="111"/>
      <c r="BD340" s="111"/>
      <c r="BE340" s="111"/>
      <c r="BF340" s="111"/>
      <c r="BG340" s="111"/>
      <c r="BH340" s="111"/>
      <c r="BI340" s="111"/>
      <c r="BJ340" s="111"/>
      <c r="BK340" s="111"/>
      <c r="BL340" s="111"/>
      <c r="BM340" s="111"/>
      <c r="BN340" s="111"/>
      <c r="BO340" s="111"/>
      <c r="BP340" s="111"/>
      <c r="BQ340" s="111"/>
      <c r="BR340" s="111"/>
      <c r="BS340" s="111"/>
      <c r="BT340" s="111"/>
      <c r="BU340" s="111"/>
      <c r="BV340" s="111"/>
      <c r="BW340" s="111"/>
      <c r="BX340" s="111"/>
      <c r="BY340" s="111"/>
      <c r="BZ340" s="111"/>
      <c r="CA340" s="111"/>
      <c r="CB340" s="111"/>
      <c r="CC340" s="111"/>
      <c r="CD340" s="111"/>
      <c r="CE340" s="111"/>
      <c r="CF340" s="111"/>
      <c r="CG340" s="111"/>
      <c r="CH340" s="111"/>
      <c r="CI340" s="111"/>
      <c r="CJ340" s="111"/>
      <c r="CK340" s="111"/>
      <c r="CL340" s="111"/>
      <c r="CM340" s="111"/>
      <c r="CN340" s="111"/>
      <c r="CO340" s="111"/>
      <c r="CP340" s="111"/>
      <c r="CQ340" s="111"/>
      <c r="CR340" s="111"/>
      <c r="CS340" s="111"/>
      <c r="CT340" s="111"/>
      <c r="CU340" s="111"/>
      <c r="CV340" s="111"/>
      <c r="CW340" s="111"/>
      <c r="CX340" s="111"/>
      <c r="CY340" s="111"/>
      <c r="CZ340" s="111"/>
      <c r="DA340" s="111"/>
      <c r="DB340" s="111"/>
      <c r="DC340" s="111"/>
      <c r="DD340" s="111"/>
      <c r="DE340" s="111"/>
      <c r="DF340" s="111"/>
      <c r="DG340" s="111"/>
      <c r="DH340" s="111"/>
      <c r="DI340" s="111"/>
      <c r="DJ340" s="111"/>
      <c r="DK340" s="111"/>
      <c r="DL340" s="111"/>
      <c r="DM340" s="111"/>
      <c r="DN340" s="111"/>
      <c r="DO340" s="111"/>
      <c r="DP340" s="111"/>
      <c r="DQ340" s="111"/>
      <c r="DR340" s="111"/>
      <c r="DS340" s="111"/>
      <c r="DT340" s="111"/>
      <c r="DU340" s="111"/>
      <c r="DV340" s="111"/>
      <c r="DW340" s="111"/>
      <c r="DX340" s="111"/>
      <c r="DY340" s="111"/>
      <c r="DZ340" s="111"/>
      <c r="EA340" s="111"/>
      <c r="EB340" s="111"/>
      <c r="EC340" s="111"/>
      <c r="ED340" s="111"/>
      <c r="EE340" s="111"/>
      <c r="EF340" s="111"/>
      <c r="EG340" s="111"/>
      <c r="EH340" s="111"/>
      <c r="EI340" s="111"/>
      <c r="EJ340" s="111"/>
      <c r="EK340" s="111"/>
      <c r="EL340" s="111"/>
      <c r="EM340" s="111"/>
      <c r="EN340" s="111"/>
      <c r="EO340" s="111"/>
      <c r="EP340" s="111"/>
      <c r="EQ340" s="111"/>
      <c r="ER340" s="111"/>
      <c r="ES340" s="111"/>
      <c r="ET340" s="111"/>
      <c r="EU340" s="111"/>
      <c r="EV340" s="111"/>
      <c r="EW340" s="111"/>
      <c r="EX340" s="111"/>
      <c r="EY340" s="111"/>
      <c r="EZ340" s="111"/>
      <c r="FA340" s="111"/>
      <c r="FB340" s="111"/>
      <c r="FC340" s="111"/>
      <c r="FD340" s="111"/>
      <c r="FE340" s="111"/>
    </row>
    <row r="341" customFormat="false" ht="15" hidden="false" customHeight="false" outlineLevel="0" collapsed="false">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1"/>
      <c r="AD341" s="111"/>
      <c r="AE341" s="111"/>
      <c r="AF341" s="111"/>
      <c r="AG341" s="111"/>
      <c r="AH341" s="111"/>
      <c r="AI341" s="111"/>
      <c r="AJ341" s="111"/>
      <c r="AK341" s="111"/>
      <c r="AL341" s="111"/>
      <c r="AM341" s="111"/>
      <c r="AN341" s="111"/>
      <c r="AO341" s="111"/>
      <c r="AP341" s="111"/>
      <c r="AQ341" s="111"/>
      <c r="AR341" s="111"/>
      <c r="AS341" s="111"/>
      <c r="AT341" s="111"/>
      <c r="AU341" s="111"/>
      <c r="AV341" s="111"/>
      <c r="AW341" s="111"/>
      <c r="AX341" s="111"/>
      <c r="AY341" s="111"/>
      <c r="AZ341" s="111"/>
      <c r="BA341" s="111"/>
      <c r="BB341" s="111"/>
      <c r="BC341" s="111"/>
      <c r="BD341" s="111"/>
      <c r="BE341" s="111"/>
      <c r="BF341" s="111"/>
      <c r="BG341" s="111"/>
      <c r="BH341" s="111"/>
      <c r="BI341" s="111"/>
      <c r="BJ341" s="111"/>
      <c r="BK341" s="111"/>
      <c r="BL341" s="111"/>
      <c r="BM341" s="111"/>
      <c r="BN341" s="111"/>
      <c r="BO341" s="111"/>
      <c r="BP341" s="111"/>
      <c r="BQ341" s="111"/>
      <c r="BR341" s="111"/>
      <c r="BS341" s="111"/>
      <c r="BT341" s="111"/>
      <c r="BU341" s="111"/>
      <c r="BV341" s="111"/>
      <c r="BW341" s="111"/>
      <c r="BX341" s="111"/>
      <c r="BY341" s="111"/>
      <c r="BZ341" s="111"/>
      <c r="CA341" s="111"/>
      <c r="CB341" s="111"/>
      <c r="CC341" s="111"/>
      <c r="CD341" s="111"/>
      <c r="CE341" s="111"/>
      <c r="CF341" s="111"/>
      <c r="CG341" s="111"/>
      <c r="CH341" s="111"/>
      <c r="CI341" s="111"/>
      <c r="CJ341" s="111"/>
      <c r="CK341" s="111"/>
      <c r="CL341" s="111"/>
      <c r="CM341" s="111"/>
      <c r="CN341" s="111"/>
      <c r="CO341" s="111"/>
      <c r="CP341" s="111"/>
      <c r="CQ341" s="111"/>
      <c r="CR341" s="111"/>
      <c r="CS341" s="111"/>
      <c r="CT341" s="111"/>
      <c r="CU341" s="111"/>
      <c r="CV341" s="111"/>
      <c r="CW341" s="111"/>
      <c r="CX341" s="111"/>
      <c r="CY341" s="111"/>
      <c r="CZ341" s="111"/>
      <c r="DA341" s="111"/>
      <c r="DB341" s="111"/>
      <c r="DC341" s="111"/>
      <c r="DD341" s="111"/>
      <c r="DE341" s="111"/>
      <c r="DF341" s="111"/>
      <c r="DG341" s="111"/>
      <c r="DH341" s="111"/>
      <c r="DI341" s="111"/>
      <c r="DJ341" s="111"/>
      <c r="DK341" s="111"/>
      <c r="DL341" s="111"/>
      <c r="DM341" s="111"/>
      <c r="DN341" s="111"/>
      <c r="DO341" s="111"/>
      <c r="DP341" s="111"/>
      <c r="DQ341" s="111"/>
      <c r="DR341" s="111"/>
      <c r="DS341" s="111"/>
      <c r="DT341" s="111"/>
      <c r="DU341" s="111"/>
      <c r="DV341" s="111"/>
      <c r="DW341" s="111"/>
      <c r="DX341" s="111"/>
      <c r="DY341" s="111"/>
      <c r="DZ341" s="111"/>
      <c r="EA341" s="111"/>
      <c r="EB341" s="111"/>
      <c r="EC341" s="111"/>
      <c r="ED341" s="111"/>
      <c r="EE341" s="111"/>
      <c r="EF341" s="111"/>
      <c r="EG341" s="111"/>
      <c r="EH341" s="111"/>
      <c r="EI341" s="111"/>
      <c r="EJ341" s="111"/>
      <c r="EK341" s="111"/>
      <c r="EL341" s="111"/>
      <c r="EM341" s="111"/>
      <c r="EN341" s="111"/>
      <c r="EO341" s="111"/>
      <c r="EP341" s="111"/>
      <c r="EQ341" s="111"/>
      <c r="ER341" s="111"/>
      <c r="ES341" s="111"/>
      <c r="ET341" s="111"/>
      <c r="EU341" s="111"/>
      <c r="EV341" s="111"/>
      <c r="EW341" s="111"/>
      <c r="EX341" s="111"/>
      <c r="EY341" s="111"/>
      <c r="EZ341" s="111"/>
      <c r="FA341" s="111"/>
      <c r="FB341" s="111"/>
      <c r="FC341" s="111"/>
      <c r="FD341" s="111"/>
      <c r="FE341" s="111"/>
    </row>
    <row r="342" customFormat="false" ht="15" hidden="false" customHeight="false" outlineLevel="0" collapsed="false">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1"/>
      <c r="AD342" s="111"/>
      <c r="AE342" s="111"/>
      <c r="AF342" s="111"/>
      <c r="AG342" s="111"/>
      <c r="AH342" s="111"/>
      <c r="AI342" s="111"/>
      <c r="AJ342" s="111"/>
      <c r="AK342" s="111"/>
      <c r="AL342" s="111"/>
      <c r="AM342" s="111"/>
      <c r="AN342" s="111"/>
      <c r="AO342" s="111"/>
      <c r="AP342" s="111"/>
      <c r="AQ342" s="111"/>
      <c r="AR342" s="111"/>
      <c r="AS342" s="111"/>
      <c r="AT342" s="111"/>
      <c r="AU342" s="111"/>
      <c r="AV342" s="111"/>
      <c r="AW342" s="111"/>
      <c r="AX342" s="111"/>
      <c r="AY342" s="111"/>
      <c r="AZ342" s="111"/>
      <c r="BA342" s="111"/>
      <c r="BB342" s="111"/>
      <c r="BC342" s="111"/>
      <c r="BD342" s="111"/>
      <c r="BE342" s="111"/>
      <c r="BF342" s="111"/>
      <c r="BG342" s="111"/>
      <c r="BH342" s="111"/>
      <c r="BI342" s="111"/>
      <c r="BJ342" s="111"/>
      <c r="BK342" s="111"/>
      <c r="BL342" s="111"/>
      <c r="BM342" s="111"/>
      <c r="BN342" s="111"/>
      <c r="BO342" s="111"/>
      <c r="BP342" s="111"/>
      <c r="BQ342" s="111"/>
      <c r="BR342" s="111"/>
      <c r="BS342" s="111"/>
      <c r="BT342" s="111"/>
      <c r="BU342" s="111"/>
      <c r="BV342" s="111"/>
      <c r="BW342" s="111"/>
      <c r="BX342" s="111"/>
      <c r="BY342" s="111"/>
      <c r="BZ342" s="111"/>
      <c r="CA342" s="111"/>
      <c r="CB342" s="111"/>
      <c r="CC342" s="111"/>
      <c r="CD342" s="111"/>
      <c r="CE342" s="111"/>
      <c r="CF342" s="111"/>
      <c r="CG342" s="111"/>
      <c r="CH342" s="111"/>
      <c r="CI342" s="111"/>
      <c r="CJ342" s="111"/>
      <c r="CK342" s="111"/>
      <c r="CL342" s="111"/>
      <c r="CM342" s="111"/>
      <c r="CN342" s="111"/>
      <c r="CO342" s="111"/>
      <c r="CP342" s="111"/>
      <c r="CQ342" s="111"/>
      <c r="CR342" s="111"/>
      <c r="CS342" s="111"/>
      <c r="CT342" s="111"/>
      <c r="CU342" s="111"/>
      <c r="CV342" s="111"/>
      <c r="CW342" s="111"/>
      <c r="CX342" s="111"/>
      <c r="CY342" s="111"/>
      <c r="CZ342" s="111"/>
      <c r="DA342" s="111"/>
      <c r="DB342" s="111"/>
      <c r="DC342" s="111"/>
      <c r="DD342" s="111"/>
      <c r="DE342" s="111"/>
      <c r="DF342" s="111"/>
      <c r="DG342" s="111"/>
      <c r="DH342" s="111"/>
      <c r="DI342" s="111"/>
      <c r="DJ342" s="111"/>
      <c r="DK342" s="111"/>
      <c r="DL342" s="111"/>
      <c r="DM342" s="111"/>
      <c r="DN342" s="111"/>
      <c r="DO342" s="111"/>
      <c r="DP342" s="111"/>
      <c r="DQ342" s="111"/>
      <c r="DR342" s="111"/>
      <c r="DS342" s="111"/>
      <c r="DT342" s="111"/>
      <c r="DU342" s="111"/>
      <c r="DV342" s="111"/>
      <c r="DW342" s="111"/>
      <c r="DX342" s="111"/>
      <c r="DY342" s="111"/>
      <c r="DZ342" s="111"/>
      <c r="EA342" s="111"/>
      <c r="EB342" s="111"/>
      <c r="EC342" s="111"/>
      <c r="ED342" s="111"/>
      <c r="EE342" s="111"/>
      <c r="EF342" s="111"/>
      <c r="EG342" s="111"/>
      <c r="EH342" s="111"/>
      <c r="EI342" s="111"/>
      <c r="EJ342" s="111"/>
      <c r="EK342" s="111"/>
      <c r="EL342" s="111"/>
      <c r="EM342" s="111"/>
      <c r="EN342" s="111"/>
      <c r="EO342" s="111"/>
      <c r="EP342" s="111"/>
      <c r="EQ342" s="111"/>
      <c r="ER342" s="111"/>
      <c r="ES342" s="111"/>
      <c r="ET342" s="111"/>
      <c r="EU342" s="111"/>
      <c r="EV342" s="111"/>
      <c r="EW342" s="111"/>
      <c r="EX342" s="111"/>
      <c r="EY342" s="111"/>
      <c r="EZ342" s="111"/>
      <c r="FA342" s="111"/>
      <c r="FB342" s="111"/>
      <c r="FC342" s="111"/>
      <c r="FD342" s="111"/>
      <c r="FE342" s="111"/>
    </row>
    <row r="343" customFormat="false" ht="15" hidden="false" customHeight="false" outlineLevel="0" collapsed="false">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1"/>
      <c r="AD343" s="111"/>
      <c r="AE343" s="111"/>
      <c r="AF343" s="111"/>
      <c r="AG343" s="111"/>
      <c r="AH343" s="111"/>
      <c r="AI343" s="111"/>
      <c r="AJ343" s="111"/>
      <c r="AK343" s="111"/>
      <c r="AL343" s="111"/>
      <c r="AM343" s="111"/>
      <c r="AN343" s="111"/>
      <c r="AO343" s="111"/>
      <c r="AP343" s="111"/>
      <c r="AQ343" s="111"/>
      <c r="AR343" s="111"/>
      <c r="AS343" s="111"/>
      <c r="AT343" s="111"/>
      <c r="AU343" s="111"/>
      <c r="AV343" s="111"/>
      <c r="AW343" s="111"/>
      <c r="AX343" s="111"/>
      <c r="AY343" s="111"/>
      <c r="AZ343" s="111"/>
      <c r="BA343" s="111"/>
      <c r="BB343" s="111"/>
      <c r="BC343" s="111"/>
      <c r="BD343" s="111"/>
      <c r="BE343" s="111"/>
      <c r="BF343" s="111"/>
      <c r="BG343" s="111"/>
      <c r="BH343" s="111"/>
      <c r="BI343" s="111"/>
      <c r="BJ343" s="111"/>
      <c r="BK343" s="111"/>
      <c r="BL343" s="111"/>
      <c r="BM343" s="111"/>
      <c r="BN343" s="111"/>
      <c r="BO343" s="111"/>
      <c r="BP343" s="111"/>
      <c r="BQ343" s="111"/>
      <c r="BR343" s="111"/>
      <c r="BS343" s="111"/>
      <c r="BT343" s="111"/>
      <c r="BU343" s="111"/>
      <c r="BV343" s="111"/>
      <c r="BW343" s="111"/>
      <c r="BX343" s="111"/>
      <c r="BY343" s="111"/>
      <c r="BZ343" s="111"/>
      <c r="CA343" s="111"/>
      <c r="CB343" s="111"/>
      <c r="CC343" s="111"/>
      <c r="CD343" s="111"/>
      <c r="CE343" s="111"/>
      <c r="CF343" s="111"/>
      <c r="CG343" s="111"/>
      <c r="CH343" s="111"/>
      <c r="CI343" s="111"/>
      <c r="CJ343" s="111"/>
      <c r="CK343" s="111"/>
      <c r="CL343" s="111"/>
      <c r="CM343" s="111"/>
      <c r="CN343" s="111"/>
      <c r="CO343" s="111"/>
      <c r="CP343" s="111"/>
      <c r="CQ343" s="111"/>
      <c r="CR343" s="111"/>
      <c r="CS343" s="111"/>
      <c r="CT343" s="111"/>
      <c r="CU343" s="111"/>
      <c r="CV343" s="111"/>
      <c r="CW343" s="111"/>
      <c r="CX343" s="111"/>
      <c r="CY343" s="111"/>
      <c r="CZ343" s="111"/>
      <c r="DA343" s="111"/>
      <c r="DB343" s="111"/>
      <c r="DC343" s="111"/>
      <c r="DD343" s="111"/>
      <c r="DE343" s="111"/>
      <c r="DF343" s="111"/>
      <c r="DG343" s="111"/>
      <c r="DH343" s="111"/>
      <c r="DI343" s="111"/>
      <c r="DJ343" s="111"/>
      <c r="DK343" s="111"/>
      <c r="DL343" s="111"/>
      <c r="DM343" s="111"/>
      <c r="DN343" s="111"/>
      <c r="DO343" s="111"/>
      <c r="DP343" s="111"/>
      <c r="DQ343" s="111"/>
      <c r="DR343" s="111"/>
      <c r="DS343" s="111"/>
      <c r="DT343" s="111"/>
      <c r="DU343" s="111"/>
      <c r="DV343" s="111"/>
      <c r="DW343" s="111"/>
      <c r="DX343" s="111"/>
      <c r="DY343" s="111"/>
      <c r="DZ343" s="111"/>
      <c r="EA343" s="111"/>
      <c r="EB343" s="111"/>
      <c r="EC343" s="111"/>
      <c r="ED343" s="111"/>
      <c r="EE343" s="111"/>
      <c r="EF343" s="111"/>
      <c r="EG343" s="111"/>
      <c r="EH343" s="111"/>
      <c r="EI343" s="111"/>
      <c r="EJ343" s="111"/>
      <c r="EK343" s="111"/>
      <c r="EL343" s="111"/>
      <c r="EM343" s="111"/>
      <c r="EN343" s="111"/>
      <c r="EO343" s="111"/>
      <c r="EP343" s="111"/>
      <c r="EQ343" s="111"/>
      <c r="ER343" s="111"/>
      <c r="ES343" s="111"/>
      <c r="ET343" s="111"/>
      <c r="EU343" s="111"/>
      <c r="EV343" s="111"/>
      <c r="EW343" s="111"/>
      <c r="EX343" s="111"/>
      <c r="EY343" s="111"/>
      <c r="EZ343" s="111"/>
      <c r="FA343" s="111"/>
      <c r="FB343" s="111"/>
      <c r="FC343" s="111"/>
      <c r="FD343" s="111"/>
      <c r="FE343" s="111"/>
    </row>
    <row r="344" customFormat="false" ht="15" hidden="false" customHeight="false" outlineLevel="0" collapsed="false">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1"/>
      <c r="AD344" s="111"/>
      <c r="AE344" s="111"/>
      <c r="AF344" s="111"/>
      <c r="AG344" s="111"/>
      <c r="AH344" s="111"/>
      <c r="AI344" s="111"/>
      <c r="AJ344" s="111"/>
      <c r="AK344" s="111"/>
      <c r="AL344" s="111"/>
      <c r="AM344" s="111"/>
      <c r="AN344" s="111"/>
      <c r="AO344" s="111"/>
      <c r="AP344" s="111"/>
      <c r="AQ344" s="111"/>
      <c r="AR344" s="111"/>
      <c r="AS344" s="111"/>
      <c r="AT344" s="111"/>
      <c r="AU344" s="111"/>
      <c r="AV344" s="111"/>
      <c r="AW344" s="111"/>
      <c r="AX344" s="111"/>
      <c r="AY344" s="111"/>
      <c r="AZ344" s="111"/>
      <c r="BA344" s="111"/>
      <c r="BB344" s="111"/>
      <c r="BC344" s="111"/>
      <c r="BD344" s="111"/>
      <c r="BE344" s="111"/>
      <c r="BF344" s="111"/>
      <c r="BG344" s="111"/>
      <c r="BH344" s="111"/>
      <c r="BI344" s="111"/>
      <c r="BJ344" s="111"/>
      <c r="BK344" s="111"/>
      <c r="BL344" s="111"/>
      <c r="BM344" s="111"/>
      <c r="BN344" s="111"/>
      <c r="BO344" s="111"/>
      <c r="BP344" s="111"/>
      <c r="BQ344" s="111"/>
      <c r="BR344" s="111"/>
      <c r="BS344" s="111"/>
      <c r="BT344" s="111"/>
      <c r="BU344" s="111"/>
      <c r="BV344" s="111"/>
      <c r="BW344" s="111"/>
      <c r="BX344" s="111"/>
      <c r="BY344" s="111"/>
      <c r="BZ344" s="111"/>
      <c r="CA344" s="111"/>
      <c r="CB344" s="111"/>
      <c r="CC344" s="111"/>
      <c r="CD344" s="111"/>
      <c r="CE344" s="111"/>
      <c r="CF344" s="111"/>
      <c r="CG344" s="111"/>
      <c r="CH344" s="111"/>
      <c r="CI344" s="111"/>
      <c r="CJ344" s="111"/>
      <c r="CK344" s="111"/>
      <c r="CL344" s="111"/>
      <c r="CM344" s="111"/>
      <c r="CN344" s="111"/>
      <c r="CO344" s="111"/>
      <c r="CP344" s="111"/>
      <c r="CQ344" s="111"/>
      <c r="CR344" s="111"/>
      <c r="CS344" s="111"/>
      <c r="CT344" s="111"/>
      <c r="CU344" s="111"/>
      <c r="CV344" s="111"/>
      <c r="CW344" s="111"/>
      <c r="CX344" s="111"/>
      <c r="CY344" s="111"/>
      <c r="CZ344" s="111"/>
      <c r="DA344" s="111"/>
      <c r="DB344" s="111"/>
      <c r="DC344" s="111"/>
      <c r="DD344" s="111"/>
      <c r="DE344" s="111"/>
      <c r="DF344" s="111"/>
      <c r="DG344" s="111"/>
      <c r="DH344" s="111"/>
      <c r="DI344" s="111"/>
      <c r="DJ344" s="111"/>
      <c r="DK344" s="111"/>
      <c r="DL344" s="111"/>
      <c r="DM344" s="111"/>
      <c r="DN344" s="111"/>
      <c r="DO344" s="111"/>
      <c r="DP344" s="111"/>
      <c r="DQ344" s="111"/>
      <c r="DR344" s="111"/>
      <c r="DS344" s="111"/>
      <c r="DT344" s="111"/>
      <c r="DU344" s="111"/>
      <c r="DV344" s="111"/>
      <c r="DW344" s="111"/>
      <c r="DX344" s="111"/>
      <c r="DY344" s="111"/>
      <c r="DZ344" s="111"/>
      <c r="EA344" s="111"/>
      <c r="EB344" s="111"/>
      <c r="EC344" s="111"/>
      <c r="ED344" s="111"/>
      <c r="EE344" s="111"/>
      <c r="EF344" s="111"/>
      <c r="EG344" s="111"/>
      <c r="EH344" s="111"/>
      <c r="EI344" s="111"/>
      <c r="EJ344" s="111"/>
      <c r="EK344" s="111"/>
      <c r="EL344" s="111"/>
      <c r="EM344" s="111"/>
      <c r="EN344" s="111"/>
      <c r="EO344" s="111"/>
      <c r="EP344" s="111"/>
      <c r="EQ344" s="111"/>
      <c r="ER344" s="111"/>
      <c r="ES344" s="111"/>
      <c r="ET344" s="111"/>
      <c r="EU344" s="111"/>
      <c r="EV344" s="111"/>
      <c r="EW344" s="111"/>
      <c r="EX344" s="111"/>
      <c r="EY344" s="111"/>
      <c r="EZ344" s="111"/>
      <c r="FA344" s="111"/>
      <c r="FB344" s="111"/>
      <c r="FC344" s="111"/>
      <c r="FD344" s="111"/>
      <c r="FE344" s="111"/>
    </row>
    <row r="345" customFormat="false" ht="15" hidden="false" customHeight="false" outlineLevel="0" collapsed="false">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c r="AA345" s="111"/>
      <c r="AB345" s="111"/>
      <c r="AC345" s="111"/>
      <c r="AD345" s="111"/>
      <c r="AE345" s="111"/>
      <c r="AF345" s="111"/>
      <c r="AG345" s="111"/>
      <c r="AH345" s="111"/>
      <c r="AI345" s="111"/>
      <c r="AJ345" s="111"/>
      <c r="AK345" s="111"/>
      <c r="AL345" s="111"/>
      <c r="AM345" s="111"/>
      <c r="AN345" s="111"/>
      <c r="AO345" s="111"/>
      <c r="AP345" s="111"/>
      <c r="AQ345" s="111"/>
      <c r="AR345" s="111"/>
      <c r="AS345" s="111"/>
      <c r="AT345" s="111"/>
      <c r="AU345" s="111"/>
      <c r="AV345" s="111"/>
      <c r="AW345" s="111"/>
      <c r="AX345" s="111"/>
      <c r="AY345" s="111"/>
      <c r="AZ345" s="111"/>
      <c r="BA345" s="111"/>
      <c r="BB345" s="111"/>
      <c r="BC345" s="111"/>
      <c r="BD345" s="111"/>
      <c r="BE345" s="111"/>
      <c r="BF345" s="111"/>
      <c r="BG345" s="111"/>
      <c r="BH345" s="111"/>
      <c r="BI345" s="111"/>
      <c r="BJ345" s="111"/>
      <c r="BK345" s="111"/>
      <c r="BL345" s="111"/>
      <c r="BM345" s="111"/>
      <c r="BN345" s="111"/>
      <c r="BO345" s="111"/>
      <c r="BP345" s="111"/>
      <c r="BQ345" s="111"/>
      <c r="BR345" s="111"/>
      <c r="BS345" s="111"/>
      <c r="BT345" s="111"/>
      <c r="BU345" s="111"/>
      <c r="BV345" s="111"/>
      <c r="BW345" s="111"/>
      <c r="BX345" s="111"/>
      <c r="BY345" s="111"/>
      <c r="BZ345" s="111"/>
      <c r="CA345" s="111"/>
      <c r="CB345" s="111"/>
      <c r="CC345" s="111"/>
      <c r="CD345" s="111"/>
      <c r="CE345" s="111"/>
      <c r="CF345" s="111"/>
      <c r="CG345" s="111"/>
      <c r="CH345" s="111"/>
      <c r="CI345" s="111"/>
      <c r="CJ345" s="111"/>
      <c r="CK345" s="111"/>
      <c r="CL345" s="111"/>
      <c r="CM345" s="111"/>
      <c r="CN345" s="111"/>
      <c r="CO345" s="111"/>
      <c r="CP345" s="111"/>
      <c r="CQ345" s="111"/>
      <c r="CR345" s="111"/>
      <c r="CS345" s="111"/>
      <c r="CT345" s="111"/>
      <c r="CU345" s="111"/>
      <c r="CV345" s="111"/>
      <c r="CW345" s="111"/>
      <c r="CX345" s="111"/>
      <c r="CY345" s="111"/>
      <c r="CZ345" s="111"/>
      <c r="DA345" s="111"/>
      <c r="DB345" s="111"/>
      <c r="DC345" s="111"/>
      <c r="DD345" s="111"/>
      <c r="DE345" s="111"/>
      <c r="DF345" s="111"/>
      <c r="DG345" s="111"/>
      <c r="DH345" s="111"/>
      <c r="DI345" s="111"/>
      <c r="DJ345" s="111"/>
      <c r="DK345" s="111"/>
      <c r="DL345" s="111"/>
      <c r="DM345" s="111"/>
      <c r="DN345" s="111"/>
      <c r="DO345" s="111"/>
      <c r="DP345" s="111"/>
      <c r="DQ345" s="111"/>
      <c r="DR345" s="111"/>
      <c r="DS345" s="111"/>
      <c r="DT345" s="111"/>
      <c r="DU345" s="111"/>
      <c r="DV345" s="111"/>
      <c r="DW345" s="111"/>
      <c r="DX345" s="111"/>
      <c r="DY345" s="111"/>
      <c r="DZ345" s="111"/>
      <c r="EA345" s="111"/>
      <c r="EB345" s="111"/>
      <c r="EC345" s="111"/>
      <c r="ED345" s="111"/>
      <c r="EE345" s="111"/>
      <c r="EF345" s="111"/>
      <c r="EG345" s="111"/>
      <c r="EH345" s="111"/>
      <c r="EI345" s="111"/>
      <c r="EJ345" s="111"/>
      <c r="EK345" s="111"/>
      <c r="EL345" s="111"/>
      <c r="EM345" s="111"/>
      <c r="EN345" s="111"/>
      <c r="EO345" s="111"/>
      <c r="EP345" s="111"/>
      <c r="EQ345" s="111"/>
      <c r="ER345" s="111"/>
      <c r="ES345" s="111"/>
      <c r="ET345" s="111"/>
      <c r="EU345" s="111"/>
      <c r="EV345" s="111"/>
      <c r="EW345" s="111"/>
      <c r="EX345" s="111"/>
      <c r="EY345" s="111"/>
      <c r="EZ345" s="111"/>
      <c r="FA345" s="111"/>
      <c r="FB345" s="111"/>
      <c r="FC345" s="111"/>
      <c r="FD345" s="111"/>
      <c r="FE345" s="111"/>
    </row>
    <row r="346" customFormat="false" ht="15" hidden="false" customHeight="false" outlineLevel="0" collapsed="false">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c r="AA346" s="111"/>
      <c r="AB346" s="111"/>
      <c r="AC346" s="111"/>
      <c r="AD346" s="111"/>
      <c r="AE346" s="111"/>
      <c r="AF346" s="111"/>
      <c r="AG346" s="111"/>
      <c r="AH346" s="111"/>
      <c r="AI346" s="111"/>
      <c r="AJ346" s="111"/>
      <c r="AK346" s="111"/>
      <c r="AL346" s="111"/>
      <c r="AM346" s="111"/>
      <c r="AN346" s="111"/>
      <c r="AO346" s="111"/>
      <c r="AP346" s="111"/>
      <c r="AQ346" s="111"/>
      <c r="AR346" s="111"/>
      <c r="AS346" s="111"/>
      <c r="AT346" s="111"/>
      <c r="AU346" s="111"/>
      <c r="AV346" s="111"/>
      <c r="AW346" s="111"/>
      <c r="AX346" s="111"/>
      <c r="AY346" s="111"/>
      <c r="AZ346" s="111"/>
      <c r="BA346" s="111"/>
      <c r="BB346" s="111"/>
      <c r="BC346" s="111"/>
      <c r="BD346" s="111"/>
      <c r="BE346" s="111"/>
      <c r="BF346" s="111"/>
      <c r="BG346" s="111"/>
      <c r="BH346" s="111"/>
      <c r="BI346" s="111"/>
      <c r="BJ346" s="111"/>
      <c r="BK346" s="111"/>
      <c r="BL346" s="111"/>
      <c r="BM346" s="111"/>
      <c r="BN346" s="111"/>
      <c r="BO346" s="111"/>
      <c r="BP346" s="111"/>
      <c r="BQ346" s="111"/>
      <c r="BR346" s="111"/>
      <c r="BS346" s="111"/>
      <c r="BT346" s="111"/>
      <c r="BU346" s="111"/>
      <c r="BV346" s="111"/>
      <c r="BW346" s="111"/>
      <c r="BX346" s="111"/>
      <c r="BY346" s="111"/>
      <c r="BZ346" s="111"/>
      <c r="CA346" s="111"/>
      <c r="CB346" s="111"/>
      <c r="CC346" s="111"/>
      <c r="CD346" s="111"/>
      <c r="CE346" s="111"/>
      <c r="CF346" s="111"/>
      <c r="CG346" s="111"/>
      <c r="CH346" s="111"/>
      <c r="CI346" s="111"/>
      <c r="CJ346" s="111"/>
      <c r="CK346" s="111"/>
      <c r="CL346" s="111"/>
      <c r="CM346" s="111"/>
      <c r="CN346" s="111"/>
      <c r="CO346" s="111"/>
      <c r="CP346" s="111"/>
      <c r="CQ346" s="111"/>
      <c r="CR346" s="111"/>
      <c r="CS346" s="111"/>
      <c r="CT346" s="111"/>
      <c r="CU346" s="111"/>
      <c r="CV346" s="111"/>
      <c r="CW346" s="111"/>
      <c r="CX346" s="111"/>
      <c r="CY346" s="111"/>
      <c r="CZ346" s="111"/>
      <c r="DA346" s="111"/>
      <c r="DB346" s="111"/>
      <c r="DC346" s="111"/>
      <c r="DD346" s="111"/>
      <c r="DE346" s="111"/>
      <c r="DF346" s="111"/>
      <c r="DG346" s="111"/>
      <c r="DH346" s="111"/>
      <c r="DI346" s="111"/>
      <c r="DJ346" s="111"/>
      <c r="DK346" s="111"/>
      <c r="DL346" s="111"/>
      <c r="DM346" s="111"/>
      <c r="DN346" s="111"/>
      <c r="DO346" s="111"/>
      <c r="DP346" s="111"/>
      <c r="DQ346" s="111"/>
      <c r="DR346" s="111"/>
      <c r="DS346" s="111"/>
      <c r="DT346" s="111"/>
      <c r="DU346" s="111"/>
      <c r="DV346" s="111"/>
      <c r="DW346" s="111"/>
      <c r="DX346" s="111"/>
      <c r="DY346" s="111"/>
      <c r="DZ346" s="111"/>
      <c r="EA346" s="111"/>
      <c r="EB346" s="111"/>
      <c r="EC346" s="111"/>
      <c r="ED346" s="111"/>
      <c r="EE346" s="111"/>
      <c r="EF346" s="111"/>
      <c r="EG346" s="111"/>
      <c r="EH346" s="111"/>
      <c r="EI346" s="111"/>
      <c r="EJ346" s="111"/>
      <c r="EK346" s="111"/>
      <c r="EL346" s="111"/>
      <c r="EM346" s="111"/>
      <c r="EN346" s="111"/>
      <c r="EO346" s="111"/>
      <c r="EP346" s="111"/>
      <c r="EQ346" s="111"/>
      <c r="ER346" s="111"/>
      <c r="ES346" s="111"/>
      <c r="ET346" s="111"/>
      <c r="EU346" s="111"/>
      <c r="EV346" s="111"/>
      <c r="EW346" s="111"/>
      <c r="EX346" s="111"/>
      <c r="EY346" s="111"/>
      <c r="EZ346" s="111"/>
      <c r="FA346" s="111"/>
      <c r="FB346" s="111"/>
      <c r="FC346" s="111"/>
      <c r="FD346" s="111"/>
      <c r="FE346" s="111"/>
    </row>
    <row r="347" customFormat="false" ht="15" hidden="false" customHeight="false" outlineLevel="0" collapsed="false">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c r="AA347" s="111"/>
      <c r="AB347" s="111"/>
      <c r="AC347" s="111"/>
      <c r="AD347" s="111"/>
      <c r="AE347" s="111"/>
      <c r="AF347" s="111"/>
      <c r="AG347" s="111"/>
      <c r="AH347" s="111"/>
      <c r="AI347" s="111"/>
      <c r="AJ347" s="111"/>
      <c r="AK347" s="111"/>
      <c r="AL347" s="111"/>
      <c r="AM347" s="111"/>
      <c r="AN347" s="111"/>
      <c r="AO347" s="111"/>
      <c r="AP347" s="111"/>
      <c r="AQ347" s="111"/>
      <c r="AR347" s="111"/>
      <c r="AS347" s="111"/>
      <c r="AT347" s="111"/>
      <c r="AU347" s="111"/>
      <c r="AV347" s="111"/>
      <c r="AW347" s="111"/>
      <c r="AX347" s="111"/>
      <c r="AY347" s="111"/>
      <c r="AZ347" s="111"/>
      <c r="BA347" s="111"/>
      <c r="BB347" s="111"/>
      <c r="BC347" s="111"/>
      <c r="BD347" s="111"/>
      <c r="BE347" s="111"/>
      <c r="BF347" s="111"/>
      <c r="BG347" s="111"/>
      <c r="BH347" s="111"/>
      <c r="BI347" s="111"/>
      <c r="BJ347" s="111"/>
      <c r="BK347" s="111"/>
      <c r="BL347" s="111"/>
      <c r="BM347" s="111"/>
      <c r="BN347" s="111"/>
      <c r="BO347" s="111"/>
      <c r="BP347" s="111"/>
      <c r="BQ347" s="111"/>
      <c r="BR347" s="111"/>
      <c r="BS347" s="111"/>
      <c r="BT347" s="111"/>
      <c r="BU347" s="111"/>
      <c r="BV347" s="111"/>
      <c r="BW347" s="111"/>
      <c r="BX347" s="111"/>
      <c r="BY347" s="111"/>
      <c r="BZ347" s="111"/>
      <c r="CA347" s="111"/>
      <c r="CB347" s="111"/>
      <c r="CC347" s="111"/>
      <c r="CD347" s="111"/>
      <c r="CE347" s="111"/>
      <c r="CF347" s="111"/>
      <c r="CG347" s="111"/>
      <c r="CH347" s="111"/>
      <c r="CI347" s="111"/>
      <c r="CJ347" s="111"/>
      <c r="CK347" s="111"/>
      <c r="CL347" s="111"/>
      <c r="CM347" s="111"/>
      <c r="CN347" s="111"/>
      <c r="CO347" s="111"/>
      <c r="CP347" s="111"/>
      <c r="CQ347" s="111"/>
      <c r="CR347" s="111"/>
      <c r="CS347" s="111"/>
      <c r="CT347" s="111"/>
      <c r="CU347" s="111"/>
      <c r="CV347" s="111"/>
      <c r="CW347" s="111"/>
      <c r="CX347" s="111"/>
      <c r="CY347" s="111"/>
      <c r="CZ347" s="111"/>
      <c r="DA347" s="111"/>
      <c r="DB347" s="111"/>
      <c r="DC347" s="111"/>
      <c r="DD347" s="111"/>
      <c r="DE347" s="111"/>
      <c r="DF347" s="111"/>
      <c r="DG347" s="111"/>
      <c r="DH347" s="111"/>
      <c r="DI347" s="111"/>
      <c r="DJ347" s="111"/>
      <c r="DK347" s="111"/>
      <c r="DL347" s="111"/>
      <c r="DM347" s="111"/>
      <c r="DN347" s="111"/>
      <c r="DO347" s="111"/>
      <c r="DP347" s="111"/>
      <c r="DQ347" s="111"/>
      <c r="DR347" s="111"/>
      <c r="DS347" s="111"/>
      <c r="DT347" s="111"/>
      <c r="DU347" s="111"/>
      <c r="DV347" s="111"/>
      <c r="DW347" s="111"/>
      <c r="DX347" s="111"/>
      <c r="DY347" s="111"/>
      <c r="DZ347" s="111"/>
      <c r="EA347" s="111"/>
      <c r="EB347" s="111"/>
      <c r="EC347" s="111"/>
      <c r="ED347" s="111"/>
      <c r="EE347" s="111"/>
      <c r="EF347" s="111"/>
      <c r="EG347" s="111"/>
      <c r="EH347" s="111"/>
      <c r="EI347" s="111"/>
      <c r="EJ347" s="111"/>
      <c r="EK347" s="111"/>
      <c r="EL347" s="111"/>
      <c r="EM347" s="111"/>
      <c r="EN347" s="111"/>
      <c r="EO347" s="111"/>
      <c r="EP347" s="111"/>
      <c r="EQ347" s="111"/>
      <c r="ER347" s="111"/>
      <c r="ES347" s="111"/>
      <c r="ET347" s="111"/>
      <c r="EU347" s="111"/>
      <c r="EV347" s="111"/>
      <c r="EW347" s="111"/>
      <c r="EX347" s="111"/>
      <c r="EY347" s="111"/>
      <c r="EZ347" s="111"/>
      <c r="FA347" s="111"/>
      <c r="FB347" s="111"/>
      <c r="FC347" s="111"/>
      <c r="FD347" s="111"/>
      <c r="FE347" s="111"/>
    </row>
    <row r="348" customFormat="false" ht="15" hidden="false" customHeight="false" outlineLevel="0" collapsed="false">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c r="AA348" s="111"/>
      <c r="AB348" s="111"/>
      <c r="AC348" s="111"/>
      <c r="AD348" s="111"/>
      <c r="AE348" s="111"/>
      <c r="AF348" s="111"/>
      <c r="AG348" s="111"/>
      <c r="AH348" s="111"/>
      <c r="AI348" s="111"/>
      <c r="AJ348" s="111"/>
      <c r="AK348" s="111"/>
      <c r="AL348" s="111"/>
      <c r="AM348" s="111"/>
      <c r="AN348" s="111"/>
      <c r="AO348" s="111"/>
      <c r="AP348" s="111"/>
      <c r="AQ348" s="111"/>
      <c r="AR348" s="111"/>
      <c r="AS348" s="111"/>
      <c r="AT348" s="111"/>
      <c r="AU348" s="111"/>
      <c r="AV348" s="111"/>
      <c r="AW348" s="111"/>
      <c r="AX348" s="111"/>
      <c r="AY348" s="111"/>
      <c r="AZ348" s="111"/>
      <c r="BA348" s="111"/>
      <c r="BB348" s="111"/>
      <c r="BC348" s="111"/>
      <c r="BD348" s="111"/>
      <c r="BE348" s="111"/>
      <c r="BF348" s="111"/>
      <c r="BG348" s="111"/>
      <c r="BH348" s="111"/>
      <c r="BI348" s="111"/>
      <c r="BJ348" s="111"/>
      <c r="BK348" s="111"/>
      <c r="BL348" s="111"/>
      <c r="BM348" s="111"/>
      <c r="BN348" s="111"/>
      <c r="BO348" s="111"/>
      <c r="BP348" s="111"/>
      <c r="BQ348" s="111"/>
      <c r="BR348" s="111"/>
      <c r="BS348" s="111"/>
      <c r="BT348" s="111"/>
      <c r="BU348" s="111"/>
      <c r="BV348" s="111"/>
      <c r="BW348" s="111"/>
      <c r="BX348" s="111"/>
      <c r="BY348" s="111"/>
      <c r="BZ348" s="111"/>
      <c r="CA348" s="111"/>
      <c r="CB348" s="111"/>
      <c r="CC348" s="111"/>
      <c r="CD348" s="111"/>
      <c r="CE348" s="111"/>
      <c r="CF348" s="111"/>
      <c r="CG348" s="111"/>
      <c r="CH348" s="111"/>
      <c r="CI348" s="111"/>
      <c r="CJ348" s="111"/>
      <c r="CK348" s="111"/>
      <c r="CL348" s="111"/>
      <c r="CM348" s="111"/>
      <c r="CN348" s="111"/>
      <c r="CO348" s="111"/>
      <c r="CP348" s="111"/>
      <c r="CQ348" s="111"/>
      <c r="CR348" s="111"/>
      <c r="CS348" s="111"/>
      <c r="CT348" s="111"/>
      <c r="CU348" s="111"/>
      <c r="CV348" s="111"/>
      <c r="CW348" s="111"/>
      <c r="CX348" s="111"/>
      <c r="CY348" s="111"/>
      <c r="CZ348" s="111"/>
      <c r="DA348" s="111"/>
      <c r="DB348" s="111"/>
      <c r="DC348" s="111"/>
      <c r="DD348" s="111"/>
      <c r="DE348" s="111"/>
      <c r="DF348" s="111"/>
      <c r="DG348" s="111"/>
      <c r="DH348" s="111"/>
      <c r="DI348" s="111"/>
      <c r="DJ348" s="111"/>
      <c r="DK348" s="111"/>
      <c r="DL348" s="111"/>
      <c r="DM348" s="111"/>
      <c r="DN348" s="111"/>
      <c r="DO348" s="111"/>
      <c r="DP348" s="111"/>
      <c r="DQ348" s="111"/>
      <c r="DR348" s="111"/>
      <c r="DS348" s="111"/>
      <c r="DT348" s="111"/>
      <c r="DU348" s="111"/>
      <c r="DV348" s="111"/>
      <c r="DW348" s="111"/>
      <c r="DX348" s="111"/>
      <c r="DY348" s="111"/>
      <c r="DZ348" s="111"/>
      <c r="EA348" s="111"/>
      <c r="EB348" s="111"/>
      <c r="EC348" s="111"/>
      <c r="ED348" s="111"/>
      <c r="EE348" s="111"/>
      <c r="EF348" s="111"/>
      <c r="EG348" s="111"/>
      <c r="EH348" s="111"/>
      <c r="EI348" s="111"/>
      <c r="EJ348" s="111"/>
      <c r="EK348" s="111"/>
      <c r="EL348" s="111"/>
      <c r="EM348" s="111"/>
      <c r="EN348" s="111"/>
      <c r="EO348" s="111"/>
      <c r="EP348" s="111"/>
      <c r="EQ348" s="111"/>
      <c r="ER348" s="111"/>
      <c r="ES348" s="111"/>
      <c r="ET348" s="111"/>
      <c r="EU348" s="111"/>
      <c r="EV348" s="111"/>
      <c r="EW348" s="111"/>
      <c r="EX348" s="111"/>
      <c r="EY348" s="111"/>
      <c r="EZ348" s="111"/>
      <c r="FA348" s="111"/>
      <c r="FB348" s="111"/>
      <c r="FC348" s="111"/>
      <c r="FD348" s="111"/>
      <c r="FE348" s="111"/>
    </row>
    <row r="349" customFormat="false" ht="15" hidden="false" customHeight="false" outlineLevel="0" collapsed="false">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c r="AA349" s="111"/>
      <c r="AB349" s="111"/>
      <c r="AC349" s="111"/>
      <c r="AD349" s="111"/>
      <c r="AE349" s="111"/>
      <c r="AF349" s="111"/>
      <c r="AG349" s="111"/>
      <c r="AH349" s="111"/>
      <c r="AI349" s="111"/>
      <c r="AJ349" s="111"/>
      <c r="AK349" s="111"/>
      <c r="AL349" s="111"/>
      <c r="AM349" s="111"/>
      <c r="AN349" s="111"/>
      <c r="AO349" s="111"/>
      <c r="AP349" s="111"/>
      <c r="AQ349" s="111"/>
      <c r="AR349" s="111"/>
      <c r="AS349" s="111"/>
      <c r="AT349" s="111"/>
      <c r="AU349" s="111"/>
      <c r="AV349" s="111"/>
      <c r="AW349" s="111"/>
      <c r="AX349" s="111"/>
      <c r="AY349" s="111"/>
      <c r="AZ349" s="111"/>
      <c r="BA349" s="111"/>
      <c r="BB349" s="111"/>
      <c r="BC349" s="111"/>
      <c r="BD349" s="111"/>
      <c r="BE349" s="111"/>
      <c r="BF349" s="111"/>
      <c r="BG349" s="111"/>
      <c r="BH349" s="111"/>
      <c r="BI349" s="111"/>
      <c r="BJ349" s="111"/>
      <c r="BK349" s="111"/>
      <c r="BL349" s="111"/>
      <c r="BM349" s="111"/>
      <c r="BN349" s="111"/>
      <c r="BO349" s="111"/>
      <c r="BP349" s="111"/>
      <c r="BQ349" s="111"/>
      <c r="BR349" s="111"/>
      <c r="BS349" s="111"/>
      <c r="BT349" s="111"/>
      <c r="BU349" s="111"/>
      <c r="BV349" s="111"/>
      <c r="BW349" s="111"/>
      <c r="BX349" s="111"/>
      <c r="BY349" s="111"/>
      <c r="BZ349" s="111"/>
      <c r="CA349" s="111"/>
      <c r="CB349" s="111"/>
      <c r="CC349" s="111"/>
      <c r="CD349" s="111"/>
      <c r="CE349" s="111"/>
      <c r="CF349" s="111"/>
      <c r="CG349" s="111"/>
      <c r="CH349" s="111"/>
      <c r="CI349" s="111"/>
      <c r="CJ349" s="111"/>
      <c r="CK349" s="111"/>
      <c r="CL349" s="111"/>
      <c r="CM349" s="111"/>
      <c r="CN349" s="111"/>
      <c r="CO349" s="111"/>
      <c r="CP349" s="111"/>
      <c r="CQ349" s="111"/>
      <c r="CR349" s="111"/>
      <c r="CS349" s="111"/>
      <c r="CT349" s="111"/>
      <c r="CU349" s="111"/>
      <c r="CV349" s="111"/>
      <c r="CW349" s="111"/>
      <c r="CX349" s="111"/>
      <c r="CY349" s="111"/>
      <c r="CZ349" s="111"/>
      <c r="DA349" s="111"/>
      <c r="DB349" s="111"/>
      <c r="DC349" s="111"/>
      <c r="DD349" s="111"/>
      <c r="DE349" s="111"/>
      <c r="DF349" s="111"/>
      <c r="DG349" s="111"/>
      <c r="DH349" s="111"/>
      <c r="DI349" s="111"/>
      <c r="DJ349" s="111"/>
      <c r="DK349" s="111"/>
      <c r="DL349" s="111"/>
      <c r="DM349" s="111"/>
      <c r="DN349" s="111"/>
      <c r="DO349" s="111"/>
      <c r="DP349" s="111"/>
      <c r="DQ349" s="111"/>
      <c r="DR349" s="111"/>
      <c r="DS349" s="111"/>
      <c r="DT349" s="111"/>
      <c r="DU349" s="111"/>
      <c r="DV349" s="111"/>
      <c r="DW349" s="111"/>
      <c r="DX349" s="111"/>
      <c r="DY349" s="111"/>
      <c r="DZ349" s="111"/>
      <c r="EA349" s="111"/>
      <c r="EB349" s="111"/>
      <c r="EC349" s="111"/>
      <c r="ED349" s="111"/>
      <c r="EE349" s="111"/>
      <c r="EF349" s="111"/>
      <c r="EG349" s="111"/>
      <c r="EH349" s="111"/>
      <c r="EI349" s="111"/>
      <c r="EJ349" s="111"/>
      <c r="EK349" s="111"/>
      <c r="EL349" s="111"/>
      <c r="EM349" s="111"/>
      <c r="EN349" s="111"/>
      <c r="EO349" s="111"/>
      <c r="EP349" s="111"/>
      <c r="EQ349" s="111"/>
      <c r="ER349" s="111"/>
      <c r="ES349" s="111"/>
      <c r="ET349" s="111"/>
      <c r="EU349" s="111"/>
      <c r="EV349" s="111"/>
      <c r="EW349" s="111"/>
      <c r="EX349" s="111"/>
      <c r="EY349" s="111"/>
      <c r="EZ349" s="111"/>
      <c r="FA349" s="111"/>
      <c r="FB349" s="111"/>
      <c r="FC349" s="111"/>
      <c r="FD349" s="111"/>
      <c r="FE349" s="111"/>
    </row>
    <row r="350" customFormat="false" ht="15" hidden="false" customHeight="false" outlineLevel="0" collapsed="false">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c r="AA350" s="111"/>
      <c r="AB350" s="111"/>
      <c r="AC350" s="111"/>
      <c r="AD350" s="111"/>
      <c r="AE350" s="111"/>
      <c r="AF350" s="111"/>
      <c r="AG350" s="111"/>
      <c r="AH350" s="111"/>
      <c r="AI350" s="111"/>
      <c r="AJ350" s="111"/>
      <c r="AK350" s="111"/>
      <c r="AL350" s="111"/>
      <c r="AM350" s="111"/>
      <c r="AN350" s="111"/>
      <c r="AO350" s="111"/>
      <c r="AP350" s="111"/>
      <c r="AQ350" s="111"/>
      <c r="AR350" s="111"/>
      <c r="AS350" s="111"/>
      <c r="AT350" s="111"/>
      <c r="AU350" s="111"/>
      <c r="AV350" s="111"/>
      <c r="AW350" s="111"/>
      <c r="AX350" s="111"/>
      <c r="AY350" s="111"/>
      <c r="AZ350" s="111"/>
      <c r="BA350" s="111"/>
      <c r="BB350" s="111"/>
      <c r="BC350" s="111"/>
      <c r="BD350" s="111"/>
      <c r="BE350" s="111"/>
      <c r="BF350" s="111"/>
      <c r="BG350" s="111"/>
      <c r="BH350" s="111"/>
      <c r="BI350" s="111"/>
      <c r="BJ350" s="111"/>
      <c r="BK350" s="111"/>
      <c r="BL350" s="111"/>
      <c r="BM350" s="111"/>
      <c r="BN350" s="111"/>
      <c r="BO350" s="111"/>
      <c r="BP350" s="111"/>
      <c r="BQ350" s="111"/>
      <c r="BR350" s="111"/>
      <c r="BS350" s="111"/>
      <c r="BT350" s="111"/>
      <c r="BU350" s="111"/>
      <c r="BV350" s="111"/>
      <c r="BW350" s="111"/>
      <c r="BX350" s="111"/>
      <c r="BY350" s="111"/>
      <c r="BZ350" s="111"/>
      <c r="CA350" s="111"/>
      <c r="CB350" s="111"/>
      <c r="CC350" s="111"/>
      <c r="CD350" s="111"/>
      <c r="CE350" s="111"/>
      <c r="CF350" s="111"/>
      <c r="CG350" s="111"/>
      <c r="CH350" s="111"/>
      <c r="CI350" s="111"/>
      <c r="CJ350" s="111"/>
      <c r="CK350" s="111"/>
      <c r="CL350" s="111"/>
      <c r="CM350" s="111"/>
      <c r="CN350" s="111"/>
      <c r="CO350" s="111"/>
      <c r="CP350" s="111"/>
      <c r="CQ350" s="111"/>
      <c r="CR350" s="111"/>
      <c r="CS350" s="111"/>
      <c r="CT350" s="111"/>
      <c r="CU350" s="111"/>
      <c r="CV350" s="111"/>
      <c r="CW350" s="111"/>
      <c r="CX350" s="111"/>
      <c r="CY350" s="111"/>
      <c r="CZ350" s="111"/>
      <c r="DA350" s="111"/>
      <c r="DB350" s="111"/>
      <c r="DC350" s="111"/>
      <c r="DD350" s="111"/>
      <c r="DE350" s="111"/>
      <c r="DF350" s="111"/>
      <c r="DG350" s="111"/>
      <c r="DH350" s="111"/>
      <c r="DI350" s="111"/>
      <c r="DJ350" s="111"/>
      <c r="DK350" s="111"/>
      <c r="DL350" s="111"/>
      <c r="DM350" s="111"/>
      <c r="DN350" s="111"/>
      <c r="DO350" s="111"/>
      <c r="DP350" s="111"/>
      <c r="DQ350" s="111"/>
      <c r="DR350" s="111"/>
      <c r="DS350" s="111"/>
      <c r="DT350" s="111"/>
      <c r="DU350" s="111"/>
      <c r="DV350" s="111"/>
      <c r="DW350" s="111"/>
      <c r="DX350" s="111"/>
      <c r="DY350" s="111"/>
      <c r="DZ350" s="111"/>
      <c r="EA350" s="111"/>
      <c r="EB350" s="111"/>
      <c r="EC350" s="111"/>
      <c r="ED350" s="111"/>
      <c r="EE350" s="111"/>
      <c r="EF350" s="111"/>
      <c r="EG350" s="111"/>
      <c r="EH350" s="111"/>
      <c r="EI350" s="111"/>
      <c r="EJ350" s="111"/>
      <c r="EK350" s="111"/>
      <c r="EL350" s="111"/>
      <c r="EM350" s="111"/>
      <c r="EN350" s="111"/>
      <c r="EO350" s="111"/>
      <c r="EP350" s="111"/>
      <c r="EQ350" s="111"/>
      <c r="ER350" s="111"/>
      <c r="ES350" s="111"/>
      <c r="ET350" s="111"/>
      <c r="EU350" s="111"/>
      <c r="EV350" s="111"/>
      <c r="EW350" s="111"/>
      <c r="EX350" s="111"/>
      <c r="EY350" s="111"/>
      <c r="EZ350" s="111"/>
      <c r="FA350" s="111"/>
      <c r="FB350" s="111"/>
      <c r="FC350" s="111"/>
      <c r="FD350" s="111"/>
      <c r="FE350" s="111"/>
    </row>
    <row r="351" customFormat="false" ht="15" hidden="false" customHeight="false" outlineLevel="0" collapsed="false">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c r="AA351" s="111"/>
      <c r="AB351" s="111"/>
      <c r="AC351" s="111"/>
      <c r="AD351" s="111"/>
      <c r="AE351" s="111"/>
      <c r="AF351" s="111"/>
      <c r="AG351" s="111"/>
      <c r="AH351" s="111"/>
      <c r="AI351" s="111"/>
      <c r="AJ351" s="111"/>
      <c r="AK351" s="111"/>
      <c r="AL351" s="111"/>
      <c r="AM351" s="111"/>
      <c r="AN351" s="111"/>
      <c r="AO351" s="111"/>
      <c r="AP351" s="111"/>
      <c r="AQ351" s="111"/>
      <c r="AR351" s="111"/>
      <c r="AS351" s="111"/>
      <c r="AT351" s="111"/>
      <c r="AU351" s="111"/>
      <c r="AV351" s="111"/>
      <c r="AW351" s="111"/>
      <c r="AX351" s="111"/>
      <c r="AY351" s="111"/>
      <c r="AZ351" s="111"/>
      <c r="BA351" s="111"/>
      <c r="BB351" s="111"/>
      <c r="BC351" s="111"/>
      <c r="BD351" s="111"/>
      <c r="BE351" s="111"/>
      <c r="BF351" s="111"/>
      <c r="BG351" s="111"/>
      <c r="BH351" s="111"/>
      <c r="BI351" s="111"/>
      <c r="BJ351" s="111"/>
      <c r="BK351" s="111"/>
      <c r="BL351" s="111"/>
      <c r="BM351" s="111"/>
      <c r="BN351" s="111"/>
      <c r="BO351" s="111"/>
      <c r="BP351" s="111"/>
      <c r="BQ351" s="111"/>
      <c r="BR351" s="111"/>
      <c r="BS351" s="111"/>
      <c r="BT351" s="111"/>
      <c r="BU351" s="111"/>
      <c r="BV351" s="111"/>
      <c r="BW351" s="111"/>
      <c r="BX351" s="111"/>
      <c r="BY351" s="111"/>
      <c r="BZ351" s="111"/>
      <c r="CA351" s="111"/>
      <c r="CB351" s="111"/>
      <c r="CC351" s="111"/>
      <c r="CD351" s="111"/>
      <c r="CE351" s="111"/>
      <c r="CF351" s="111"/>
      <c r="CG351" s="111"/>
      <c r="CH351" s="111"/>
      <c r="CI351" s="111"/>
      <c r="CJ351" s="111"/>
      <c r="CK351" s="111"/>
      <c r="CL351" s="111"/>
      <c r="CM351" s="111"/>
      <c r="CN351" s="111"/>
      <c r="CO351" s="111"/>
      <c r="CP351" s="111"/>
      <c r="CQ351" s="111"/>
      <c r="CR351" s="111"/>
      <c r="CS351" s="111"/>
      <c r="CT351" s="111"/>
      <c r="CU351" s="111"/>
      <c r="CV351" s="111"/>
      <c r="CW351" s="111"/>
      <c r="CX351" s="111"/>
      <c r="CY351" s="111"/>
      <c r="CZ351" s="111"/>
      <c r="DA351" s="111"/>
      <c r="DB351" s="111"/>
      <c r="DC351" s="111"/>
      <c r="DD351" s="111"/>
      <c r="DE351" s="111"/>
      <c r="DF351" s="111"/>
      <c r="DG351" s="111"/>
      <c r="DH351" s="111"/>
      <c r="DI351" s="111"/>
      <c r="DJ351" s="111"/>
      <c r="DK351" s="111"/>
      <c r="DL351" s="111"/>
      <c r="DM351" s="111"/>
      <c r="DN351" s="111"/>
      <c r="DO351" s="111"/>
      <c r="DP351" s="111"/>
      <c r="DQ351" s="111"/>
      <c r="DR351" s="111"/>
      <c r="DS351" s="111"/>
      <c r="DT351" s="111"/>
      <c r="DU351" s="111"/>
      <c r="DV351" s="111"/>
      <c r="DW351" s="111"/>
      <c r="DX351" s="111"/>
      <c r="DY351" s="111"/>
      <c r="DZ351" s="111"/>
      <c r="EA351" s="111"/>
      <c r="EB351" s="111"/>
      <c r="EC351" s="111"/>
      <c r="ED351" s="111"/>
      <c r="EE351" s="111"/>
      <c r="EF351" s="111"/>
      <c r="EG351" s="111"/>
      <c r="EH351" s="111"/>
      <c r="EI351" s="111"/>
      <c r="EJ351" s="111"/>
      <c r="EK351" s="111"/>
      <c r="EL351" s="111"/>
      <c r="EM351" s="111"/>
      <c r="EN351" s="111"/>
      <c r="EO351" s="111"/>
      <c r="EP351" s="111"/>
      <c r="EQ351" s="111"/>
      <c r="ER351" s="111"/>
      <c r="ES351" s="111"/>
      <c r="ET351" s="111"/>
      <c r="EU351" s="111"/>
      <c r="EV351" s="111"/>
      <c r="EW351" s="111"/>
      <c r="EX351" s="111"/>
      <c r="EY351" s="111"/>
      <c r="EZ351" s="111"/>
      <c r="FA351" s="111"/>
      <c r="FB351" s="111"/>
      <c r="FC351" s="111"/>
      <c r="FD351" s="111"/>
      <c r="FE351" s="111"/>
    </row>
    <row r="352" customFormat="false" ht="15" hidden="false" customHeight="false" outlineLevel="0" collapsed="false">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c r="AA352" s="111"/>
      <c r="AB352" s="111"/>
      <c r="AC352" s="111"/>
      <c r="AD352" s="111"/>
      <c r="AE352" s="111"/>
      <c r="AF352" s="111"/>
      <c r="AG352" s="111"/>
      <c r="AH352" s="111"/>
      <c r="AI352" s="111"/>
      <c r="AJ352" s="111"/>
      <c r="AK352" s="111"/>
      <c r="AL352" s="111"/>
      <c r="AM352" s="111"/>
      <c r="AN352" s="111"/>
      <c r="AO352" s="111"/>
      <c r="AP352" s="111"/>
      <c r="AQ352" s="111"/>
      <c r="AR352" s="111"/>
      <c r="AS352" s="111"/>
      <c r="AT352" s="111"/>
      <c r="AU352" s="111"/>
      <c r="AV352" s="111"/>
      <c r="AW352" s="111"/>
      <c r="AX352" s="111"/>
      <c r="AY352" s="111"/>
      <c r="AZ352" s="111"/>
      <c r="BA352" s="111"/>
      <c r="BB352" s="111"/>
      <c r="BC352" s="111"/>
      <c r="BD352" s="111"/>
      <c r="BE352" s="111"/>
      <c r="BF352" s="111"/>
      <c r="BG352" s="111"/>
      <c r="BH352" s="111"/>
      <c r="BI352" s="111"/>
      <c r="BJ352" s="111"/>
      <c r="BK352" s="111"/>
      <c r="BL352" s="111"/>
      <c r="BM352" s="111"/>
      <c r="BN352" s="111"/>
      <c r="BO352" s="111"/>
      <c r="BP352" s="111"/>
      <c r="BQ352" s="111"/>
      <c r="BR352" s="111"/>
      <c r="BS352" s="111"/>
      <c r="BT352" s="111"/>
      <c r="BU352" s="111"/>
      <c r="BV352" s="111"/>
      <c r="BW352" s="111"/>
      <c r="BX352" s="111"/>
      <c r="BY352" s="111"/>
      <c r="BZ352" s="111"/>
      <c r="CA352" s="111"/>
      <c r="CB352" s="111"/>
      <c r="CC352" s="111"/>
      <c r="CD352" s="111"/>
      <c r="CE352" s="111"/>
      <c r="CF352" s="111"/>
      <c r="CG352" s="111"/>
      <c r="CH352" s="111"/>
      <c r="CI352" s="111"/>
      <c r="CJ352" s="111"/>
      <c r="CK352" s="111"/>
      <c r="CL352" s="111"/>
      <c r="CM352" s="111"/>
      <c r="CN352" s="111"/>
      <c r="CO352" s="111"/>
      <c r="CP352" s="111"/>
      <c r="CQ352" s="111"/>
      <c r="CR352" s="111"/>
      <c r="CS352" s="111"/>
      <c r="CT352" s="111"/>
      <c r="CU352" s="111"/>
      <c r="CV352" s="111"/>
      <c r="CW352" s="111"/>
      <c r="CX352" s="111"/>
      <c r="CY352" s="111"/>
      <c r="CZ352" s="111"/>
      <c r="DA352" s="111"/>
      <c r="DB352" s="111"/>
      <c r="DC352" s="111"/>
      <c r="DD352" s="111"/>
      <c r="DE352" s="111"/>
      <c r="DF352" s="111"/>
      <c r="DG352" s="111"/>
      <c r="DH352" s="111"/>
      <c r="DI352" s="111"/>
      <c r="DJ352" s="111"/>
      <c r="DK352" s="111"/>
      <c r="DL352" s="111"/>
      <c r="DM352" s="111"/>
      <c r="DN352" s="111"/>
      <c r="DO352" s="111"/>
      <c r="DP352" s="111"/>
      <c r="DQ352" s="111"/>
      <c r="DR352" s="111"/>
      <c r="DS352" s="111"/>
      <c r="DT352" s="111"/>
      <c r="DU352" s="111"/>
      <c r="DV352" s="111"/>
      <c r="DW352" s="111"/>
      <c r="DX352" s="111"/>
      <c r="DY352" s="111"/>
      <c r="DZ352" s="111"/>
      <c r="EA352" s="111"/>
      <c r="EB352" s="111"/>
      <c r="EC352" s="111"/>
      <c r="ED352" s="111"/>
      <c r="EE352" s="111"/>
      <c r="EF352" s="111"/>
      <c r="EG352" s="111"/>
      <c r="EH352" s="111"/>
      <c r="EI352" s="111"/>
      <c r="EJ352" s="111"/>
      <c r="EK352" s="111"/>
      <c r="EL352" s="111"/>
      <c r="EM352" s="111"/>
      <c r="EN352" s="111"/>
      <c r="EO352" s="111"/>
      <c r="EP352" s="111"/>
      <c r="EQ352" s="111"/>
      <c r="ER352" s="111"/>
      <c r="ES352" s="111"/>
      <c r="ET352" s="111"/>
      <c r="EU352" s="111"/>
      <c r="EV352" s="111"/>
      <c r="EW352" s="111"/>
      <c r="EX352" s="111"/>
      <c r="EY352" s="111"/>
      <c r="EZ352" s="111"/>
      <c r="FA352" s="111"/>
      <c r="FB352" s="111"/>
      <c r="FC352" s="111"/>
      <c r="FD352" s="111"/>
      <c r="FE352" s="111"/>
    </row>
    <row r="353" customFormat="false" ht="15" hidden="false" customHeight="false" outlineLevel="0" collapsed="false">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c r="AA353" s="111"/>
      <c r="AB353" s="111"/>
      <c r="AC353" s="111"/>
      <c r="AD353" s="111"/>
      <c r="AE353" s="111"/>
      <c r="AF353" s="111"/>
      <c r="AG353" s="111"/>
      <c r="AH353" s="111"/>
      <c r="AI353" s="111"/>
      <c r="AJ353" s="111"/>
      <c r="AK353" s="111"/>
      <c r="AL353" s="111"/>
      <c r="AM353" s="111"/>
      <c r="AN353" s="111"/>
      <c r="AO353" s="111"/>
      <c r="AP353" s="111"/>
      <c r="AQ353" s="111"/>
      <c r="AR353" s="111"/>
      <c r="AS353" s="111"/>
      <c r="AT353" s="111"/>
      <c r="AU353" s="111"/>
      <c r="AV353" s="111"/>
      <c r="AW353" s="111"/>
      <c r="AX353" s="111"/>
      <c r="AY353" s="111"/>
      <c r="AZ353" s="111"/>
      <c r="BA353" s="111"/>
      <c r="BB353" s="111"/>
      <c r="BC353" s="111"/>
      <c r="BD353" s="111"/>
      <c r="BE353" s="111"/>
      <c r="BF353" s="111"/>
      <c r="BG353" s="111"/>
      <c r="BH353" s="111"/>
      <c r="BI353" s="111"/>
      <c r="BJ353" s="111"/>
      <c r="BK353" s="111"/>
      <c r="BL353" s="111"/>
      <c r="BM353" s="111"/>
      <c r="BN353" s="111"/>
      <c r="BO353" s="111"/>
      <c r="BP353" s="111"/>
      <c r="BQ353" s="111"/>
      <c r="BR353" s="111"/>
      <c r="BS353" s="111"/>
      <c r="BT353" s="111"/>
      <c r="BU353" s="111"/>
      <c r="BV353" s="111"/>
      <c r="BW353" s="111"/>
      <c r="BX353" s="111"/>
      <c r="BY353" s="111"/>
      <c r="BZ353" s="111"/>
      <c r="CA353" s="111"/>
      <c r="CB353" s="111"/>
      <c r="CC353" s="111"/>
      <c r="CD353" s="111"/>
      <c r="CE353" s="111"/>
      <c r="CF353" s="111"/>
      <c r="CG353" s="111"/>
      <c r="CH353" s="111"/>
      <c r="CI353" s="111"/>
      <c r="CJ353" s="111"/>
      <c r="CK353" s="111"/>
      <c r="CL353" s="111"/>
      <c r="CM353" s="111"/>
      <c r="CN353" s="111"/>
      <c r="CO353" s="111"/>
      <c r="CP353" s="111"/>
      <c r="CQ353" s="111"/>
      <c r="CR353" s="111"/>
      <c r="CS353" s="111"/>
      <c r="CT353" s="111"/>
      <c r="CU353" s="111"/>
      <c r="CV353" s="111"/>
      <c r="CW353" s="111"/>
      <c r="CX353" s="111"/>
      <c r="CY353" s="111"/>
      <c r="CZ353" s="111"/>
      <c r="DA353" s="111"/>
      <c r="DB353" s="111"/>
      <c r="DC353" s="111"/>
      <c r="DD353" s="111"/>
      <c r="DE353" s="111"/>
      <c r="DF353" s="111"/>
      <c r="DG353" s="111"/>
      <c r="DH353" s="111"/>
      <c r="DI353" s="111"/>
      <c r="DJ353" s="111"/>
      <c r="DK353" s="111"/>
      <c r="DL353" s="111"/>
      <c r="DM353" s="111"/>
      <c r="DN353" s="111"/>
      <c r="DO353" s="111"/>
      <c r="DP353" s="111"/>
      <c r="DQ353" s="111"/>
      <c r="DR353" s="111"/>
      <c r="DS353" s="111"/>
      <c r="DT353" s="111"/>
      <c r="DU353" s="111"/>
      <c r="DV353" s="111"/>
      <c r="DW353" s="111"/>
      <c r="DX353" s="111"/>
      <c r="DY353" s="111"/>
      <c r="DZ353" s="111"/>
      <c r="EA353" s="111"/>
      <c r="EB353" s="111"/>
      <c r="EC353" s="111"/>
      <c r="ED353" s="111"/>
      <c r="EE353" s="111"/>
      <c r="EF353" s="111"/>
      <c r="EG353" s="111"/>
      <c r="EH353" s="111"/>
      <c r="EI353" s="111"/>
      <c r="EJ353" s="111"/>
      <c r="EK353" s="111"/>
      <c r="EL353" s="111"/>
      <c r="EM353" s="111"/>
      <c r="EN353" s="111"/>
      <c r="EO353" s="111"/>
      <c r="EP353" s="111"/>
      <c r="EQ353" s="111"/>
      <c r="ER353" s="111"/>
      <c r="ES353" s="111"/>
      <c r="ET353" s="111"/>
      <c r="EU353" s="111"/>
      <c r="EV353" s="111"/>
      <c r="EW353" s="111"/>
      <c r="EX353" s="111"/>
      <c r="EY353" s="111"/>
      <c r="EZ353" s="111"/>
      <c r="FA353" s="111"/>
      <c r="FB353" s="111"/>
      <c r="FC353" s="111"/>
      <c r="FD353" s="111"/>
      <c r="FE353" s="111"/>
    </row>
    <row r="354" customFormat="false" ht="15" hidden="false" customHeight="false" outlineLevel="0" collapsed="false">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c r="AA354" s="111"/>
      <c r="AB354" s="111"/>
      <c r="AC354" s="111"/>
      <c r="AD354" s="111"/>
      <c r="AE354" s="111"/>
      <c r="AF354" s="111"/>
      <c r="AG354" s="111"/>
      <c r="AH354" s="111"/>
      <c r="AI354" s="111"/>
      <c r="AJ354" s="111"/>
      <c r="AK354" s="111"/>
      <c r="AL354" s="111"/>
      <c r="AM354" s="111"/>
      <c r="AN354" s="111"/>
      <c r="AO354" s="111"/>
      <c r="AP354" s="111"/>
      <c r="AQ354" s="111"/>
      <c r="AR354" s="111"/>
      <c r="AS354" s="111"/>
      <c r="AT354" s="111"/>
      <c r="AU354" s="111"/>
      <c r="AV354" s="111"/>
      <c r="AW354" s="111"/>
      <c r="AX354" s="111"/>
      <c r="AY354" s="111"/>
      <c r="AZ354" s="111"/>
      <c r="BA354" s="111"/>
      <c r="BB354" s="111"/>
      <c r="BC354" s="111"/>
      <c r="BD354" s="111"/>
      <c r="BE354" s="111"/>
      <c r="BF354" s="111"/>
      <c r="BG354" s="111"/>
      <c r="BH354" s="111"/>
      <c r="BI354" s="111"/>
      <c r="BJ354" s="111"/>
      <c r="BK354" s="111"/>
      <c r="BL354" s="111"/>
      <c r="BM354" s="111"/>
      <c r="BN354" s="111"/>
      <c r="BO354" s="111"/>
      <c r="BP354" s="111"/>
      <c r="BQ354" s="111"/>
      <c r="BR354" s="111"/>
      <c r="BS354" s="111"/>
      <c r="BT354" s="111"/>
      <c r="BU354" s="111"/>
      <c r="BV354" s="111"/>
      <c r="BW354" s="111"/>
      <c r="BX354" s="111"/>
      <c r="BY354" s="111"/>
      <c r="BZ354" s="111"/>
      <c r="CA354" s="111"/>
      <c r="CB354" s="111"/>
      <c r="CC354" s="111"/>
      <c r="CD354" s="111"/>
      <c r="CE354" s="111"/>
      <c r="CF354" s="111"/>
      <c r="CG354" s="111"/>
      <c r="CH354" s="111"/>
      <c r="CI354" s="111"/>
      <c r="CJ354" s="111"/>
      <c r="CK354" s="111"/>
      <c r="CL354" s="111"/>
      <c r="CM354" s="111"/>
      <c r="CN354" s="111"/>
      <c r="CO354" s="111"/>
      <c r="CP354" s="111"/>
      <c r="CQ354" s="111"/>
      <c r="CR354" s="111"/>
      <c r="CS354" s="111"/>
      <c r="CT354" s="111"/>
      <c r="CU354" s="111"/>
      <c r="CV354" s="111"/>
      <c r="CW354" s="111"/>
      <c r="CX354" s="111"/>
      <c r="CY354" s="111"/>
      <c r="CZ354" s="111"/>
      <c r="DA354" s="111"/>
      <c r="DB354" s="111"/>
      <c r="DC354" s="111"/>
      <c r="DD354" s="111"/>
      <c r="DE354" s="111"/>
      <c r="DF354" s="111"/>
      <c r="DG354" s="111"/>
      <c r="DH354" s="111"/>
      <c r="DI354" s="111"/>
      <c r="DJ354" s="111"/>
      <c r="DK354" s="111"/>
      <c r="DL354" s="111"/>
      <c r="DM354" s="111"/>
      <c r="DN354" s="111"/>
      <c r="DO354" s="111"/>
      <c r="DP354" s="111"/>
      <c r="DQ354" s="111"/>
      <c r="DR354" s="111"/>
      <c r="DS354" s="111"/>
      <c r="DT354" s="111"/>
      <c r="DU354" s="111"/>
      <c r="DV354" s="111"/>
      <c r="DW354" s="111"/>
      <c r="DX354" s="111"/>
      <c r="DY354" s="111"/>
      <c r="DZ354" s="111"/>
      <c r="EA354" s="111"/>
      <c r="EB354" s="111"/>
      <c r="EC354" s="111"/>
      <c r="ED354" s="111"/>
      <c r="EE354" s="111"/>
      <c r="EF354" s="111"/>
      <c r="EG354" s="111"/>
      <c r="EH354" s="111"/>
      <c r="EI354" s="111"/>
      <c r="EJ354" s="111"/>
      <c r="EK354" s="111"/>
      <c r="EL354" s="111"/>
      <c r="EM354" s="111"/>
      <c r="EN354" s="111"/>
      <c r="EO354" s="111"/>
      <c r="EP354" s="111"/>
      <c r="EQ354" s="111"/>
      <c r="ER354" s="111"/>
      <c r="ES354" s="111"/>
      <c r="ET354" s="111"/>
      <c r="EU354" s="111"/>
      <c r="EV354" s="111"/>
      <c r="EW354" s="111"/>
      <c r="EX354" s="111"/>
      <c r="EY354" s="111"/>
      <c r="EZ354" s="111"/>
      <c r="FA354" s="111"/>
      <c r="FB354" s="111"/>
      <c r="FC354" s="111"/>
      <c r="FD354" s="111"/>
      <c r="FE354" s="111"/>
    </row>
    <row r="355" customFormat="false" ht="15" hidden="false" customHeight="false" outlineLevel="0" collapsed="false">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1"/>
      <c r="AD355" s="111"/>
      <c r="AE355" s="111"/>
      <c r="AF355" s="111"/>
      <c r="AG355" s="111"/>
      <c r="AH355" s="111"/>
      <c r="AI355" s="111"/>
      <c r="AJ355" s="111"/>
      <c r="AK355" s="111"/>
      <c r="AL355" s="111"/>
      <c r="AM355" s="111"/>
      <c r="AN355" s="111"/>
      <c r="AO355" s="111"/>
      <c r="AP355" s="111"/>
      <c r="AQ355" s="111"/>
      <c r="AR355" s="111"/>
      <c r="AS355" s="111"/>
      <c r="AT355" s="111"/>
      <c r="AU355" s="111"/>
      <c r="AV355" s="111"/>
      <c r="AW355" s="111"/>
      <c r="AX355" s="111"/>
      <c r="AY355" s="111"/>
      <c r="AZ355" s="111"/>
      <c r="BA355" s="111"/>
      <c r="BB355" s="111"/>
      <c r="BC355" s="111"/>
      <c r="BD355" s="111"/>
      <c r="BE355" s="111"/>
      <c r="BF355" s="111"/>
      <c r="BG355" s="111"/>
      <c r="BH355" s="111"/>
      <c r="BI355" s="111"/>
      <c r="BJ355" s="111"/>
      <c r="BK355" s="111"/>
      <c r="BL355" s="111"/>
      <c r="BM355" s="111"/>
      <c r="BN355" s="111"/>
      <c r="BO355" s="111"/>
      <c r="BP355" s="111"/>
      <c r="BQ355" s="111"/>
      <c r="BR355" s="111"/>
      <c r="BS355" s="111"/>
      <c r="BT355" s="111"/>
      <c r="BU355" s="111"/>
      <c r="BV355" s="111"/>
      <c r="BW355" s="111"/>
      <c r="BX355" s="111"/>
      <c r="BY355" s="111"/>
      <c r="BZ355" s="111"/>
      <c r="CA355" s="111"/>
      <c r="CB355" s="111"/>
      <c r="CC355" s="111"/>
      <c r="CD355" s="111"/>
      <c r="CE355" s="111"/>
      <c r="CF355" s="111"/>
      <c r="CG355" s="111"/>
      <c r="CH355" s="111"/>
      <c r="CI355" s="111"/>
      <c r="CJ355" s="111"/>
      <c r="CK355" s="111"/>
      <c r="CL355" s="111"/>
      <c r="CM355" s="111"/>
      <c r="CN355" s="111"/>
      <c r="CO355" s="111"/>
      <c r="CP355" s="111"/>
      <c r="CQ355" s="111"/>
      <c r="CR355" s="111"/>
      <c r="CS355" s="111"/>
      <c r="CT355" s="111"/>
      <c r="CU355" s="111"/>
      <c r="CV355" s="111"/>
      <c r="CW355" s="111"/>
      <c r="CX355" s="111"/>
      <c r="CY355" s="111"/>
      <c r="CZ355" s="111"/>
      <c r="DA355" s="111"/>
      <c r="DB355" s="111"/>
      <c r="DC355" s="111"/>
      <c r="DD355" s="111"/>
      <c r="DE355" s="111"/>
      <c r="DF355" s="111"/>
      <c r="DG355" s="111"/>
      <c r="DH355" s="111"/>
      <c r="DI355" s="111"/>
      <c r="DJ355" s="111"/>
      <c r="DK355" s="111"/>
      <c r="DL355" s="111"/>
      <c r="DM355" s="111"/>
      <c r="DN355" s="111"/>
      <c r="DO355" s="111"/>
      <c r="DP355" s="111"/>
      <c r="DQ355" s="111"/>
      <c r="DR355" s="111"/>
      <c r="DS355" s="111"/>
      <c r="DT355" s="111"/>
      <c r="DU355" s="111"/>
      <c r="DV355" s="111"/>
      <c r="DW355" s="111"/>
      <c r="DX355" s="111"/>
      <c r="DY355" s="111"/>
      <c r="DZ355" s="111"/>
      <c r="EA355" s="111"/>
      <c r="EB355" s="111"/>
      <c r="EC355" s="111"/>
      <c r="ED355" s="111"/>
      <c r="EE355" s="111"/>
      <c r="EF355" s="111"/>
      <c r="EG355" s="111"/>
      <c r="EH355" s="111"/>
      <c r="EI355" s="111"/>
      <c r="EJ355" s="111"/>
      <c r="EK355" s="111"/>
      <c r="EL355" s="111"/>
      <c r="EM355" s="111"/>
      <c r="EN355" s="111"/>
      <c r="EO355" s="111"/>
      <c r="EP355" s="111"/>
      <c r="EQ355" s="111"/>
      <c r="ER355" s="111"/>
      <c r="ES355" s="111"/>
      <c r="ET355" s="111"/>
      <c r="EU355" s="111"/>
      <c r="EV355" s="111"/>
      <c r="EW355" s="111"/>
      <c r="EX355" s="111"/>
      <c r="EY355" s="111"/>
      <c r="EZ355" s="111"/>
      <c r="FA355" s="111"/>
      <c r="FB355" s="111"/>
      <c r="FC355" s="111"/>
      <c r="FD355" s="111"/>
      <c r="FE355" s="111"/>
    </row>
    <row r="356" customFormat="false" ht="15" hidden="false" customHeight="false" outlineLevel="0" collapsed="false">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1"/>
      <c r="AD356" s="111"/>
      <c r="AE356" s="111"/>
      <c r="AF356" s="111"/>
      <c r="AG356" s="111"/>
      <c r="AH356" s="111"/>
      <c r="AI356" s="111"/>
      <c r="AJ356" s="111"/>
      <c r="AK356" s="111"/>
      <c r="AL356" s="111"/>
      <c r="AM356" s="111"/>
      <c r="AN356" s="111"/>
      <c r="AO356" s="111"/>
      <c r="AP356" s="111"/>
      <c r="AQ356" s="111"/>
      <c r="AR356" s="111"/>
      <c r="AS356" s="111"/>
      <c r="AT356" s="111"/>
      <c r="AU356" s="111"/>
      <c r="AV356" s="111"/>
      <c r="AW356" s="111"/>
      <c r="AX356" s="111"/>
      <c r="AY356" s="111"/>
      <c r="AZ356" s="111"/>
      <c r="BA356" s="111"/>
      <c r="BB356" s="111"/>
      <c r="BC356" s="111"/>
      <c r="BD356" s="111"/>
      <c r="BE356" s="111"/>
      <c r="BF356" s="111"/>
      <c r="BG356" s="111"/>
      <c r="BH356" s="111"/>
      <c r="BI356" s="111"/>
      <c r="BJ356" s="111"/>
      <c r="BK356" s="111"/>
      <c r="BL356" s="111"/>
      <c r="BM356" s="111"/>
      <c r="BN356" s="111"/>
      <c r="BO356" s="111"/>
      <c r="BP356" s="111"/>
      <c r="BQ356" s="111"/>
      <c r="BR356" s="111"/>
      <c r="BS356" s="111"/>
      <c r="BT356" s="111"/>
      <c r="BU356" s="111"/>
      <c r="BV356" s="111"/>
      <c r="BW356" s="111"/>
      <c r="BX356" s="111"/>
      <c r="BY356" s="111"/>
      <c r="BZ356" s="111"/>
      <c r="CA356" s="111"/>
      <c r="CB356" s="111"/>
      <c r="CC356" s="111"/>
      <c r="CD356" s="111"/>
      <c r="CE356" s="111"/>
      <c r="CF356" s="111"/>
      <c r="CG356" s="111"/>
      <c r="CH356" s="111"/>
      <c r="CI356" s="111"/>
      <c r="CJ356" s="111"/>
      <c r="CK356" s="111"/>
      <c r="CL356" s="111"/>
      <c r="CM356" s="111"/>
      <c r="CN356" s="111"/>
      <c r="CO356" s="111"/>
      <c r="CP356" s="111"/>
      <c r="CQ356" s="111"/>
      <c r="CR356" s="111"/>
      <c r="CS356" s="111"/>
      <c r="CT356" s="111"/>
      <c r="CU356" s="111"/>
      <c r="CV356" s="111"/>
      <c r="CW356" s="111"/>
      <c r="CX356" s="111"/>
      <c r="CY356" s="111"/>
      <c r="CZ356" s="111"/>
      <c r="DA356" s="111"/>
      <c r="DB356" s="111"/>
      <c r="DC356" s="111"/>
      <c r="DD356" s="111"/>
      <c r="DE356" s="111"/>
      <c r="DF356" s="111"/>
      <c r="DG356" s="111"/>
      <c r="DH356" s="111"/>
      <c r="DI356" s="111"/>
      <c r="DJ356" s="111"/>
      <c r="DK356" s="111"/>
      <c r="DL356" s="111"/>
      <c r="DM356" s="111"/>
      <c r="DN356" s="111"/>
      <c r="DO356" s="111"/>
      <c r="DP356" s="111"/>
      <c r="DQ356" s="111"/>
      <c r="DR356" s="111"/>
      <c r="DS356" s="111"/>
      <c r="DT356" s="111"/>
      <c r="DU356" s="111"/>
      <c r="DV356" s="111"/>
      <c r="DW356" s="111"/>
      <c r="DX356" s="111"/>
      <c r="DY356" s="111"/>
      <c r="DZ356" s="111"/>
      <c r="EA356" s="111"/>
      <c r="EB356" s="111"/>
      <c r="EC356" s="111"/>
      <c r="ED356" s="111"/>
      <c r="EE356" s="111"/>
      <c r="EF356" s="111"/>
      <c r="EG356" s="111"/>
      <c r="EH356" s="111"/>
      <c r="EI356" s="111"/>
      <c r="EJ356" s="111"/>
      <c r="EK356" s="111"/>
      <c r="EL356" s="111"/>
      <c r="EM356" s="111"/>
      <c r="EN356" s="111"/>
      <c r="EO356" s="111"/>
      <c r="EP356" s="111"/>
      <c r="EQ356" s="111"/>
      <c r="ER356" s="111"/>
      <c r="ES356" s="111"/>
      <c r="ET356" s="111"/>
      <c r="EU356" s="111"/>
      <c r="EV356" s="111"/>
      <c r="EW356" s="111"/>
      <c r="EX356" s="111"/>
      <c r="EY356" s="111"/>
      <c r="EZ356" s="111"/>
      <c r="FA356" s="111"/>
      <c r="FB356" s="111"/>
      <c r="FC356" s="111"/>
      <c r="FD356" s="111"/>
      <c r="FE356" s="111"/>
    </row>
    <row r="357" customFormat="false" ht="15" hidden="false" customHeight="false" outlineLevel="0" collapsed="false">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c r="AG357" s="111"/>
      <c r="AH357" s="111"/>
      <c r="AI357" s="111"/>
      <c r="AJ357" s="111"/>
      <c r="AK357" s="111"/>
      <c r="AL357" s="111"/>
      <c r="AM357" s="111"/>
      <c r="AN357" s="111"/>
      <c r="AO357" s="111"/>
      <c r="AP357" s="111"/>
      <c r="AQ357" s="111"/>
      <c r="AR357" s="111"/>
      <c r="AS357" s="111"/>
      <c r="AT357" s="111"/>
      <c r="AU357" s="111"/>
      <c r="AV357" s="111"/>
      <c r="AW357" s="111"/>
      <c r="AX357" s="111"/>
      <c r="AY357" s="111"/>
      <c r="AZ357" s="111"/>
      <c r="BA357" s="111"/>
      <c r="BB357" s="111"/>
      <c r="BC357" s="111"/>
      <c r="BD357" s="111"/>
      <c r="BE357" s="111"/>
      <c r="BF357" s="111"/>
      <c r="BG357" s="111"/>
      <c r="BH357" s="111"/>
      <c r="BI357" s="111"/>
      <c r="BJ357" s="111"/>
      <c r="BK357" s="111"/>
      <c r="BL357" s="111"/>
      <c r="BM357" s="111"/>
      <c r="BN357" s="111"/>
      <c r="BO357" s="111"/>
      <c r="BP357" s="111"/>
      <c r="BQ357" s="111"/>
      <c r="BR357" s="111"/>
      <c r="BS357" s="111"/>
      <c r="BT357" s="111"/>
      <c r="BU357" s="111"/>
      <c r="BV357" s="111"/>
      <c r="BW357" s="111"/>
      <c r="BX357" s="111"/>
      <c r="BY357" s="111"/>
      <c r="BZ357" s="111"/>
      <c r="CA357" s="111"/>
      <c r="CB357" s="111"/>
      <c r="CC357" s="111"/>
      <c r="CD357" s="111"/>
      <c r="CE357" s="111"/>
      <c r="CF357" s="111"/>
      <c r="CG357" s="111"/>
      <c r="CH357" s="111"/>
      <c r="CI357" s="111"/>
      <c r="CJ357" s="111"/>
      <c r="CK357" s="111"/>
      <c r="CL357" s="111"/>
      <c r="CM357" s="111"/>
      <c r="CN357" s="111"/>
      <c r="CO357" s="111"/>
      <c r="CP357" s="111"/>
      <c r="CQ357" s="111"/>
      <c r="CR357" s="111"/>
      <c r="CS357" s="111"/>
      <c r="CT357" s="111"/>
      <c r="CU357" s="111"/>
      <c r="CV357" s="111"/>
      <c r="CW357" s="111"/>
      <c r="CX357" s="111"/>
      <c r="CY357" s="111"/>
      <c r="CZ357" s="111"/>
      <c r="DA357" s="111"/>
      <c r="DB357" s="111"/>
      <c r="DC357" s="111"/>
      <c r="DD357" s="111"/>
      <c r="DE357" s="111"/>
      <c r="DF357" s="111"/>
      <c r="DG357" s="111"/>
      <c r="DH357" s="111"/>
      <c r="DI357" s="111"/>
      <c r="DJ357" s="111"/>
      <c r="DK357" s="111"/>
      <c r="DL357" s="111"/>
      <c r="DM357" s="111"/>
      <c r="DN357" s="111"/>
      <c r="DO357" s="111"/>
      <c r="DP357" s="111"/>
      <c r="DQ357" s="111"/>
      <c r="DR357" s="111"/>
      <c r="DS357" s="111"/>
      <c r="DT357" s="111"/>
      <c r="DU357" s="111"/>
      <c r="DV357" s="111"/>
      <c r="DW357" s="111"/>
      <c r="DX357" s="111"/>
      <c r="DY357" s="111"/>
      <c r="DZ357" s="111"/>
      <c r="EA357" s="111"/>
      <c r="EB357" s="111"/>
      <c r="EC357" s="111"/>
      <c r="ED357" s="111"/>
      <c r="EE357" s="111"/>
      <c r="EF357" s="111"/>
      <c r="EG357" s="111"/>
      <c r="EH357" s="111"/>
      <c r="EI357" s="111"/>
      <c r="EJ357" s="111"/>
      <c r="EK357" s="111"/>
      <c r="EL357" s="111"/>
      <c r="EM357" s="111"/>
      <c r="EN357" s="111"/>
      <c r="EO357" s="111"/>
      <c r="EP357" s="111"/>
      <c r="EQ357" s="111"/>
      <c r="ER357" s="111"/>
      <c r="ES357" s="111"/>
      <c r="ET357" s="111"/>
      <c r="EU357" s="111"/>
      <c r="EV357" s="111"/>
      <c r="EW357" s="111"/>
      <c r="EX357" s="111"/>
      <c r="EY357" s="111"/>
      <c r="EZ357" s="111"/>
      <c r="FA357" s="111"/>
      <c r="FB357" s="111"/>
      <c r="FC357" s="111"/>
      <c r="FD357" s="111"/>
      <c r="FE357" s="111"/>
    </row>
    <row r="358" customFormat="false" ht="15" hidden="false" customHeight="false" outlineLevel="0" collapsed="false">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1"/>
      <c r="AD358" s="111"/>
      <c r="AE358" s="111"/>
      <c r="AF358" s="111"/>
      <c r="AG358" s="111"/>
      <c r="AH358" s="111"/>
      <c r="AI358" s="111"/>
      <c r="AJ358" s="111"/>
      <c r="AK358" s="111"/>
      <c r="AL358" s="111"/>
      <c r="AM358" s="111"/>
      <c r="AN358" s="111"/>
      <c r="AO358" s="111"/>
      <c r="AP358" s="111"/>
      <c r="AQ358" s="111"/>
      <c r="AR358" s="111"/>
      <c r="AS358" s="111"/>
      <c r="AT358" s="111"/>
      <c r="AU358" s="111"/>
      <c r="AV358" s="111"/>
      <c r="AW358" s="111"/>
      <c r="AX358" s="111"/>
      <c r="AY358" s="111"/>
      <c r="AZ358" s="111"/>
      <c r="BA358" s="111"/>
      <c r="BB358" s="111"/>
      <c r="BC358" s="111"/>
      <c r="BD358" s="111"/>
      <c r="BE358" s="111"/>
      <c r="BF358" s="111"/>
      <c r="BG358" s="111"/>
      <c r="BH358" s="111"/>
      <c r="BI358" s="111"/>
      <c r="BJ358" s="111"/>
      <c r="BK358" s="111"/>
      <c r="BL358" s="111"/>
      <c r="BM358" s="111"/>
      <c r="BN358" s="111"/>
      <c r="BO358" s="111"/>
      <c r="BP358" s="111"/>
      <c r="BQ358" s="111"/>
      <c r="BR358" s="111"/>
      <c r="BS358" s="111"/>
      <c r="BT358" s="111"/>
      <c r="BU358" s="111"/>
      <c r="BV358" s="111"/>
      <c r="BW358" s="111"/>
      <c r="BX358" s="111"/>
      <c r="BY358" s="111"/>
      <c r="BZ358" s="111"/>
      <c r="CA358" s="111"/>
      <c r="CB358" s="111"/>
      <c r="CC358" s="111"/>
      <c r="CD358" s="111"/>
      <c r="CE358" s="111"/>
      <c r="CF358" s="111"/>
      <c r="CG358" s="111"/>
      <c r="CH358" s="111"/>
      <c r="CI358" s="111"/>
      <c r="CJ358" s="111"/>
      <c r="CK358" s="111"/>
      <c r="CL358" s="111"/>
      <c r="CM358" s="111"/>
      <c r="CN358" s="111"/>
      <c r="CO358" s="111"/>
      <c r="CP358" s="111"/>
      <c r="CQ358" s="111"/>
      <c r="CR358" s="111"/>
      <c r="CS358" s="111"/>
      <c r="CT358" s="111"/>
      <c r="CU358" s="111"/>
      <c r="CV358" s="111"/>
      <c r="CW358" s="111"/>
      <c r="CX358" s="111"/>
      <c r="CY358" s="111"/>
      <c r="CZ358" s="111"/>
      <c r="DA358" s="111"/>
      <c r="DB358" s="111"/>
      <c r="DC358" s="111"/>
      <c r="DD358" s="111"/>
      <c r="DE358" s="111"/>
      <c r="DF358" s="111"/>
      <c r="DG358" s="111"/>
      <c r="DH358" s="111"/>
      <c r="DI358" s="111"/>
      <c r="DJ358" s="111"/>
      <c r="DK358" s="111"/>
      <c r="DL358" s="111"/>
      <c r="DM358" s="111"/>
      <c r="DN358" s="111"/>
      <c r="DO358" s="111"/>
      <c r="DP358" s="111"/>
      <c r="DQ358" s="111"/>
      <c r="DR358" s="111"/>
      <c r="DS358" s="111"/>
      <c r="DT358" s="111"/>
      <c r="DU358" s="111"/>
      <c r="DV358" s="111"/>
      <c r="DW358" s="111"/>
      <c r="DX358" s="111"/>
      <c r="DY358" s="111"/>
      <c r="DZ358" s="111"/>
      <c r="EA358" s="111"/>
      <c r="EB358" s="111"/>
      <c r="EC358" s="111"/>
      <c r="ED358" s="111"/>
      <c r="EE358" s="111"/>
      <c r="EF358" s="111"/>
      <c r="EG358" s="111"/>
      <c r="EH358" s="111"/>
      <c r="EI358" s="111"/>
      <c r="EJ358" s="111"/>
      <c r="EK358" s="111"/>
      <c r="EL358" s="111"/>
      <c r="EM358" s="111"/>
      <c r="EN358" s="111"/>
      <c r="EO358" s="111"/>
      <c r="EP358" s="111"/>
      <c r="EQ358" s="111"/>
      <c r="ER358" s="111"/>
      <c r="ES358" s="111"/>
      <c r="ET358" s="111"/>
      <c r="EU358" s="111"/>
      <c r="EV358" s="111"/>
      <c r="EW358" s="111"/>
      <c r="EX358" s="111"/>
      <c r="EY358" s="111"/>
      <c r="EZ358" s="111"/>
      <c r="FA358" s="111"/>
      <c r="FB358" s="111"/>
      <c r="FC358" s="111"/>
      <c r="FD358" s="111"/>
      <c r="FE358" s="111"/>
    </row>
    <row r="359" customFormat="false" ht="15" hidden="false" customHeight="false" outlineLevel="0" collapsed="false">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1"/>
      <c r="AD359" s="111"/>
      <c r="AE359" s="111"/>
      <c r="AF359" s="111"/>
      <c r="AG359" s="111"/>
      <c r="AH359" s="111"/>
      <c r="AI359" s="111"/>
      <c r="AJ359" s="111"/>
      <c r="AK359" s="111"/>
      <c r="AL359" s="111"/>
      <c r="AM359" s="111"/>
      <c r="AN359" s="111"/>
      <c r="AO359" s="111"/>
      <c r="AP359" s="111"/>
      <c r="AQ359" s="111"/>
      <c r="AR359" s="111"/>
      <c r="AS359" s="111"/>
      <c r="AT359" s="111"/>
      <c r="AU359" s="111"/>
      <c r="AV359" s="111"/>
      <c r="AW359" s="111"/>
      <c r="AX359" s="111"/>
      <c r="AY359" s="111"/>
      <c r="AZ359" s="111"/>
      <c r="BA359" s="111"/>
      <c r="BB359" s="111"/>
      <c r="BC359" s="111"/>
      <c r="BD359" s="111"/>
      <c r="BE359" s="111"/>
      <c r="BF359" s="111"/>
      <c r="BG359" s="111"/>
      <c r="BH359" s="111"/>
      <c r="BI359" s="111"/>
      <c r="BJ359" s="111"/>
      <c r="BK359" s="111"/>
      <c r="BL359" s="111"/>
      <c r="BM359" s="111"/>
      <c r="BN359" s="111"/>
      <c r="BO359" s="111"/>
      <c r="BP359" s="111"/>
      <c r="BQ359" s="111"/>
      <c r="BR359" s="111"/>
      <c r="BS359" s="111"/>
      <c r="BT359" s="111"/>
      <c r="BU359" s="111"/>
      <c r="BV359" s="111"/>
      <c r="BW359" s="111"/>
      <c r="BX359" s="111"/>
      <c r="BY359" s="111"/>
      <c r="BZ359" s="111"/>
      <c r="CA359" s="111"/>
      <c r="CB359" s="111"/>
      <c r="CC359" s="111"/>
      <c r="CD359" s="111"/>
      <c r="CE359" s="111"/>
      <c r="CF359" s="111"/>
      <c r="CG359" s="111"/>
      <c r="CH359" s="111"/>
      <c r="CI359" s="111"/>
      <c r="CJ359" s="111"/>
      <c r="CK359" s="111"/>
      <c r="CL359" s="111"/>
      <c r="CM359" s="111"/>
      <c r="CN359" s="111"/>
      <c r="CO359" s="111"/>
      <c r="CP359" s="111"/>
      <c r="CQ359" s="111"/>
      <c r="CR359" s="111"/>
      <c r="CS359" s="111"/>
      <c r="CT359" s="111"/>
      <c r="CU359" s="111"/>
      <c r="CV359" s="111"/>
      <c r="CW359" s="111"/>
      <c r="CX359" s="111"/>
      <c r="CY359" s="111"/>
      <c r="CZ359" s="111"/>
      <c r="DA359" s="111"/>
      <c r="DB359" s="111"/>
      <c r="DC359" s="111"/>
      <c r="DD359" s="111"/>
      <c r="DE359" s="111"/>
      <c r="DF359" s="111"/>
      <c r="DG359" s="111"/>
      <c r="DH359" s="111"/>
      <c r="DI359" s="111"/>
      <c r="DJ359" s="111"/>
      <c r="DK359" s="111"/>
      <c r="DL359" s="111"/>
      <c r="DM359" s="111"/>
      <c r="DN359" s="111"/>
      <c r="DO359" s="111"/>
      <c r="DP359" s="111"/>
      <c r="DQ359" s="111"/>
      <c r="DR359" s="111"/>
      <c r="DS359" s="111"/>
      <c r="DT359" s="111"/>
      <c r="DU359" s="111"/>
      <c r="DV359" s="111"/>
      <c r="DW359" s="111"/>
      <c r="DX359" s="111"/>
      <c r="DY359" s="111"/>
      <c r="DZ359" s="111"/>
      <c r="EA359" s="111"/>
      <c r="EB359" s="111"/>
      <c r="EC359" s="111"/>
      <c r="ED359" s="111"/>
      <c r="EE359" s="111"/>
      <c r="EF359" s="111"/>
      <c r="EG359" s="111"/>
      <c r="EH359" s="111"/>
      <c r="EI359" s="111"/>
      <c r="EJ359" s="111"/>
      <c r="EK359" s="111"/>
      <c r="EL359" s="111"/>
      <c r="EM359" s="111"/>
      <c r="EN359" s="111"/>
      <c r="EO359" s="111"/>
      <c r="EP359" s="111"/>
      <c r="EQ359" s="111"/>
      <c r="ER359" s="111"/>
      <c r="ES359" s="111"/>
      <c r="ET359" s="111"/>
      <c r="EU359" s="111"/>
      <c r="EV359" s="111"/>
      <c r="EW359" s="111"/>
      <c r="EX359" s="111"/>
      <c r="EY359" s="111"/>
      <c r="EZ359" s="111"/>
      <c r="FA359" s="111"/>
      <c r="FB359" s="111"/>
      <c r="FC359" s="111"/>
      <c r="FD359" s="111"/>
      <c r="FE359" s="111"/>
    </row>
    <row r="360" customFormat="false" ht="15" hidden="false" customHeight="false" outlineLevel="0" collapsed="false">
      <c r="B360" s="112"/>
      <c r="C360" s="112"/>
    </row>
  </sheetData>
  <mergeCells count="4286">
    <mergeCell ref="B1:D1"/>
    <mergeCell ref="F1:P1"/>
    <mergeCell ref="AA1:AB1"/>
    <mergeCell ref="M2:N2"/>
    <mergeCell ref="Q2:S2"/>
    <mergeCell ref="M3:O3"/>
    <mergeCell ref="Q3:S3"/>
    <mergeCell ref="G5:H5"/>
    <mergeCell ref="G6:I6"/>
    <mergeCell ref="Q6:S6"/>
    <mergeCell ref="J7:L7"/>
    <mergeCell ref="Q7:S7"/>
    <mergeCell ref="B9:C9"/>
    <mergeCell ref="J10:L10"/>
    <mergeCell ref="B13:D13"/>
    <mergeCell ref="B19:D19"/>
    <mergeCell ref="J19:L19"/>
    <mergeCell ref="R19:T19"/>
    <mergeCell ref="Z19:AB19"/>
    <mergeCell ref="AH19:AJ19"/>
    <mergeCell ref="AP19:AR19"/>
    <mergeCell ref="AX19:AZ19"/>
    <mergeCell ref="BF19:BH19"/>
    <mergeCell ref="BN19:BP19"/>
    <mergeCell ref="BV19:BX19"/>
    <mergeCell ref="CD19:CF19"/>
    <mergeCell ref="CL19:CN19"/>
    <mergeCell ref="CT19:CV19"/>
    <mergeCell ref="DB19:DD19"/>
    <mergeCell ref="DJ19:DL19"/>
    <mergeCell ref="DR19:DT19"/>
    <mergeCell ref="DZ19:EB19"/>
    <mergeCell ref="EH19:EJ19"/>
    <mergeCell ref="EP19:ER19"/>
    <mergeCell ref="EX19:EZ19"/>
    <mergeCell ref="G23:H23"/>
    <mergeCell ref="O23:P23"/>
    <mergeCell ref="W23:X23"/>
    <mergeCell ref="AE23:AF23"/>
    <mergeCell ref="AM23:AN23"/>
    <mergeCell ref="AU23:AV23"/>
    <mergeCell ref="BC23:BD23"/>
    <mergeCell ref="BK23:BL23"/>
    <mergeCell ref="BS23:BT23"/>
    <mergeCell ref="CA23:CB23"/>
    <mergeCell ref="CI23:CJ23"/>
    <mergeCell ref="CQ23:CR23"/>
    <mergeCell ref="CY23:CZ23"/>
    <mergeCell ref="DG23:DH23"/>
    <mergeCell ref="DO23:DP23"/>
    <mergeCell ref="DW23:DX23"/>
    <mergeCell ref="EE23:EF23"/>
    <mergeCell ref="EM23:EN23"/>
    <mergeCell ref="EU23:EV23"/>
    <mergeCell ref="FC23:FD23"/>
    <mergeCell ref="G24:I24"/>
    <mergeCell ref="O24:Q24"/>
    <mergeCell ref="W24:Y24"/>
    <mergeCell ref="AE24:AG24"/>
    <mergeCell ref="AM24:AO24"/>
    <mergeCell ref="AU24:AW24"/>
    <mergeCell ref="BC24:BE24"/>
    <mergeCell ref="BK24:BM24"/>
    <mergeCell ref="BS24:BU24"/>
    <mergeCell ref="CA24:CC24"/>
    <mergeCell ref="CI24:CK24"/>
    <mergeCell ref="CQ24:CS24"/>
    <mergeCell ref="CY24:DA24"/>
    <mergeCell ref="DG24:DI24"/>
    <mergeCell ref="DO24:DQ24"/>
    <mergeCell ref="DW24:DY24"/>
    <mergeCell ref="EE24:EG24"/>
    <mergeCell ref="EM24:EO24"/>
    <mergeCell ref="EU24:EW24"/>
    <mergeCell ref="FC24:FE24"/>
    <mergeCell ref="F25:G25"/>
    <mergeCell ref="H25:I25"/>
    <mergeCell ref="N25:O25"/>
    <mergeCell ref="P25:Q25"/>
    <mergeCell ref="V25:W25"/>
    <mergeCell ref="X25:Y25"/>
    <mergeCell ref="AD25:AE25"/>
    <mergeCell ref="AF25:AG25"/>
    <mergeCell ref="AL25:AM25"/>
    <mergeCell ref="AN25:AO25"/>
    <mergeCell ref="AT25:AU25"/>
    <mergeCell ref="AV25:AW25"/>
    <mergeCell ref="BB25:BC25"/>
    <mergeCell ref="BD25:BE25"/>
    <mergeCell ref="BJ25:BK25"/>
    <mergeCell ref="BL25:BM25"/>
    <mergeCell ref="BR25:BS25"/>
    <mergeCell ref="BT25:BU25"/>
    <mergeCell ref="BZ25:CA25"/>
    <mergeCell ref="CB25:CC25"/>
    <mergeCell ref="CH25:CI25"/>
    <mergeCell ref="CJ25:CK25"/>
    <mergeCell ref="CP25:CQ25"/>
    <mergeCell ref="CR25:CS25"/>
    <mergeCell ref="CX25:CY25"/>
    <mergeCell ref="CZ25:DA25"/>
    <mergeCell ref="DF25:DG25"/>
    <mergeCell ref="DH25:DI25"/>
    <mergeCell ref="DN25:DO25"/>
    <mergeCell ref="DP25:DQ25"/>
    <mergeCell ref="DV25:DW25"/>
    <mergeCell ref="DX25:DY25"/>
    <mergeCell ref="ED25:EE25"/>
    <mergeCell ref="EF25:EG25"/>
    <mergeCell ref="EL25:EM25"/>
    <mergeCell ref="EN25:EO25"/>
    <mergeCell ref="ET25:EU25"/>
    <mergeCell ref="EV25:EW25"/>
    <mergeCell ref="FB25:FC25"/>
    <mergeCell ref="FD25:FE25"/>
    <mergeCell ref="F26:H26"/>
    <mergeCell ref="N26:P26"/>
    <mergeCell ref="V26:X26"/>
    <mergeCell ref="AD26:AF26"/>
    <mergeCell ref="AL26:AN26"/>
    <mergeCell ref="AT26:AV26"/>
    <mergeCell ref="BB26:BD26"/>
    <mergeCell ref="BJ26:BL26"/>
    <mergeCell ref="BR26:BT26"/>
    <mergeCell ref="BZ26:CB26"/>
    <mergeCell ref="CH26:CJ26"/>
    <mergeCell ref="CP26:CR26"/>
    <mergeCell ref="CX26:CZ26"/>
    <mergeCell ref="DF26:DH26"/>
    <mergeCell ref="DN26:DP26"/>
    <mergeCell ref="DV26:DX26"/>
    <mergeCell ref="ED26:EF26"/>
    <mergeCell ref="EL26:EN26"/>
    <mergeCell ref="ET26:EV26"/>
    <mergeCell ref="FB26:FD26"/>
    <mergeCell ref="B27:C27"/>
    <mergeCell ref="F27:G27"/>
    <mergeCell ref="H27:I27"/>
    <mergeCell ref="J27:K27"/>
    <mergeCell ref="N27:O27"/>
    <mergeCell ref="P27:Q27"/>
    <mergeCell ref="R27:S27"/>
    <mergeCell ref="V27:W27"/>
    <mergeCell ref="X27:Y27"/>
    <mergeCell ref="Z27:AA27"/>
    <mergeCell ref="AD27:AE27"/>
    <mergeCell ref="AF27:AG27"/>
    <mergeCell ref="AH27:AI27"/>
    <mergeCell ref="AL27:AM27"/>
    <mergeCell ref="AN27:AO27"/>
    <mergeCell ref="AP27:AQ27"/>
    <mergeCell ref="AT27:AU27"/>
    <mergeCell ref="AV27:AW27"/>
    <mergeCell ref="AX27:AY27"/>
    <mergeCell ref="BB27:BC27"/>
    <mergeCell ref="BD27:BE27"/>
    <mergeCell ref="BF27:BG27"/>
    <mergeCell ref="BJ27:BK27"/>
    <mergeCell ref="BL27:BM27"/>
    <mergeCell ref="BN27:BO27"/>
    <mergeCell ref="BR27:BS27"/>
    <mergeCell ref="BT27:BU27"/>
    <mergeCell ref="BV27:BW27"/>
    <mergeCell ref="BZ27:CA27"/>
    <mergeCell ref="CB27:CC27"/>
    <mergeCell ref="CD27:CE27"/>
    <mergeCell ref="CH27:CI27"/>
    <mergeCell ref="CJ27:CK27"/>
    <mergeCell ref="CL27:CM27"/>
    <mergeCell ref="CP27:CQ27"/>
    <mergeCell ref="CR27:CS27"/>
    <mergeCell ref="CT27:CU27"/>
    <mergeCell ref="CX27:CY27"/>
    <mergeCell ref="CZ27:DA27"/>
    <mergeCell ref="DB27:DC27"/>
    <mergeCell ref="DF27:DG27"/>
    <mergeCell ref="DH27:DI27"/>
    <mergeCell ref="DJ27:DK27"/>
    <mergeCell ref="DN27:DO27"/>
    <mergeCell ref="DP27:DQ27"/>
    <mergeCell ref="DR27:DS27"/>
    <mergeCell ref="DV27:DW27"/>
    <mergeCell ref="DX27:DY27"/>
    <mergeCell ref="DZ27:EA27"/>
    <mergeCell ref="ED27:EE27"/>
    <mergeCell ref="EF27:EG27"/>
    <mergeCell ref="EH27:EI27"/>
    <mergeCell ref="EL27:EM27"/>
    <mergeCell ref="EN27:EO27"/>
    <mergeCell ref="EP27:EQ27"/>
    <mergeCell ref="ET27:EU27"/>
    <mergeCell ref="EV27:EW27"/>
    <mergeCell ref="EX27:EY27"/>
    <mergeCell ref="FB27:FC27"/>
    <mergeCell ref="FD27:FE27"/>
    <mergeCell ref="B31:E31"/>
    <mergeCell ref="J31:M31"/>
    <mergeCell ref="R31:U31"/>
    <mergeCell ref="Z31:AC31"/>
    <mergeCell ref="AH31:AK31"/>
    <mergeCell ref="AP31:AS31"/>
    <mergeCell ref="AX31:BA31"/>
    <mergeCell ref="BF31:BI31"/>
    <mergeCell ref="BN31:BQ31"/>
    <mergeCell ref="BV31:BY31"/>
    <mergeCell ref="CD31:CG31"/>
    <mergeCell ref="CL31:CO31"/>
    <mergeCell ref="CT31:CW31"/>
    <mergeCell ref="DB31:DE31"/>
    <mergeCell ref="DJ31:DM31"/>
    <mergeCell ref="DR31:DU31"/>
    <mergeCell ref="DZ31:EC31"/>
    <mergeCell ref="EH31:EK31"/>
    <mergeCell ref="EP31:ES31"/>
    <mergeCell ref="EX31:FA31"/>
    <mergeCell ref="B32:E32"/>
    <mergeCell ref="J32:M32"/>
    <mergeCell ref="R32:U32"/>
    <mergeCell ref="Z32:AC32"/>
    <mergeCell ref="AH32:AK32"/>
    <mergeCell ref="AP32:AS32"/>
    <mergeCell ref="AX32:BA32"/>
    <mergeCell ref="BF32:BI32"/>
    <mergeCell ref="BN32:BQ32"/>
    <mergeCell ref="BV32:BY32"/>
    <mergeCell ref="CD32:CG32"/>
    <mergeCell ref="CL32:CO32"/>
    <mergeCell ref="CT32:CW32"/>
    <mergeCell ref="DB32:DE32"/>
    <mergeCell ref="DJ32:DM32"/>
    <mergeCell ref="DR32:DU32"/>
    <mergeCell ref="DZ32:EC32"/>
    <mergeCell ref="EH32:EK32"/>
    <mergeCell ref="EP32:ES32"/>
    <mergeCell ref="EX32:FA32"/>
    <mergeCell ref="B34:E34"/>
    <mergeCell ref="F34:I34"/>
    <mergeCell ref="J34:M34"/>
    <mergeCell ref="N34:Q34"/>
    <mergeCell ref="R34:U34"/>
    <mergeCell ref="V34:Y34"/>
    <mergeCell ref="Z34:AC34"/>
    <mergeCell ref="AD34:AG34"/>
    <mergeCell ref="AH34:AK34"/>
    <mergeCell ref="AL34:AO34"/>
    <mergeCell ref="AP34:AS34"/>
    <mergeCell ref="AT34:AW34"/>
    <mergeCell ref="AX34:BA34"/>
    <mergeCell ref="BB34:BE34"/>
    <mergeCell ref="BF34:BI34"/>
    <mergeCell ref="BJ34:BM34"/>
    <mergeCell ref="BN34:BQ34"/>
    <mergeCell ref="BR34:BU34"/>
    <mergeCell ref="BV34:BY34"/>
    <mergeCell ref="BZ34:CC34"/>
    <mergeCell ref="CD34:CG34"/>
    <mergeCell ref="CH34:CK34"/>
    <mergeCell ref="CL34:CO34"/>
    <mergeCell ref="CP34:CS34"/>
    <mergeCell ref="CT34:CW34"/>
    <mergeCell ref="CX34:DA34"/>
    <mergeCell ref="DB34:DE34"/>
    <mergeCell ref="DF34:DI34"/>
    <mergeCell ref="DJ34:DM34"/>
    <mergeCell ref="DN34:DQ34"/>
    <mergeCell ref="DR34:DU34"/>
    <mergeCell ref="DV34:DY34"/>
    <mergeCell ref="DZ34:EC34"/>
    <mergeCell ref="ED34:EG34"/>
    <mergeCell ref="EH34:EK34"/>
    <mergeCell ref="EL34:EO34"/>
    <mergeCell ref="EP34:ES34"/>
    <mergeCell ref="ET34:EW34"/>
    <mergeCell ref="EX34:FA34"/>
    <mergeCell ref="FB34:FE34"/>
    <mergeCell ref="B38:D38"/>
    <mergeCell ref="J38:L38"/>
    <mergeCell ref="R38:T38"/>
    <mergeCell ref="Z38:AB38"/>
    <mergeCell ref="AH38:AJ38"/>
    <mergeCell ref="AP38:AR38"/>
    <mergeCell ref="AX38:AZ38"/>
    <mergeCell ref="BF38:BH38"/>
    <mergeCell ref="BN38:BP38"/>
    <mergeCell ref="BV38:BX38"/>
    <mergeCell ref="CD38:CF38"/>
    <mergeCell ref="CL38:CN38"/>
    <mergeCell ref="CT38:CV38"/>
    <mergeCell ref="DB38:DD38"/>
    <mergeCell ref="DJ38:DL38"/>
    <mergeCell ref="DR38:DT38"/>
    <mergeCell ref="DZ38:EB38"/>
    <mergeCell ref="EH38:EJ38"/>
    <mergeCell ref="EP38:ER38"/>
    <mergeCell ref="EX38:EZ38"/>
    <mergeCell ref="B42:D42"/>
    <mergeCell ref="J42:L42"/>
    <mergeCell ref="R42:T42"/>
    <mergeCell ref="Z42:AB42"/>
    <mergeCell ref="AH42:AJ42"/>
    <mergeCell ref="AP42:AR42"/>
    <mergeCell ref="AX42:AZ42"/>
    <mergeCell ref="BF42:BH42"/>
    <mergeCell ref="BN42:BP42"/>
    <mergeCell ref="BV42:BX42"/>
    <mergeCell ref="CD42:CF42"/>
    <mergeCell ref="CL42:CN42"/>
    <mergeCell ref="CT42:CV42"/>
    <mergeCell ref="DB42:DD42"/>
    <mergeCell ref="DJ42:DL42"/>
    <mergeCell ref="DR42:DT42"/>
    <mergeCell ref="DZ42:EB42"/>
    <mergeCell ref="EH42:EJ42"/>
    <mergeCell ref="EP42:ER42"/>
    <mergeCell ref="EX42:EZ42"/>
    <mergeCell ref="B46:D46"/>
    <mergeCell ref="J46:L46"/>
    <mergeCell ref="R46:T46"/>
    <mergeCell ref="Z46:AB46"/>
    <mergeCell ref="AH46:AJ46"/>
    <mergeCell ref="AP46:AR46"/>
    <mergeCell ref="AX46:AZ46"/>
    <mergeCell ref="BF46:BH46"/>
    <mergeCell ref="BN46:BP46"/>
    <mergeCell ref="BV46:BX46"/>
    <mergeCell ref="CD46:CF46"/>
    <mergeCell ref="CL46:CN46"/>
    <mergeCell ref="CT46:CV46"/>
    <mergeCell ref="DB46:DD46"/>
    <mergeCell ref="DJ46:DL46"/>
    <mergeCell ref="DR46:DT46"/>
    <mergeCell ref="DZ46:EB46"/>
    <mergeCell ref="EH46:EJ46"/>
    <mergeCell ref="EP46:ER46"/>
    <mergeCell ref="EX46:EZ46"/>
    <mergeCell ref="B50:D50"/>
    <mergeCell ref="J50:L50"/>
    <mergeCell ref="R50:T50"/>
    <mergeCell ref="Z50:AB50"/>
    <mergeCell ref="AH50:AJ50"/>
    <mergeCell ref="AP50:AR50"/>
    <mergeCell ref="AX50:AZ50"/>
    <mergeCell ref="BF50:BH50"/>
    <mergeCell ref="BN50:BP50"/>
    <mergeCell ref="BV50:BX50"/>
    <mergeCell ref="CD50:CF50"/>
    <mergeCell ref="CL50:CN50"/>
    <mergeCell ref="CT50:CV50"/>
    <mergeCell ref="DB50:DD50"/>
    <mergeCell ref="DJ50:DL50"/>
    <mergeCell ref="DR50:DT50"/>
    <mergeCell ref="DZ50:EB50"/>
    <mergeCell ref="EH50:EJ50"/>
    <mergeCell ref="EP50:ER50"/>
    <mergeCell ref="EX50:EZ50"/>
    <mergeCell ref="B54:D54"/>
    <mergeCell ref="J54:L54"/>
    <mergeCell ref="R54:T54"/>
    <mergeCell ref="Z54:AB54"/>
    <mergeCell ref="AH54:AJ54"/>
    <mergeCell ref="AP54:AR54"/>
    <mergeCell ref="AX54:AZ54"/>
    <mergeCell ref="BF54:BH54"/>
    <mergeCell ref="BN54:BP54"/>
    <mergeCell ref="BV54:BX54"/>
    <mergeCell ref="CD54:CF54"/>
    <mergeCell ref="CL54:CN54"/>
    <mergeCell ref="CT54:CV54"/>
    <mergeCell ref="DB54:DD54"/>
    <mergeCell ref="DJ54:DL54"/>
    <mergeCell ref="DR54:DT54"/>
    <mergeCell ref="DZ54:EB54"/>
    <mergeCell ref="EH54:EJ54"/>
    <mergeCell ref="EP54:ER54"/>
    <mergeCell ref="EX54:EZ54"/>
    <mergeCell ref="B59:D59"/>
    <mergeCell ref="E59:H59"/>
    <mergeCell ref="J59:L59"/>
    <mergeCell ref="M59:P59"/>
    <mergeCell ref="R59:T59"/>
    <mergeCell ref="U59:X59"/>
    <mergeCell ref="Z59:AB59"/>
    <mergeCell ref="AC59:AF59"/>
    <mergeCell ref="AH59:AJ59"/>
    <mergeCell ref="AK59:AN59"/>
    <mergeCell ref="AP59:AR59"/>
    <mergeCell ref="AS59:AV59"/>
    <mergeCell ref="AX59:AZ59"/>
    <mergeCell ref="BA59:BD59"/>
    <mergeCell ref="BF59:BH59"/>
    <mergeCell ref="BI59:BL59"/>
    <mergeCell ref="BN59:BP59"/>
    <mergeCell ref="BQ59:BT59"/>
    <mergeCell ref="BV59:BX59"/>
    <mergeCell ref="BY59:CB59"/>
    <mergeCell ref="CD59:CF59"/>
    <mergeCell ref="CG59:CJ59"/>
    <mergeCell ref="CL59:CN59"/>
    <mergeCell ref="CO59:CR59"/>
    <mergeCell ref="CT59:CV59"/>
    <mergeCell ref="CW59:CZ59"/>
    <mergeCell ref="DB59:DD59"/>
    <mergeCell ref="DE59:DH59"/>
    <mergeCell ref="DJ59:DL59"/>
    <mergeCell ref="DM59:DP59"/>
    <mergeCell ref="DR59:DT59"/>
    <mergeCell ref="DU59:DX59"/>
    <mergeCell ref="DZ59:EB59"/>
    <mergeCell ref="EC59:EF59"/>
    <mergeCell ref="EH59:EJ59"/>
    <mergeCell ref="EK59:EN59"/>
    <mergeCell ref="EP59:ER59"/>
    <mergeCell ref="ES59:EV59"/>
    <mergeCell ref="EX59:EZ59"/>
    <mergeCell ref="FA59:FD59"/>
    <mergeCell ref="B62:D62"/>
    <mergeCell ref="J62:L62"/>
    <mergeCell ref="R62:T62"/>
    <mergeCell ref="Z62:AB62"/>
    <mergeCell ref="AH62:AJ62"/>
    <mergeCell ref="AP62:AR62"/>
    <mergeCell ref="AX62:AZ62"/>
    <mergeCell ref="BF62:BH62"/>
    <mergeCell ref="BN62:BP62"/>
    <mergeCell ref="BV62:BX62"/>
    <mergeCell ref="CD62:CF62"/>
    <mergeCell ref="CL62:CN62"/>
    <mergeCell ref="CT62:CV62"/>
    <mergeCell ref="DB62:DD62"/>
    <mergeCell ref="DJ62:DL62"/>
    <mergeCell ref="DR62:DT62"/>
    <mergeCell ref="DZ62:EB62"/>
    <mergeCell ref="EH62:EJ62"/>
    <mergeCell ref="EP62:ER62"/>
    <mergeCell ref="EX62:EZ62"/>
    <mergeCell ref="B65:D65"/>
    <mergeCell ref="J65:L65"/>
    <mergeCell ref="R65:T65"/>
    <mergeCell ref="Z65:AB65"/>
    <mergeCell ref="AH65:AJ65"/>
    <mergeCell ref="AP65:AR65"/>
    <mergeCell ref="AX65:AZ65"/>
    <mergeCell ref="BF65:BH65"/>
    <mergeCell ref="BN65:BP65"/>
    <mergeCell ref="BV65:BX65"/>
    <mergeCell ref="CD65:CF65"/>
    <mergeCell ref="CL65:CN65"/>
    <mergeCell ref="CT65:CV65"/>
    <mergeCell ref="DB65:DD65"/>
    <mergeCell ref="DJ65:DL65"/>
    <mergeCell ref="DR65:DT65"/>
    <mergeCell ref="DZ65:EB65"/>
    <mergeCell ref="EH65:EJ65"/>
    <mergeCell ref="EP65:ER65"/>
    <mergeCell ref="EX65:EZ65"/>
    <mergeCell ref="B68:D68"/>
    <mergeCell ref="J68:L68"/>
    <mergeCell ref="R68:T68"/>
    <mergeCell ref="Z68:AB68"/>
    <mergeCell ref="AH68:AJ68"/>
    <mergeCell ref="AP68:AR68"/>
    <mergeCell ref="AX68:AZ68"/>
    <mergeCell ref="BF68:BH68"/>
    <mergeCell ref="BN68:BP68"/>
    <mergeCell ref="BV68:BX68"/>
    <mergeCell ref="CD68:CF68"/>
    <mergeCell ref="CL68:CN68"/>
    <mergeCell ref="CT68:CV68"/>
    <mergeCell ref="DB68:DD68"/>
    <mergeCell ref="DJ68:DL68"/>
    <mergeCell ref="DR68:DT68"/>
    <mergeCell ref="DZ68:EB68"/>
    <mergeCell ref="EH68:EJ68"/>
    <mergeCell ref="EP68:ER68"/>
    <mergeCell ref="EX68:EZ68"/>
    <mergeCell ref="D72:F72"/>
    <mergeCell ref="L72:N72"/>
    <mergeCell ref="T72:V72"/>
    <mergeCell ref="AB72:AD72"/>
    <mergeCell ref="AJ72:AL72"/>
    <mergeCell ref="AR72:AT72"/>
    <mergeCell ref="AZ72:BB72"/>
    <mergeCell ref="BH72:BJ72"/>
    <mergeCell ref="BP72:BR72"/>
    <mergeCell ref="BX72:BZ72"/>
    <mergeCell ref="CF72:CH72"/>
    <mergeCell ref="CN72:CP72"/>
    <mergeCell ref="CV72:CX72"/>
    <mergeCell ref="DD72:DF72"/>
    <mergeCell ref="DL72:DN72"/>
    <mergeCell ref="DT72:DV72"/>
    <mergeCell ref="EB72:ED72"/>
    <mergeCell ref="EJ72:EL72"/>
    <mergeCell ref="ER72:ET72"/>
    <mergeCell ref="EZ72:FB72"/>
    <mergeCell ref="B74:D74"/>
    <mergeCell ref="F74:G74"/>
    <mergeCell ref="J74:L74"/>
    <mergeCell ref="N74:O74"/>
    <mergeCell ref="R74:T74"/>
    <mergeCell ref="V74:W74"/>
    <mergeCell ref="Z74:AB74"/>
    <mergeCell ref="AD74:AE74"/>
    <mergeCell ref="AH74:AJ74"/>
    <mergeCell ref="AL74:AM74"/>
    <mergeCell ref="AP74:AR74"/>
    <mergeCell ref="AT74:AU74"/>
    <mergeCell ref="AX74:AZ74"/>
    <mergeCell ref="BB74:BC74"/>
    <mergeCell ref="BF74:BH74"/>
    <mergeCell ref="BJ74:BK74"/>
    <mergeCell ref="BN74:BP74"/>
    <mergeCell ref="BR74:BS74"/>
    <mergeCell ref="BV74:BX74"/>
    <mergeCell ref="BZ74:CA74"/>
    <mergeCell ref="CD74:CF74"/>
    <mergeCell ref="CH74:CI74"/>
    <mergeCell ref="CL74:CN74"/>
    <mergeCell ref="CP74:CQ74"/>
    <mergeCell ref="CT74:CV74"/>
    <mergeCell ref="CX74:CY74"/>
    <mergeCell ref="DB74:DD74"/>
    <mergeCell ref="DF74:DG74"/>
    <mergeCell ref="DJ74:DL74"/>
    <mergeCell ref="DN74:DO74"/>
    <mergeCell ref="DR74:DT74"/>
    <mergeCell ref="DV74:DW74"/>
    <mergeCell ref="DZ74:EB74"/>
    <mergeCell ref="ED74:EE74"/>
    <mergeCell ref="EH74:EJ74"/>
    <mergeCell ref="EL74:EM74"/>
    <mergeCell ref="EP74:ER74"/>
    <mergeCell ref="ET74:EU74"/>
    <mergeCell ref="EX74:EZ74"/>
    <mergeCell ref="FB74:FC74"/>
    <mergeCell ref="B77:H77"/>
    <mergeCell ref="J77:P77"/>
    <mergeCell ref="R77:X77"/>
    <mergeCell ref="Z77:AF77"/>
    <mergeCell ref="AH77:AN77"/>
    <mergeCell ref="AP77:AV77"/>
    <mergeCell ref="AX77:BD77"/>
    <mergeCell ref="BF77:BL77"/>
    <mergeCell ref="BN77:BT77"/>
    <mergeCell ref="BV77:CB77"/>
    <mergeCell ref="CD77:CJ77"/>
    <mergeCell ref="CL77:CR77"/>
    <mergeCell ref="CT77:CZ77"/>
    <mergeCell ref="DB77:DH77"/>
    <mergeCell ref="DJ77:DP77"/>
    <mergeCell ref="DR77:DX77"/>
    <mergeCell ref="DZ77:EF77"/>
    <mergeCell ref="EH77:EN77"/>
    <mergeCell ref="EP77:EV77"/>
    <mergeCell ref="EX77:FD77"/>
    <mergeCell ref="B78:H78"/>
    <mergeCell ref="J78:P78"/>
    <mergeCell ref="R78:X78"/>
    <mergeCell ref="Z78:AF78"/>
    <mergeCell ref="AH78:AN78"/>
    <mergeCell ref="AP78:AV78"/>
    <mergeCell ref="AX78:BD78"/>
    <mergeCell ref="BF78:BL78"/>
    <mergeCell ref="BN78:BT78"/>
    <mergeCell ref="BV78:CB78"/>
    <mergeCell ref="CD78:CJ78"/>
    <mergeCell ref="CL78:CR78"/>
    <mergeCell ref="CT78:CZ78"/>
    <mergeCell ref="DB78:DH78"/>
    <mergeCell ref="DJ78:DP78"/>
    <mergeCell ref="DR78:DX78"/>
    <mergeCell ref="DZ78:EF78"/>
    <mergeCell ref="EH78:EN78"/>
    <mergeCell ref="EP78:EV78"/>
    <mergeCell ref="EX78:FD78"/>
    <mergeCell ref="D81:F81"/>
    <mergeCell ref="L81:N81"/>
    <mergeCell ref="T81:V81"/>
    <mergeCell ref="AB81:AD81"/>
    <mergeCell ref="AJ81:AL81"/>
    <mergeCell ref="AR81:AT81"/>
    <mergeCell ref="AZ81:BB81"/>
    <mergeCell ref="BH81:BJ81"/>
    <mergeCell ref="BP81:BR81"/>
    <mergeCell ref="BX81:BZ81"/>
    <mergeCell ref="CF81:CH81"/>
    <mergeCell ref="CN81:CP81"/>
    <mergeCell ref="CV81:CX81"/>
    <mergeCell ref="DD81:DF81"/>
    <mergeCell ref="DL81:DN81"/>
    <mergeCell ref="DT81:DV81"/>
    <mergeCell ref="EB81:ED81"/>
    <mergeCell ref="EJ81:EL81"/>
    <mergeCell ref="ER81:ET81"/>
    <mergeCell ref="EZ81:FB81"/>
    <mergeCell ref="E82:F82"/>
    <mergeCell ref="M82:N82"/>
    <mergeCell ref="U82:V82"/>
    <mergeCell ref="AC82:AD82"/>
    <mergeCell ref="AK82:AL82"/>
    <mergeCell ref="AS82:AT82"/>
    <mergeCell ref="BA82:BB82"/>
    <mergeCell ref="BI82:BJ82"/>
    <mergeCell ref="BQ82:BR82"/>
    <mergeCell ref="BY82:BZ82"/>
    <mergeCell ref="CG82:CH82"/>
    <mergeCell ref="CO82:CP82"/>
    <mergeCell ref="CW82:CX82"/>
    <mergeCell ref="DE82:DF82"/>
    <mergeCell ref="DM82:DN82"/>
    <mergeCell ref="DU82:DV82"/>
    <mergeCell ref="EC82:ED82"/>
    <mergeCell ref="EK82:EL82"/>
    <mergeCell ref="ES82:ET82"/>
    <mergeCell ref="FA82:FB82"/>
    <mergeCell ref="B83:H83"/>
    <mergeCell ref="J83:P83"/>
    <mergeCell ref="R83:X83"/>
    <mergeCell ref="Z83:AF83"/>
    <mergeCell ref="AH83:AN83"/>
    <mergeCell ref="AP83:AV83"/>
    <mergeCell ref="AX83:BD83"/>
    <mergeCell ref="BF83:BL83"/>
    <mergeCell ref="BN83:BT83"/>
    <mergeCell ref="BV83:CB83"/>
    <mergeCell ref="CD83:CJ83"/>
    <mergeCell ref="CL83:CR83"/>
    <mergeCell ref="CT83:CZ83"/>
    <mergeCell ref="DB83:DH83"/>
    <mergeCell ref="DJ83:DP83"/>
    <mergeCell ref="DR83:DX83"/>
    <mergeCell ref="DZ83:EF83"/>
    <mergeCell ref="EH83:EN83"/>
    <mergeCell ref="EP83:EV83"/>
    <mergeCell ref="EX83:FD83"/>
    <mergeCell ref="B84:H84"/>
    <mergeCell ref="J84:P84"/>
    <mergeCell ref="R84:X84"/>
    <mergeCell ref="Z84:AF84"/>
    <mergeCell ref="AH84:AN84"/>
    <mergeCell ref="AP84:AV84"/>
    <mergeCell ref="AX84:BD84"/>
    <mergeCell ref="BF84:BL84"/>
    <mergeCell ref="BN84:BT84"/>
    <mergeCell ref="BV84:CB84"/>
    <mergeCell ref="CD84:CJ84"/>
    <mergeCell ref="CL84:CR84"/>
    <mergeCell ref="CT84:CZ84"/>
    <mergeCell ref="DB84:DH84"/>
    <mergeCell ref="DJ84:DP84"/>
    <mergeCell ref="DR84:DX84"/>
    <mergeCell ref="DZ84:EF84"/>
    <mergeCell ref="EH84:EN84"/>
    <mergeCell ref="EP84:EV84"/>
    <mergeCell ref="EX84:FD84"/>
    <mergeCell ref="B85:H85"/>
    <mergeCell ref="J85:P85"/>
    <mergeCell ref="R85:X85"/>
    <mergeCell ref="Z85:AF85"/>
    <mergeCell ref="AH85:AN85"/>
    <mergeCell ref="AP85:AV85"/>
    <mergeCell ref="AX85:BD85"/>
    <mergeCell ref="BF85:BL85"/>
    <mergeCell ref="BN85:BT85"/>
    <mergeCell ref="BV85:CB85"/>
    <mergeCell ref="CD85:CJ85"/>
    <mergeCell ref="CL85:CR85"/>
    <mergeCell ref="CT85:CZ85"/>
    <mergeCell ref="DB85:DH85"/>
    <mergeCell ref="DJ85:DP85"/>
    <mergeCell ref="DR85:DX85"/>
    <mergeCell ref="DZ85:EF85"/>
    <mergeCell ref="EH85:EN85"/>
    <mergeCell ref="EP85:EV85"/>
    <mergeCell ref="EX85:FD85"/>
    <mergeCell ref="B86:H86"/>
    <mergeCell ref="J86:P86"/>
    <mergeCell ref="R86:X86"/>
    <mergeCell ref="Z86:AF86"/>
    <mergeCell ref="AH86:AN86"/>
    <mergeCell ref="AP86:AV86"/>
    <mergeCell ref="AX86:BD86"/>
    <mergeCell ref="BF86:BL86"/>
    <mergeCell ref="BN86:BT86"/>
    <mergeCell ref="BV86:CB86"/>
    <mergeCell ref="CD86:CJ86"/>
    <mergeCell ref="CL86:CR86"/>
    <mergeCell ref="CT86:CZ86"/>
    <mergeCell ref="DB86:DH86"/>
    <mergeCell ref="DJ86:DP86"/>
    <mergeCell ref="DR86:DX86"/>
    <mergeCell ref="DZ86:EF86"/>
    <mergeCell ref="EH86:EN86"/>
    <mergeCell ref="EP86:EV86"/>
    <mergeCell ref="EX86:FD86"/>
    <mergeCell ref="B87:H87"/>
    <mergeCell ref="J87:P87"/>
    <mergeCell ref="R87:X87"/>
    <mergeCell ref="Z87:AF87"/>
    <mergeCell ref="AH87:AN87"/>
    <mergeCell ref="AP87:AV87"/>
    <mergeCell ref="AX87:BD87"/>
    <mergeCell ref="BF87:BL87"/>
    <mergeCell ref="BN87:BT87"/>
    <mergeCell ref="BV87:CB87"/>
    <mergeCell ref="CD87:CJ87"/>
    <mergeCell ref="CL87:CR87"/>
    <mergeCell ref="CT87:CZ87"/>
    <mergeCell ref="DB87:DH87"/>
    <mergeCell ref="DJ87:DP87"/>
    <mergeCell ref="DR87:DX87"/>
    <mergeCell ref="DZ87:EF87"/>
    <mergeCell ref="EH87:EN87"/>
    <mergeCell ref="EP87:EV87"/>
    <mergeCell ref="EX87:FD87"/>
    <mergeCell ref="B88:H88"/>
    <mergeCell ref="J88:P88"/>
    <mergeCell ref="R88:X88"/>
    <mergeCell ref="Z88:AF88"/>
    <mergeCell ref="AH88:AN88"/>
    <mergeCell ref="AP88:AV88"/>
    <mergeCell ref="AX88:BD88"/>
    <mergeCell ref="BF88:BL88"/>
    <mergeCell ref="BN88:BT88"/>
    <mergeCell ref="BV88:CB88"/>
    <mergeCell ref="CD88:CJ88"/>
    <mergeCell ref="CL88:CR88"/>
    <mergeCell ref="CT88:CZ88"/>
    <mergeCell ref="DB88:DH88"/>
    <mergeCell ref="DJ88:DP88"/>
    <mergeCell ref="DR88:DX88"/>
    <mergeCell ref="DZ88:EF88"/>
    <mergeCell ref="EH88:EN88"/>
    <mergeCell ref="EP88:EV88"/>
    <mergeCell ref="EX88:FD88"/>
    <mergeCell ref="B89:H89"/>
    <mergeCell ref="J89:P89"/>
    <mergeCell ref="R89:X89"/>
    <mergeCell ref="Z89:AF89"/>
    <mergeCell ref="AH89:AN89"/>
    <mergeCell ref="AP89:AV89"/>
    <mergeCell ref="AX89:BD89"/>
    <mergeCell ref="BF89:BL89"/>
    <mergeCell ref="BN89:BT89"/>
    <mergeCell ref="BV89:CB89"/>
    <mergeCell ref="CD89:CJ89"/>
    <mergeCell ref="CL89:CR89"/>
    <mergeCell ref="CT89:CZ89"/>
    <mergeCell ref="DB89:DH89"/>
    <mergeCell ref="DJ89:DP89"/>
    <mergeCell ref="DR89:DX89"/>
    <mergeCell ref="DZ89:EF89"/>
    <mergeCell ref="EH89:EN89"/>
    <mergeCell ref="EP89:EV89"/>
    <mergeCell ref="EX89:FD89"/>
    <mergeCell ref="B90:H90"/>
    <mergeCell ref="J90:P90"/>
    <mergeCell ref="R90:X90"/>
    <mergeCell ref="Z90:AF90"/>
    <mergeCell ref="AH90:AN90"/>
    <mergeCell ref="AP90:AV90"/>
    <mergeCell ref="AX90:BD90"/>
    <mergeCell ref="BF90:BL90"/>
    <mergeCell ref="BN90:BT90"/>
    <mergeCell ref="BV90:CB90"/>
    <mergeCell ref="CD90:CJ90"/>
    <mergeCell ref="CL90:CR90"/>
    <mergeCell ref="CT90:CZ90"/>
    <mergeCell ref="DB90:DH90"/>
    <mergeCell ref="DJ90:DP90"/>
    <mergeCell ref="DR90:DX90"/>
    <mergeCell ref="DZ90:EF90"/>
    <mergeCell ref="EH90:EN90"/>
    <mergeCell ref="EP90:EV90"/>
    <mergeCell ref="EX90:FD90"/>
    <mergeCell ref="B91:H91"/>
    <mergeCell ref="J91:P91"/>
    <mergeCell ref="R91:X91"/>
    <mergeCell ref="Z91:AF91"/>
    <mergeCell ref="AH91:AN91"/>
    <mergeCell ref="AP91:AV91"/>
    <mergeCell ref="AX91:BD91"/>
    <mergeCell ref="BF91:BL91"/>
    <mergeCell ref="BN91:BT91"/>
    <mergeCell ref="BV91:CB91"/>
    <mergeCell ref="CD91:CJ91"/>
    <mergeCell ref="CL91:CR91"/>
    <mergeCell ref="CT91:CZ91"/>
    <mergeCell ref="DB91:DH91"/>
    <mergeCell ref="DJ91:DP91"/>
    <mergeCell ref="DR91:DX91"/>
    <mergeCell ref="DZ91:EF91"/>
    <mergeCell ref="EH91:EN91"/>
    <mergeCell ref="EP91:EV91"/>
    <mergeCell ref="EX91:FD91"/>
    <mergeCell ref="D95:F95"/>
    <mergeCell ref="L95:N95"/>
    <mergeCell ref="T95:V95"/>
    <mergeCell ref="AB95:AD95"/>
    <mergeCell ref="AJ95:AL95"/>
    <mergeCell ref="AR95:AT95"/>
    <mergeCell ref="AZ95:BB95"/>
    <mergeCell ref="BH95:BJ95"/>
    <mergeCell ref="BP95:BR95"/>
    <mergeCell ref="BX95:BZ95"/>
    <mergeCell ref="CF95:CH95"/>
    <mergeCell ref="CN95:CP95"/>
    <mergeCell ref="CV95:CX95"/>
    <mergeCell ref="DD95:DF95"/>
    <mergeCell ref="DL95:DN95"/>
    <mergeCell ref="DT95:DV95"/>
    <mergeCell ref="EB95:ED95"/>
    <mergeCell ref="EJ95:EL95"/>
    <mergeCell ref="ER95:ET95"/>
    <mergeCell ref="EZ95:FB95"/>
    <mergeCell ref="G96:H96"/>
    <mergeCell ref="O96:P96"/>
    <mergeCell ref="W96:X96"/>
    <mergeCell ref="AE96:AF96"/>
    <mergeCell ref="AM96:AN96"/>
    <mergeCell ref="AU96:AV96"/>
    <mergeCell ref="BC96:BD96"/>
    <mergeCell ref="BK96:BL96"/>
    <mergeCell ref="BS96:BT96"/>
    <mergeCell ref="CA96:CB96"/>
    <mergeCell ref="CI96:CJ96"/>
    <mergeCell ref="CQ96:CR96"/>
    <mergeCell ref="CY96:CZ96"/>
    <mergeCell ref="DG96:DH96"/>
    <mergeCell ref="DO96:DP96"/>
    <mergeCell ref="DW96:DX96"/>
    <mergeCell ref="EE96:EF96"/>
    <mergeCell ref="EM96:EN96"/>
    <mergeCell ref="EU96:EV96"/>
    <mergeCell ref="FC96:FD96"/>
    <mergeCell ref="B97:H101"/>
    <mergeCell ref="J97:P101"/>
    <mergeCell ref="R97:X101"/>
    <mergeCell ref="Z97:AF101"/>
    <mergeCell ref="AH97:AN101"/>
    <mergeCell ref="AP97:AV101"/>
    <mergeCell ref="AX97:BD101"/>
    <mergeCell ref="BF97:BL101"/>
    <mergeCell ref="BN97:BT101"/>
    <mergeCell ref="BV97:CB101"/>
    <mergeCell ref="CD97:CJ101"/>
    <mergeCell ref="CL97:CR101"/>
    <mergeCell ref="CT97:CZ101"/>
    <mergeCell ref="DB97:DH101"/>
    <mergeCell ref="DJ97:DP101"/>
    <mergeCell ref="DR97:DX101"/>
    <mergeCell ref="DZ97:EF101"/>
    <mergeCell ref="EH97:EN101"/>
    <mergeCell ref="EP97:EV101"/>
    <mergeCell ref="EX97:FD101"/>
    <mergeCell ref="B103:H107"/>
    <mergeCell ref="J103:P107"/>
    <mergeCell ref="R103:X107"/>
    <mergeCell ref="Z103:AF107"/>
    <mergeCell ref="AH103:AN107"/>
    <mergeCell ref="AP103:AV107"/>
    <mergeCell ref="AX103:BD107"/>
    <mergeCell ref="BF103:BL107"/>
    <mergeCell ref="BN103:BT107"/>
    <mergeCell ref="BV103:CB107"/>
    <mergeCell ref="CD103:CJ107"/>
    <mergeCell ref="CL103:CR107"/>
    <mergeCell ref="CT103:CZ107"/>
    <mergeCell ref="DB103:DH107"/>
    <mergeCell ref="DJ103:DP107"/>
    <mergeCell ref="DR103:DX107"/>
    <mergeCell ref="DZ103:EF107"/>
    <mergeCell ref="EH103:EN107"/>
    <mergeCell ref="EP103:EV107"/>
    <mergeCell ref="EX103:FD107"/>
    <mergeCell ref="B110:D110"/>
    <mergeCell ref="J110:L110"/>
    <mergeCell ref="R110:T110"/>
    <mergeCell ref="Z110:AB110"/>
    <mergeCell ref="AH110:AJ110"/>
    <mergeCell ref="AP110:AR110"/>
    <mergeCell ref="AX110:AZ110"/>
    <mergeCell ref="BF110:BH110"/>
    <mergeCell ref="BN110:BP110"/>
    <mergeCell ref="BV110:BX110"/>
    <mergeCell ref="CD110:CF110"/>
    <mergeCell ref="CL110:CN110"/>
    <mergeCell ref="CT110:CV110"/>
    <mergeCell ref="DB110:DD110"/>
    <mergeCell ref="DJ110:DL110"/>
    <mergeCell ref="DR110:DT110"/>
    <mergeCell ref="DZ110:EB110"/>
    <mergeCell ref="EH110:EJ110"/>
    <mergeCell ref="EP110:ER110"/>
    <mergeCell ref="EX110:EZ110"/>
    <mergeCell ref="B112:H112"/>
    <mergeCell ref="J112:P112"/>
    <mergeCell ref="R112:X112"/>
    <mergeCell ref="Z112:AF112"/>
    <mergeCell ref="AH112:AN112"/>
    <mergeCell ref="AP112:AV112"/>
    <mergeCell ref="AX112:BD112"/>
    <mergeCell ref="BF112:BL112"/>
    <mergeCell ref="BN112:BT112"/>
    <mergeCell ref="BV112:CB112"/>
    <mergeCell ref="CD112:CJ112"/>
    <mergeCell ref="CL112:CR112"/>
    <mergeCell ref="CT112:CZ112"/>
    <mergeCell ref="DB112:DH112"/>
    <mergeCell ref="DJ112:DP112"/>
    <mergeCell ref="DR112:DX112"/>
    <mergeCell ref="DZ112:EF112"/>
    <mergeCell ref="EH112:EN112"/>
    <mergeCell ref="EP112:EV112"/>
    <mergeCell ref="EX112:FD112"/>
    <mergeCell ref="B116:H116"/>
    <mergeCell ref="J116:P116"/>
    <mergeCell ref="R116:X116"/>
    <mergeCell ref="Z116:AF116"/>
    <mergeCell ref="AH116:AN116"/>
    <mergeCell ref="AP116:AV116"/>
    <mergeCell ref="AX116:BD116"/>
    <mergeCell ref="BF116:BL116"/>
    <mergeCell ref="BN116:BT116"/>
    <mergeCell ref="BV116:CB116"/>
    <mergeCell ref="CD116:CJ116"/>
    <mergeCell ref="CL116:CR116"/>
    <mergeCell ref="CT116:CZ116"/>
    <mergeCell ref="DB116:DH116"/>
    <mergeCell ref="DJ116:DP116"/>
    <mergeCell ref="DR116:DX116"/>
    <mergeCell ref="DZ116:EF116"/>
    <mergeCell ref="EH116:EN116"/>
    <mergeCell ref="EP116:EV116"/>
    <mergeCell ref="EX116:FD116"/>
    <mergeCell ref="B117:H117"/>
    <mergeCell ref="J117:P117"/>
    <mergeCell ref="R117:X117"/>
    <mergeCell ref="Z117:AF117"/>
    <mergeCell ref="AH117:AN117"/>
    <mergeCell ref="AP117:AV117"/>
    <mergeCell ref="AX117:BD117"/>
    <mergeCell ref="BF117:BL117"/>
    <mergeCell ref="BN117:BT117"/>
    <mergeCell ref="BV117:CB117"/>
    <mergeCell ref="CD117:CJ117"/>
    <mergeCell ref="CL117:CR117"/>
    <mergeCell ref="CT117:CZ117"/>
    <mergeCell ref="DB117:DH117"/>
    <mergeCell ref="DJ117:DP117"/>
    <mergeCell ref="DR117:DX117"/>
    <mergeCell ref="DZ117:EF117"/>
    <mergeCell ref="EH117:EN117"/>
    <mergeCell ref="EP117:EV117"/>
    <mergeCell ref="EX117:FD117"/>
    <mergeCell ref="B120:H120"/>
    <mergeCell ref="J120:P120"/>
    <mergeCell ref="R120:X120"/>
    <mergeCell ref="Z120:AF120"/>
    <mergeCell ref="AH120:AN120"/>
    <mergeCell ref="AP120:AV120"/>
    <mergeCell ref="AX120:BD120"/>
    <mergeCell ref="BF120:BL120"/>
    <mergeCell ref="BN120:BT120"/>
    <mergeCell ref="BV120:CB120"/>
    <mergeCell ref="CD120:CJ120"/>
    <mergeCell ref="CL120:CR120"/>
    <mergeCell ref="CT120:CZ120"/>
    <mergeCell ref="DB120:DH120"/>
    <mergeCell ref="DJ120:DP120"/>
    <mergeCell ref="DR120:DX120"/>
    <mergeCell ref="DZ120:EF120"/>
    <mergeCell ref="EH120:EN120"/>
    <mergeCell ref="EP120:EV120"/>
    <mergeCell ref="EX120:FD120"/>
    <mergeCell ref="B121:H121"/>
    <mergeCell ref="J121:P121"/>
    <mergeCell ref="R121:X121"/>
    <mergeCell ref="Z121:AF121"/>
    <mergeCell ref="AH121:AN121"/>
    <mergeCell ref="AP121:AV121"/>
    <mergeCell ref="AX121:BD121"/>
    <mergeCell ref="BF121:BL121"/>
    <mergeCell ref="BN121:BT121"/>
    <mergeCell ref="BV121:CB121"/>
    <mergeCell ref="CD121:CJ121"/>
    <mergeCell ref="CL121:CR121"/>
    <mergeCell ref="CT121:CZ121"/>
    <mergeCell ref="DB121:DH121"/>
    <mergeCell ref="DJ121:DP121"/>
    <mergeCell ref="DR121:DX121"/>
    <mergeCell ref="DZ121:EF121"/>
    <mergeCell ref="EH121:EN121"/>
    <mergeCell ref="EP121:EV121"/>
    <mergeCell ref="EX121:FD121"/>
    <mergeCell ref="B122:H122"/>
    <mergeCell ref="J122:P122"/>
    <mergeCell ref="R122:X122"/>
    <mergeCell ref="Z122:AF122"/>
    <mergeCell ref="AH122:AN122"/>
    <mergeCell ref="AP122:AV122"/>
    <mergeCell ref="AX122:BD122"/>
    <mergeCell ref="BF122:BL122"/>
    <mergeCell ref="BN122:BT122"/>
    <mergeCell ref="BV122:CB122"/>
    <mergeCell ref="CD122:CJ122"/>
    <mergeCell ref="CL122:CR122"/>
    <mergeCell ref="CT122:CZ122"/>
    <mergeCell ref="DB122:DH122"/>
    <mergeCell ref="DJ122:DP122"/>
    <mergeCell ref="DR122:DX122"/>
    <mergeCell ref="DZ122:EF122"/>
    <mergeCell ref="EH122:EN122"/>
    <mergeCell ref="EP122:EV122"/>
    <mergeCell ref="EX122:FD122"/>
    <mergeCell ref="B123:H123"/>
    <mergeCell ref="J123:P123"/>
    <mergeCell ref="R123:X123"/>
    <mergeCell ref="Z123:AF123"/>
    <mergeCell ref="AH123:AN123"/>
    <mergeCell ref="AP123:AV123"/>
    <mergeCell ref="AX123:BD123"/>
    <mergeCell ref="BF123:BL123"/>
    <mergeCell ref="BN123:BT123"/>
    <mergeCell ref="BV123:CB123"/>
    <mergeCell ref="CD123:CJ123"/>
    <mergeCell ref="CL123:CR123"/>
    <mergeCell ref="CT123:CZ123"/>
    <mergeCell ref="DB123:DH123"/>
    <mergeCell ref="DJ123:DP123"/>
    <mergeCell ref="DR123:DX123"/>
    <mergeCell ref="DZ123:EF123"/>
    <mergeCell ref="EH123:EN123"/>
    <mergeCell ref="EP123:EV123"/>
    <mergeCell ref="EX123:FD123"/>
    <mergeCell ref="B124:H124"/>
    <mergeCell ref="J124:P124"/>
    <mergeCell ref="R124:X124"/>
    <mergeCell ref="Z124:AF124"/>
    <mergeCell ref="AH124:AN124"/>
    <mergeCell ref="AP124:AV124"/>
    <mergeCell ref="AX124:BD124"/>
    <mergeCell ref="BF124:BL124"/>
    <mergeCell ref="BN124:BT124"/>
    <mergeCell ref="BV124:CB124"/>
    <mergeCell ref="CD124:CJ124"/>
    <mergeCell ref="CL124:CR124"/>
    <mergeCell ref="CT124:CZ124"/>
    <mergeCell ref="DB124:DH124"/>
    <mergeCell ref="DJ124:DP124"/>
    <mergeCell ref="DR124:DX124"/>
    <mergeCell ref="DZ124:EF124"/>
    <mergeCell ref="EH124:EN124"/>
    <mergeCell ref="EP124:EV124"/>
    <mergeCell ref="EX124:FD124"/>
    <mergeCell ref="B125:H125"/>
    <mergeCell ref="J125:P125"/>
    <mergeCell ref="R125:X125"/>
    <mergeCell ref="Z125:AF125"/>
    <mergeCell ref="AH125:AN125"/>
    <mergeCell ref="AP125:AV125"/>
    <mergeCell ref="AX125:BD125"/>
    <mergeCell ref="BF125:BL125"/>
    <mergeCell ref="BN125:BT125"/>
    <mergeCell ref="BV125:CB125"/>
    <mergeCell ref="CD125:CJ125"/>
    <mergeCell ref="CL125:CR125"/>
    <mergeCell ref="CT125:CZ125"/>
    <mergeCell ref="DB125:DH125"/>
    <mergeCell ref="DJ125:DP125"/>
    <mergeCell ref="DR125:DX125"/>
    <mergeCell ref="DZ125:EF125"/>
    <mergeCell ref="EH125:EN125"/>
    <mergeCell ref="EP125:EV125"/>
    <mergeCell ref="EX125:FD125"/>
    <mergeCell ref="B126:H126"/>
    <mergeCell ref="J126:P126"/>
    <mergeCell ref="R126:X126"/>
    <mergeCell ref="Z126:AF126"/>
    <mergeCell ref="AH126:AN126"/>
    <mergeCell ref="AP126:AV126"/>
    <mergeCell ref="AX126:BD126"/>
    <mergeCell ref="BF126:BL126"/>
    <mergeCell ref="BN126:BT126"/>
    <mergeCell ref="BV126:CB126"/>
    <mergeCell ref="CD126:CJ126"/>
    <mergeCell ref="CL126:CR126"/>
    <mergeCell ref="CT126:CZ126"/>
    <mergeCell ref="DB126:DH126"/>
    <mergeCell ref="DJ126:DP126"/>
    <mergeCell ref="DR126:DX126"/>
    <mergeCell ref="DZ126:EF126"/>
    <mergeCell ref="EH126:EN126"/>
    <mergeCell ref="EP126:EV126"/>
    <mergeCell ref="EX126:FD126"/>
    <mergeCell ref="B127:H127"/>
    <mergeCell ref="J127:P127"/>
    <mergeCell ref="R127:X127"/>
    <mergeCell ref="Z127:AF127"/>
    <mergeCell ref="AH127:AN127"/>
    <mergeCell ref="AP127:AV127"/>
    <mergeCell ref="AX127:BD127"/>
    <mergeCell ref="BF127:BL127"/>
    <mergeCell ref="BN127:BT127"/>
    <mergeCell ref="BV127:CB127"/>
    <mergeCell ref="CD127:CJ127"/>
    <mergeCell ref="CL127:CR127"/>
    <mergeCell ref="CT127:CZ127"/>
    <mergeCell ref="DB127:DH127"/>
    <mergeCell ref="DJ127:DP127"/>
    <mergeCell ref="DR127:DX127"/>
    <mergeCell ref="DZ127:EF127"/>
    <mergeCell ref="EH127:EN127"/>
    <mergeCell ref="EP127:EV127"/>
    <mergeCell ref="EX127:FD127"/>
    <mergeCell ref="B128:H128"/>
    <mergeCell ref="J128:P128"/>
    <mergeCell ref="R128:X128"/>
    <mergeCell ref="Z128:AF128"/>
    <mergeCell ref="AH128:AN128"/>
    <mergeCell ref="AP128:AV128"/>
    <mergeCell ref="AX128:BD128"/>
    <mergeCell ref="BF128:BL128"/>
    <mergeCell ref="BN128:BT128"/>
    <mergeCell ref="BV128:CB128"/>
    <mergeCell ref="CD128:CJ128"/>
    <mergeCell ref="CL128:CR128"/>
    <mergeCell ref="CT128:CZ128"/>
    <mergeCell ref="DB128:DH128"/>
    <mergeCell ref="DJ128:DP128"/>
    <mergeCell ref="DR128:DX128"/>
    <mergeCell ref="DZ128:EF128"/>
    <mergeCell ref="EH128:EN128"/>
    <mergeCell ref="EP128:EV128"/>
    <mergeCell ref="EX128:FD128"/>
    <mergeCell ref="B130:H134"/>
    <mergeCell ref="J130:P134"/>
    <mergeCell ref="R130:X134"/>
    <mergeCell ref="Z130:AF134"/>
    <mergeCell ref="AH130:AN134"/>
    <mergeCell ref="AP130:AV134"/>
    <mergeCell ref="AX130:BD134"/>
    <mergeCell ref="BF130:BL134"/>
    <mergeCell ref="BN130:BT134"/>
    <mergeCell ref="BV130:CB134"/>
    <mergeCell ref="CD130:CJ134"/>
    <mergeCell ref="CL130:CR134"/>
    <mergeCell ref="CT130:CZ134"/>
    <mergeCell ref="DB130:DH134"/>
    <mergeCell ref="DJ130:DP134"/>
    <mergeCell ref="DR130:DX134"/>
    <mergeCell ref="DZ130:EF134"/>
    <mergeCell ref="EH130:EN134"/>
    <mergeCell ref="EP130:EV134"/>
    <mergeCell ref="EX130:FD134"/>
    <mergeCell ref="B136:H140"/>
    <mergeCell ref="J136:P140"/>
    <mergeCell ref="R136:X140"/>
    <mergeCell ref="Z136:AF140"/>
    <mergeCell ref="AH136:AN140"/>
    <mergeCell ref="AP136:AV140"/>
    <mergeCell ref="AX136:BD140"/>
    <mergeCell ref="BF136:BL140"/>
    <mergeCell ref="BN136:BT140"/>
    <mergeCell ref="BV136:CB140"/>
    <mergeCell ref="CD136:CJ140"/>
    <mergeCell ref="CL136:CR140"/>
    <mergeCell ref="CT136:CZ140"/>
    <mergeCell ref="DB136:DH140"/>
    <mergeCell ref="DJ136:DP140"/>
    <mergeCell ref="DR136:DX140"/>
    <mergeCell ref="DZ136:EF140"/>
    <mergeCell ref="EH136:EN140"/>
    <mergeCell ref="EP136:EV140"/>
    <mergeCell ref="EX136:FD140"/>
    <mergeCell ref="J160:P160"/>
    <mergeCell ref="R160:X160"/>
    <mergeCell ref="Z160:AF160"/>
    <mergeCell ref="AH160:AN160"/>
    <mergeCell ref="AP160:AV160"/>
    <mergeCell ref="AX160:BD160"/>
    <mergeCell ref="BF160:BL160"/>
    <mergeCell ref="BN160:BT160"/>
    <mergeCell ref="BV160:CB160"/>
    <mergeCell ref="CD160:CJ160"/>
    <mergeCell ref="CL160:CR160"/>
    <mergeCell ref="CT160:CZ160"/>
    <mergeCell ref="DB160:DH160"/>
    <mergeCell ref="DJ160:DP160"/>
    <mergeCell ref="DR160:DX160"/>
    <mergeCell ref="DZ160:EF160"/>
    <mergeCell ref="EH160:EN160"/>
    <mergeCell ref="EP160:EV160"/>
    <mergeCell ref="EX160:FD160"/>
    <mergeCell ref="J161:P161"/>
    <mergeCell ref="B171:H171"/>
    <mergeCell ref="J171:P171"/>
    <mergeCell ref="R171:X171"/>
    <mergeCell ref="Z171:AF171"/>
    <mergeCell ref="AH171:AN171"/>
    <mergeCell ref="AP171:AV171"/>
    <mergeCell ref="AX171:BD171"/>
    <mergeCell ref="BF171:BL171"/>
    <mergeCell ref="BN171:BT171"/>
    <mergeCell ref="BV171:CB171"/>
    <mergeCell ref="CD171:CJ171"/>
    <mergeCell ref="CL171:CR171"/>
    <mergeCell ref="CT171:CZ171"/>
    <mergeCell ref="DB171:DH171"/>
    <mergeCell ref="DJ171:DP171"/>
    <mergeCell ref="DR171:DX171"/>
    <mergeCell ref="DZ171:EF171"/>
    <mergeCell ref="EH171:EN171"/>
    <mergeCell ref="EP171:EV171"/>
    <mergeCell ref="EX171:FD171"/>
    <mergeCell ref="B172:H172"/>
    <mergeCell ref="J172:P172"/>
    <mergeCell ref="R172:X172"/>
    <mergeCell ref="Z172:AF172"/>
    <mergeCell ref="AH172:AN172"/>
    <mergeCell ref="AP172:AV172"/>
    <mergeCell ref="AX172:BD172"/>
    <mergeCell ref="BF172:BL172"/>
    <mergeCell ref="BN172:BT172"/>
    <mergeCell ref="BV172:CB172"/>
    <mergeCell ref="CD172:CJ172"/>
    <mergeCell ref="CL172:CR172"/>
    <mergeCell ref="CT172:CZ172"/>
    <mergeCell ref="DB172:DH172"/>
    <mergeCell ref="DJ172:DP172"/>
    <mergeCell ref="DR172:DX172"/>
    <mergeCell ref="DZ172:EF172"/>
    <mergeCell ref="EH172:EN172"/>
    <mergeCell ref="EP172:EV172"/>
    <mergeCell ref="EX172:FD172"/>
    <mergeCell ref="B176:H176"/>
    <mergeCell ref="J176:P176"/>
    <mergeCell ref="R176:X176"/>
    <mergeCell ref="Z176:AF176"/>
    <mergeCell ref="AH176:AN176"/>
    <mergeCell ref="AP176:AV176"/>
    <mergeCell ref="AX176:BD176"/>
    <mergeCell ref="BF176:BL176"/>
    <mergeCell ref="BN176:BT176"/>
    <mergeCell ref="BV176:CB176"/>
    <mergeCell ref="CD176:CJ176"/>
    <mergeCell ref="CL176:CR176"/>
    <mergeCell ref="CT176:CZ176"/>
    <mergeCell ref="DB176:DH176"/>
    <mergeCell ref="DJ176:DP176"/>
    <mergeCell ref="DR176:DX176"/>
    <mergeCell ref="DZ176:EF176"/>
    <mergeCell ref="EH176:EN176"/>
    <mergeCell ref="EP176:EV176"/>
    <mergeCell ref="EX176:FD176"/>
    <mergeCell ref="B177:H177"/>
    <mergeCell ref="J177:P177"/>
    <mergeCell ref="R177:X177"/>
    <mergeCell ref="Z177:AF177"/>
    <mergeCell ref="AH177:AN177"/>
    <mergeCell ref="AP177:AV177"/>
    <mergeCell ref="AX177:BD177"/>
    <mergeCell ref="BF177:BL177"/>
    <mergeCell ref="BN177:BT177"/>
    <mergeCell ref="BV177:CB177"/>
    <mergeCell ref="CD177:CJ177"/>
    <mergeCell ref="CL177:CR177"/>
    <mergeCell ref="CT177:CZ177"/>
    <mergeCell ref="DB177:DH177"/>
    <mergeCell ref="DJ177:DP177"/>
    <mergeCell ref="DR177:DX177"/>
    <mergeCell ref="DZ177:EF177"/>
    <mergeCell ref="EH177:EN177"/>
    <mergeCell ref="EP177:EV177"/>
    <mergeCell ref="EX177:FD177"/>
    <mergeCell ref="J182:P182"/>
    <mergeCell ref="J183:P183"/>
    <mergeCell ref="J184:P184"/>
    <mergeCell ref="J185:P185"/>
    <mergeCell ref="J186:P186"/>
    <mergeCell ref="J187:P187"/>
    <mergeCell ref="J188:P188"/>
    <mergeCell ref="J189:P189"/>
    <mergeCell ref="J190:P190"/>
    <mergeCell ref="B220:H220"/>
    <mergeCell ref="J220:P220"/>
    <mergeCell ref="R220:X220"/>
    <mergeCell ref="Z220:AF220"/>
    <mergeCell ref="AH220:AN220"/>
    <mergeCell ref="AP220:AV220"/>
    <mergeCell ref="AX220:BD220"/>
    <mergeCell ref="BF220:BL220"/>
    <mergeCell ref="BN220:BT220"/>
    <mergeCell ref="BV220:CB220"/>
    <mergeCell ref="CD220:CJ220"/>
    <mergeCell ref="CL220:CR220"/>
    <mergeCell ref="CT220:CZ220"/>
    <mergeCell ref="DB220:DH220"/>
    <mergeCell ref="DJ220:DP220"/>
    <mergeCell ref="DR220:DX220"/>
    <mergeCell ref="DZ220:EF220"/>
    <mergeCell ref="EH220:EN220"/>
    <mergeCell ref="EP220:EV220"/>
    <mergeCell ref="EX220:FD220"/>
    <mergeCell ref="B221:H221"/>
    <mergeCell ref="J221:P221"/>
    <mergeCell ref="R221:X221"/>
    <mergeCell ref="Z221:AF221"/>
    <mergeCell ref="AH221:AN221"/>
    <mergeCell ref="AP221:AV221"/>
    <mergeCell ref="AX221:BD221"/>
    <mergeCell ref="BF221:BL221"/>
    <mergeCell ref="BN221:BT221"/>
    <mergeCell ref="BV221:CB221"/>
    <mergeCell ref="CD221:CJ221"/>
    <mergeCell ref="CL221:CR221"/>
    <mergeCell ref="CT221:CZ221"/>
    <mergeCell ref="DB221:DH221"/>
    <mergeCell ref="DJ221:DP221"/>
    <mergeCell ref="DR221:DX221"/>
    <mergeCell ref="DZ221:EF221"/>
    <mergeCell ref="EH221:EN221"/>
    <mergeCell ref="EP221:EV221"/>
    <mergeCell ref="EX221:FD221"/>
    <mergeCell ref="B222:H222"/>
    <mergeCell ref="J222:P222"/>
    <mergeCell ref="R222:X222"/>
    <mergeCell ref="Z222:AF222"/>
    <mergeCell ref="AH222:AN222"/>
    <mergeCell ref="AP222:AV222"/>
    <mergeCell ref="AX222:BD222"/>
    <mergeCell ref="BF222:BL222"/>
    <mergeCell ref="BN222:BT222"/>
    <mergeCell ref="BV222:CB222"/>
    <mergeCell ref="CD222:CJ222"/>
    <mergeCell ref="CL222:CR222"/>
    <mergeCell ref="CT222:CZ222"/>
    <mergeCell ref="DB222:DH222"/>
    <mergeCell ref="DJ222:DP222"/>
    <mergeCell ref="DR222:DX222"/>
    <mergeCell ref="DZ222:EF222"/>
    <mergeCell ref="EH222:EN222"/>
    <mergeCell ref="EP222:EV222"/>
    <mergeCell ref="EX222:FD222"/>
    <mergeCell ref="B223:H223"/>
    <mergeCell ref="J223:P223"/>
    <mergeCell ref="R223:X223"/>
    <mergeCell ref="Z223:AF223"/>
    <mergeCell ref="AH223:AN223"/>
    <mergeCell ref="AP223:AV223"/>
    <mergeCell ref="AX223:BD223"/>
    <mergeCell ref="BF223:BL223"/>
    <mergeCell ref="BN223:BT223"/>
    <mergeCell ref="BV223:CB223"/>
    <mergeCell ref="CD223:CJ223"/>
    <mergeCell ref="CL223:CR223"/>
    <mergeCell ref="CT223:CZ223"/>
    <mergeCell ref="DB223:DH223"/>
    <mergeCell ref="DJ223:DP223"/>
    <mergeCell ref="DR223:DX223"/>
    <mergeCell ref="DZ223:EF223"/>
    <mergeCell ref="EH223:EN223"/>
    <mergeCell ref="EP223:EV223"/>
    <mergeCell ref="EX223:FD223"/>
    <mergeCell ref="B224:H224"/>
    <mergeCell ref="J224:P224"/>
    <mergeCell ref="R224:X224"/>
    <mergeCell ref="Z224:AF224"/>
    <mergeCell ref="AH224:AN224"/>
    <mergeCell ref="AP224:AV224"/>
    <mergeCell ref="AX224:BD224"/>
    <mergeCell ref="BF224:BL224"/>
    <mergeCell ref="BN224:BT224"/>
    <mergeCell ref="BV224:CB224"/>
    <mergeCell ref="CD224:CJ224"/>
    <mergeCell ref="CL224:CR224"/>
    <mergeCell ref="CT224:CZ224"/>
    <mergeCell ref="DB224:DH224"/>
    <mergeCell ref="DJ224:DP224"/>
    <mergeCell ref="DR224:DX224"/>
    <mergeCell ref="DZ224:EF224"/>
    <mergeCell ref="EH224:EN224"/>
    <mergeCell ref="EP224:EV224"/>
    <mergeCell ref="EX224:FD224"/>
    <mergeCell ref="B225:H225"/>
    <mergeCell ref="J225:P225"/>
    <mergeCell ref="R225:X225"/>
    <mergeCell ref="Z225:AF225"/>
    <mergeCell ref="AH225:AN225"/>
    <mergeCell ref="AP225:AV225"/>
    <mergeCell ref="AX225:BD225"/>
    <mergeCell ref="BF225:BL225"/>
    <mergeCell ref="BN225:BT225"/>
    <mergeCell ref="BV225:CB225"/>
    <mergeCell ref="CD225:CJ225"/>
    <mergeCell ref="CL225:CR225"/>
    <mergeCell ref="CT225:CZ225"/>
    <mergeCell ref="DB225:DH225"/>
    <mergeCell ref="DJ225:DP225"/>
    <mergeCell ref="DR225:DX225"/>
    <mergeCell ref="DZ225:EF225"/>
    <mergeCell ref="EH225:EN225"/>
    <mergeCell ref="EP225:EV225"/>
    <mergeCell ref="EX225:FD225"/>
    <mergeCell ref="B226:H226"/>
    <mergeCell ref="J226:P226"/>
    <mergeCell ref="R226:X226"/>
    <mergeCell ref="Z226:AF226"/>
    <mergeCell ref="AH226:AN226"/>
    <mergeCell ref="AP226:AV226"/>
    <mergeCell ref="AX226:BD226"/>
    <mergeCell ref="BF226:BL226"/>
    <mergeCell ref="BN226:BT226"/>
    <mergeCell ref="BV226:CB226"/>
    <mergeCell ref="CD226:CJ226"/>
    <mergeCell ref="CL226:CR226"/>
    <mergeCell ref="CT226:CZ226"/>
    <mergeCell ref="DB226:DH226"/>
    <mergeCell ref="DJ226:DP226"/>
    <mergeCell ref="DR226:DX226"/>
    <mergeCell ref="DZ226:EF226"/>
    <mergeCell ref="EH226:EN226"/>
    <mergeCell ref="EP226:EV226"/>
    <mergeCell ref="EX226:FD226"/>
    <mergeCell ref="B227:H227"/>
    <mergeCell ref="J227:P227"/>
    <mergeCell ref="R227:X227"/>
    <mergeCell ref="Z227:AF227"/>
    <mergeCell ref="AH227:AN227"/>
    <mergeCell ref="AP227:AV227"/>
    <mergeCell ref="AX227:BD227"/>
    <mergeCell ref="BF227:BL227"/>
    <mergeCell ref="BN227:BT227"/>
    <mergeCell ref="BV227:CB227"/>
    <mergeCell ref="CD227:CJ227"/>
    <mergeCell ref="CL227:CR227"/>
    <mergeCell ref="CT227:CZ227"/>
    <mergeCell ref="DB227:DH227"/>
    <mergeCell ref="DJ227:DP227"/>
    <mergeCell ref="DR227:DX227"/>
    <mergeCell ref="DZ227:EF227"/>
    <mergeCell ref="EH227:EN227"/>
    <mergeCell ref="EP227:EV227"/>
    <mergeCell ref="EX227:FD227"/>
    <mergeCell ref="B228:H228"/>
    <mergeCell ref="J228:P228"/>
    <mergeCell ref="R228:X228"/>
    <mergeCell ref="Z228:AF228"/>
    <mergeCell ref="AH228:AN228"/>
    <mergeCell ref="AP228:AV228"/>
    <mergeCell ref="AX228:BD228"/>
    <mergeCell ref="BF228:BL228"/>
    <mergeCell ref="BN228:BT228"/>
    <mergeCell ref="BV228:CB228"/>
    <mergeCell ref="CD228:CJ228"/>
    <mergeCell ref="CL228:CR228"/>
    <mergeCell ref="CT228:CZ228"/>
    <mergeCell ref="DB228:DH228"/>
    <mergeCell ref="DJ228:DP228"/>
    <mergeCell ref="DR228:DX228"/>
    <mergeCell ref="DZ228:EF228"/>
    <mergeCell ref="EH228:EN228"/>
    <mergeCell ref="EP228:EV228"/>
    <mergeCell ref="EX228:FD228"/>
    <mergeCell ref="B229:H229"/>
    <mergeCell ref="J229:P229"/>
    <mergeCell ref="R229:X229"/>
    <mergeCell ref="Z229:AF229"/>
    <mergeCell ref="AH229:AN229"/>
    <mergeCell ref="AP229:AV229"/>
    <mergeCell ref="AX229:BD229"/>
    <mergeCell ref="BF229:BL229"/>
    <mergeCell ref="BN229:BT229"/>
    <mergeCell ref="BV229:CB229"/>
    <mergeCell ref="CD229:CJ229"/>
    <mergeCell ref="CL229:CR229"/>
    <mergeCell ref="CT229:CZ229"/>
    <mergeCell ref="DB229:DH229"/>
    <mergeCell ref="DJ229:DP229"/>
    <mergeCell ref="DR229:DX229"/>
    <mergeCell ref="DZ229:EF229"/>
    <mergeCell ref="EH229:EN229"/>
    <mergeCell ref="EP229:EV229"/>
    <mergeCell ref="EX229:FD229"/>
    <mergeCell ref="B230:H230"/>
    <mergeCell ref="J230:P230"/>
    <mergeCell ref="R230:X230"/>
    <mergeCell ref="Z230:AF230"/>
    <mergeCell ref="AH230:AN230"/>
    <mergeCell ref="AP230:AV230"/>
    <mergeCell ref="AX230:BD230"/>
    <mergeCell ref="BF230:BL230"/>
    <mergeCell ref="BN230:BT230"/>
    <mergeCell ref="BV230:CB230"/>
    <mergeCell ref="CD230:CJ230"/>
    <mergeCell ref="CL230:CR230"/>
    <mergeCell ref="CT230:CZ230"/>
    <mergeCell ref="DB230:DH230"/>
    <mergeCell ref="DJ230:DP230"/>
    <mergeCell ref="DR230:DX230"/>
    <mergeCell ref="DZ230:EF230"/>
    <mergeCell ref="EH230:EN230"/>
    <mergeCell ref="EP230:EV230"/>
    <mergeCell ref="EX230:FD230"/>
    <mergeCell ref="B231:H231"/>
    <mergeCell ref="J231:P231"/>
    <mergeCell ref="R231:X231"/>
    <mergeCell ref="Z231:AF231"/>
    <mergeCell ref="AH231:AN231"/>
    <mergeCell ref="AP231:AV231"/>
    <mergeCell ref="AX231:BD231"/>
    <mergeCell ref="BF231:BL231"/>
    <mergeCell ref="BN231:BT231"/>
    <mergeCell ref="BV231:CB231"/>
    <mergeCell ref="CD231:CJ231"/>
    <mergeCell ref="CL231:CR231"/>
    <mergeCell ref="CT231:CZ231"/>
    <mergeCell ref="DB231:DH231"/>
    <mergeCell ref="DJ231:DP231"/>
    <mergeCell ref="DR231:DX231"/>
    <mergeCell ref="DZ231:EF231"/>
    <mergeCell ref="EH231:EN231"/>
    <mergeCell ref="EP231:EV231"/>
    <mergeCell ref="EX231:FD231"/>
    <mergeCell ref="B232:H232"/>
    <mergeCell ref="J232:P232"/>
    <mergeCell ref="R232:X232"/>
    <mergeCell ref="Z232:AF232"/>
    <mergeCell ref="AH232:AN232"/>
    <mergeCell ref="AP232:AV232"/>
    <mergeCell ref="AX232:BD232"/>
    <mergeCell ref="BF232:BL232"/>
    <mergeCell ref="BN232:BT232"/>
    <mergeCell ref="BV232:CB232"/>
    <mergeCell ref="CD232:CJ232"/>
    <mergeCell ref="CL232:CR232"/>
    <mergeCell ref="CT232:CZ232"/>
    <mergeCell ref="DB232:DH232"/>
    <mergeCell ref="DJ232:DP232"/>
    <mergeCell ref="DR232:DX232"/>
    <mergeCell ref="DZ232:EF232"/>
    <mergeCell ref="EH232:EN232"/>
    <mergeCell ref="EP232:EV232"/>
    <mergeCell ref="EX232:FD232"/>
    <mergeCell ref="B233:H233"/>
    <mergeCell ref="J233:P233"/>
    <mergeCell ref="R233:X233"/>
    <mergeCell ref="Z233:AF233"/>
    <mergeCell ref="AH233:AN233"/>
    <mergeCell ref="AP233:AV233"/>
    <mergeCell ref="AX233:BD233"/>
    <mergeCell ref="BF233:BL233"/>
    <mergeCell ref="BN233:BT233"/>
    <mergeCell ref="BV233:CB233"/>
    <mergeCell ref="CD233:CJ233"/>
    <mergeCell ref="CL233:CR233"/>
    <mergeCell ref="CT233:CZ233"/>
    <mergeCell ref="DB233:DH233"/>
    <mergeCell ref="DJ233:DP233"/>
    <mergeCell ref="DR233:DX233"/>
    <mergeCell ref="DZ233:EF233"/>
    <mergeCell ref="EH233:EN233"/>
    <mergeCell ref="EP233:EV233"/>
    <mergeCell ref="EX233:FD233"/>
    <mergeCell ref="B234:H234"/>
    <mergeCell ref="J234:P234"/>
    <mergeCell ref="R234:X234"/>
    <mergeCell ref="Z234:AF234"/>
    <mergeCell ref="AH234:AN234"/>
    <mergeCell ref="AP234:AV234"/>
    <mergeCell ref="AX234:BD234"/>
    <mergeCell ref="BF234:BL234"/>
    <mergeCell ref="BN234:BT234"/>
    <mergeCell ref="BV234:CB234"/>
    <mergeCell ref="CD234:CJ234"/>
    <mergeCell ref="CL234:CR234"/>
    <mergeCell ref="CT234:CZ234"/>
    <mergeCell ref="DB234:DH234"/>
    <mergeCell ref="DJ234:DP234"/>
    <mergeCell ref="DR234:DX234"/>
    <mergeCell ref="DZ234:EF234"/>
    <mergeCell ref="EH234:EN234"/>
    <mergeCell ref="EP234:EV234"/>
    <mergeCell ref="EX234:FD234"/>
    <mergeCell ref="B235:H235"/>
    <mergeCell ref="J235:P235"/>
    <mergeCell ref="R235:X235"/>
    <mergeCell ref="Z235:AF235"/>
    <mergeCell ref="AH235:AN235"/>
    <mergeCell ref="AP235:AV235"/>
    <mergeCell ref="AX235:BD235"/>
    <mergeCell ref="BF235:BL235"/>
    <mergeCell ref="BN235:BT235"/>
    <mergeCell ref="BV235:CB235"/>
    <mergeCell ref="CD235:CJ235"/>
    <mergeCell ref="CL235:CR235"/>
    <mergeCell ref="CT235:CZ235"/>
    <mergeCell ref="DB235:DH235"/>
    <mergeCell ref="DJ235:DP235"/>
    <mergeCell ref="DR235:DX235"/>
    <mergeCell ref="DZ235:EF235"/>
    <mergeCell ref="EH235:EN235"/>
    <mergeCell ref="EP235:EV235"/>
    <mergeCell ref="EX235:FD235"/>
    <mergeCell ref="B236:H236"/>
    <mergeCell ref="J236:P236"/>
    <mergeCell ref="R236:X236"/>
    <mergeCell ref="Z236:AF236"/>
    <mergeCell ref="AH236:AN236"/>
    <mergeCell ref="AP236:AV236"/>
    <mergeCell ref="AX236:BD236"/>
    <mergeCell ref="BF236:BL236"/>
    <mergeCell ref="BN236:BT236"/>
    <mergeCell ref="BV236:CB236"/>
    <mergeCell ref="CD236:CJ236"/>
    <mergeCell ref="CL236:CR236"/>
    <mergeCell ref="CT236:CZ236"/>
    <mergeCell ref="DB236:DH236"/>
    <mergeCell ref="DJ236:DP236"/>
    <mergeCell ref="DR236:DX236"/>
    <mergeCell ref="DZ236:EF236"/>
    <mergeCell ref="EH236:EN236"/>
    <mergeCell ref="EP236:EV236"/>
    <mergeCell ref="EX236:FD236"/>
    <mergeCell ref="B237:H237"/>
    <mergeCell ref="J237:P237"/>
    <mergeCell ref="R237:X237"/>
    <mergeCell ref="Z237:AF237"/>
    <mergeCell ref="AH237:AN237"/>
    <mergeCell ref="AP237:AV237"/>
    <mergeCell ref="AX237:BD237"/>
    <mergeCell ref="BF237:BL237"/>
    <mergeCell ref="BN237:BT237"/>
    <mergeCell ref="BV237:CB237"/>
    <mergeCell ref="CD237:CJ237"/>
    <mergeCell ref="CL237:CR237"/>
    <mergeCell ref="CT237:CZ237"/>
    <mergeCell ref="DB237:DH237"/>
    <mergeCell ref="DJ237:DP237"/>
    <mergeCell ref="DR237:DX237"/>
    <mergeCell ref="DZ237:EF237"/>
    <mergeCell ref="EH237:EN237"/>
    <mergeCell ref="EP237:EV237"/>
    <mergeCell ref="EX237:FD237"/>
    <mergeCell ref="B238:H238"/>
    <mergeCell ref="J238:P238"/>
    <mergeCell ref="R238:X238"/>
    <mergeCell ref="Z238:AF238"/>
    <mergeCell ref="AH238:AN238"/>
    <mergeCell ref="AP238:AV238"/>
    <mergeCell ref="AX238:BD238"/>
    <mergeCell ref="BF238:BL238"/>
    <mergeCell ref="BN238:BT238"/>
    <mergeCell ref="BV238:CB238"/>
    <mergeCell ref="CD238:CJ238"/>
    <mergeCell ref="CL238:CR238"/>
    <mergeCell ref="CT238:CZ238"/>
    <mergeCell ref="DB238:DH238"/>
    <mergeCell ref="DJ238:DP238"/>
    <mergeCell ref="DR238:DX238"/>
    <mergeCell ref="DZ238:EF238"/>
    <mergeCell ref="EH238:EN238"/>
    <mergeCell ref="EP238:EV238"/>
    <mergeCell ref="EX238:FD238"/>
    <mergeCell ref="B239:H239"/>
    <mergeCell ref="J239:P239"/>
    <mergeCell ref="R239:X239"/>
    <mergeCell ref="Z239:AF239"/>
    <mergeCell ref="AH239:AN239"/>
    <mergeCell ref="AP239:AV239"/>
    <mergeCell ref="AX239:BD239"/>
    <mergeCell ref="BF239:BL239"/>
    <mergeCell ref="BN239:BT239"/>
    <mergeCell ref="BV239:CB239"/>
    <mergeCell ref="CD239:CJ239"/>
    <mergeCell ref="CL239:CR239"/>
    <mergeCell ref="CT239:CZ239"/>
    <mergeCell ref="DB239:DH239"/>
    <mergeCell ref="DJ239:DP239"/>
    <mergeCell ref="DR239:DX239"/>
    <mergeCell ref="DZ239:EF239"/>
    <mergeCell ref="EH239:EN239"/>
    <mergeCell ref="EP239:EV239"/>
    <mergeCell ref="EX239:FD239"/>
    <mergeCell ref="B240:H240"/>
    <mergeCell ref="J240:P240"/>
    <mergeCell ref="R240:X240"/>
    <mergeCell ref="Z240:AF240"/>
    <mergeCell ref="AH240:AN240"/>
    <mergeCell ref="AP240:AV240"/>
    <mergeCell ref="AX240:BD240"/>
    <mergeCell ref="BF240:BL240"/>
    <mergeCell ref="BN240:BT240"/>
    <mergeCell ref="BV240:CB240"/>
    <mergeCell ref="CD240:CJ240"/>
    <mergeCell ref="CL240:CR240"/>
    <mergeCell ref="CT240:CZ240"/>
    <mergeCell ref="DB240:DH240"/>
    <mergeCell ref="DJ240:DP240"/>
    <mergeCell ref="DR240:DX240"/>
    <mergeCell ref="DZ240:EF240"/>
    <mergeCell ref="EH240:EN240"/>
    <mergeCell ref="EP240:EV240"/>
    <mergeCell ref="EX240:FD240"/>
    <mergeCell ref="B241:H241"/>
    <mergeCell ref="J241:P241"/>
    <mergeCell ref="R241:X241"/>
    <mergeCell ref="Z241:AF241"/>
    <mergeCell ref="AH241:AN241"/>
    <mergeCell ref="AP241:AV241"/>
    <mergeCell ref="AX241:BD241"/>
    <mergeCell ref="BF241:BL241"/>
    <mergeCell ref="BN241:BT241"/>
    <mergeCell ref="BV241:CB241"/>
    <mergeCell ref="CD241:CJ241"/>
    <mergeCell ref="CL241:CR241"/>
    <mergeCell ref="CT241:CZ241"/>
    <mergeCell ref="DB241:DH241"/>
    <mergeCell ref="DJ241:DP241"/>
    <mergeCell ref="DR241:DX241"/>
    <mergeCell ref="DZ241:EF241"/>
    <mergeCell ref="EH241:EN241"/>
    <mergeCell ref="EP241:EV241"/>
    <mergeCell ref="EX241:FD241"/>
    <mergeCell ref="B242:H242"/>
    <mergeCell ref="J242:P242"/>
    <mergeCell ref="R242:X242"/>
    <mergeCell ref="Z242:AF242"/>
    <mergeCell ref="AH242:AN242"/>
    <mergeCell ref="AP242:AV242"/>
    <mergeCell ref="AX242:BD242"/>
    <mergeCell ref="BF242:BL242"/>
    <mergeCell ref="BN242:BT242"/>
    <mergeCell ref="BV242:CB242"/>
    <mergeCell ref="CD242:CJ242"/>
    <mergeCell ref="CL242:CR242"/>
    <mergeCell ref="CT242:CZ242"/>
    <mergeCell ref="DB242:DH242"/>
    <mergeCell ref="DJ242:DP242"/>
    <mergeCell ref="DR242:DX242"/>
    <mergeCell ref="DZ242:EF242"/>
    <mergeCell ref="EH242:EN242"/>
    <mergeCell ref="EP242:EV242"/>
    <mergeCell ref="EX242:FD242"/>
    <mergeCell ref="B243:H243"/>
    <mergeCell ref="J243:P243"/>
    <mergeCell ref="R243:X243"/>
    <mergeCell ref="Z243:AF243"/>
    <mergeCell ref="AH243:AN243"/>
    <mergeCell ref="AP243:AV243"/>
    <mergeCell ref="AX243:BD243"/>
    <mergeCell ref="BF243:BL243"/>
    <mergeCell ref="BN243:BT243"/>
    <mergeCell ref="BV243:CB243"/>
    <mergeCell ref="CD243:CJ243"/>
    <mergeCell ref="CL243:CR243"/>
    <mergeCell ref="CT243:CZ243"/>
    <mergeCell ref="DB243:DH243"/>
    <mergeCell ref="DJ243:DP243"/>
    <mergeCell ref="DR243:DX243"/>
    <mergeCell ref="DZ243:EF243"/>
    <mergeCell ref="EH243:EN243"/>
    <mergeCell ref="EP243:EV243"/>
    <mergeCell ref="EX243:FD243"/>
    <mergeCell ref="B244:H244"/>
    <mergeCell ref="J244:P244"/>
    <mergeCell ref="R244:X244"/>
    <mergeCell ref="Z244:AF244"/>
    <mergeCell ref="AH244:AN244"/>
    <mergeCell ref="AP244:AV244"/>
    <mergeCell ref="AX244:BD244"/>
    <mergeCell ref="BF244:BL244"/>
    <mergeCell ref="BN244:BT244"/>
    <mergeCell ref="BV244:CB244"/>
    <mergeCell ref="CD244:CJ244"/>
    <mergeCell ref="CL244:CR244"/>
    <mergeCell ref="CT244:CZ244"/>
    <mergeCell ref="DB244:DH244"/>
    <mergeCell ref="DJ244:DP244"/>
    <mergeCell ref="DR244:DX244"/>
    <mergeCell ref="DZ244:EF244"/>
    <mergeCell ref="EH244:EN244"/>
    <mergeCell ref="EP244:EV244"/>
    <mergeCell ref="EX244:FD244"/>
    <mergeCell ref="B245:H245"/>
    <mergeCell ref="J245:P245"/>
    <mergeCell ref="R245:X245"/>
    <mergeCell ref="Z245:AF245"/>
    <mergeCell ref="AH245:AN245"/>
    <mergeCell ref="AP245:AV245"/>
    <mergeCell ref="AX245:BD245"/>
    <mergeCell ref="BF245:BL245"/>
    <mergeCell ref="BN245:BT245"/>
    <mergeCell ref="BV245:CB245"/>
    <mergeCell ref="CD245:CJ245"/>
    <mergeCell ref="CL245:CR245"/>
    <mergeCell ref="CT245:CZ245"/>
    <mergeCell ref="DB245:DH245"/>
    <mergeCell ref="DJ245:DP245"/>
    <mergeCell ref="DR245:DX245"/>
    <mergeCell ref="DZ245:EF245"/>
    <mergeCell ref="EH245:EN245"/>
    <mergeCell ref="EP245:EV245"/>
    <mergeCell ref="EX245:FD245"/>
    <mergeCell ref="B246:H246"/>
    <mergeCell ref="J246:P246"/>
    <mergeCell ref="R246:X246"/>
    <mergeCell ref="Z246:AF246"/>
    <mergeCell ref="AH246:AN246"/>
    <mergeCell ref="AP246:AV246"/>
    <mergeCell ref="AX246:BD246"/>
    <mergeCell ref="BF246:BL246"/>
    <mergeCell ref="BN246:BT246"/>
    <mergeCell ref="BV246:CB246"/>
    <mergeCell ref="CD246:CJ246"/>
    <mergeCell ref="CL246:CR246"/>
    <mergeCell ref="CT246:CZ246"/>
    <mergeCell ref="DB246:DH246"/>
    <mergeCell ref="DJ246:DP246"/>
    <mergeCell ref="DR246:DX246"/>
    <mergeCell ref="DZ246:EF246"/>
    <mergeCell ref="EH246:EN246"/>
    <mergeCell ref="EP246:EV246"/>
    <mergeCell ref="EX246:FD246"/>
    <mergeCell ref="B247:H247"/>
    <mergeCell ref="J247:P247"/>
    <mergeCell ref="R247:X247"/>
    <mergeCell ref="Z247:AF247"/>
    <mergeCell ref="AH247:AN247"/>
    <mergeCell ref="AP247:AV247"/>
    <mergeCell ref="AX247:BD247"/>
    <mergeCell ref="BF247:BL247"/>
    <mergeCell ref="BN247:BT247"/>
    <mergeCell ref="BV247:CB247"/>
    <mergeCell ref="CD247:CJ247"/>
    <mergeCell ref="CL247:CR247"/>
    <mergeCell ref="CT247:CZ247"/>
    <mergeCell ref="DB247:DH247"/>
    <mergeCell ref="DJ247:DP247"/>
    <mergeCell ref="DR247:DX247"/>
    <mergeCell ref="DZ247:EF247"/>
    <mergeCell ref="EH247:EN247"/>
    <mergeCell ref="EP247:EV247"/>
    <mergeCell ref="EX247:FD247"/>
    <mergeCell ref="B248:H248"/>
    <mergeCell ref="J248:P248"/>
    <mergeCell ref="R248:X248"/>
    <mergeCell ref="Z248:AF248"/>
    <mergeCell ref="AH248:AN248"/>
    <mergeCell ref="AP248:AV248"/>
    <mergeCell ref="AX248:BD248"/>
    <mergeCell ref="BF248:BL248"/>
    <mergeCell ref="BN248:BT248"/>
    <mergeCell ref="BV248:CB248"/>
    <mergeCell ref="CD248:CJ248"/>
    <mergeCell ref="CL248:CR248"/>
    <mergeCell ref="CT248:CZ248"/>
    <mergeCell ref="DB248:DH248"/>
    <mergeCell ref="DJ248:DP248"/>
    <mergeCell ref="DR248:DX248"/>
    <mergeCell ref="DZ248:EF248"/>
    <mergeCell ref="EH248:EN248"/>
    <mergeCell ref="EP248:EV248"/>
    <mergeCell ref="EX248:FD248"/>
    <mergeCell ref="B249:H249"/>
    <mergeCell ref="J249:P249"/>
    <mergeCell ref="R249:X249"/>
    <mergeCell ref="Z249:AF249"/>
    <mergeCell ref="AH249:AN249"/>
    <mergeCell ref="AP249:AV249"/>
    <mergeCell ref="AX249:BD249"/>
    <mergeCell ref="BF249:BL249"/>
    <mergeCell ref="BN249:BT249"/>
    <mergeCell ref="BV249:CB249"/>
    <mergeCell ref="CD249:CJ249"/>
    <mergeCell ref="CL249:CR249"/>
    <mergeCell ref="CT249:CZ249"/>
    <mergeCell ref="DB249:DH249"/>
    <mergeCell ref="DJ249:DP249"/>
    <mergeCell ref="DR249:DX249"/>
    <mergeCell ref="DZ249:EF249"/>
    <mergeCell ref="EH249:EN249"/>
    <mergeCell ref="EP249:EV249"/>
    <mergeCell ref="EX249:FD249"/>
    <mergeCell ref="B250:H250"/>
    <mergeCell ref="J250:P250"/>
    <mergeCell ref="R250:X250"/>
    <mergeCell ref="Z250:AF250"/>
    <mergeCell ref="AH250:AN250"/>
    <mergeCell ref="AP250:AV250"/>
    <mergeCell ref="AX250:BD250"/>
    <mergeCell ref="BF250:BL250"/>
    <mergeCell ref="BN250:BT250"/>
    <mergeCell ref="BV250:CB250"/>
    <mergeCell ref="CD250:CJ250"/>
    <mergeCell ref="CL250:CR250"/>
    <mergeCell ref="CT250:CZ250"/>
    <mergeCell ref="DB250:DH250"/>
    <mergeCell ref="DJ250:DP250"/>
    <mergeCell ref="DR250:DX250"/>
    <mergeCell ref="DZ250:EF250"/>
    <mergeCell ref="EH250:EN250"/>
    <mergeCell ref="EP250:EV250"/>
    <mergeCell ref="EX250:FD250"/>
    <mergeCell ref="B251:H251"/>
    <mergeCell ref="J251:P251"/>
    <mergeCell ref="R251:X251"/>
    <mergeCell ref="Z251:AF251"/>
    <mergeCell ref="AH251:AN251"/>
    <mergeCell ref="AP251:AV251"/>
    <mergeCell ref="AX251:BD251"/>
    <mergeCell ref="BF251:BL251"/>
    <mergeCell ref="BN251:BT251"/>
    <mergeCell ref="BV251:CB251"/>
    <mergeCell ref="CD251:CJ251"/>
    <mergeCell ref="CL251:CR251"/>
    <mergeCell ref="CT251:CZ251"/>
    <mergeCell ref="DB251:DH251"/>
    <mergeCell ref="DJ251:DP251"/>
    <mergeCell ref="DR251:DX251"/>
    <mergeCell ref="DZ251:EF251"/>
    <mergeCell ref="EH251:EN251"/>
    <mergeCell ref="EP251:EV251"/>
    <mergeCell ref="EX251:FD251"/>
    <mergeCell ref="B252:H252"/>
    <mergeCell ref="J252:P252"/>
    <mergeCell ref="R252:X252"/>
    <mergeCell ref="Z252:AF252"/>
    <mergeCell ref="AH252:AN252"/>
    <mergeCell ref="AP252:AV252"/>
    <mergeCell ref="AX252:BD252"/>
    <mergeCell ref="BF252:BL252"/>
    <mergeCell ref="BN252:BT252"/>
    <mergeCell ref="BV252:CB252"/>
    <mergeCell ref="CD252:CJ252"/>
    <mergeCell ref="CL252:CR252"/>
    <mergeCell ref="CT252:CZ252"/>
    <mergeCell ref="DB252:DH252"/>
    <mergeCell ref="DJ252:DP252"/>
    <mergeCell ref="DR252:DX252"/>
    <mergeCell ref="DZ252:EF252"/>
    <mergeCell ref="EH252:EN252"/>
    <mergeCell ref="EP252:EV252"/>
    <mergeCell ref="EX252:FD252"/>
    <mergeCell ref="B253:H253"/>
    <mergeCell ref="J253:P253"/>
    <mergeCell ref="R253:X253"/>
    <mergeCell ref="Z253:AF253"/>
    <mergeCell ref="AH253:AN253"/>
    <mergeCell ref="AP253:AV253"/>
    <mergeCell ref="AX253:BD253"/>
    <mergeCell ref="BF253:BL253"/>
    <mergeCell ref="BN253:BT253"/>
    <mergeCell ref="BV253:CB253"/>
    <mergeCell ref="CD253:CJ253"/>
    <mergeCell ref="CL253:CR253"/>
    <mergeCell ref="CT253:CZ253"/>
    <mergeCell ref="DB253:DH253"/>
    <mergeCell ref="DJ253:DP253"/>
    <mergeCell ref="DR253:DX253"/>
    <mergeCell ref="DZ253:EF253"/>
    <mergeCell ref="EH253:EN253"/>
    <mergeCell ref="EP253:EV253"/>
    <mergeCell ref="EX253:FD253"/>
    <mergeCell ref="B254:H254"/>
    <mergeCell ref="J254:P254"/>
    <mergeCell ref="R254:X254"/>
    <mergeCell ref="Z254:AF254"/>
    <mergeCell ref="AH254:AN254"/>
    <mergeCell ref="AP254:AV254"/>
    <mergeCell ref="AX254:BD254"/>
    <mergeCell ref="BF254:BL254"/>
    <mergeCell ref="BN254:BT254"/>
    <mergeCell ref="BV254:CB254"/>
    <mergeCell ref="CD254:CJ254"/>
    <mergeCell ref="CL254:CR254"/>
    <mergeCell ref="CT254:CZ254"/>
    <mergeCell ref="DB254:DH254"/>
    <mergeCell ref="DJ254:DP254"/>
    <mergeCell ref="DR254:DX254"/>
    <mergeCell ref="DZ254:EF254"/>
    <mergeCell ref="EH254:EN254"/>
    <mergeCell ref="EP254:EV254"/>
    <mergeCell ref="EX254:FD254"/>
    <mergeCell ref="B255:H255"/>
    <mergeCell ref="J255:P255"/>
    <mergeCell ref="R255:X255"/>
    <mergeCell ref="Z255:AF255"/>
    <mergeCell ref="AH255:AN255"/>
    <mergeCell ref="AP255:AV255"/>
    <mergeCell ref="AX255:BD255"/>
    <mergeCell ref="BF255:BL255"/>
    <mergeCell ref="BN255:BT255"/>
    <mergeCell ref="BV255:CB255"/>
    <mergeCell ref="CD255:CJ255"/>
    <mergeCell ref="CL255:CR255"/>
    <mergeCell ref="CT255:CZ255"/>
    <mergeCell ref="DB255:DH255"/>
    <mergeCell ref="DJ255:DP255"/>
    <mergeCell ref="DR255:DX255"/>
    <mergeCell ref="DZ255:EF255"/>
    <mergeCell ref="EH255:EN255"/>
    <mergeCell ref="EP255:EV255"/>
    <mergeCell ref="EX255:FD255"/>
    <mergeCell ref="L269:M269"/>
    <mergeCell ref="L294:M294"/>
    <mergeCell ref="B299:C299"/>
    <mergeCell ref="E299:I299"/>
    <mergeCell ref="J299:K299"/>
    <mergeCell ref="M299:Q299"/>
    <mergeCell ref="R299:S299"/>
    <mergeCell ref="U299:Y299"/>
    <mergeCell ref="Z299:AA299"/>
    <mergeCell ref="AC299:AG299"/>
    <mergeCell ref="AH299:AI299"/>
    <mergeCell ref="AK299:AO299"/>
    <mergeCell ref="AP299:AQ299"/>
    <mergeCell ref="AS299:AW299"/>
    <mergeCell ref="AX299:AY299"/>
    <mergeCell ref="BA299:BE299"/>
    <mergeCell ref="BF299:BG299"/>
    <mergeCell ref="BI299:BM299"/>
    <mergeCell ref="BN299:BO299"/>
    <mergeCell ref="BQ299:BU299"/>
    <mergeCell ref="BV299:BW299"/>
    <mergeCell ref="BY299:CC299"/>
    <mergeCell ref="CD299:CE299"/>
    <mergeCell ref="CG299:CK299"/>
    <mergeCell ref="CL299:CM299"/>
    <mergeCell ref="CO299:CS299"/>
    <mergeCell ref="CT299:CU299"/>
    <mergeCell ref="CW299:DA299"/>
    <mergeCell ref="DB299:DC299"/>
    <mergeCell ref="DE299:DI299"/>
    <mergeCell ref="DJ299:DK299"/>
    <mergeCell ref="DM299:DQ299"/>
    <mergeCell ref="DR299:DS299"/>
    <mergeCell ref="DU299:DY299"/>
    <mergeCell ref="DZ299:EA299"/>
    <mergeCell ref="EC299:EG299"/>
    <mergeCell ref="EH299:EI299"/>
    <mergeCell ref="EK299:EO299"/>
    <mergeCell ref="EP299:EQ299"/>
    <mergeCell ref="ES299:EW299"/>
    <mergeCell ref="EX299:EY299"/>
    <mergeCell ref="FA299:FE299"/>
    <mergeCell ref="B300:C300"/>
    <mergeCell ref="E300:I300"/>
    <mergeCell ref="J300:K300"/>
    <mergeCell ref="M300:Q300"/>
    <mergeCell ref="R300:S300"/>
    <mergeCell ref="U300:Y300"/>
    <mergeCell ref="Z300:AA300"/>
    <mergeCell ref="AC300:AG300"/>
    <mergeCell ref="AH300:AI300"/>
    <mergeCell ref="AK300:AO300"/>
    <mergeCell ref="AP300:AQ300"/>
    <mergeCell ref="AS300:AW300"/>
    <mergeCell ref="AX300:AY300"/>
    <mergeCell ref="BA300:BE300"/>
    <mergeCell ref="BF300:BG300"/>
    <mergeCell ref="BI300:BM300"/>
    <mergeCell ref="BN300:BO300"/>
    <mergeCell ref="BQ300:BU300"/>
    <mergeCell ref="BV300:BW300"/>
    <mergeCell ref="BY300:CC300"/>
    <mergeCell ref="CD300:CE300"/>
    <mergeCell ref="CG300:CK300"/>
    <mergeCell ref="CL300:CM300"/>
    <mergeCell ref="CO300:CS300"/>
    <mergeCell ref="CT300:CU300"/>
    <mergeCell ref="CW300:DA300"/>
    <mergeCell ref="DB300:DC300"/>
    <mergeCell ref="DE300:DI300"/>
    <mergeCell ref="DJ300:DK300"/>
    <mergeCell ref="DM300:DQ300"/>
    <mergeCell ref="DR300:DS300"/>
    <mergeCell ref="DU300:DY300"/>
    <mergeCell ref="DZ300:EA300"/>
    <mergeCell ref="EC300:EG300"/>
    <mergeCell ref="EH300:EI300"/>
    <mergeCell ref="EK300:EO300"/>
    <mergeCell ref="EP300:EQ300"/>
    <mergeCell ref="ES300:EW300"/>
    <mergeCell ref="EX300:EY300"/>
    <mergeCell ref="FA300:FE300"/>
    <mergeCell ref="B301:G301"/>
    <mergeCell ref="H301:I302"/>
    <mergeCell ref="J301:O301"/>
    <mergeCell ref="P301:Q302"/>
    <mergeCell ref="R301:W301"/>
    <mergeCell ref="X301:Y302"/>
    <mergeCell ref="Z301:AE301"/>
    <mergeCell ref="AF301:AG302"/>
    <mergeCell ref="AH301:AM301"/>
    <mergeCell ref="AN301:AO302"/>
    <mergeCell ref="AP301:AU301"/>
    <mergeCell ref="AV301:AW302"/>
    <mergeCell ref="AX301:BC301"/>
    <mergeCell ref="BD301:BE302"/>
    <mergeCell ref="BF301:BK301"/>
    <mergeCell ref="BL301:BM302"/>
    <mergeCell ref="BN301:BS301"/>
    <mergeCell ref="BT301:BU302"/>
    <mergeCell ref="BV301:CA301"/>
    <mergeCell ref="CB301:CC302"/>
    <mergeCell ref="CD301:CI301"/>
    <mergeCell ref="CJ301:CK302"/>
    <mergeCell ref="CL301:CQ301"/>
    <mergeCell ref="CR301:CS302"/>
    <mergeCell ref="CT301:CY301"/>
    <mergeCell ref="CZ301:DA302"/>
    <mergeCell ref="DB301:DG301"/>
    <mergeCell ref="DH301:DI302"/>
    <mergeCell ref="DJ301:DO301"/>
    <mergeCell ref="DP301:DQ302"/>
    <mergeCell ref="DR301:DW301"/>
    <mergeCell ref="DX301:DY302"/>
    <mergeCell ref="DZ301:EE301"/>
    <mergeCell ref="EF301:EG302"/>
    <mergeCell ref="EH301:EM301"/>
    <mergeCell ref="EN301:EO302"/>
    <mergeCell ref="EP301:EU301"/>
    <mergeCell ref="EV301:EW302"/>
    <mergeCell ref="EX301:FC301"/>
    <mergeCell ref="FD301:FE302"/>
    <mergeCell ref="B302:C302"/>
    <mergeCell ref="D302:E302"/>
    <mergeCell ref="F302:G302"/>
    <mergeCell ref="J302:K302"/>
    <mergeCell ref="L302:M302"/>
    <mergeCell ref="N302:O302"/>
    <mergeCell ref="R302:S302"/>
    <mergeCell ref="T302:U302"/>
    <mergeCell ref="V302:W302"/>
    <mergeCell ref="Z302:AA302"/>
    <mergeCell ref="AB302:AC302"/>
    <mergeCell ref="AD302:AE302"/>
    <mergeCell ref="AH302:AI302"/>
    <mergeCell ref="AJ302:AK302"/>
    <mergeCell ref="AL302:AM302"/>
    <mergeCell ref="AP302:AQ302"/>
    <mergeCell ref="AR302:AS302"/>
    <mergeCell ref="AT302:AU302"/>
    <mergeCell ref="AX302:AY302"/>
    <mergeCell ref="AZ302:BA302"/>
    <mergeCell ref="BB302:BC302"/>
    <mergeCell ref="BF302:BG302"/>
    <mergeCell ref="BH302:BI302"/>
    <mergeCell ref="BJ302:BK302"/>
    <mergeCell ref="BN302:BO302"/>
    <mergeCell ref="BP302:BQ302"/>
    <mergeCell ref="BR302:BS302"/>
    <mergeCell ref="BV302:BW302"/>
    <mergeCell ref="BX302:BY302"/>
    <mergeCell ref="BZ302:CA302"/>
    <mergeCell ref="CD302:CE302"/>
    <mergeCell ref="CF302:CG302"/>
    <mergeCell ref="CH302:CI302"/>
    <mergeCell ref="CL302:CM302"/>
    <mergeCell ref="CN302:CO302"/>
    <mergeCell ref="CP302:CQ302"/>
    <mergeCell ref="CT302:CU302"/>
    <mergeCell ref="CV302:CW302"/>
    <mergeCell ref="CX302:CY302"/>
    <mergeCell ref="DB302:DC302"/>
    <mergeCell ref="DD302:DE302"/>
    <mergeCell ref="DF302:DG302"/>
    <mergeCell ref="DJ302:DK302"/>
    <mergeCell ref="DL302:DM302"/>
    <mergeCell ref="DN302:DO302"/>
    <mergeCell ref="DR302:DS302"/>
    <mergeCell ref="DT302:DU302"/>
    <mergeCell ref="DV302:DW302"/>
    <mergeCell ref="DZ302:EA302"/>
    <mergeCell ref="EB302:EC302"/>
    <mergeCell ref="ED302:EE302"/>
    <mergeCell ref="EH302:EI302"/>
    <mergeCell ref="EJ302:EK302"/>
    <mergeCell ref="EL302:EM302"/>
    <mergeCell ref="EP302:EQ302"/>
    <mergeCell ref="ER302:ES302"/>
    <mergeCell ref="ET302:EU302"/>
    <mergeCell ref="EX302:EY302"/>
    <mergeCell ref="EZ302:FA302"/>
    <mergeCell ref="FB302:FC302"/>
    <mergeCell ref="B303:C303"/>
    <mergeCell ref="D303:E303"/>
    <mergeCell ref="F303:G303"/>
    <mergeCell ref="H303:I303"/>
    <mergeCell ref="J303:K303"/>
    <mergeCell ref="L303:M303"/>
    <mergeCell ref="N303:O303"/>
    <mergeCell ref="P303:Q303"/>
    <mergeCell ref="R303:S303"/>
    <mergeCell ref="T303:U303"/>
    <mergeCell ref="V303:W303"/>
    <mergeCell ref="X303:Y303"/>
    <mergeCell ref="Z303:AA303"/>
    <mergeCell ref="AB303:AC303"/>
    <mergeCell ref="AD303:AE303"/>
    <mergeCell ref="AF303:AG303"/>
    <mergeCell ref="AH303:AI303"/>
    <mergeCell ref="AJ303:AK303"/>
    <mergeCell ref="AL303:AM303"/>
    <mergeCell ref="AN303:AO303"/>
    <mergeCell ref="AP303:AQ303"/>
    <mergeCell ref="AR303:AS303"/>
    <mergeCell ref="AT303:AU303"/>
    <mergeCell ref="AV303:AW303"/>
    <mergeCell ref="AX303:AY303"/>
    <mergeCell ref="AZ303:BA303"/>
    <mergeCell ref="BB303:BC303"/>
    <mergeCell ref="BD303:BE303"/>
    <mergeCell ref="BF303:BG303"/>
    <mergeCell ref="BH303:BI303"/>
    <mergeCell ref="BJ303:BK303"/>
    <mergeCell ref="BL303:BM303"/>
    <mergeCell ref="BN303:BO303"/>
    <mergeCell ref="BP303:BQ303"/>
    <mergeCell ref="BR303:BS303"/>
    <mergeCell ref="BT303:BU303"/>
    <mergeCell ref="BV303:BW303"/>
    <mergeCell ref="BX303:BY303"/>
    <mergeCell ref="BZ303:CA303"/>
    <mergeCell ref="CB303:CC303"/>
    <mergeCell ref="CD303:CE303"/>
    <mergeCell ref="CF303:CG303"/>
    <mergeCell ref="CH303:CI303"/>
    <mergeCell ref="CJ303:CK303"/>
    <mergeCell ref="CL303:CM303"/>
    <mergeCell ref="CN303:CO303"/>
    <mergeCell ref="CP303:CQ303"/>
    <mergeCell ref="CR303:CS303"/>
    <mergeCell ref="CT303:CU303"/>
    <mergeCell ref="CV303:CW303"/>
    <mergeCell ref="CX303:CY303"/>
    <mergeCell ref="CZ303:DA303"/>
    <mergeCell ref="DB303:DC303"/>
    <mergeCell ref="DD303:DE303"/>
    <mergeCell ref="DF303:DG303"/>
    <mergeCell ref="DH303:DI303"/>
    <mergeCell ref="DJ303:DK303"/>
    <mergeCell ref="DL303:DM303"/>
    <mergeCell ref="DN303:DO303"/>
    <mergeCell ref="DP303:DQ303"/>
    <mergeCell ref="DR303:DS303"/>
    <mergeCell ref="DT303:DU303"/>
    <mergeCell ref="DV303:DW303"/>
    <mergeCell ref="DX303:DY303"/>
    <mergeCell ref="DZ303:EA303"/>
    <mergeCell ref="EB303:EC303"/>
    <mergeCell ref="ED303:EE303"/>
    <mergeCell ref="EF303:EG303"/>
    <mergeCell ref="EH303:EI303"/>
    <mergeCell ref="EJ303:EK303"/>
    <mergeCell ref="EL303:EM303"/>
    <mergeCell ref="EN303:EO303"/>
    <mergeCell ref="EP303:EQ303"/>
    <mergeCell ref="ER303:ES303"/>
    <mergeCell ref="ET303:EU303"/>
    <mergeCell ref="EV303:EW303"/>
    <mergeCell ref="EX303:EY303"/>
    <mergeCell ref="EZ303:FA303"/>
    <mergeCell ref="FB303:FC303"/>
    <mergeCell ref="FD303:FE303"/>
    <mergeCell ref="B304:C304"/>
    <mergeCell ref="D304:E304"/>
    <mergeCell ref="F304:G304"/>
    <mergeCell ref="H304:I304"/>
    <mergeCell ref="J304:K304"/>
    <mergeCell ref="L304:M304"/>
    <mergeCell ref="N304:O304"/>
    <mergeCell ref="P304:Q304"/>
    <mergeCell ref="R304:S304"/>
    <mergeCell ref="T304:U304"/>
    <mergeCell ref="V304:W304"/>
    <mergeCell ref="X304:Y304"/>
    <mergeCell ref="Z304:AA304"/>
    <mergeCell ref="AB304:AC304"/>
    <mergeCell ref="AD304:AE304"/>
    <mergeCell ref="AF304:AG304"/>
    <mergeCell ref="AH304:AI304"/>
    <mergeCell ref="AJ304:AK304"/>
    <mergeCell ref="AL304:AM304"/>
    <mergeCell ref="AN304:AO304"/>
    <mergeCell ref="AP304:AQ304"/>
    <mergeCell ref="AR304:AS304"/>
    <mergeCell ref="AT304:AU304"/>
    <mergeCell ref="AV304:AW304"/>
    <mergeCell ref="AX304:AY304"/>
    <mergeCell ref="AZ304:BA304"/>
    <mergeCell ref="BB304:BC304"/>
    <mergeCell ref="BD304:BE304"/>
    <mergeCell ref="BF304:BG304"/>
    <mergeCell ref="BH304:BI304"/>
    <mergeCell ref="BJ304:BK304"/>
    <mergeCell ref="BL304:BM304"/>
    <mergeCell ref="BN304:BO304"/>
    <mergeCell ref="BP304:BQ304"/>
    <mergeCell ref="BR304:BS304"/>
    <mergeCell ref="BT304:BU304"/>
    <mergeCell ref="BV304:BW304"/>
    <mergeCell ref="BX304:BY304"/>
    <mergeCell ref="BZ304:CA304"/>
    <mergeCell ref="CB304:CC304"/>
    <mergeCell ref="CD304:CE304"/>
    <mergeCell ref="CF304:CG304"/>
    <mergeCell ref="CH304:CI304"/>
    <mergeCell ref="CJ304:CK304"/>
    <mergeCell ref="CL304:CM304"/>
    <mergeCell ref="CN304:CO304"/>
    <mergeCell ref="CP304:CQ304"/>
    <mergeCell ref="CR304:CS304"/>
    <mergeCell ref="CT304:CU304"/>
    <mergeCell ref="CV304:CW304"/>
    <mergeCell ref="CX304:CY304"/>
    <mergeCell ref="CZ304:DA304"/>
    <mergeCell ref="DB304:DC304"/>
    <mergeCell ref="DD304:DE304"/>
    <mergeCell ref="DF304:DG304"/>
    <mergeCell ref="DH304:DI304"/>
    <mergeCell ref="DJ304:DK304"/>
    <mergeCell ref="DL304:DM304"/>
    <mergeCell ref="DN304:DO304"/>
    <mergeCell ref="DP304:DQ304"/>
    <mergeCell ref="DR304:DS304"/>
    <mergeCell ref="DT304:DU304"/>
    <mergeCell ref="DV304:DW304"/>
    <mergeCell ref="DX304:DY304"/>
    <mergeCell ref="DZ304:EA304"/>
    <mergeCell ref="EB304:EC304"/>
    <mergeCell ref="ED304:EE304"/>
    <mergeCell ref="EF304:EG304"/>
    <mergeCell ref="EH304:EI304"/>
    <mergeCell ref="EJ304:EK304"/>
    <mergeCell ref="EL304:EM304"/>
    <mergeCell ref="EN304:EO304"/>
    <mergeCell ref="EP304:EQ304"/>
    <mergeCell ref="ER304:ES304"/>
    <mergeCell ref="ET304:EU304"/>
    <mergeCell ref="EV304:EW304"/>
    <mergeCell ref="EX304:EY304"/>
    <mergeCell ref="EZ304:FA304"/>
    <mergeCell ref="FB304:FC304"/>
    <mergeCell ref="FD304:FE304"/>
    <mergeCell ref="B305:C305"/>
    <mergeCell ref="D305:E305"/>
    <mergeCell ref="F305:G305"/>
    <mergeCell ref="H305:I305"/>
    <mergeCell ref="J305:K305"/>
    <mergeCell ref="L305:M305"/>
    <mergeCell ref="N305:O305"/>
    <mergeCell ref="P305:Q305"/>
    <mergeCell ref="R305:S305"/>
    <mergeCell ref="T305:U305"/>
    <mergeCell ref="V305:W305"/>
    <mergeCell ref="X305:Y305"/>
    <mergeCell ref="Z305:AA305"/>
    <mergeCell ref="AB305:AC305"/>
    <mergeCell ref="AD305:AE305"/>
    <mergeCell ref="AF305:AG305"/>
    <mergeCell ref="AH305:AI305"/>
    <mergeCell ref="AJ305:AK305"/>
    <mergeCell ref="AL305:AM305"/>
    <mergeCell ref="AN305:AO305"/>
    <mergeCell ref="AP305:AQ305"/>
    <mergeCell ref="AR305:AS305"/>
    <mergeCell ref="AT305:AU305"/>
    <mergeCell ref="AV305:AW305"/>
    <mergeCell ref="AX305:AY305"/>
    <mergeCell ref="AZ305:BA305"/>
    <mergeCell ref="BB305:BC305"/>
    <mergeCell ref="BD305:BE305"/>
    <mergeCell ref="BF305:BG305"/>
    <mergeCell ref="BH305:BI305"/>
    <mergeCell ref="BJ305:BK305"/>
    <mergeCell ref="BL305:BM305"/>
    <mergeCell ref="BN305:BO305"/>
    <mergeCell ref="BP305:BQ305"/>
    <mergeCell ref="BR305:BS305"/>
    <mergeCell ref="BT305:BU305"/>
    <mergeCell ref="BV305:BW305"/>
    <mergeCell ref="BX305:BY305"/>
    <mergeCell ref="BZ305:CA305"/>
    <mergeCell ref="CB305:CC305"/>
    <mergeCell ref="CD305:CE305"/>
    <mergeCell ref="CF305:CG305"/>
    <mergeCell ref="CH305:CI305"/>
    <mergeCell ref="CJ305:CK305"/>
    <mergeCell ref="CL305:CM305"/>
    <mergeCell ref="CN305:CO305"/>
    <mergeCell ref="CP305:CQ305"/>
    <mergeCell ref="CR305:CS305"/>
    <mergeCell ref="CT305:CU305"/>
    <mergeCell ref="CV305:CW305"/>
    <mergeCell ref="CX305:CY305"/>
    <mergeCell ref="CZ305:DA305"/>
    <mergeCell ref="DB305:DC305"/>
    <mergeCell ref="DD305:DE305"/>
    <mergeCell ref="DF305:DG305"/>
    <mergeCell ref="DH305:DI305"/>
    <mergeCell ref="DJ305:DK305"/>
    <mergeCell ref="DL305:DM305"/>
    <mergeCell ref="DN305:DO305"/>
    <mergeCell ref="DP305:DQ305"/>
    <mergeCell ref="DR305:DS305"/>
    <mergeCell ref="DT305:DU305"/>
    <mergeCell ref="DV305:DW305"/>
    <mergeCell ref="DX305:DY305"/>
    <mergeCell ref="DZ305:EA305"/>
    <mergeCell ref="EB305:EC305"/>
    <mergeCell ref="ED305:EE305"/>
    <mergeCell ref="EF305:EG305"/>
    <mergeCell ref="EH305:EI305"/>
    <mergeCell ref="EJ305:EK305"/>
    <mergeCell ref="EL305:EM305"/>
    <mergeCell ref="EN305:EO305"/>
    <mergeCell ref="EP305:EQ305"/>
    <mergeCell ref="ER305:ES305"/>
    <mergeCell ref="ET305:EU305"/>
    <mergeCell ref="EV305:EW305"/>
    <mergeCell ref="EX305:EY305"/>
    <mergeCell ref="EZ305:FA305"/>
    <mergeCell ref="FB305:FC305"/>
    <mergeCell ref="FD305:FE305"/>
    <mergeCell ref="B306:C306"/>
    <mergeCell ref="D306:E306"/>
    <mergeCell ref="F306:G306"/>
    <mergeCell ref="H306:I306"/>
    <mergeCell ref="J306:K306"/>
    <mergeCell ref="L306:M306"/>
    <mergeCell ref="N306:O306"/>
    <mergeCell ref="P306:Q306"/>
    <mergeCell ref="R306:S306"/>
    <mergeCell ref="T306:U306"/>
    <mergeCell ref="V306:W306"/>
    <mergeCell ref="X306:Y306"/>
    <mergeCell ref="Z306:AA306"/>
    <mergeCell ref="AB306:AC306"/>
    <mergeCell ref="AD306:AE306"/>
    <mergeCell ref="AF306:AG306"/>
    <mergeCell ref="AH306:AI306"/>
    <mergeCell ref="AJ306:AK306"/>
    <mergeCell ref="AL306:AM306"/>
    <mergeCell ref="AN306:AO306"/>
    <mergeCell ref="AP306:AQ306"/>
    <mergeCell ref="AR306:AS306"/>
    <mergeCell ref="AT306:AU306"/>
    <mergeCell ref="AV306:AW306"/>
    <mergeCell ref="AX306:AY306"/>
    <mergeCell ref="AZ306:BA306"/>
    <mergeCell ref="BB306:BC306"/>
    <mergeCell ref="BD306:BE306"/>
    <mergeCell ref="BF306:BG306"/>
    <mergeCell ref="BH306:BI306"/>
    <mergeCell ref="BJ306:BK306"/>
    <mergeCell ref="BL306:BM306"/>
    <mergeCell ref="BN306:BO306"/>
    <mergeCell ref="BP306:BQ306"/>
    <mergeCell ref="BR306:BS306"/>
    <mergeCell ref="BT306:BU306"/>
    <mergeCell ref="BV306:BW306"/>
    <mergeCell ref="BX306:BY306"/>
    <mergeCell ref="BZ306:CA306"/>
    <mergeCell ref="CB306:CC306"/>
    <mergeCell ref="CD306:CE306"/>
    <mergeCell ref="CF306:CG306"/>
    <mergeCell ref="CH306:CI306"/>
    <mergeCell ref="CJ306:CK306"/>
    <mergeCell ref="CL306:CM306"/>
    <mergeCell ref="CN306:CO306"/>
    <mergeCell ref="CP306:CQ306"/>
    <mergeCell ref="CR306:CS306"/>
    <mergeCell ref="CT306:CU306"/>
    <mergeCell ref="CV306:CW306"/>
    <mergeCell ref="CX306:CY306"/>
    <mergeCell ref="CZ306:DA306"/>
    <mergeCell ref="DB306:DC306"/>
    <mergeCell ref="DD306:DE306"/>
    <mergeCell ref="DF306:DG306"/>
    <mergeCell ref="DH306:DI306"/>
    <mergeCell ref="DJ306:DK306"/>
    <mergeCell ref="DL306:DM306"/>
    <mergeCell ref="DN306:DO306"/>
    <mergeCell ref="DP306:DQ306"/>
    <mergeCell ref="DR306:DS306"/>
    <mergeCell ref="DT306:DU306"/>
    <mergeCell ref="DV306:DW306"/>
    <mergeCell ref="DX306:DY306"/>
    <mergeCell ref="DZ306:EA306"/>
    <mergeCell ref="EB306:EC306"/>
    <mergeCell ref="ED306:EE306"/>
    <mergeCell ref="EF306:EG306"/>
    <mergeCell ref="EH306:EI306"/>
    <mergeCell ref="EJ306:EK306"/>
    <mergeCell ref="EL306:EM306"/>
    <mergeCell ref="EN306:EO306"/>
    <mergeCell ref="EP306:EQ306"/>
    <mergeCell ref="ER306:ES306"/>
    <mergeCell ref="ET306:EU306"/>
    <mergeCell ref="EV306:EW306"/>
    <mergeCell ref="EX306:EY306"/>
    <mergeCell ref="EZ306:FA306"/>
    <mergeCell ref="FB306:FC306"/>
    <mergeCell ref="FD306:FE306"/>
    <mergeCell ref="B307:C307"/>
    <mergeCell ref="D307:E307"/>
    <mergeCell ref="F307:G307"/>
    <mergeCell ref="H307:I307"/>
    <mergeCell ref="J307:K307"/>
    <mergeCell ref="L307:M307"/>
    <mergeCell ref="N307:O307"/>
    <mergeCell ref="P307:Q307"/>
    <mergeCell ref="R307:S307"/>
    <mergeCell ref="T307:U307"/>
    <mergeCell ref="V307:W307"/>
    <mergeCell ref="X307:Y307"/>
    <mergeCell ref="Z307:AA307"/>
    <mergeCell ref="AB307:AC307"/>
    <mergeCell ref="AD307:AE307"/>
    <mergeCell ref="AF307:AG307"/>
    <mergeCell ref="AH307:AI307"/>
    <mergeCell ref="AJ307:AK307"/>
    <mergeCell ref="AL307:AM307"/>
    <mergeCell ref="AN307:AO307"/>
    <mergeCell ref="AP307:AQ307"/>
    <mergeCell ref="AR307:AS307"/>
    <mergeCell ref="AT307:AU307"/>
    <mergeCell ref="AV307:AW307"/>
    <mergeCell ref="AX307:AY307"/>
    <mergeCell ref="AZ307:BA307"/>
    <mergeCell ref="BB307:BC307"/>
    <mergeCell ref="BD307:BE307"/>
    <mergeCell ref="BF307:BG307"/>
    <mergeCell ref="BH307:BI307"/>
    <mergeCell ref="BJ307:BK307"/>
    <mergeCell ref="BL307:BM307"/>
    <mergeCell ref="BN307:BO307"/>
    <mergeCell ref="BP307:BQ307"/>
    <mergeCell ref="BR307:BS307"/>
    <mergeCell ref="BT307:BU307"/>
    <mergeCell ref="BV307:BW307"/>
    <mergeCell ref="BX307:BY307"/>
    <mergeCell ref="BZ307:CA307"/>
    <mergeCell ref="CB307:CC307"/>
    <mergeCell ref="CD307:CE307"/>
    <mergeCell ref="CF307:CG307"/>
    <mergeCell ref="CH307:CI307"/>
    <mergeCell ref="CJ307:CK307"/>
    <mergeCell ref="CL307:CM307"/>
    <mergeCell ref="CN307:CO307"/>
    <mergeCell ref="CP307:CQ307"/>
    <mergeCell ref="CR307:CS307"/>
    <mergeCell ref="CT307:CU307"/>
    <mergeCell ref="CV307:CW307"/>
    <mergeCell ref="CX307:CY307"/>
    <mergeCell ref="CZ307:DA307"/>
    <mergeCell ref="DB307:DC307"/>
    <mergeCell ref="DD307:DE307"/>
    <mergeCell ref="DF307:DG307"/>
    <mergeCell ref="DH307:DI307"/>
    <mergeCell ref="DJ307:DK307"/>
    <mergeCell ref="DL307:DM307"/>
    <mergeCell ref="DN307:DO307"/>
    <mergeCell ref="DP307:DQ307"/>
    <mergeCell ref="DR307:DS307"/>
    <mergeCell ref="DT307:DU307"/>
    <mergeCell ref="DV307:DW307"/>
    <mergeCell ref="DX307:DY307"/>
    <mergeCell ref="DZ307:EA307"/>
    <mergeCell ref="EB307:EC307"/>
    <mergeCell ref="ED307:EE307"/>
    <mergeCell ref="EF307:EG307"/>
    <mergeCell ref="EH307:EI307"/>
    <mergeCell ref="EJ307:EK307"/>
    <mergeCell ref="EL307:EM307"/>
    <mergeCell ref="EN307:EO307"/>
    <mergeCell ref="EP307:EQ307"/>
    <mergeCell ref="ER307:ES307"/>
    <mergeCell ref="ET307:EU307"/>
    <mergeCell ref="EV307:EW307"/>
    <mergeCell ref="EX307:EY307"/>
    <mergeCell ref="EZ307:FA307"/>
    <mergeCell ref="FB307:FC307"/>
    <mergeCell ref="FD307:FE307"/>
    <mergeCell ref="B308:C308"/>
    <mergeCell ref="D308:E308"/>
    <mergeCell ref="F308:G308"/>
    <mergeCell ref="H308:I308"/>
    <mergeCell ref="J308:K308"/>
    <mergeCell ref="L308:M308"/>
    <mergeCell ref="N308:O308"/>
    <mergeCell ref="P308:Q308"/>
    <mergeCell ref="R308:S308"/>
    <mergeCell ref="T308:U308"/>
    <mergeCell ref="V308:W308"/>
    <mergeCell ref="X308:Y308"/>
    <mergeCell ref="Z308:AA308"/>
    <mergeCell ref="AB308:AC308"/>
    <mergeCell ref="AD308:AE308"/>
    <mergeCell ref="AF308:AG308"/>
    <mergeCell ref="AH308:AI308"/>
    <mergeCell ref="AJ308:AK308"/>
    <mergeCell ref="AL308:AM308"/>
    <mergeCell ref="AN308:AO308"/>
    <mergeCell ref="AP308:AQ308"/>
    <mergeCell ref="AR308:AS308"/>
    <mergeCell ref="AT308:AU308"/>
    <mergeCell ref="AV308:AW308"/>
    <mergeCell ref="AX308:AY308"/>
    <mergeCell ref="AZ308:BA308"/>
    <mergeCell ref="BB308:BC308"/>
    <mergeCell ref="BD308:BE308"/>
    <mergeCell ref="BF308:BG308"/>
    <mergeCell ref="BH308:BI308"/>
    <mergeCell ref="BJ308:BK308"/>
    <mergeCell ref="BL308:BM308"/>
    <mergeCell ref="BN308:BO308"/>
    <mergeCell ref="BP308:BQ308"/>
    <mergeCell ref="BR308:BS308"/>
    <mergeCell ref="BT308:BU308"/>
    <mergeCell ref="BV308:BW308"/>
    <mergeCell ref="BX308:BY308"/>
    <mergeCell ref="BZ308:CA308"/>
    <mergeCell ref="CB308:CC308"/>
    <mergeCell ref="CD308:CE308"/>
    <mergeCell ref="CF308:CG308"/>
    <mergeCell ref="CH308:CI308"/>
    <mergeCell ref="CJ308:CK308"/>
    <mergeCell ref="CL308:CM308"/>
    <mergeCell ref="CN308:CO308"/>
    <mergeCell ref="CP308:CQ308"/>
    <mergeCell ref="CR308:CS308"/>
    <mergeCell ref="CT308:CU308"/>
    <mergeCell ref="CV308:CW308"/>
    <mergeCell ref="CX308:CY308"/>
    <mergeCell ref="CZ308:DA308"/>
    <mergeCell ref="DB308:DC308"/>
    <mergeCell ref="DD308:DE308"/>
    <mergeCell ref="DF308:DG308"/>
    <mergeCell ref="DH308:DI308"/>
    <mergeCell ref="DJ308:DK308"/>
    <mergeCell ref="DL308:DM308"/>
    <mergeCell ref="DN308:DO308"/>
    <mergeCell ref="DP308:DQ308"/>
    <mergeCell ref="DR308:DS308"/>
    <mergeCell ref="DT308:DU308"/>
    <mergeCell ref="DV308:DW308"/>
    <mergeCell ref="DX308:DY308"/>
    <mergeCell ref="DZ308:EA308"/>
    <mergeCell ref="EB308:EC308"/>
    <mergeCell ref="ED308:EE308"/>
    <mergeCell ref="EF308:EG308"/>
    <mergeCell ref="EH308:EI308"/>
    <mergeCell ref="EJ308:EK308"/>
    <mergeCell ref="EL308:EM308"/>
    <mergeCell ref="EN308:EO308"/>
    <mergeCell ref="EP308:EQ308"/>
    <mergeCell ref="ER308:ES308"/>
    <mergeCell ref="ET308:EU308"/>
    <mergeCell ref="EV308:EW308"/>
    <mergeCell ref="EX308:EY308"/>
    <mergeCell ref="EZ308:FA308"/>
    <mergeCell ref="FB308:FC308"/>
    <mergeCell ref="FD308:FE308"/>
    <mergeCell ref="B309:C309"/>
    <mergeCell ref="D309:E309"/>
    <mergeCell ref="F309:G309"/>
    <mergeCell ref="H309:I309"/>
    <mergeCell ref="J309:K309"/>
    <mergeCell ref="L309:M309"/>
    <mergeCell ref="N309:O309"/>
    <mergeCell ref="P309:Q309"/>
    <mergeCell ref="R309:S309"/>
    <mergeCell ref="T309:U309"/>
    <mergeCell ref="V309:W309"/>
    <mergeCell ref="X309:Y309"/>
    <mergeCell ref="Z309:AA309"/>
    <mergeCell ref="AB309:AC309"/>
    <mergeCell ref="AD309:AE309"/>
    <mergeCell ref="AF309:AG309"/>
    <mergeCell ref="AH309:AI309"/>
    <mergeCell ref="AJ309:AK309"/>
    <mergeCell ref="AL309:AM309"/>
    <mergeCell ref="AN309:AO309"/>
    <mergeCell ref="AP309:AQ309"/>
    <mergeCell ref="AR309:AS309"/>
    <mergeCell ref="AT309:AU309"/>
    <mergeCell ref="AV309:AW309"/>
    <mergeCell ref="AX309:AY309"/>
    <mergeCell ref="AZ309:BA309"/>
    <mergeCell ref="BB309:BC309"/>
    <mergeCell ref="BD309:BE309"/>
    <mergeCell ref="BF309:BG309"/>
    <mergeCell ref="BH309:BI309"/>
    <mergeCell ref="BJ309:BK309"/>
    <mergeCell ref="BL309:BM309"/>
    <mergeCell ref="BN309:BO309"/>
    <mergeCell ref="BP309:BQ309"/>
    <mergeCell ref="BR309:BS309"/>
    <mergeCell ref="BT309:BU309"/>
    <mergeCell ref="BV309:BW309"/>
    <mergeCell ref="BX309:BY309"/>
    <mergeCell ref="BZ309:CA309"/>
    <mergeCell ref="CB309:CC309"/>
    <mergeCell ref="CD309:CE309"/>
    <mergeCell ref="CF309:CG309"/>
    <mergeCell ref="CH309:CI309"/>
    <mergeCell ref="CJ309:CK309"/>
    <mergeCell ref="CL309:CM309"/>
    <mergeCell ref="CN309:CO309"/>
    <mergeCell ref="CP309:CQ309"/>
    <mergeCell ref="CR309:CS309"/>
    <mergeCell ref="CT309:CU309"/>
    <mergeCell ref="CV309:CW309"/>
    <mergeCell ref="CX309:CY309"/>
    <mergeCell ref="CZ309:DA309"/>
    <mergeCell ref="DB309:DC309"/>
    <mergeCell ref="DD309:DE309"/>
    <mergeCell ref="DF309:DG309"/>
    <mergeCell ref="DH309:DI309"/>
    <mergeCell ref="DJ309:DK309"/>
    <mergeCell ref="DL309:DM309"/>
    <mergeCell ref="DN309:DO309"/>
    <mergeCell ref="DP309:DQ309"/>
    <mergeCell ref="DR309:DS309"/>
    <mergeCell ref="DT309:DU309"/>
    <mergeCell ref="DV309:DW309"/>
    <mergeCell ref="DX309:DY309"/>
    <mergeCell ref="DZ309:EA309"/>
    <mergeCell ref="EB309:EC309"/>
    <mergeCell ref="ED309:EE309"/>
    <mergeCell ref="EF309:EG309"/>
    <mergeCell ref="EH309:EI309"/>
    <mergeCell ref="EJ309:EK309"/>
    <mergeCell ref="EL309:EM309"/>
    <mergeCell ref="EN309:EO309"/>
    <mergeCell ref="EP309:EQ309"/>
    <mergeCell ref="ER309:ES309"/>
    <mergeCell ref="ET309:EU309"/>
    <mergeCell ref="EV309:EW309"/>
    <mergeCell ref="EX309:EY309"/>
    <mergeCell ref="EZ309:FA309"/>
    <mergeCell ref="FB309:FC309"/>
    <mergeCell ref="FD309:FE309"/>
    <mergeCell ref="B310:C310"/>
    <mergeCell ref="D310:E310"/>
    <mergeCell ref="F310:G310"/>
    <mergeCell ref="H310:I310"/>
    <mergeCell ref="J310:K310"/>
    <mergeCell ref="L310:M310"/>
    <mergeCell ref="N310:O310"/>
    <mergeCell ref="P310:Q310"/>
    <mergeCell ref="R310:S310"/>
    <mergeCell ref="T310:U310"/>
    <mergeCell ref="V310:W310"/>
    <mergeCell ref="X310:Y310"/>
    <mergeCell ref="Z310:AA310"/>
    <mergeCell ref="AB310:AC310"/>
    <mergeCell ref="AD310:AE310"/>
    <mergeCell ref="AF310:AG310"/>
    <mergeCell ref="AH310:AI310"/>
    <mergeCell ref="AJ310:AK310"/>
    <mergeCell ref="AL310:AM310"/>
    <mergeCell ref="AN310:AO310"/>
    <mergeCell ref="AP310:AQ310"/>
    <mergeCell ref="AR310:AS310"/>
    <mergeCell ref="AT310:AU310"/>
    <mergeCell ref="AV310:AW310"/>
    <mergeCell ref="AX310:AY310"/>
    <mergeCell ref="AZ310:BA310"/>
    <mergeCell ref="BB310:BC310"/>
    <mergeCell ref="BD310:BE310"/>
    <mergeCell ref="BF310:BG310"/>
    <mergeCell ref="BH310:BI310"/>
    <mergeCell ref="BJ310:BK310"/>
    <mergeCell ref="BL310:BM310"/>
    <mergeCell ref="BN310:BO310"/>
    <mergeCell ref="BP310:BQ310"/>
    <mergeCell ref="BR310:BS310"/>
    <mergeCell ref="BT310:BU310"/>
    <mergeCell ref="BV310:BW310"/>
    <mergeCell ref="BX310:BY310"/>
    <mergeCell ref="BZ310:CA310"/>
    <mergeCell ref="CB310:CC310"/>
    <mergeCell ref="CD310:CE310"/>
    <mergeCell ref="CF310:CG310"/>
    <mergeCell ref="CH310:CI310"/>
    <mergeCell ref="CJ310:CK310"/>
    <mergeCell ref="CL310:CM310"/>
    <mergeCell ref="CN310:CO310"/>
    <mergeCell ref="CP310:CQ310"/>
    <mergeCell ref="CR310:CS310"/>
    <mergeCell ref="CT310:CU310"/>
    <mergeCell ref="CV310:CW310"/>
    <mergeCell ref="CX310:CY310"/>
    <mergeCell ref="CZ310:DA310"/>
    <mergeCell ref="DB310:DC310"/>
    <mergeCell ref="DD310:DE310"/>
    <mergeCell ref="DF310:DG310"/>
    <mergeCell ref="DH310:DI310"/>
    <mergeCell ref="DJ310:DK310"/>
    <mergeCell ref="DL310:DM310"/>
    <mergeCell ref="DN310:DO310"/>
    <mergeCell ref="DP310:DQ310"/>
    <mergeCell ref="DR310:DS310"/>
    <mergeCell ref="DT310:DU310"/>
    <mergeCell ref="DV310:DW310"/>
    <mergeCell ref="DX310:DY310"/>
    <mergeCell ref="DZ310:EA310"/>
    <mergeCell ref="EB310:EC310"/>
    <mergeCell ref="ED310:EE310"/>
    <mergeCell ref="EF310:EG310"/>
    <mergeCell ref="EH310:EI310"/>
    <mergeCell ref="EJ310:EK310"/>
    <mergeCell ref="EL310:EM310"/>
    <mergeCell ref="EN310:EO310"/>
    <mergeCell ref="EP310:EQ310"/>
    <mergeCell ref="ER310:ES310"/>
    <mergeCell ref="ET310:EU310"/>
    <mergeCell ref="EV310:EW310"/>
    <mergeCell ref="EX310:EY310"/>
    <mergeCell ref="EZ310:FA310"/>
    <mergeCell ref="FB310:FC310"/>
    <mergeCell ref="FD310:FE310"/>
    <mergeCell ref="B311:C311"/>
    <mergeCell ref="D311:E311"/>
    <mergeCell ref="F311:G311"/>
    <mergeCell ref="H311:I311"/>
    <mergeCell ref="J311:K311"/>
    <mergeCell ref="L311:M311"/>
    <mergeCell ref="N311:O311"/>
    <mergeCell ref="P311:Q311"/>
    <mergeCell ref="R311:S311"/>
    <mergeCell ref="T311:U311"/>
    <mergeCell ref="V311:W311"/>
    <mergeCell ref="X311:Y311"/>
    <mergeCell ref="Z311:AA311"/>
    <mergeCell ref="AB311:AC311"/>
    <mergeCell ref="AD311:AE311"/>
    <mergeCell ref="AF311:AG311"/>
    <mergeCell ref="AH311:AI311"/>
    <mergeCell ref="AJ311:AK311"/>
    <mergeCell ref="AL311:AM311"/>
    <mergeCell ref="AN311:AO311"/>
    <mergeCell ref="AP311:AQ311"/>
    <mergeCell ref="AR311:AS311"/>
    <mergeCell ref="AT311:AU311"/>
    <mergeCell ref="AV311:AW311"/>
    <mergeCell ref="AX311:AY311"/>
    <mergeCell ref="AZ311:BA311"/>
    <mergeCell ref="BB311:BC311"/>
    <mergeCell ref="BD311:BE311"/>
    <mergeCell ref="BF311:BG311"/>
    <mergeCell ref="BH311:BI311"/>
    <mergeCell ref="BJ311:BK311"/>
    <mergeCell ref="BL311:BM311"/>
    <mergeCell ref="BN311:BO311"/>
    <mergeCell ref="BP311:BQ311"/>
    <mergeCell ref="BR311:BS311"/>
    <mergeCell ref="BT311:BU311"/>
    <mergeCell ref="BV311:BW311"/>
    <mergeCell ref="BX311:BY311"/>
    <mergeCell ref="BZ311:CA311"/>
    <mergeCell ref="CB311:CC311"/>
    <mergeCell ref="CD311:CE311"/>
    <mergeCell ref="CF311:CG311"/>
    <mergeCell ref="CH311:CI311"/>
    <mergeCell ref="CJ311:CK311"/>
    <mergeCell ref="CL311:CM311"/>
    <mergeCell ref="CN311:CO311"/>
    <mergeCell ref="CP311:CQ311"/>
    <mergeCell ref="CR311:CS311"/>
    <mergeCell ref="CT311:CU311"/>
    <mergeCell ref="CV311:CW311"/>
    <mergeCell ref="CX311:CY311"/>
    <mergeCell ref="CZ311:DA311"/>
    <mergeCell ref="DB311:DC311"/>
    <mergeCell ref="DD311:DE311"/>
    <mergeCell ref="DF311:DG311"/>
    <mergeCell ref="DH311:DI311"/>
    <mergeCell ref="DJ311:DK311"/>
    <mergeCell ref="DL311:DM311"/>
    <mergeCell ref="DN311:DO311"/>
    <mergeCell ref="DP311:DQ311"/>
    <mergeCell ref="DR311:DS311"/>
    <mergeCell ref="DT311:DU311"/>
    <mergeCell ref="DV311:DW311"/>
    <mergeCell ref="DX311:DY311"/>
    <mergeCell ref="DZ311:EA311"/>
    <mergeCell ref="EB311:EC311"/>
    <mergeCell ref="ED311:EE311"/>
    <mergeCell ref="EF311:EG311"/>
    <mergeCell ref="EH311:EI311"/>
    <mergeCell ref="EJ311:EK311"/>
    <mergeCell ref="EL311:EM311"/>
    <mergeCell ref="EN311:EO311"/>
    <mergeCell ref="EP311:EQ311"/>
    <mergeCell ref="ER311:ES311"/>
    <mergeCell ref="ET311:EU311"/>
    <mergeCell ref="EV311:EW311"/>
    <mergeCell ref="EX311:EY311"/>
    <mergeCell ref="EZ311:FA311"/>
    <mergeCell ref="FB311:FC311"/>
    <mergeCell ref="FD311:FE311"/>
    <mergeCell ref="B312:C312"/>
    <mergeCell ref="D312:E312"/>
    <mergeCell ref="F312:G312"/>
    <mergeCell ref="H312:I312"/>
    <mergeCell ref="J312:K312"/>
    <mergeCell ref="L312:M312"/>
    <mergeCell ref="N312:O312"/>
    <mergeCell ref="P312:Q312"/>
    <mergeCell ref="R312:S312"/>
    <mergeCell ref="T312:U312"/>
    <mergeCell ref="V312:W312"/>
    <mergeCell ref="X312:Y312"/>
    <mergeCell ref="Z312:AA312"/>
    <mergeCell ref="AB312:AC312"/>
    <mergeCell ref="AD312:AE312"/>
    <mergeCell ref="AF312:AG312"/>
    <mergeCell ref="AH312:AI312"/>
    <mergeCell ref="AJ312:AK312"/>
    <mergeCell ref="AL312:AM312"/>
    <mergeCell ref="AN312:AO312"/>
    <mergeCell ref="AP312:AQ312"/>
    <mergeCell ref="AR312:AS312"/>
    <mergeCell ref="AT312:AU312"/>
    <mergeCell ref="AV312:AW312"/>
    <mergeCell ref="AX312:AY312"/>
    <mergeCell ref="AZ312:BA312"/>
    <mergeCell ref="BB312:BC312"/>
    <mergeCell ref="BD312:BE312"/>
    <mergeCell ref="BF312:BG312"/>
    <mergeCell ref="BH312:BI312"/>
    <mergeCell ref="BJ312:BK312"/>
    <mergeCell ref="BL312:BM312"/>
    <mergeCell ref="BN312:BO312"/>
    <mergeCell ref="BP312:BQ312"/>
    <mergeCell ref="BR312:BS312"/>
    <mergeCell ref="BT312:BU312"/>
    <mergeCell ref="BV312:BW312"/>
    <mergeCell ref="BX312:BY312"/>
    <mergeCell ref="BZ312:CA312"/>
    <mergeCell ref="CB312:CC312"/>
    <mergeCell ref="CD312:CE312"/>
    <mergeCell ref="CF312:CG312"/>
    <mergeCell ref="CH312:CI312"/>
    <mergeCell ref="CJ312:CK312"/>
    <mergeCell ref="CL312:CM312"/>
    <mergeCell ref="CN312:CO312"/>
    <mergeCell ref="CP312:CQ312"/>
    <mergeCell ref="CR312:CS312"/>
    <mergeCell ref="CT312:CU312"/>
    <mergeCell ref="CV312:CW312"/>
    <mergeCell ref="CX312:CY312"/>
    <mergeCell ref="CZ312:DA312"/>
    <mergeCell ref="DB312:DC312"/>
    <mergeCell ref="DD312:DE312"/>
    <mergeCell ref="DF312:DG312"/>
    <mergeCell ref="DH312:DI312"/>
    <mergeCell ref="DJ312:DK312"/>
    <mergeCell ref="DL312:DM312"/>
    <mergeCell ref="DN312:DO312"/>
    <mergeCell ref="DP312:DQ312"/>
    <mergeCell ref="DR312:DS312"/>
    <mergeCell ref="DT312:DU312"/>
    <mergeCell ref="DV312:DW312"/>
    <mergeCell ref="DX312:DY312"/>
    <mergeCell ref="DZ312:EA312"/>
    <mergeCell ref="EB312:EC312"/>
    <mergeCell ref="ED312:EE312"/>
    <mergeCell ref="EF312:EG312"/>
    <mergeCell ref="EH312:EI312"/>
    <mergeCell ref="EJ312:EK312"/>
    <mergeCell ref="EL312:EM312"/>
    <mergeCell ref="EN312:EO312"/>
    <mergeCell ref="EP312:EQ312"/>
    <mergeCell ref="ER312:ES312"/>
    <mergeCell ref="ET312:EU312"/>
    <mergeCell ref="EV312:EW312"/>
    <mergeCell ref="EX312:EY312"/>
    <mergeCell ref="EZ312:FA312"/>
    <mergeCell ref="FB312:FC312"/>
    <mergeCell ref="FD312:FE312"/>
    <mergeCell ref="B313:C313"/>
    <mergeCell ref="D313:E313"/>
    <mergeCell ref="F313:G313"/>
    <mergeCell ref="H313:I313"/>
    <mergeCell ref="J313:K313"/>
    <mergeCell ref="L313:M313"/>
    <mergeCell ref="N313:O313"/>
    <mergeCell ref="P313:Q313"/>
    <mergeCell ref="R313:S313"/>
    <mergeCell ref="T313:U313"/>
    <mergeCell ref="V313:W313"/>
    <mergeCell ref="X313:Y313"/>
    <mergeCell ref="Z313:AA313"/>
    <mergeCell ref="AB313:AC313"/>
    <mergeCell ref="AD313:AE313"/>
    <mergeCell ref="AF313:AG313"/>
    <mergeCell ref="AH313:AI313"/>
    <mergeCell ref="AJ313:AK313"/>
    <mergeCell ref="AL313:AM313"/>
    <mergeCell ref="AN313:AO313"/>
    <mergeCell ref="AP313:AQ313"/>
    <mergeCell ref="AR313:AS313"/>
    <mergeCell ref="AT313:AU313"/>
    <mergeCell ref="AV313:AW313"/>
    <mergeCell ref="AX313:AY313"/>
    <mergeCell ref="AZ313:BA313"/>
    <mergeCell ref="BB313:BC313"/>
    <mergeCell ref="BD313:BE313"/>
    <mergeCell ref="BF313:BG313"/>
    <mergeCell ref="BH313:BI313"/>
    <mergeCell ref="BJ313:BK313"/>
    <mergeCell ref="BL313:BM313"/>
    <mergeCell ref="BN313:BO313"/>
    <mergeCell ref="BP313:BQ313"/>
    <mergeCell ref="BR313:BS313"/>
    <mergeCell ref="BT313:BU313"/>
    <mergeCell ref="BV313:BW313"/>
    <mergeCell ref="BX313:BY313"/>
    <mergeCell ref="BZ313:CA313"/>
    <mergeCell ref="CB313:CC313"/>
    <mergeCell ref="CD313:CE313"/>
    <mergeCell ref="CF313:CG313"/>
    <mergeCell ref="CH313:CI313"/>
    <mergeCell ref="CJ313:CK313"/>
    <mergeCell ref="CL313:CM313"/>
    <mergeCell ref="CN313:CO313"/>
    <mergeCell ref="CP313:CQ313"/>
    <mergeCell ref="CR313:CS313"/>
    <mergeCell ref="CT313:CU313"/>
    <mergeCell ref="CV313:CW313"/>
    <mergeCell ref="CX313:CY313"/>
    <mergeCell ref="CZ313:DA313"/>
    <mergeCell ref="DB313:DC313"/>
    <mergeCell ref="DD313:DE313"/>
    <mergeCell ref="DF313:DG313"/>
    <mergeCell ref="DH313:DI313"/>
    <mergeCell ref="DJ313:DK313"/>
    <mergeCell ref="DL313:DM313"/>
    <mergeCell ref="DN313:DO313"/>
    <mergeCell ref="DP313:DQ313"/>
    <mergeCell ref="DR313:DS313"/>
    <mergeCell ref="DT313:DU313"/>
    <mergeCell ref="DV313:DW313"/>
    <mergeCell ref="DX313:DY313"/>
    <mergeCell ref="DZ313:EA313"/>
    <mergeCell ref="EB313:EC313"/>
    <mergeCell ref="ED313:EE313"/>
    <mergeCell ref="EF313:EG313"/>
    <mergeCell ref="EH313:EI313"/>
    <mergeCell ref="EJ313:EK313"/>
    <mergeCell ref="EL313:EM313"/>
    <mergeCell ref="EN313:EO313"/>
    <mergeCell ref="EP313:EQ313"/>
    <mergeCell ref="ER313:ES313"/>
    <mergeCell ref="ET313:EU313"/>
    <mergeCell ref="EV313:EW313"/>
    <mergeCell ref="EX313:EY313"/>
    <mergeCell ref="EZ313:FA313"/>
    <mergeCell ref="FB313:FC313"/>
    <mergeCell ref="FD313:FE313"/>
    <mergeCell ref="B314:C314"/>
    <mergeCell ref="D314:E314"/>
    <mergeCell ref="F314:G314"/>
    <mergeCell ref="H314:I314"/>
    <mergeCell ref="J314:K314"/>
    <mergeCell ref="L314:M314"/>
    <mergeCell ref="N314:O314"/>
    <mergeCell ref="P314:Q314"/>
    <mergeCell ref="R314:S314"/>
    <mergeCell ref="T314:U314"/>
    <mergeCell ref="V314:W314"/>
    <mergeCell ref="X314:Y314"/>
    <mergeCell ref="Z314:AA314"/>
    <mergeCell ref="AB314:AC314"/>
    <mergeCell ref="AD314:AE314"/>
    <mergeCell ref="AF314:AG314"/>
    <mergeCell ref="AH314:AI314"/>
    <mergeCell ref="AJ314:AK314"/>
    <mergeCell ref="AL314:AM314"/>
    <mergeCell ref="AN314:AO314"/>
    <mergeCell ref="AP314:AQ314"/>
    <mergeCell ref="AR314:AS314"/>
    <mergeCell ref="AT314:AU314"/>
    <mergeCell ref="AV314:AW314"/>
    <mergeCell ref="AX314:AY314"/>
    <mergeCell ref="AZ314:BA314"/>
    <mergeCell ref="BB314:BC314"/>
    <mergeCell ref="BD314:BE314"/>
    <mergeCell ref="BF314:BG314"/>
    <mergeCell ref="BH314:BI314"/>
    <mergeCell ref="BJ314:BK314"/>
    <mergeCell ref="BL314:BM314"/>
    <mergeCell ref="BN314:BO314"/>
    <mergeCell ref="BP314:BQ314"/>
    <mergeCell ref="BR314:BS314"/>
    <mergeCell ref="BT314:BU314"/>
    <mergeCell ref="BV314:BW314"/>
    <mergeCell ref="BX314:BY314"/>
    <mergeCell ref="BZ314:CA314"/>
    <mergeCell ref="CB314:CC314"/>
    <mergeCell ref="CD314:CE314"/>
    <mergeCell ref="CF314:CG314"/>
    <mergeCell ref="CH314:CI314"/>
    <mergeCell ref="CJ314:CK314"/>
    <mergeCell ref="CL314:CM314"/>
    <mergeCell ref="CN314:CO314"/>
    <mergeCell ref="CP314:CQ314"/>
    <mergeCell ref="CR314:CS314"/>
    <mergeCell ref="CT314:CU314"/>
    <mergeCell ref="CV314:CW314"/>
    <mergeCell ref="CX314:CY314"/>
    <mergeCell ref="CZ314:DA314"/>
    <mergeCell ref="DB314:DC314"/>
    <mergeCell ref="DD314:DE314"/>
    <mergeCell ref="DF314:DG314"/>
    <mergeCell ref="DH314:DI314"/>
    <mergeCell ref="DJ314:DK314"/>
    <mergeCell ref="DL314:DM314"/>
    <mergeCell ref="DN314:DO314"/>
    <mergeCell ref="DP314:DQ314"/>
    <mergeCell ref="DR314:DS314"/>
    <mergeCell ref="DT314:DU314"/>
    <mergeCell ref="DV314:DW314"/>
    <mergeCell ref="DX314:DY314"/>
    <mergeCell ref="DZ314:EA314"/>
    <mergeCell ref="EB314:EC314"/>
    <mergeCell ref="ED314:EE314"/>
    <mergeCell ref="EF314:EG314"/>
    <mergeCell ref="EH314:EI314"/>
    <mergeCell ref="EJ314:EK314"/>
    <mergeCell ref="EL314:EM314"/>
    <mergeCell ref="EN314:EO314"/>
    <mergeCell ref="EP314:EQ314"/>
    <mergeCell ref="ER314:ES314"/>
    <mergeCell ref="ET314:EU314"/>
    <mergeCell ref="EV314:EW314"/>
    <mergeCell ref="EX314:EY314"/>
    <mergeCell ref="EZ314:FA314"/>
    <mergeCell ref="FB314:FC314"/>
    <mergeCell ref="FD314:FE314"/>
    <mergeCell ref="B315:C315"/>
    <mergeCell ref="D315:E315"/>
    <mergeCell ref="F315:G315"/>
    <mergeCell ref="H315:I315"/>
    <mergeCell ref="J315:K315"/>
    <mergeCell ref="L315:M315"/>
    <mergeCell ref="N315:O315"/>
    <mergeCell ref="P315:Q315"/>
    <mergeCell ref="R315:S315"/>
    <mergeCell ref="T315:U315"/>
    <mergeCell ref="V315:W315"/>
    <mergeCell ref="X315:Y315"/>
    <mergeCell ref="Z315:AA315"/>
    <mergeCell ref="AB315:AC315"/>
    <mergeCell ref="AD315:AE315"/>
    <mergeCell ref="AF315:AG315"/>
    <mergeCell ref="AH315:AI315"/>
    <mergeCell ref="AJ315:AK315"/>
    <mergeCell ref="AL315:AM315"/>
    <mergeCell ref="AN315:AO315"/>
    <mergeCell ref="AP315:AQ315"/>
    <mergeCell ref="AR315:AS315"/>
    <mergeCell ref="AT315:AU315"/>
    <mergeCell ref="AV315:AW315"/>
    <mergeCell ref="AX315:AY315"/>
    <mergeCell ref="AZ315:BA315"/>
    <mergeCell ref="BB315:BC315"/>
    <mergeCell ref="BD315:BE315"/>
    <mergeCell ref="BF315:BG315"/>
    <mergeCell ref="BH315:BI315"/>
    <mergeCell ref="BJ315:BK315"/>
    <mergeCell ref="BL315:BM315"/>
    <mergeCell ref="BN315:BO315"/>
    <mergeCell ref="BP315:BQ315"/>
    <mergeCell ref="BR315:BS315"/>
    <mergeCell ref="BT315:BU315"/>
    <mergeCell ref="BV315:BW315"/>
    <mergeCell ref="BX315:BY315"/>
    <mergeCell ref="BZ315:CA315"/>
    <mergeCell ref="CB315:CC315"/>
    <mergeCell ref="CD315:CE315"/>
    <mergeCell ref="CF315:CG315"/>
    <mergeCell ref="CH315:CI315"/>
    <mergeCell ref="CJ315:CK315"/>
    <mergeCell ref="CL315:CM315"/>
    <mergeCell ref="CN315:CO315"/>
    <mergeCell ref="CP315:CQ315"/>
    <mergeCell ref="CR315:CS315"/>
    <mergeCell ref="CT315:CU315"/>
    <mergeCell ref="CV315:CW315"/>
    <mergeCell ref="CX315:CY315"/>
    <mergeCell ref="CZ315:DA315"/>
    <mergeCell ref="DB315:DC315"/>
    <mergeCell ref="DD315:DE315"/>
    <mergeCell ref="DF315:DG315"/>
    <mergeCell ref="DH315:DI315"/>
    <mergeCell ref="DJ315:DK315"/>
    <mergeCell ref="DL315:DM315"/>
    <mergeCell ref="DN315:DO315"/>
    <mergeCell ref="DP315:DQ315"/>
    <mergeCell ref="DR315:DS315"/>
    <mergeCell ref="DT315:DU315"/>
    <mergeCell ref="DV315:DW315"/>
    <mergeCell ref="DX315:DY315"/>
    <mergeCell ref="DZ315:EA315"/>
    <mergeCell ref="EB315:EC315"/>
    <mergeCell ref="ED315:EE315"/>
    <mergeCell ref="EF315:EG315"/>
    <mergeCell ref="EH315:EI315"/>
    <mergeCell ref="EJ315:EK315"/>
    <mergeCell ref="EL315:EM315"/>
    <mergeCell ref="EN315:EO315"/>
    <mergeCell ref="EP315:EQ315"/>
    <mergeCell ref="ER315:ES315"/>
    <mergeCell ref="ET315:EU315"/>
    <mergeCell ref="EV315:EW315"/>
    <mergeCell ref="EX315:EY315"/>
    <mergeCell ref="EZ315:FA315"/>
    <mergeCell ref="FB315:FC315"/>
    <mergeCell ref="FD315:FE315"/>
    <mergeCell ref="B316:C316"/>
    <mergeCell ref="D316:E316"/>
    <mergeCell ref="F316:G316"/>
    <mergeCell ref="H316:I316"/>
    <mergeCell ref="J316:K316"/>
    <mergeCell ref="L316:M316"/>
    <mergeCell ref="N316:O316"/>
    <mergeCell ref="P316:Q316"/>
    <mergeCell ref="R316:S316"/>
    <mergeCell ref="T316:U316"/>
    <mergeCell ref="V316:W316"/>
    <mergeCell ref="X316:Y316"/>
    <mergeCell ref="Z316:AA316"/>
    <mergeCell ref="AB316:AC316"/>
    <mergeCell ref="AD316:AE316"/>
    <mergeCell ref="AF316:AG316"/>
    <mergeCell ref="AH316:AI316"/>
    <mergeCell ref="AJ316:AK316"/>
    <mergeCell ref="AL316:AM316"/>
    <mergeCell ref="AN316:AO316"/>
    <mergeCell ref="AP316:AQ316"/>
    <mergeCell ref="AR316:AS316"/>
    <mergeCell ref="AT316:AU316"/>
    <mergeCell ref="AV316:AW316"/>
    <mergeCell ref="AX316:AY316"/>
    <mergeCell ref="AZ316:BA316"/>
    <mergeCell ref="BB316:BC316"/>
    <mergeCell ref="BD316:BE316"/>
    <mergeCell ref="BF316:BG316"/>
    <mergeCell ref="BH316:BI316"/>
    <mergeCell ref="BJ316:BK316"/>
    <mergeCell ref="BL316:BM316"/>
    <mergeCell ref="BN316:BO316"/>
    <mergeCell ref="BP316:BQ316"/>
    <mergeCell ref="BR316:BS316"/>
    <mergeCell ref="BT316:BU316"/>
    <mergeCell ref="BV316:BW316"/>
    <mergeCell ref="BX316:BY316"/>
    <mergeCell ref="BZ316:CA316"/>
    <mergeCell ref="CB316:CC316"/>
    <mergeCell ref="CD316:CE316"/>
    <mergeCell ref="CF316:CG316"/>
    <mergeCell ref="CH316:CI316"/>
    <mergeCell ref="CJ316:CK316"/>
    <mergeCell ref="CL316:CM316"/>
    <mergeCell ref="CN316:CO316"/>
    <mergeCell ref="CP316:CQ316"/>
    <mergeCell ref="CR316:CS316"/>
    <mergeCell ref="CT316:CU316"/>
    <mergeCell ref="CV316:CW316"/>
    <mergeCell ref="CX316:CY316"/>
    <mergeCell ref="CZ316:DA316"/>
    <mergeCell ref="DB316:DC316"/>
    <mergeCell ref="DD316:DE316"/>
    <mergeCell ref="DF316:DG316"/>
    <mergeCell ref="DH316:DI316"/>
    <mergeCell ref="DJ316:DK316"/>
    <mergeCell ref="DL316:DM316"/>
    <mergeCell ref="DN316:DO316"/>
    <mergeCell ref="DP316:DQ316"/>
    <mergeCell ref="DR316:DS316"/>
    <mergeCell ref="DT316:DU316"/>
    <mergeCell ref="DV316:DW316"/>
    <mergeCell ref="DX316:DY316"/>
    <mergeCell ref="DZ316:EA316"/>
    <mergeCell ref="EB316:EC316"/>
    <mergeCell ref="ED316:EE316"/>
    <mergeCell ref="EF316:EG316"/>
    <mergeCell ref="EH316:EI316"/>
    <mergeCell ref="EJ316:EK316"/>
    <mergeCell ref="EL316:EM316"/>
    <mergeCell ref="EN316:EO316"/>
    <mergeCell ref="EP316:EQ316"/>
    <mergeCell ref="ER316:ES316"/>
    <mergeCell ref="ET316:EU316"/>
    <mergeCell ref="EV316:EW316"/>
    <mergeCell ref="EX316:EY316"/>
    <mergeCell ref="EZ316:FA316"/>
    <mergeCell ref="FB316:FC316"/>
    <mergeCell ref="FD316:FE316"/>
    <mergeCell ref="B317:C317"/>
    <mergeCell ref="D317:E317"/>
    <mergeCell ref="F317:G317"/>
    <mergeCell ref="H317:I317"/>
    <mergeCell ref="J317:K317"/>
    <mergeCell ref="L317:M317"/>
    <mergeCell ref="N317:O317"/>
    <mergeCell ref="P317:Q317"/>
    <mergeCell ref="R317:S317"/>
    <mergeCell ref="T317:U317"/>
    <mergeCell ref="V317:W317"/>
    <mergeCell ref="X317:Y317"/>
    <mergeCell ref="Z317:AA317"/>
    <mergeCell ref="AB317:AC317"/>
    <mergeCell ref="AD317:AE317"/>
    <mergeCell ref="AF317:AG317"/>
    <mergeCell ref="AH317:AI317"/>
    <mergeCell ref="AJ317:AK317"/>
    <mergeCell ref="AL317:AM317"/>
    <mergeCell ref="AN317:AO317"/>
    <mergeCell ref="AP317:AQ317"/>
    <mergeCell ref="AR317:AS317"/>
    <mergeCell ref="AT317:AU317"/>
    <mergeCell ref="AV317:AW317"/>
    <mergeCell ref="AX317:AY317"/>
    <mergeCell ref="AZ317:BA317"/>
    <mergeCell ref="BB317:BC317"/>
    <mergeCell ref="BD317:BE317"/>
    <mergeCell ref="BF317:BG317"/>
    <mergeCell ref="BH317:BI317"/>
    <mergeCell ref="BJ317:BK317"/>
    <mergeCell ref="BL317:BM317"/>
    <mergeCell ref="BN317:BO317"/>
    <mergeCell ref="BP317:BQ317"/>
    <mergeCell ref="BR317:BS317"/>
    <mergeCell ref="BT317:BU317"/>
    <mergeCell ref="BV317:BW317"/>
    <mergeCell ref="BX317:BY317"/>
    <mergeCell ref="BZ317:CA317"/>
    <mergeCell ref="CB317:CC317"/>
    <mergeCell ref="CD317:CE317"/>
    <mergeCell ref="CF317:CG317"/>
    <mergeCell ref="CH317:CI317"/>
    <mergeCell ref="CJ317:CK317"/>
    <mergeCell ref="CL317:CM317"/>
    <mergeCell ref="CN317:CO317"/>
    <mergeCell ref="CP317:CQ317"/>
    <mergeCell ref="CR317:CS317"/>
    <mergeCell ref="CT317:CU317"/>
    <mergeCell ref="CV317:CW317"/>
    <mergeCell ref="CX317:CY317"/>
    <mergeCell ref="CZ317:DA317"/>
    <mergeCell ref="DB317:DC317"/>
    <mergeCell ref="DD317:DE317"/>
    <mergeCell ref="DF317:DG317"/>
    <mergeCell ref="DH317:DI317"/>
    <mergeCell ref="DJ317:DK317"/>
    <mergeCell ref="DL317:DM317"/>
    <mergeCell ref="DN317:DO317"/>
    <mergeCell ref="DP317:DQ317"/>
    <mergeCell ref="DR317:DS317"/>
    <mergeCell ref="DT317:DU317"/>
    <mergeCell ref="DV317:DW317"/>
    <mergeCell ref="DX317:DY317"/>
    <mergeCell ref="DZ317:EA317"/>
    <mergeCell ref="EB317:EC317"/>
    <mergeCell ref="ED317:EE317"/>
    <mergeCell ref="EF317:EG317"/>
    <mergeCell ref="EH317:EI317"/>
    <mergeCell ref="EJ317:EK317"/>
    <mergeCell ref="EL317:EM317"/>
    <mergeCell ref="EN317:EO317"/>
    <mergeCell ref="EP317:EQ317"/>
    <mergeCell ref="ER317:ES317"/>
    <mergeCell ref="ET317:EU317"/>
    <mergeCell ref="EV317:EW317"/>
    <mergeCell ref="EX317:EY317"/>
    <mergeCell ref="EZ317:FA317"/>
    <mergeCell ref="FB317:FC317"/>
    <mergeCell ref="FD317:FE317"/>
    <mergeCell ref="B318:C318"/>
    <mergeCell ref="D318:E318"/>
    <mergeCell ref="F318:G318"/>
    <mergeCell ref="H318:I318"/>
    <mergeCell ref="J318:K318"/>
    <mergeCell ref="L318:M318"/>
    <mergeCell ref="N318:O318"/>
    <mergeCell ref="P318:Q318"/>
    <mergeCell ref="R318:S318"/>
    <mergeCell ref="T318:U318"/>
    <mergeCell ref="V318:W318"/>
    <mergeCell ref="X318:Y318"/>
    <mergeCell ref="Z318:AA318"/>
    <mergeCell ref="AB318:AC318"/>
    <mergeCell ref="AD318:AE318"/>
    <mergeCell ref="AF318:AG318"/>
    <mergeCell ref="AH318:AI318"/>
    <mergeCell ref="AJ318:AK318"/>
    <mergeCell ref="AL318:AM318"/>
    <mergeCell ref="AN318:AO318"/>
    <mergeCell ref="AP318:AQ318"/>
    <mergeCell ref="AR318:AS318"/>
    <mergeCell ref="AT318:AU318"/>
    <mergeCell ref="AV318:AW318"/>
    <mergeCell ref="AX318:AY318"/>
    <mergeCell ref="AZ318:BA318"/>
    <mergeCell ref="BB318:BC318"/>
    <mergeCell ref="BD318:BE318"/>
    <mergeCell ref="BF318:BG318"/>
    <mergeCell ref="BH318:BI318"/>
    <mergeCell ref="BJ318:BK318"/>
    <mergeCell ref="BL318:BM318"/>
    <mergeCell ref="BN318:BO318"/>
    <mergeCell ref="BP318:BQ318"/>
    <mergeCell ref="BR318:BS318"/>
    <mergeCell ref="BT318:BU318"/>
    <mergeCell ref="BV318:BW318"/>
    <mergeCell ref="BX318:BY318"/>
    <mergeCell ref="BZ318:CA318"/>
    <mergeCell ref="CB318:CC318"/>
    <mergeCell ref="CD318:CE318"/>
    <mergeCell ref="CF318:CG318"/>
    <mergeCell ref="CH318:CI318"/>
    <mergeCell ref="CJ318:CK318"/>
    <mergeCell ref="CL318:CM318"/>
    <mergeCell ref="CN318:CO318"/>
    <mergeCell ref="CP318:CQ318"/>
    <mergeCell ref="CR318:CS318"/>
    <mergeCell ref="CT318:CU318"/>
    <mergeCell ref="CV318:CW318"/>
    <mergeCell ref="CX318:CY318"/>
    <mergeCell ref="CZ318:DA318"/>
    <mergeCell ref="DB318:DC318"/>
    <mergeCell ref="DD318:DE318"/>
    <mergeCell ref="DF318:DG318"/>
    <mergeCell ref="DH318:DI318"/>
    <mergeCell ref="DJ318:DK318"/>
    <mergeCell ref="DL318:DM318"/>
    <mergeCell ref="DN318:DO318"/>
    <mergeCell ref="DP318:DQ318"/>
    <mergeCell ref="DR318:DS318"/>
    <mergeCell ref="DT318:DU318"/>
    <mergeCell ref="DV318:DW318"/>
    <mergeCell ref="DX318:DY318"/>
    <mergeCell ref="DZ318:EA318"/>
    <mergeCell ref="EB318:EC318"/>
    <mergeCell ref="ED318:EE318"/>
    <mergeCell ref="EF318:EG318"/>
    <mergeCell ref="EH318:EI318"/>
    <mergeCell ref="EJ318:EK318"/>
    <mergeCell ref="EL318:EM318"/>
    <mergeCell ref="EN318:EO318"/>
    <mergeCell ref="EP318:EQ318"/>
    <mergeCell ref="ER318:ES318"/>
    <mergeCell ref="ET318:EU318"/>
    <mergeCell ref="EV318:EW318"/>
    <mergeCell ref="EX318:EY318"/>
    <mergeCell ref="EZ318:FA318"/>
    <mergeCell ref="FB318:FC318"/>
    <mergeCell ref="FD318:FE318"/>
    <mergeCell ref="B319:C319"/>
    <mergeCell ref="D319:E319"/>
    <mergeCell ref="F319:G319"/>
    <mergeCell ref="H319:I319"/>
    <mergeCell ref="J319:K319"/>
    <mergeCell ref="L319:M319"/>
    <mergeCell ref="N319:O319"/>
    <mergeCell ref="P319:Q319"/>
    <mergeCell ref="R319:S319"/>
    <mergeCell ref="T319:U319"/>
    <mergeCell ref="V319:W319"/>
    <mergeCell ref="X319:Y319"/>
    <mergeCell ref="Z319:AA319"/>
    <mergeCell ref="AB319:AC319"/>
    <mergeCell ref="AD319:AE319"/>
    <mergeCell ref="AF319:AG319"/>
    <mergeCell ref="AH319:AI319"/>
    <mergeCell ref="AJ319:AK319"/>
    <mergeCell ref="AL319:AM319"/>
    <mergeCell ref="AN319:AO319"/>
    <mergeCell ref="AP319:AQ319"/>
    <mergeCell ref="AR319:AS319"/>
    <mergeCell ref="AT319:AU319"/>
    <mergeCell ref="AV319:AW319"/>
    <mergeCell ref="AX319:AY319"/>
    <mergeCell ref="AZ319:BA319"/>
    <mergeCell ref="BB319:BC319"/>
    <mergeCell ref="BD319:BE319"/>
    <mergeCell ref="BF319:BG319"/>
    <mergeCell ref="BH319:BI319"/>
    <mergeCell ref="BJ319:BK319"/>
    <mergeCell ref="BL319:BM319"/>
    <mergeCell ref="BN319:BO319"/>
    <mergeCell ref="BP319:BQ319"/>
    <mergeCell ref="BR319:BS319"/>
    <mergeCell ref="BT319:BU319"/>
    <mergeCell ref="BV319:BW319"/>
    <mergeCell ref="BX319:BY319"/>
    <mergeCell ref="BZ319:CA319"/>
    <mergeCell ref="CB319:CC319"/>
    <mergeCell ref="CD319:CE319"/>
    <mergeCell ref="CF319:CG319"/>
    <mergeCell ref="CH319:CI319"/>
    <mergeCell ref="CJ319:CK319"/>
    <mergeCell ref="CL319:CM319"/>
    <mergeCell ref="CN319:CO319"/>
    <mergeCell ref="CP319:CQ319"/>
    <mergeCell ref="CR319:CS319"/>
    <mergeCell ref="CT319:CU319"/>
    <mergeCell ref="CV319:CW319"/>
    <mergeCell ref="CX319:CY319"/>
    <mergeCell ref="CZ319:DA319"/>
    <mergeCell ref="DB319:DC319"/>
    <mergeCell ref="DD319:DE319"/>
    <mergeCell ref="DF319:DG319"/>
    <mergeCell ref="DH319:DI319"/>
    <mergeCell ref="DJ319:DK319"/>
    <mergeCell ref="DL319:DM319"/>
    <mergeCell ref="DN319:DO319"/>
    <mergeCell ref="DP319:DQ319"/>
    <mergeCell ref="DR319:DS319"/>
    <mergeCell ref="DT319:DU319"/>
    <mergeCell ref="DV319:DW319"/>
    <mergeCell ref="DX319:DY319"/>
    <mergeCell ref="DZ319:EA319"/>
    <mergeCell ref="EB319:EC319"/>
    <mergeCell ref="ED319:EE319"/>
    <mergeCell ref="EF319:EG319"/>
    <mergeCell ref="EH319:EI319"/>
    <mergeCell ref="EJ319:EK319"/>
    <mergeCell ref="EL319:EM319"/>
    <mergeCell ref="EN319:EO319"/>
    <mergeCell ref="EP319:EQ319"/>
    <mergeCell ref="ER319:ES319"/>
    <mergeCell ref="ET319:EU319"/>
    <mergeCell ref="EV319:EW319"/>
    <mergeCell ref="EX319:EY319"/>
    <mergeCell ref="EZ319:FA319"/>
    <mergeCell ref="FB319:FC319"/>
    <mergeCell ref="FD319:FE319"/>
    <mergeCell ref="B320:C320"/>
    <mergeCell ref="D320:E320"/>
    <mergeCell ref="F320:G320"/>
    <mergeCell ref="H320:I320"/>
    <mergeCell ref="J320:K320"/>
    <mergeCell ref="L320:M320"/>
    <mergeCell ref="N320:O320"/>
    <mergeCell ref="P320:Q320"/>
    <mergeCell ref="R320:S320"/>
    <mergeCell ref="T320:U320"/>
    <mergeCell ref="V320:W320"/>
    <mergeCell ref="X320:Y320"/>
    <mergeCell ref="Z320:AA320"/>
    <mergeCell ref="AB320:AC320"/>
    <mergeCell ref="AD320:AE320"/>
    <mergeCell ref="AF320:AG320"/>
    <mergeCell ref="AH320:AI320"/>
    <mergeCell ref="AJ320:AK320"/>
    <mergeCell ref="AL320:AM320"/>
    <mergeCell ref="AN320:AO320"/>
    <mergeCell ref="AP320:AQ320"/>
    <mergeCell ref="AR320:AS320"/>
    <mergeCell ref="AT320:AU320"/>
    <mergeCell ref="AV320:AW320"/>
    <mergeCell ref="AX320:AY320"/>
    <mergeCell ref="AZ320:BA320"/>
    <mergeCell ref="BB320:BC320"/>
    <mergeCell ref="BD320:BE320"/>
    <mergeCell ref="BF320:BG320"/>
    <mergeCell ref="BH320:BI320"/>
    <mergeCell ref="BJ320:BK320"/>
    <mergeCell ref="BL320:BM320"/>
    <mergeCell ref="BN320:BO320"/>
    <mergeCell ref="BP320:BQ320"/>
    <mergeCell ref="BR320:BS320"/>
    <mergeCell ref="BT320:BU320"/>
    <mergeCell ref="BV320:BW320"/>
    <mergeCell ref="BX320:BY320"/>
    <mergeCell ref="BZ320:CA320"/>
    <mergeCell ref="CB320:CC320"/>
    <mergeCell ref="CD320:CE320"/>
    <mergeCell ref="CF320:CG320"/>
    <mergeCell ref="CH320:CI320"/>
    <mergeCell ref="CJ320:CK320"/>
    <mergeCell ref="CL320:CM320"/>
    <mergeCell ref="CN320:CO320"/>
    <mergeCell ref="CP320:CQ320"/>
    <mergeCell ref="CR320:CS320"/>
    <mergeCell ref="CT320:CU320"/>
    <mergeCell ref="CV320:CW320"/>
    <mergeCell ref="CX320:CY320"/>
    <mergeCell ref="CZ320:DA320"/>
    <mergeCell ref="DB320:DC320"/>
    <mergeCell ref="DD320:DE320"/>
    <mergeCell ref="DF320:DG320"/>
    <mergeCell ref="DH320:DI320"/>
    <mergeCell ref="DJ320:DK320"/>
    <mergeCell ref="DL320:DM320"/>
    <mergeCell ref="DN320:DO320"/>
    <mergeCell ref="DP320:DQ320"/>
    <mergeCell ref="DR320:DS320"/>
    <mergeCell ref="DT320:DU320"/>
    <mergeCell ref="DV320:DW320"/>
    <mergeCell ref="DX320:DY320"/>
    <mergeCell ref="DZ320:EA320"/>
    <mergeCell ref="EB320:EC320"/>
    <mergeCell ref="ED320:EE320"/>
    <mergeCell ref="EF320:EG320"/>
    <mergeCell ref="EH320:EI320"/>
    <mergeCell ref="EJ320:EK320"/>
    <mergeCell ref="EL320:EM320"/>
    <mergeCell ref="EN320:EO320"/>
    <mergeCell ref="EP320:EQ320"/>
    <mergeCell ref="ER320:ES320"/>
    <mergeCell ref="ET320:EU320"/>
    <mergeCell ref="EV320:EW320"/>
    <mergeCell ref="EX320:EY320"/>
    <mergeCell ref="EZ320:FA320"/>
    <mergeCell ref="FB320:FC320"/>
    <mergeCell ref="FD320:FE320"/>
    <mergeCell ref="B321:C321"/>
    <mergeCell ref="D321:E321"/>
    <mergeCell ref="F321:G321"/>
    <mergeCell ref="H321:I321"/>
    <mergeCell ref="J321:K321"/>
    <mergeCell ref="L321:M321"/>
    <mergeCell ref="N321:O321"/>
    <mergeCell ref="P321:Q321"/>
    <mergeCell ref="R321:S321"/>
    <mergeCell ref="T321:U321"/>
    <mergeCell ref="V321:W321"/>
    <mergeCell ref="X321:Y321"/>
    <mergeCell ref="Z321:AA321"/>
    <mergeCell ref="AB321:AC321"/>
    <mergeCell ref="AD321:AE321"/>
    <mergeCell ref="AF321:AG321"/>
    <mergeCell ref="AH321:AI321"/>
    <mergeCell ref="AJ321:AK321"/>
    <mergeCell ref="AL321:AM321"/>
    <mergeCell ref="AN321:AO321"/>
    <mergeCell ref="AP321:AQ321"/>
    <mergeCell ref="AR321:AS321"/>
    <mergeCell ref="AT321:AU321"/>
    <mergeCell ref="AV321:AW321"/>
    <mergeCell ref="AX321:AY321"/>
    <mergeCell ref="AZ321:BA321"/>
    <mergeCell ref="BB321:BC321"/>
    <mergeCell ref="BD321:BE321"/>
    <mergeCell ref="BF321:BG321"/>
    <mergeCell ref="BH321:BI321"/>
    <mergeCell ref="BJ321:BK321"/>
    <mergeCell ref="BL321:BM321"/>
    <mergeCell ref="BN321:BO321"/>
    <mergeCell ref="BP321:BQ321"/>
    <mergeCell ref="BR321:BS321"/>
    <mergeCell ref="BT321:BU321"/>
    <mergeCell ref="BV321:BW321"/>
    <mergeCell ref="BX321:BY321"/>
    <mergeCell ref="BZ321:CA321"/>
    <mergeCell ref="CB321:CC321"/>
    <mergeCell ref="CD321:CE321"/>
    <mergeCell ref="CF321:CG321"/>
    <mergeCell ref="CH321:CI321"/>
    <mergeCell ref="CJ321:CK321"/>
    <mergeCell ref="CL321:CM321"/>
    <mergeCell ref="CN321:CO321"/>
    <mergeCell ref="CP321:CQ321"/>
    <mergeCell ref="CR321:CS321"/>
    <mergeCell ref="CT321:CU321"/>
    <mergeCell ref="CV321:CW321"/>
    <mergeCell ref="CX321:CY321"/>
    <mergeCell ref="CZ321:DA321"/>
    <mergeCell ref="DB321:DC321"/>
    <mergeCell ref="DD321:DE321"/>
    <mergeCell ref="DF321:DG321"/>
    <mergeCell ref="DH321:DI321"/>
    <mergeCell ref="DJ321:DK321"/>
    <mergeCell ref="DL321:DM321"/>
    <mergeCell ref="DN321:DO321"/>
    <mergeCell ref="DP321:DQ321"/>
    <mergeCell ref="DR321:DS321"/>
    <mergeCell ref="DT321:DU321"/>
    <mergeCell ref="DV321:DW321"/>
    <mergeCell ref="DX321:DY321"/>
    <mergeCell ref="DZ321:EA321"/>
    <mergeCell ref="EB321:EC321"/>
    <mergeCell ref="ED321:EE321"/>
    <mergeCell ref="EF321:EG321"/>
    <mergeCell ref="EH321:EI321"/>
    <mergeCell ref="EJ321:EK321"/>
    <mergeCell ref="EL321:EM321"/>
    <mergeCell ref="EN321:EO321"/>
    <mergeCell ref="EP321:EQ321"/>
    <mergeCell ref="ER321:ES321"/>
    <mergeCell ref="ET321:EU321"/>
    <mergeCell ref="EV321:EW321"/>
    <mergeCell ref="EX321:EY321"/>
    <mergeCell ref="EZ321:FA321"/>
    <mergeCell ref="FB321:FC321"/>
    <mergeCell ref="FD321:FE321"/>
    <mergeCell ref="B322:C322"/>
    <mergeCell ref="D322:E322"/>
    <mergeCell ref="F322:G322"/>
    <mergeCell ref="H322:I322"/>
    <mergeCell ref="J322:K322"/>
    <mergeCell ref="L322:M322"/>
    <mergeCell ref="N322:O322"/>
    <mergeCell ref="P322:Q322"/>
    <mergeCell ref="R322:S322"/>
    <mergeCell ref="T322:U322"/>
    <mergeCell ref="V322:W322"/>
    <mergeCell ref="X322:Y322"/>
    <mergeCell ref="Z322:AA322"/>
    <mergeCell ref="AB322:AC322"/>
    <mergeCell ref="AD322:AE322"/>
    <mergeCell ref="AF322:AG322"/>
    <mergeCell ref="AH322:AI322"/>
    <mergeCell ref="AJ322:AK322"/>
    <mergeCell ref="AL322:AM322"/>
    <mergeCell ref="AN322:AO322"/>
    <mergeCell ref="AP322:AQ322"/>
    <mergeCell ref="AR322:AS322"/>
    <mergeCell ref="AT322:AU322"/>
    <mergeCell ref="AV322:AW322"/>
    <mergeCell ref="AX322:AY322"/>
    <mergeCell ref="AZ322:BA322"/>
    <mergeCell ref="BB322:BC322"/>
    <mergeCell ref="BD322:BE322"/>
    <mergeCell ref="BF322:BG322"/>
    <mergeCell ref="BH322:BI322"/>
    <mergeCell ref="BJ322:BK322"/>
    <mergeCell ref="BL322:BM322"/>
    <mergeCell ref="BN322:BO322"/>
    <mergeCell ref="BP322:BQ322"/>
    <mergeCell ref="BR322:BS322"/>
    <mergeCell ref="BT322:BU322"/>
    <mergeCell ref="BV322:BW322"/>
    <mergeCell ref="BX322:BY322"/>
    <mergeCell ref="BZ322:CA322"/>
    <mergeCell ref="CB322:CC322"/>
    <mergeCell ref="CD322:CE322"/>
    <mergeCell ref="CF322:CG322"/>
    <mergeCell ref="CH322:CI322"/>
    <mergeCell ref="CJ322:CK322"/>
    <mergeCell ref="CL322:CM322"/>
    <mergeCell ref="CN322:CO322"/>
    <mergeCell ref="CP322:CQ322"/>
    <mergeCell ref="CR322:CS322"/>
    <mergeCell ref="CT322:CU322"/>
    <mergeCell ref="CV322:CW322"/>
    <mergeCell ref="CX322:CY322"/>
    <mergeCell ref="CZ322:DA322"/>
    <mergeCell ref="DB322:DC322"/>
    <mergeCell ref="DD322:DE322"/>
    <mergeCell ref="DF322:DG322"/>
    <mergeCell ref="DH322:DI322"/>
    <mergeCell ref="DJ322:DK322"/>
    <mergeCell ref="DL322:DM322"/>
    <mergeCell ref="DN322:DO322"/>
    <mergeCell ref="DP322:DQ322"/>
    <mergeCell ref="DR322:DS322"/>
    <mergeCell ref="DT322:DU322"/>
    <mergeCell ref="DV322:DW322"/>
    <mergeCell ref="DX322:DY322"/>
    <mergeCell ref="DZ322:EA322"/>
    <mergeCell ref="EB322:EC322"/>
    <mergeCell ref="ED322:EE322"/>
    <mergeCell ref="EF322:EG322"/>
    <mergeCell ref="EH322:EI322"/>
    <mergeCell ref="EJ322:EK322"/>
    <mergeCell ref="EL322:EM322"/>
    <mergeCell ref="EN322:EO322"/>
    <mergeCell ref="EP322:EQ322"/>
    <mergeCell ref="ER322:ES322"/>
    <mergeCell ref="ET322:EU322"/>
    <mergeCell ref="EV322:EW322"/>
    <mergeCell ref="EX322:EY322"/>
    <mergeCell ref="EZ322:FA322"/>
    <mergeCell ref="FB322:FC322"/>
    <mergeCell ref="FD322:FE322"/>
    <mergeCell ref="B323:C323"/>
    <mergeCell ref="D323:E323"/>
    <mergeCell ref="F323:G323"/>
    <mergeCell ref="H323:I323"/>
    <mergeCell ref="J323:K323"/>
    <mergeCell ref="L323:M323"/>
    <mergeCell ref="N323:O323"/>
    <mergeCell ref="P323:Q323"/>
    <mergeCell ref="R323:S323"/>
    <mergeCell ref="T323:U323"/>
    <mergeCell ref="V323:W323"/>
    <mergeCell ref="X323:Y323"/>
    <mergeCell ref="Z323:AA323"/>
    <mergeCell ref="AB323:AC323"/>
    <mergeCell ref="AD323:AE323"/>
    <mergeCell ref="AF323:AG323"/>
    <mergeCell ref="AH323:AI323"/>
    <mergeCell ref="AJ323:AK323"/>
    <mergeCell ref="AL323:AM323"/>
    <mergeCell ref="AN323:AO323"/>
    <mergeCell ref="AP323:AQ323"/>
    <mergeCell ref="AR323:AS323"/>
    <mergeCell ref="AT323:AU323"/>
    <mergeCell ref="AV323:AW323"/>
    <mergeCell ref="AX323:AY323"/>
    <mergeCell ref="AZ323:BA323"/>
    <mergeCell ref="BB323:BC323"/>
    <mergeCell ref="BD323:BE323"/>
    <mergeCell ref="BF323:BG323"/>
    <mergeCell ref="BH323:BI323"/>
    <mergeCell ref="BJ323:BK323"/>
    <mergeCell ref="BL323:BM323"/>
    <mergeCell ref="BN323:BO323"/>
    <mergeCell ref="BP323:BQ323"/>
    <mergeCell ref="BR323:BS323"/>
    <mergeCell ref="BT323:BU323"/>
    <mergeCell ref="BV323:BW323"/>
    <mergeCell ref="BX323:BY323"/>
    <mergeCell ref="BZ323:CA323"/>
    <mergeCell ref="CB323:CC323"/>
    <mergeCell ref="CD323:CE323"/>
    <mergeCell ref="CF323:CG323"/>
    <mergeCell ref="CH323:CI323"/>
    <mergeCell ref="CJ323:CK323"/>
    <mergeCell ref="CL323:CM323"/>
    <mergeCell ref="CN323:CO323"/>
    <mergeCell ref="CP323:CQ323"/>
    <mergeCell ref="CR323:CS323"/>
    <mergeCell ref="CT323:CU323"/>
    <mergeCell ref="CV323:CW323"/>
    <mergeCell ref="CX323:CY323"/>
    <mergeCell ref="CZ323:DA323"/>
    <mergeCell ref="DB323:DC323"/>
    <mergeCell ref="DD323:DE323"/>
    <mergeCell ref="DF323:DG323"/>
    <mergeCell ref="DH323:DI323"/>
    <mergeCell ref="DJ323:DK323"/>
    <mergeCell ref="DL323:DM323"/>
    <mergeCell ref="DN323:DO323"/>
    <mergeCell ref="DP323:DQ323"/>
    <mergeCell ref="DR323:DS323"/>
    <mergeCell ref="DT323:DU323"/>
    <mergeCell ref="DV323:DW323"/>
    <mergeCell ref="DX323:DY323"/>
    <mergeCell ref="DZ323:EA323"/>
    <mergeCell ref="EB323:EC323"/>
    <mergeCell ref="ED323:EE323"/>
    <mergeCell ref="EF323:EG323"/>
    <mergeCell ref="EH323:EI323"/>
    <mergeCell ref="EJ323:EK323"/>
    <mergeCell ref="EL323:EM323"/>
    <mergeCell ref="EN323:EO323"/>
    <mergeCell ref="EP323:EQ323"/>
    <mergeCell ref="ER323:ES323"/>
    <mergeCell ref="ET323:EU323"/>
    <mergeCell ref="EV323:EW323"/>
    <mergeCell ref="EX323:EY323"/>
    <mergeCell ref="EZ323:FA323"/>
    <mergeCell ref="FB323:FC323"/>
    <mergeCell ref="FD323:FE323"/>
    <mergeCell ref="B324:C324"/>
    <mergeCell ref="D324:E324"/>
    <mergeCell ref="F324:G324"/>
    <mergeCell ref="H324:I324"/>
    <mergeCell ref="J324:K324"/>
    <mergeCell ref="L324:M324"/>
    <mergeCell ref="N324:O324"/>
    <mergeCell ref="P324:Q324"/>
    <mergeCell ref="R324:S324"/>
    <mergeCell ref="T324:U324"/>
    <mergeCell ref="V324:W324"/>
    <mergeCell ref="X324:Y324"/>
    <mergeCell ref="Z324:AA324"/>
    <mergeCell ref="AB324:AC324"/>
    <mergeCell ref="AD324:AE324"/>
    <mergeCell ref="AF324:AG324"/>
    <mergeCell ref="AH324:AI324"/>
    <mergeCell ref="AJ324:AK324"/>
    <mergeCell ref="AL324:AM324"/>
    <mergeCell ref="AN324:AO324"/>
    <mergeCell ref="AP324:AQ324"/>
    <mergeCell ref="AR324:AS324"/>
    <mergeCell ref="AT324:AU324"/>
    <mergeCell ref="AV324:AW324"/>
    <mergeCell ref="AX324:AY324"/>
    <mergeCell ref="AZ324:BA324"/>
    <mergeCell ref="BB324:BC324"/>
    <mergeCell ref="BD324:BE324"/>
    <mergeCell ref="BF324:BG324"/>
    <mergeCell ref="BH324:BI324"/>
    <mergeCell ref="BJ324:BK324"/>
    <mergeCell ref="BL324:BM324"/>
    <mergeCell ref="BN324:BO324"/>
    <mergeCell ref="BP324:BQ324"/>
    <mergeCell ref="BR324:BS324"/>
    <mergeCell ref="BT324:BU324"/>
    <mergeCell ref="BV324:BW324"/>
    <mergeCell ref="BX324:BY324"/>
    <mergeCell ref="BZ324:CA324"/>
    <mergeCell ref="CB324:CC324"/>
    <mergeCell ref="CD324:CE324"/>
    <mergeCell ref="CF324:CG324"/>
    <mergeCell ref="CH324:CI324"/>
    <mergeCell ref="CJ324:CK324"/>
    <mergeCell ref="CL324:CM324"/>
    <mergeCell ref="CN324:CO324"/>
    <mergeCell ref="CP324:CQ324"/>
    <mergeCell ref="CR324:CS324"/>
    <mergeCell ref="CT324:CU324"/>
    <mergeCell ref="CV324:CW324"/>
    <mergeCell ref="CX324:CY324"/>
    <mergeCell ref="CZ324:DA324"/>
    <mergeCell ref="DB324:DC324"/>
    <mergeCell ref="DD324:DE324"/>
    <mergeCell ref="DF324:DG324"/>
    <mergeCell ref="DH324:DI324"/>
    <mergeCell ref="DJ324:DK324"/>
    <mergeCell ref="DL324:DM324"/>
    <mergeCell ref="DN324:DO324"/>
    <mergeCell ref="DP324:DQ324"/>
    <mergeCell ref="DR324:DS324"/>
    <mergeCell ref="DT324:DU324"/>
    <mergeCell ref="DV324:DW324"/>
    <mergeCell ref="DX324:DY324"/>
    <mergeCell ref="DZ324:EA324"/>
    <mergeCell ref="EB324:EC324"/>
    <mergeCell ref="ED324:EE324"/>
    <mergeCell ref="EF324:EG324"/>
    <mergeCell ref="EH324:EI324"/>
    <mergeCell ref="EJ324:EK324"/>
    <mergeCell ref="EL324:EM324"/>
    <mergeCell ref="EN324:EO324"/>
    <mergeCell ref="EP324:EQ324"/>
    <mergeCell ref="ER324:ES324"/>
    <mergeCell ref="ET324:EU324"/>
    <mergeCell ref="EV324:EW324"/>
    <mergeCell ref="EX324:EY324"/>
    <mergeCell ref="EZ324:FA324"/>
    <mergeCell ref="FB324:FC324"/>
    <mergeCell ref="FD324:FE324"/>
    <mergeCell ref="B325:C325"/>
    <mergeCell ref="D325:E325"/>
    <mergeCell ref="F325:G325"/>
    <mergeCell ref="H325:I325"/>
    <mergeCell ref="J325:K325"/>
    <mergeCell ref="L325:M325"/>
    <mergeCell ref="N325:O325"/>
    <mergeCell ref="P325:Q325"/>
    <mergeCell ref="R325:S325"/>
    <mergeCell ref="T325:U325"/>
    <mergeCell ref="V325:W325"/>
    <mergeCell ref="X325:Y325"/>
    <mergeCell ref="Z325:AA325"/>
    <mergeCell ref="AB325:AC325"/>
    <mergeCell ref="AD325:AE325"/>
    <mergeCell ref="AF325:AG325"/>
    <mergeCell ref="AH325:AI325"/>
    <mergeCell ref="AJ325:AK325"/>
    <mergeCell ref="AL325:AM325"/>
    <mergeCell ref="AN325:AO325"/>
    <mergeCell ref="AP325:AQ325"/>
    <mergeCell ref="AR325:AS325"/>
    <mergeCell ref="AT325:AU325"/>
    <mergeCell ref="AV325:AW325"/>
    <mergeCell ref="AX325:AY325"/>
    <mergeCell ref="AZ325:BA325"/>
    <mergeCell ref="BB325:BC325"/>
    <mergeCell ref="BD325:BE325"/>
    <mergeCell ref="BF325:BG325"/>
    <mergeCell ref="BH325:BI325"/>
    <mergeCell ref="BJ325:BK325"/>
    <mergeCell ref="BL325:BM325"/>
    <mergeCell ref="BN325:BO325"/>
    <mergeCell ref="BP325:BQ325"/>
    <mergeCell ref="BR325:BS325"/>
    <mergeCell ref="BT325:BU325"/>
    <mergeCell ref="BV325:BW325"/>
    <mergeCell ref="BX325:BY325"/>
    <mergeCell ref="BZ325:CA325"/>
    <mergeCell ref="CB325:CC325"/>
    <mergeCell ref="CD325:CE325"/>
    <mergeCell ref="CF325:CG325"/>
    <mergeCell ref="CH325:CI325"/>
    <mergeCell ref="CJ325:CK325"/>
    <mergeCell ref="CL325:CM325"/>
    <mergeCell ref="CN325:CO325"/>
    <mergeCell ref="CP325:CQ325"/>
    <mergeCell ref="CR325:CS325"/>
    <mergeCell ref="CT325:CU325"/>
    <mergeCell ref="CV325:CW325"/>
    <mergeCell ref="CX325:CY325"/>
    <mergeCell ref="CZ325:DA325"/>
    <mergeCell ref="DB325:DC325"/>
    <mergeCell ref="DD325:DE325"/>
    <mergeCell ref="DF325:DG325"/>
    <mergeCell ref="DH325:DI325"/>
    <mergeCell ref="DJ325:DK325"/>
    <mergeCell ref="DL325:DM325"/>
    <mergeCell ref="DN325:DO325"/>
    <mergeCell ref="DP325:DQ325"/>
    <mergeCell ref="DR325:DS325"/>
    <mergeCell ref="DT325:DU325"/>
    <mergeCell ref="DV325:DW325"/>
    <mergeCell ref="DX325:DY325"/>
    <mergeCell ref="DZ325:EA325"/>
    <mergeCell ref="EB325:EC325"/>
    <mergeCell ref="ED325:EE325"/>
    <mergeCell ref="EF325:EG325"/>
    <mergeCell ref="EH325:EI325"/>
    <mergeCell ref="EJ325:EK325"/>
    <mergeCell ref="EL325:EM325"/>
    <mergeCell ref="EN325:EO325"/>
    <mergeCell ref="EP325:EQ325"/>
    <mergeCell ref="ER325:ES325"/>
    <mergeCell ref="ET325:EU325"/>
    <mergeCell ref="EV325:EW325"/>
    <mergeCell ref="EX325:EY325"/>
    <mergeCell ref="EZ325:FA325"/>
    <mergeCell ref="FB325:FC325"/>
    <mergeCell ref="FD325:FE325"/>
    <mergeCell ref="B326:C326"/>
    <mergeCell ref="D326:E326"/>
    <mergeCell ref="F326:G326"/>
    <mergeCell ref="H326:I326"/>
    <mergeCell ref="J326:K326"/>
    <mergeCell ref="L326:M326"/>
    <mergeCell ref="N326:O326"/>
    <mergeCell ref="P326:Q326"/>
    <mergeCell ref="R326:S326"/>
    <mergeCell ref="T326:U326"/>
    <mergeCell ref="V326:W326"/>
    <mergeCell ref="X326:Y326"/>
    <mergeCell ref="Z326:AA326"/>
    <mergeCell ref="AB326:AC326"/>
    <mergeCell ref="AD326:AE326"/>
    <mergeCell ref="AF326:AG326"/>
    <mergeCell ref="AH326:AI326"/>
    <mergeCell ref="AJ326:AK326"/>
    <mergeCell ref="AL326:AM326"/>
    <mergeCell ref="AN326:AO326"/>
    <mergeCell ref="AP326:AQ326"/>
    <mergeCell ref="AR326:AS326"/>
    <mergeCell ref="AT326:AU326"/>
    <mergeCell ref="AV326:AW326"/>
    <mergeCell ref="AX326:AY326"/>
    <mergeCell ref="AZ326:BA326"/>
    <mergeCell ref="BB326:BC326"/>
    <mergeCell ref="BD326:BE326"/>
    <mergeCell ref="BF326:BG326"/>
    <mergeCell ref="BH326:BI326"/>
    <mergeCell ref="BJ326:BK326"/>
    <mergeCell ref="BL326:BM326"/>
    <mergeCell ref="BN326:BO326"/>
    <mergeCell ref="BP326:BQ326"/>
    <mergeCell ref="BR326:BS326"/>
    <mergeCell ref="BT326:BU326"/>
    <mergeCell ref="BV326:BW326"/>
    <mergeCell ref="BX326:BY326"/>
    <mergeCell ref="BZ326:CA326"/>
    <mergeCell ref="CB326:CC326"/>
    <mergeCell ref="CD326:CE326"/>
    <mergeCell ref="CF326:CG326"/>
    <mergeCell ref="CH326:CI326"/>
    <mergeCell ref="CJ326:CK326"/>
    <mergeCell ref="CL326:CM326"/>
    <mergeCell ref="CN326:CO326"/>
    <mergeCell ref="CP326:CQ326"/>
    <mergeCell ref="CR326:CS326"/>
    <mergeCell ref="CT326:CU326"/>
    <mergeCell ref="CV326:CW326"/>
    <mergeCell ref="CX326:CY326"/>
    <mergeCell ref="CZ326:DA326"/>
    <mergeCell ref="DB326:DC326"/>
    <mergeCell ref="DD326:DE326"/>
    <mergeCell ref="DF326:DG326"/>
    <mergeCell ref="DH326:DI326"/>
    <mergeCell ref="DJ326:DK326"/>
    <mergeCell ref="DL326:DM326"/>
    <mergeCell ref="DN326:DO326"/>
    <mergeCell ref="DP326:DQ326"/>
    <mergeCell ref="DR326:DS326"/>
    <mergeCell ref="DT326:DU326"/>
    <mergeCell ref="DV326:DW326"/>
    <mergeCell ref="DX326:DY326"/>
    <mergeCell ref="DZ326:EA326"/>
    <mergeCell ref="EB326:EC326"/>
    <mergeCell ref="ED326:EE326"/>
    <mergeCell ref="EF326:EG326"/>
    <mergeCell ref="EH326:EI326"/>
    <mergeCell ref="EJ326:EK326"/>
    <mergeCell ref="EL326:EM326"/>
    <mergeCell ref="EN326:EO326"/>
    <mergeCell ref="EP326:EQ326"/>
    <mergeCell ref="ER326:ES326"/>
    <mergeCell ref="ET326:EU326"/>
    <mergeCell ref="EV326:EW326"/>
    <mergeCell ref="EX326:EY326"/>
    <mergeCell ref="EZ326:FA326"/>
    <mergeCell ref="FB326:FC326"/>
    <mergeCell ref="FD326:FE326"/>
    <mergeCell ref="B327:C327"/>
    <mergeCell ref="D327:E327"/>
    <mergeCell ref="F327:G327"/>
    <mergeCell ref="H327:I327"/>
    <mergeCell ref="J327:K327"/>
    <mergeCell ref="L327:M327"/>
    <mergeCell ref="N327:O327"/>
    <mergeCell ref="P327:Q327"/>
    <mergeCell ref="R327:S327"/>
    <mergeCell ref="T327:U327"/>
    <mergeCell ref="V327:W327"/>
    <mergeCell ref="X327:Y327"/>
    <mergeCell ref="Z327:AA327"/>
    <mergeCell ref="AB327:AC327"/>
    <mergeCell ref="AD327:AE327"/>
    <mergeCell ref="AF327:AG327"/>
    <mergeCell ref="AH327:AI327"/>
    <mergeCell ref="AJ327:AK327"/>
    <mergeCell ref="AL327:AM327"/>
    <mergeCell ref="AN327:AO327"/>
    <mergeCell ref="AP327:AQ327"/>
    <mergeCell ref="AR327:AS327"/>
    <mergeCell ref="AT327:AU327"/>
    <mergeCell ref="AV327:AW327"/>
    <mergeCell ref="AX327:AY327"/>
    <mergeCell ref="AZ327:BA327"/>
    <mergeCell ref="BB327:BC327"/>
    <mergeCell ref="BD327:BE327"/>
    <mergeCell ref="BF327:BG327"/>
    <mergeCell ref="BH327:BI327"/>
    <mergeCell ref="BJ327:BK327"/>
    <mergeCell ref="BL327:BM327"/>
    <mergeCell ref="BN327:BO327"/>
    <mergeCell ref="BP327:BQ327"/>
    <mergeCell ref="BR327:BS327"/>
    <mergeCell ref="BT327:BU327"/>
    <mergeCell ref="BV327:BW327"/>
    <mergeCell ref="BX327:BY327"/>
    <mergeCell ref="BZ327:CA327"/>
    <mergeCell ref="CB327:CC327"/>
    <mergeCell ref="CD327:CE327"/>
    <mergeCell ref="CF327:CG327"/>
    <mergeCell ref="CH327:CI327"/>
    <mergeCell ref="CJ327:CK327"/>
    <mergeCell ref="CL327:CM327"/>
    <mergeCell ref="CN327:CO327"/>
    <mergeCell ref="CP327:CQ327"/>
    <mergeCell ref="CR327:CS327"/>
    <mergeCell ref="CT327:CU327"/>
    <mergeCell ref="CV327:CW327"/>
    <mergeCell ref="CX327:CY327"/>
    <mergeCell ref="CZ327:DA327"/>
    <mergeCell ref="DB327:DC327"/>
    <mergeCell ref="DD327:DE327"/>
    <mergeCell ref="DF327:DG327"/>
    <mergeCell ref="DH327:DI327"/>
    <mergeCell ref="DJ327:DK327"/>
    <mergeCell ref="DL327:DM327"/>
    <mergeCell ref="DN327:DO327"/>
    <mergeCell ref="DP327:DQ327"/>
    <mergeCell ref="DR327:DS327"/>
    <mergeCell ref="DT327:DU327"/>
    <mergeCell ref="DV327:DW327"/>
    <mergeCell ref="DX327:DY327"/>
    <mergeCell ref="DZ327:EA327"/>
    <mergeCell ref="EB327:EC327"/>
    <mergeCell ref="ED327:EE327"/>
    <mergeCell ref="EF327:EG327"/>
    <mergeCell ref="EH327:EI327"/>
    <mergeCell ref="EJ327:EK327"/>
    <mergeCell ref="EL327:EM327"/>
    <mergeCell ref="EN327:EO327"/>
    <mergeCell ref="EP327:EQ327"/>
    <mergeCell ref="ER327:ES327"/>
    <mergeCell ref="ET327:EU327"/>
    <mergeCell ref="EV327:EW327"/>
    <mergeCell ref="EX327:EY327"/>
    <mergeCell ref="EZ327:FA327"/>
    <mergeCell ref="FB327:FC327"/>
    <mergeCell ref="FD327:FE327"/>
    <mergeCell ref="B329:I329"/>
    <mergeCell ref="J329:Q329"/>
    <mergeCell ref="R329:Y329"/>
    <mergeCell ref="Z329:AG329"/>
    <mergeCell ref="AH329:AO329"/>
    <mergeCell ref="AP329:AW329"/>
    <mergeCell ref="AX329:BE329"/>
    <mergeCell ref="BF329:BM329"/>
    <mergeCell ref="BN329:BU329"/>
    <mergeCell ref="BV329:CC329"/>
    <mergeCell ref="CD329:CK329"/>
    <mergeCell ref="CL329:CS329"/>
    <mergeCell ref="CT329:DA329"/>
    <mergeCell ref="DB329:DI329"/>
    <mergeCell ref="DJ329:DQ329"/>
    <mergeCell ref="DR329:DY329"/>
    <mergeCell ref="DZ329:EG329"/>
    <mergeCell ref="EH329:EO329"/>
    <mergeCell ref="EP329:EW329"/>
    <mergeCell ref="EX329:FE329"/>
    <mergeCell ref="B335:C359"/>
    <mergeCell ref="D335:E359"/>
    <mergeCell ref="F335:G359"/>
    <mergeCell ref="H335:I359"/>
    <mergeCell ref="J335:K359"/>
    <mergeCell ref="L335:M359"/>
    <mergeCell ref="N335:O359"/>
    <mergeCell ref="P335:Q359"/>
    <mergeCell ref="R335:S359"/>
    <mergeCell ref="T335:U359"/>
    <mergeCell ref="V335:W359"/>
    <mergeCell ref="X335:Y359"/>
    <mergeCell ref="Z335:AA359"/>
    <mergeCell ref="AB335:AC359"/>
    <mergeCell ref="AD335:AE359"/>
    <mergeCell ref="AF335:AG359"/>
    <mergeCell ref="AH335:AI359"/>
    <mergeCell ref="AJ335:AK359"/>
    <mergeCell ref="AL335:AM359"/>
    <mergeCell ref="AN335:AO359"/>
    <mergeCell ref="AP335:AQ359"/>
    <mergeCell ref="AR335:AS359"/>
    <mergeCell ref="AT335:AU359"/>
    <mergeCell ref="AV335:AW359"/>
    <mergeCell ref="AX335:AY359"/>
    <mergeCell ref="AZ335:BA359"/>
    <mergeCell ref="BB335:BC359"/>
    <mergeCell ref="BD335:BE359"/>
    <mergeCell ref="BF335:BG359"/>
    <mergeCell ref="BH335:BI359"/>
    <mergeCell ref="BJ335:BK359"/>
    <mergeCell ref="BL335:BM359"/>
    <mergeCell ref="BN335:BO359"/>
    <mergeCell ref="BP335:BQ359"/>
    <mergeCell ref="BR335:BS359"/>
    <mergeCell ref="BT335:BU359"/>
    <mergeCell ref="BV335:BW359"/>
    <mergeCell ref="BX335:BY359"/>
    <mergeCell ref="BZ335:CA359"/>
    <mergeCell ref="CB335:CC359"/>
    <mergeCell ref="CD335:CE359"/>
    <mergeCell ref="CF335:CG359"/>
    <mergeCell ref="CH335:CI359"/>
    <mergeCell ref="CJ335:CK359"/>
    <mergeCell ref="CL335:CM359"/>
    <mergeCell ref="CN335:CO359"/>
    <mergeCell ref="CP335:CQ359"/>
    <mergeCell ref="CR335:CS359"/>
    <mergeCell ref="CT335:CU359"/>
    <mergeCell ref="CV335:CW359"/>
    <mergeCell ref="CX335:CY359"/>
    <mergeCell ref="CZ335:DA359"/>
    <mergeCell ref="DB335:DC359"/>
    <mergeCell ref="DD335:DE359"/>
    <mergeCell ref="DF335:DG359"/>
    <mergeCell ref="DH335:DI359"/>
    <mergeCell ref="DJ335:DK359"/>
    <mergeCell ref="DL335:DM359"/>
    <mergeCell ref="DN335:DO359"/>
    <mergeCell ref="DP335:DQ359"/>
    <mergeCell ref="DR335:DS359"/>
    <mergeCell ref="DT335:DU359"/>
    <mergeCell ref="DV335:DW359"/>
    <mergeCell ref="DX335:DY359"/>
    <mergeCell ref="DZ335:EA359"/>
    <mergeCell ref="EB335:EC359"/>
    <mergeCell ref="ED335:EE359"/>
    <mergeCell ref="EF335:EG359"/>
    <mergeCell ref="EH335:EI359"/>
    <mergeCell ref="EJ335:EK359"/>
    <mergeCell ref="EL335:EM359"/>
    <mergeCell ref="EN335:EO359"/>
    <mergeCell ref="EP335:EQ359"/>
    <mergeCell ref="ER335:ES359"/>
    <mergeCell ref="ET335:EU359"/>
    <mergeCell ref="EV335:EW359"/>
    <mergeCell ref="EX335:EY359"/>
    <mergeCell ref="EZ335:FA359"/>
    <mergeCell ref="FB335:FC359"/>
    <mergeCell ref="FD335:FE359"/>
  </mergeCells>
  <dataValidations count="13">
    <dataValidation allowBlank="true" operator="between" showDropDown="false" showErrorMessage="true" showInputMessage="true" sqref="J9" type="list">
      <formula1>$AA$2:$AA$5</formula1>
      <formula2>0</formula2>
    </dataValidation>
    <dataValidation allowBlank="true" operator="between" showDropDown="false" showErrorMessage="true" showInputMessage="true" sqref="O9" type="list">
      <formula1>$AB$2:$AB$4</formula1>
      <formula2>0</formula2>
    </dataValidation>
    <dataValidation allowBlank="true" operator="between" showDropDown="false" showErrorMessage="true" showInputMessage="true" sqref="B77:H78 J77:P78 R77:X78 Z77:AF78 AH77:AN78 AP77:AV78 AX77:BD78 BF77:BL78 BN77:BT78 BV77:CB78 CD77:CJ78 CL77:CR78 CT77:CZ78 DB77:DH78 DJ77:DP78 DR77:DX78 DZ77:EF78 EH77:EN78 EP77:EV78 EX77:FD78" type="list">
      <formula1>$B$116:$B$117</formula1>
      <formula2>0</formula2>
    </dataValidation>
    <dataValidation allowBlank="true" operator="between" showDropDown="false" showErrorMessage="true" showInputMessage="true" sqref="B61 J61 R61 Z61 AH61 AP61 AX61 BF61 BN61 BV61 CD61 CL61 CT61 DB61 DJ61 DR61 DZ61 EH61 EP61 EX61 B67 J67 R67 Z67 AH67 AP67 AX67 BF67 BN67 BV67 CD67 CL67 CT67 DB67 DJ67 DR67 DZ67 EH67 EP67 EX67" type="list">
      <formula1>Data!$AI$2:$AI$6</formula1>
      <formula2>0</formula2>
    </dataValidation>
    <dataValidation allowBlank="true" operator="between" showDropDown="false" showErrorMessage="true" showInputMessage="true" sqref="G3 G21 O21 W21 AE21 AM21 AU21 BC21 BK21 BS21 CA21 CI21 CQ21 CY21 DG21 DO21 DW21 EE21 EM21 EU21 FC21 G61 O61 W61 AE61 AM61 AU61 BC61 BK61 BS61 CA61 CI61 CQ61 CY61 DG61 DO61 DW61 EE61 EM61 EU61 FC61 G67 O67 W67 AE67 AM67 AU67 BC67 BK67 BS67 CA67 CI67 CQ67 CY67 DG67 DO67 DW67 EE67 EM67 EU67 FC67" type="list">
      <formula1>Data!$AJ$2:$AJ$6</formula1>
      <formula2>0</formula2>
    </dataValidation>
    <dataValidation allowBlank="true" operator="between" showDropDown="false" showErrorMessage="true" showInputMessage="true" sqref="G72 O72 W72 AE72 AM72 AU72 BC72 BK72 BS72 CA72 CI72 CQ72 CY72 DG72 DO72 DW72 EE72 EM72 EU72 FC72 G81 O81 W81 AE81 AM81 AU81 BC81 BK81 BS81 CA81 CI81 CQ81 CY81 DG81 DO81 DW81 EE81 EM81 EU81 FC81 G95 O95 W95 AE95 AM95 AU95 BC95 BK95 BS95 CA95 CI95 CQ95 CY95 DG95 DO95 DW95 EE95 EM95 EU95 FC95" type="list">
      <formula1>Data!$AT$2:$AT$3</formula1>
      <formula2>0</formula2>
    </dataValidation>
    <dataValidation allowBlank="true" operator="between" showDropDown="false" showErrorMessage="true" showInputMessage="true" sqref="B74:D74 J74:L74 R74:T74 Z74:AB74 AH74:AJ74 AP74:AR74 AX74:AZ74 BF74:BH74 BN74:BP74 BV74:BX74 CD74:CF74 CL74:CN74 CT74:CV74 DB74:DD74 DJ74:DL74 DR74:DT74 DZ74:EB74 EH74:EJ74 EP74:ER74 EX74:EZ74" type="list">
      <formula1>Data!$AO$2:$AO$4</formula1>
      <formula2>0</formula2>
    </dataValidation>
    <dataValidation allowBlank="true" operator="between" showDropDown="false" showErrorMessage="true" showInputMessage="true" sqref="F74:G74 N74:O74 V74:W74 AD74:AE74 AL74:AM74 AT74:AU74 BB74:BC74 BJ74:BK74 BR74:BS74 BZ74:CA74 CH74:CI74 CP74:CQ74 CX74:CY74 DF74:DG74 DN74:DO74 DV74:DW74 ED74:EE74 EL74:EM74 ET74:EU74 FB74:FC74" type="list">
      <formula1>Data!$AO$6:$AO$8</formula1>
      <formula2>0</formula2>
    </dataValidation>
    <dataValidation allowBlank="true" operator="between" showDropDown="false" showErrorMessage="true" showInputMessage="true" sqref="E96 M96 U96 AC96 AK96 AS96 BA96 BI96 BQ96 BY96 CG96 CO96 CW96 DE96 DM96 DU96 EC96 EK96 ES96 FA96" type="list">
      <formula1>Data!$AO$9:$AO$10</formula1>
      <formula2>0</formula2>
    </dataValidation>
    <dataValidation allowBlank="true" operator="between" showDropDown="false" showErrorMessage="true" showInputMessage="true" sqref="G96:H96 O96:P96 W96:X96 AE96:AF96 AM96:AN96 AU96:AV96 BC96:BD96 BK96:BL96 BS96:BT96 CA96:CB96 CI96:CJ96 CQ96:CR96 CY96:CZ96 DG96:DH96 DO96:DP96 DW96:DX96 EE96:EF96 EM96:EN96 EU96:EV96 FC96:FD96" type="list">
      <formula1>Data!$AO$12:$AO$13</formula1>
      <formula2>0</formula2>
    </dataValidation>
    <dataValidation allowBlank="true" operator="between" showDropDown="false" showErrorMessage="true" showInputMessage="true" sqref="B32:E32 J32:M32 R32:U32 Z32:AC32 AH32:AK32 AP32:AS32 AX32:BA32 BF32:BI32 BN32:BQ32 BV32:BY32 CD32:CG32 CL32:CO32 CT32:CW32 DB32:DE32 DJ32:DM32 DR32:DU32 DZ32:EC32 EH32:EK32 EP32:ES32 EX32:FA32" type="list">
      <formula1>Data!$AR$8:$AR$13</formula1>
      <formula2>0</formula2>
    </dataValidation>
    <dataValidation allowBlank="true" operator="between" showDropDown="false" showErrorMessage="true" showInputMessage="true" sqref="B3:B7 B21:B25 J21:J25 R21:R25 Z21:Z25 AH21:AH25 AP21:AP25 AX21:AX25 BF21:BF25 BN21:BN25 BV21:BV25 CD21:CD25 CL21:CL25 CT21:CT25 DB21:DB25 DJ21:DJ25 DR21:DR25 DZ21:DZ25 EH21:EH25 EP21:EP25 EX21:EX25" type="list">
      <formula1>Data!$AI$2:$AI$8</formula1>
      <formula2>0</formula2>
    </dataValidation>
    <dataValidation allowBlank="true" operator="between" showDropDown="false" showErrorMessage="true" showInputMessage="true" sqref="G6:I6 G24:I24 O24:Q24 W24:Y24 AE24:AG24 AM24:AO24 AU24:AW24 BC24:BE24 BK24:BM24 BS24:BU24 CA24:CC24 CI24:CK24 CQ24:CS24 CY24:DA24 DG24:DI24 DO24:DQ24 DW24:DY24 EE24:EG24 EM24:EO24 EU24:EW24 FC24:FE24" type="list">
      <formula1>Data!$AK$2:$AK$12</formula1>
      <formula2>0</formula2>
    </dataValidation>
  </dataValidations>
  <hyperlinks>
    <hyperlink ref="A2" location="Form!A225" display="CC Data"/>
    <hyperlink ref="B18" location="Form!A330" display="Drawings"/>
    <hyperlink ref="J18" location="Form!J330" display="Drawings"/>
    <hyperlink ref="R18" location="Form!R330" display="Drawings"/>
    <hyperlink ref="Z18" location="Form!Z330" display="Drawings"/>
    <hyperlink ref="AH18" location="Form!AH330" display="Drawings"/>
    <hyperlink ref="AP18" location="Form!AP330" display="Drawings"/>
    <hyperlink ref="AX18" location="Form!AX330" display="Drawings"/>
    <hyperlink ref="BF18" location="Form!BF330" display="Drawings"/>
    <hyperlink ref="BN18" location="Form!BN330" display="Drawings"/>
    <hyperlink ref="BV18" location="Form!BV330" display="Drawings"/>
    <hyperlink ref="CD18" location="Form!CD330" display="Drawings"/>
    <hyperlink ref="CL18" location="Form!CL330" display="Drawings"/>
    <hyperlink ref="CT18" location="Form!CT330" display="Drawings"/>
    <hyperlink ref="DB18" location="Form!DB330" display="Drawings"/>
    <hyperlink ref="DJ18" location="Form!DJ330" display="Drawings"/>
    <hyperlink ref="DR18" location="Form!DR330" display="Drawings"/>
    <hyperlink ref="DZ18" location="Form!DZ330" display="Drawings"/>
    <hyperlink ref="EH18" location="Form!EH330" display="Drawings"/>
    <hyperlink ref="EP18" location="Form!EP330" display="Drawings"/>
    <hyperlink ref="EX18" location="Form!EX330" display="Drawings"/>
    <hyperlink ref="FA59" r:id="rId1" display="test@test.com"/>
    <hyperlink ref="A72" location="Form!A225" display="CC Data"/>
    <hyperlink ref="I72" location="Form!I225" display="CC Data"/>
    <hyperlink ref="Q72" location="Form!Q225" display="CC Data"/>
    <hyperlink ref="Y72" location="Form!Y225" display="CC Data"/>
    <hyperlink ref="AG72" location="Form!AG240" display="CC Data"/>
    <hyperlink ref="AO72" location="Form!AO240" display="CC Data"/>
    <hyperlink ref="AW72" location="Form!AW240" display="CC Data"/>
    <hyperlink ref="BE72" location="Form!BE240" display="CC Data"/>
    <hyperlink ref="BM72" location="Form!BM240" display="CC Data"/>
    <hyperlink ref="BU72" location="Form!BU240" display="CC Data"/>
    <hyperlink ref="CC72" location="Form!CC240" display="CC Data"/>
    <hyperlink ref="CK72" location="Form!CK240" display="CC Data"/>
    <hyperlink ref="CS72" location="Form!CS240" display="CC Data"/>
    <hyperlink ref="DA72" location="Form!DA240" display="CC Data"/>
    <hyperlink ref="DI72" location="Form!DI240" display="CC Data"/>
    <hyperlink ref="DQ72" location="Form!DQ240" display="CC Data"/>
    <hyperlink ref="DY72" location="Form!DY240" display="CC Data"/>
    <hyperlink ref="EG72" location="Form!EG240" display="CC Data"/>
    <hyperlink ref="EO72" location="Form!EO240" display="CC Data"/>
    <hyperlink ref="EW72" location="Form!EW240" display="CC Data"/>
    <hyperlink ref="FE72" location="Form!FE240" display="CC Data"/>
    <hyperlink ref="A81" location="Form!A225" display="CC Data"/>
    <hyperlink ref="I81" location="Form!I225" display="CC Data"/>
    <hyperlink ref="Q81" location="Form!Q225" display="CC Data"/>
    <hyperlink ref="Y81" location="Form!Y225" display="CC Data"/>
    <hyperlink ref="AG81" location="Form!AG240" display="CC Data"/>
    <hyperlink ref="AO81" location="Form!AO240" display="CC Data"/>
    <hyperlink ref="AW81" location="Form!AW240" display="CC Data"/>
    <hyperlink ref="BE81" location="Form!BE240" display="CC Data"/>
    <hyperlink ref="BM81" location="Form!BM240" display="CC Data"/>
    <hyperlink ref="BU81" location="Form!BU240" display="CC Data"/>
    <hyperlink ref="CC81" location="Form!CC240" display="CC Data"/>
    <hyperlink ref="CK81" location="Form!CK240" display="CC Data"/>
    <hyperlink ref="CS81" location="Form!CS240" display="CC Data"/>
    <hyperlink ref="DA81" location="Form!DA240" display="CC Data"/>
    <hyperlink ref="DI81" location="Form!DI240" display="CC Data"/>
    <hyperlink ref="DQ81" location="Form!DQ240" display="CC Data"/>
    <hyperlink ref="DY81" location="Form!DY240" display="CC Data"/>
    <hyperlink ref="EG81" location="Form!EG240" display="CC Data"/>
    <hyperlink ref="EO81" location="Form!EO240" display="CC Data"/>
    <hyperlink ref="EW81" location="Form!EW240" display="CC Data"/>
    <hyperlink ref="FE81" location="Form!FE240" display="CC Data"/>
    <hyperlink ref="A95" location="Form!A225" display="CC Data"/>
    <hyperlink ref="I95" location="Form!I225" display="CC Data"/>
    <hyperlink ref="Q95" location="Form!Q225" display="CC Data"/>
    <hyperlink ref="Y95" location="Form!Y225" display="CC Data"/>
    <hyperlink ref="AG95" location="Form!AG240" display="CC Data"/>
    <hyperlink ref="AO95" location="Form!AO240" display="CC Data"/>
    <hyperlink ref="AW95" location="Form!AW240" display="CC Data"/>
    <hyperlink ref="BE95" location="Form!BE240" display="CC Data"/>
    <hyperlink ref="BM95" location="Form!BM240" display="CC Data"/>
    <hyperlink ref="BU95" location="Form!BU240" display="CC Data"/>
    <hyperlink ref="CC95" location="Form!CC240" display="CC Data"/>
    <hyperlink ref="CK95" location="Form!CK240" display="CC Data"/>
    <hyperlink ref="CS95" location="Form!CS240" display="CC Data"/>
    <hyperlink ref="DA95" location="Form!DA240" display="CC Data"/>
    <hyperlink ref="DI95" location="Form!DI240" display="CC Data"/>
    <hyperlink ref="DQ95" location="Form!DQ240" display="CC Data"/>
    <hyperlink ref="DY95" location="Form!DY240" display="CC Data"/>
    <hyperlink ref="EG95" location="Form!EG240" display="CC Data"/>
    <hyperlink ref="EO95" location="Form!EO240" display="CC Data"/>
    <hyperlink ref="EW95" location="Form!EW240" display="CC Data"/>
    <hyperlink ref="FE95" location="Form!FE240" display="CC Data"/>
    <hyperlink ref="B218" location="Form!A1" display="HOME"/>
    <hyperlink ref="C218" location="Form!B19" display="Top"/>
    <hyperlink ref="J218" location="Form!A1" display="HOME"/>
    <hyperlink ref="K218" location="Form!J19" display="Top"/>
    <hyperlink ref="R218" location="Form!A1" display="HOME"/>
    <hyperlink ref="S218" location="Form!R19" display="Top"/>
    <hyperlink ref="Z218" location="Form!A1" display="HOME"/>
    <hyperlink ref="AA218" location="Form!Z19" display="Top"/>
    <hyperlink ref="AH218" location="Form!A1" display="HOME"/>
    <hyperlink ref="AI218" location="Form!AH19" display="Top"/>
    <hyperlink ref="AP218" location="Form!A1" display="HOME"/>
    <hyperlink ref="AQ218" location="Form!AP19" display="Top"/>
    <hyperlink ref="AX218" location="Form!A1" display="HOME"/>
    <hyperlink ref="AY218" location="Form!AX19" display="Top"/>
    <hyperlink ref="BF218" location="Form!A1" display="HOME"/>
    <hyperlink ref="BG218" location="Form!BF19" display="Top"/>
    <hyperlink ref="BN218" location="Form!A1" display="HOME"/>
    <hyperlink ref="BO218" location="Form!BN19" display="Top"/>
    <hyperlink ref="BV218" location="Form!A1" display="HOME"/>
    <hyperlink ref="BW218" location="Form!BV19" display="Top"/>
    <hyperlink ref="CD218" location="Form!A1" display="HOME"/>
    <hyperlink ref="CE218" location="Form!CD19" display="Top"/>
    <hyperlink ref="CL218" location="Form!A1" display="HOME"/>
    <hyperlink ref="CM218" location="Form!CL19" display="Top"/>
    <hyperlink ref="CT218" location="Form!A1" display="HOME"/>
    <hyperlink ref="CU218" location="Form!CT19" display="Top"/>
    <hyperlink ref="DB218" location="Form!A1" display="HOME"/>
    <hyperlink ref="DC218" location="Form!DB19" display="Top"/>
    <hyperlink ref="DJ218" location="Form!A1" display="HOME"/>
    <hyperlink ref="DK218" location="Form!DJ19" display="Top"/>
    <hyperlink ref="DR218" location="Form!A1" display="HOME"/>
    <hyperlink ref="DS218" location="Form!DR19" display="Top"/>
    <hyperlink ref="DZ218" location="Form!A1" display="HOME"/>
    <hyperlink ref="EA218" location="Form!DZ19" display="Top"/>
    <hyperlink ref="EH218" location="Form!A1" display="HOME"/>
    <hyperlink ref="EI218" location="Form!EH19" display="Top"/>
    <hyperlink ref="EP218" location="Form!A1" display="HOME"/>
    <hyperlink ref="EQ218" location="Form!EP19" display="Top"/>
    <hyperlink ref="EX218" location="Form!A1" display="HOME"/>
    <hyperlink ref="EY218" location="Form!EX19" display="Top"/>
    <hyperlink ref="B298" location="Form!A1" display="HOME"/>
    <hyperlink ref="C298" location="Form!B19" display="Top"/>
    <hyperlink ref="J298" location="Form!A1" display="HOME"/>
    <hyperlink ref="K298" location="Form!J19" display="Top"/>
    <hyperlink ref="R298" location="Form!A1" display="HOME"/>
    <hyperlink ref="S298" location="Form!R19" display="Top"/>
    <hyperlink ref="Z298" location="Form!A1" display="HOME"/>
    <hyperlink ref="AA298" location="Form!Z19" display="Top"/>
    <hyperlink ref="AH298" location="Form!A1" display="HOME"/>
    <hyperlink ref="AI298" location="Form!AH19" display="Top"/>
    <hyperlink ref="AP298" location="Form!A1" display="HOME"/>
    <hyperlink ref="AQ298" location="Form!AP19" display="Top"/>
    <hyperlink ref="AX298" location="Form!A1" display="HOME"/>
    <hyperlink ref="AY298" location="Form!AX19" display="Top"/>
    <hyperlink ref="BF298" location="Form!A1" display="HOME"/>
    <hyperlink ref="BG298" location="Form!BF19" display="Top"/>
    <hyperlink ref="BN298" location="Form!A1" display="HOME"/>
    <hyperlink ref="BO298" location="Form!BN19" display="Top"/>
    <hyperlink ref="BV298" location="Form!A1" display="HOME"/>
    <hyperlink ref="BW298" location="Form!BV19" display="Top"/>
    <hyperlink ref="CD298" location="Form!A1" display="HOME"/>
    <hyperlink ref="CE298" location="Form!CD19" display="Top"/>
    <hyperlink ref="CL298" location="Form!A1" display="HOME"/>
    <hyperlink ref="CM298" location="Form!CL19" display="Top"/>
    <hyperlink ref="CT298" location="Form!A1" display="HOME"/>
    <hyperlink ref="CU298" location="Form!CT19" display="Top"/>
    <hyperlink ref="DB298" location="Form!A1" display="HOME"/>
    <hyperlink ref="DC298" location="Form!DB19" display="Top"/>
    <hyperlink ref="DJ298" location="Form!A1" display="HOME"/>
    <hyperlink ref="DK298" location="Form!DJ19" display="Top"/>
    <hyperlink ref="DR298" location="Form!A1" display="HOME"/>
    <hyperlink ref="DS298" location="Form!DR19" display="Top"/>
    <hyperlink ref="DZ298" location="Form!A1" display="HOME"/>
    <hyperlink ref="EA298" location="Form!DZ19" display="Top"/>
    <hyperlink ref="EH298" location="Form!A1" display="HOME"/>
    <hyperlink ref="EI298" location="Form!EH19" display="Top"/>
    <hyperlink ref="EP298" location="Form!A1" display="HOME"/>
    <hyperlink ref="EQ298" location="Form!EP19" display="Top"/>
    <hyperlink ref="EX298" location="Form!A1" display="HOME"/>
    <hyperlink ref="EY298" location="Form!EX19"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66"/>
  <sheetViews>
    <sheetView showFormulas="false" showGridLines="true" showRowColHeaders="true" showZeros="true" rightToLeft="false" tabSelected="false" showOutlineSymbols="true" defaultGridColor="true" view="normal" topLeftCell="BF1" colorId="64" zoomScale="100" zoomScaleNormal="100" zoomScalePageLayoutView="100" workbookViewId="0">
      <selection pane="topLeft" activeCell="BP1" activeCellId="0" sqref="BP1"/>
    </sheetView>
  </sheetViews>
  <sheetFormatPr defaultColWidth="9" defaultRowHeight="15" zeroHeight="false" outlineLevelRow="0" outlineLevelCol="0"/>
  <cols>
    <col collapsed="false" customWidth="true" hidden="false" outlineLevel="0" max="2" min="1" style="0" width="9.14"/>
    <col collapsed="false" customWidth="true" hidden="false" outlineLevel="0" max="9" min="9" style="0" width="18.14"/>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 collapsed="false" customWidth="true" hidden="false" outlineLevel="0" max="80" min="80" style="0" width="17.85"/>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Mr. P. Jubb</v>
      </c>
      <c r="B2" s="189" t="str">
        <f aca="true">IF(OFFSET(INDIRECT(A10),7,2,1,1)="","",OFFSET(INDIRECT(A10),7,2,1,1))</f>
        <v>PHILIP  GEOFFREY DAVID JUBB</v>
      </c>
      <c r="C2" s="189" t="str">
        <f aca="true">IF(OFFSET(INDIRECT(A10),2,2,1,1)="","",OFFSET(INDIRECT(A10),2,2,1,1))</f>
        <v>Leaseholder</v>
      </c>
      <c r="D2" s="189" t="str">
        <f aca="true">IF(OFFSET(INDIRECT(A10),2,6,1,1)="","",OFFSET(INDIRECT(A10),2,6,1,1))</f>
        <v>I</v>
      </c>
      <c r="E2" s="189" t="str">
        <f aca="true">IF(OFFSET(INDIRECT(A10),2,7,1,1)="","",OFFSET(INDIRECT(A10),2,7,1,1))</f>
        <v>my</v>
      </c>
      <c r="F2" s="189" t="str">
        <f aca="true">IF(OFFSET(INDIRECT(A10),2,8,1,1)="","",OFFSET(INDIRECT(A10),2,8,1,1))</f>
        <v>his</v>
      </c>
      <c r="G2" s="189" t="str">
        <f aca="true">IF(OFFSET(INDIRECT(A10),2,9,1,1)="","",OFFSET(INDIRECT(A10),2,9,1,1))</f>
        <v>he</v>
      </c>
      <c r="H2" s="189" t="str">
        <f aca="true">IF(OFFSET(INDIRECT(A10),2,10,1,1)="","",OFFSET(INDIRECT(A10),2,10,1,1))</f>
        <v>does</v>
      </c>
      <c r="I2" s="189" t="str">
        <f aca="true">IF(OFFSET(INDIRECT(A10),2,11,1,1)="","",OFFSET(INDIRECT(A10),2,11,1,1))</f>
        <v>has</v>
      </c>
      <c r="J2" s="189" t="str">
        <f aca="true">IF(OFFSET(INDIRECT(A10),0,8,1,1)="","",OFFSET(INDIRECT(A10),0,8,1,1))</f>
        <v>him</v>
      </c>
      <c r="K2" s="189" t="str">
        <f aca="true">IF(OFFSET(INDIRECT(A10),11,8,1,1)="","",OFFSET(INDIRECT(A10),11,8,1,1))</f>
        <v>Raised Ground Floor Flat, 56 The Chase, London, SW4 0NH</v>
      </c>
      <c r="L2" s="189" t="str">
        <f aca="true">IF(OFFSET(INDIRECT(A10),23,8,1,1)="","",OFFSET(INDIRECT(A10),23,8,1,1))</f>
        <v>Raised Ground Floor Flat, 56 The Chase, London, SW4 0NH</v>
      </c>
      <c r="M2" s="189" t="str">
        <f aca="true">IF(OFFSET(INDIRECT(A10),14,8,1,1)="","",OFFSET(INDIRECT(A10),14,8,1,1))</f>
        <v>Raised Ground Floor Flat
56 The Chase
London
SW4 0NH</v>
      </c>
      <c r="N2" s="189" t="str">
        <f aca="true">IF(OFFSET(INDIRECT(A10),26,8,1,1)="","",OFFSET(INDIRECT(A10),26,8,1,1))</f>
        <v>Raised Ground Floor Flat
56 The Chase
London
SW4 0NH</v>
      </c>
      <c r="O2" s="190" t="n">
        <f aca="true">IF(OFFSET(INDIRECT(A11),6,6,1,1)="","",OFFSET(INDIRECT(A11),6,6,1,1))</f>
        <v>43563</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Adjoining Owner</v>
      </c>
      <c r="AF2" s="189" t="str">
        <f aca="false">Data!$A$11</f>
        <v>Building Owners</v>
      </c>
      <c r="AG2" s="189" t="str">
        <f aca="false">Data!$I$10</f>
        <v>them</v>
      </c>
      <c r="AH2" s="189" t="str">
        <f aca="true">IF(OFFSET(INDIRECT(A10),1,12,1,1)="","",OFFSET(INDIRECT(A10),1,12,1,1))</f>
        <v>me</v>
      </c>
      <c r="AI2" s="189" t="str">
        <f aca="true">IF(OFFSET(INDIRECT(A10),1,13,1,1)="","",OFFSET(INDIRECT(A10),1,13,1,1))</f>
        <v>myself</v>
      </c>
      <c r="AK2" s="189" t="str">
        <f aca="true">IF(OFFSET(INDIRECT(A10),0,13,1,1)="","",OFFSET(INDIRECT(A10),0,13,1,1))</f>
        <v>I</v>
      </c>
      <c r="AL2" s="189" t="str">
        <f aca="true">IF(OFFSET(INDIRECT(A10),2,12,1,1)="","",OFFSET(INDIRECT(A10),2,12,1,1))</f>
        <v>I am/am not</v>
      </c>
      <c r="AM2" s="189" t="str">
        <f aca="true">IF(OFFSET(INDIRECT(A10),2,13,1,1)="","",OFFSET(INDIRECT(A10),2,13,1,1))</f>
        <v>am/am not</v>
      </c>
      <c r="AN2" s="189" t="str">
        <f aca="true">IF(OFFSET(INDIRECT(A10),0,12,1,1)="","",OFFSET(INDIRECT(A10),0,12,1,1))</f>
        <v>am</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IS NOT</v>
      </c>
      <c r="BG2" s="189" t="str">
        <f aca="true">IF(OFFSET(INDIRECT(A11),77,5,1,1)="","",OFFSET(INDIRECT(A11),77,5,1,1))</f>
        <v>Section 6(1)</v>
      </c>
      <c r="BH2" s="189" t="str">
        <f aca="true">IF(OFFSET(INDIRECT(A11),78,0,1,1)="","",OFFSET(INDIRECT(A11),78,0,1,1))</f>
        <v>Excavations and associated groundworks for the purposes of constructing a retaining party wall on the Line of Junction as shown in the accompanying plans to a minimum depth of approximately 2,100mm below ground level, the final depth of which will be determined by the Building Control Officer.</v>
      </c>
      <c r="BI2" s="189" t="str">
        <f aca="true">IF(OFFSET(INDIRECT(A11),84,0,1,1)="","",OFFSET(INDIRECT(A11),84,0,1,1))</f>
        <v>Excavations and associated groundworks for the purposes of constructing a basement as shown in the accompanying plans to a depth of approximately 4,750mm below ground level, the final depth of which will be determined by the Building Control Officer.</v>
      </c>
      <c r="BJ2" s="189" t="str">
        <f aca="false">Data!$H$11</f>
        <v>neighbours</v>
      </c>
      <c r="BK2" s="189" t="str">
        <f aca="false">Data!$J$11</f>
        <v>Building Owners'</v>
      </c>
      <c r="BL2" s="189" t="str">
        <f aca="true">IF(OFFSET(INDIRECT(A10),1,9,1,1)="","",OFFSET(INDIRECT(A10),1,9,1,1))</f>
        <v>Adjoining Owner's</v>
      </c>
      <c r="BN2" s="189" t="str">
        <f aca="false">Data!$D$10</f>
        <v>owners</v>
      </c>
      <c r="BO2" s="189" t="str">
        <f aca="true">IF(OFFSET(INDIRECT(A10),0,3,1,1)="","",OFFSET(INDIRECT(A10),0,3,1,1))</f>
        <v>owner</v>
      </c>
      <c r="BP2" s="189" t="str">
        <f aca="true">IF(OFFSET(INDIRECT(A10),1,14,1,1)="","",OFFSET(INDIRECT(A10),1,14,1,1))</f>
        <v>is</v>
      </c>
      <c r="BQ2" s="189" t="str">
        <f aca="false">Data!$J$10</f>
        <v>choose</v>
      </c>
      <c r="BR2" s="189" t="str">
        <f aca="false">Data!$K$10</f>
        <v>exercise</v>
      </c>
      <c r="BS2" s="189" t="str">
        <f aca="false">Data!$L$10</f>
        <v>require</v>
      </c>
      <c r="BT2" s="189" t="str">
        <f aca="true">IF(OFFSET(INDIRECT(A11),93,0,1,1)="","",OFFSET(INDIRECT(A11),93,0,1,1))</f>
        <v>Party Wall Matters - 54 &amp; Raised Ground Floor Flat, 56 The Chase, London, SW4 0NH</v>
      </c>
      <c r="BV2" s="189" t="str">
        <f aca="true">IF(OFFSET(INDIRECT(A10),0,9,1,1)="","",OFFSET(INDIRECT(A10),0,9,1,1))</f>
        <v>chooses</v>
      </c>
      <c r="BW2" s="189" t="str">
        <f aca="true">IF(OFFSET(INDIRECT(A10),0,10,1,1)="","",OFFSET(INDIRECT(A10),0,10,1,1))</f>
        <v>exercises</v>
      </c>
      <c r="BX2" s="189" t="str">
        <f aca="true">IF(OFFSET(INDIRECT(A10),0,11,1,1)="","",OFFSET(INDIRECT(A10),0,11,1,1))</f>
        <v>requires</v>
      </c>
      <c r="BY2" s="190" t="n">
        <f aca="true">IF(OFFSET(INDIRECT(A11),8,6,1,1)="","",OFFSET(INDIRECT(A11),8,6,1,1))</f>
        <v>44209</v>
      </c>
      <c r="BZ2" s="190" t="str">
        <f aca="true">IF(OFFSET(INDIRECT(A11),-16,11,1,1)="","",OFFSET(INDIRECT(A11),-16,11,1,1))</f>
        <v/>
      </c>
      <c r="CA2" s="189" t="str">
        <f aca="true">IF(OFFSET(INDIRECT(A10),0,13,1,1)="","",OFFSET(INDIRECT(A10),0,13,1,1))</f>
        <v>I</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I consent on the condition that the Freeholder of my building appoints a surveyor to protect my ownership interests.</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Mr. Jubb</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
      </c>
    </row>
    <row r="4" s="183" customFormat="true" ht="15" hidden="false" customHeight="false" outlineLevel="0" collapsed="false">
      <c r="O4" s="188" t="n">
        <v>42005</v>
      </c>
      <c r="BY4" s="188" t="n">
        <v>42018</v>
      </c>
      <c r="BZ4" s="188" t="n">
        <v>42005</v>
      </c>
    </row>
    <row r="5" s="77" customFormat="true" ht="15" hidden="false" customHeight="false" outlineLevel="0" collapsed="false">
      <c r="O5" s="79"/>
      <c r="BY5" s="79"/>
      <c r="BZ5" s="79"/>
    </row>
    <row r="6" s="77" customFormat="true" ht="15" hidden="false" customHeight="false" outlineLevel="0" collapsed="false">
      <c r="O6" s="79"/>
      <c r="BY6" s="79"/>
      <c r="BZ6" s="79"/>
    </row>
    <row r="7" s="77" customFormat="true" ht="15" hidden="false" customHeight="false" outlineLevel="0" collapsed="false">
      <c r="N7" s="80"/>
      <c r="O7" s="79"/>
      <c r="BY7" s="79"/>
      <c r="BZ7" s="79"/>
    </row>
    <row r="8" s="77" customFormat="true" ht="15" hidden="false" customHeight="false" outlineLevel="0" collapsed="false">
      <c r="A8" s="79"/>
      <c r="B8" s="79"/>
      <c r="C8" s="79"/>
      <c r="D8" s="79"/>
      <c r="E8" s="79"/>
      <c r="F8" s="79"/>
      <c r="G8" s="79"/>
      <c r="I8" s="79"/>
      <c r="O8" s="79"/>
      <c r="BY8" s="79"/>
      <c r="BZ8" s="79"/>
    </row>
    <row r="9" s="77" customFormat="true" ht="15" hidden="false" customHeight="false" outlineLevel="0" collapsed="false">
      <c r="I9" s="79"/>
      <c r="O9" s="79"/>
      <c r="BY9" s="79"/>
      <c r="BZ9" s="79"/>
    </row>
    <row r="10" s="77" customFormat="true" ht="15" hidden="false" customHeight="false" outlineLevel="0" collapsed="false">
      <c r="A10" s="198" t="s">
        <v>653</v>
      </c>
      <c r="I10" s="79"/>
      <c r="O10" s="79"/>
      <c r="BY10" s="79"/>
      <c r="BZ10" s="79"/>
    </row>
    <row r="11" s="77" customFormat="true" ht="15" hidden="false" customHeight="false" outlineLevel="0" collapsed="false">
      <c r="A11" s="195" t="s">
        <v>356</v>
      </c>
      <c r="I11" s="79"/>
      <c r="O11" s="79"/>
      <c r="BY11" s="79"/>
      <c r="BZ11" s="79"/>
    </row>
    <row r="12" s="77" customFormat="true" ht="15" hidden="false" customHeight="false" outlineLevel="0" collapsed="false">
      <c r="A12" s="195" t="s">
        <v>627</v>
      </c>
      <c r="O12" s="79"/>
      <c r="BY12" s="79"/>
      <c r="BZ12" s="79"/>
    </row>
    <row r="13" s="77" customFormat="true" ht="15" hidden="false" customHeight="false" outlineLevel="0" collapsed="false">
      <c r="O13" s="79"/>
      <c r="BY13" s="79"/>
      <c r="BZ13" s="79"/>
    </row>
    <row r="14" s="77" customFormat="true" ht="15" hidden="false" customHeight="false" outlineLevel="0" collapsed="false">
      <c r="O14" s="79"/>
      <c r="BY14" s="79"/>
      <c r="BZ14" s="79"/>
    </row>
    <row r="15" s="77" customFormat="true" ht="15" hidden="false" customHeight="false" outlineLevel="0" collapsed="false">
      <c r="O15" s="79"/>
      <c r="BY15" s="79"/>
      <c r="BZ15" s="79"/>
    </row>
    <row r="16" s="77" customFormat="true" ht="15" hidden="false" customHeight="false" outlineLevel="0" collapsed="false">
      <c r="I16" s="80"/>
      <c r="M16" s="80"/>
      <c r="O16" s="79"/>
      <c r="BY16" s="79"/>
      <c r="BZ16" s="79"/>
    </row>
    <row r="17" s="77" customFormat="true" ht="15" hidden="false" customHeight="false" outlineLevel="0" collapsed="false">
      <c r="N17" s="80"/>
      <c r="O17" s="79"/>
      <c r="BY17" s="79"/>
      <c r="BZ17" s="79"/>
    </row>
    <row r="18" s="77" customFormat="true" ht="15" hidden="false" customHeight="false" outlineLevel="0" collapsed="false">
      <c r="I18" s="79"/>
      <c r="O18" s="79"/>
      <c r="BY18" s="79"/>
      <c r="BZ18" s="79"/>
    </row>
    <row r="19" s="77" customFormat="true" ht="15" hidden="false" customHeight="false" outlineLevel="0" collapsed="false">
      <c r="I19" s="79"/>
      <c r="O19" s="79"/>
      <c r="BY19" s="79"/>
      <c r="BZ19" s="79"/>
    </row>
    <row r="20" s="77" customFormat="true" ht="15" hidden="false" customHeight="false" outlineLevel="0" collapsed="false">
      <c r="I20" s="79"/>
      <c r="O20" s="79"/>
      <c r="BY20" s="79"/>
      <c r="BZ20" s="79"/>
    </row>
    <row r="21" s="77" customFormat="true" ht="15" hidden="false" customHeight="false" outlineLevel="0" collapsed="false">
      <c r="I21" s="79"/>
      <c r="O21" s="79"/>
      <c r="BY21" s="79"/>
      <c r="BZ21" s="79"/>
    </row>
    <row r="22" s="77" customFormat="true" ht="15" hidden="false" customHeight="false" outlineLevel="0" collapsed="false">
      <c r="I22" s="79"/>
      <c r="O22" s="79"/>
      <c r="BY22" s="79"/>
      <c r="BZ22" s="79"/>
    </row>
    <row r="23" s="77" customFormat="true" ht="15" hidden="false" customHeight="false" outlineLevel="0" collapsed="false">
      <c r="I23" s="79"/>
      <c r="O23" s="79"/>
      <c r="BY23" s="79"/>
      <c r="BZ23" s="79"/>
    </row>
    <row r="24" s="77" customFormat="true" ht="15" hidden="false" customHeight="false" outlineLevel="0" collapsed="false">
      <c r="I24" s="79"/>
      <c r="O24" s="79"/>
      <c r="BY24" s="79"/>
      <c r="BZ24" s="79"/>
    </row>
    <row r="25" s="77" customFormat="true" ht="15" hidden="false" customHeight="false" outlineLevel="0" collapsed="false">
      <c r="I25" s="79"/>
      <c r="O25" s="79"/>
      <c r="BY25" s="79"/>
      <c r="BZ25" s="79"/>
    </row>
    <row r="26" s="77" customFormat="true" ht="15" hidden="false" customHeight="false" outlineLevel="0" collapsed="false">
      <c r="I26" s="79"/>
      <c r="O26" s="79"/>
      <c r="BY26" s="79"/>
      <c r="BZ26" s="79"/>
    </row>
    <row r="27" s="77" customFormat="true" ht="15" hidden="false" customHeight="false" outlineLevel="0" collapsed="false">
      <c r="I27" s="79"/>
      <c r="O27" s="79"/>
      <c r="BY27" s="79"/>
      <c r="BZ27" s="79"/>
    </row>
    <row r="28" s="77" customFormat="true" ht="15" hidden="false" customHeight="false" outlineLevel="0" collapsed="false">
      <c r="I28" s="79"/>
      <c r="O28" s="79"/>
      <c r="BY28" s="79"/>
      <c r="BZ28" s="79"/>
    </row>
    <row r="29" s="77" customFormat="true" ht="15" hidden="false" customHeight="false" outlineLevel="0" collapsed="false">
      <c r="O29" s="79"/>
      <c r="BY29" s="79"/>
      <c r="BZ29" s="79"/>
    </row>
    <row r="30" s="77" customFormat="true" ht="15" hidden="false" customHeight="false" outlineLevel="0" collapsed="false">
      <c r="O30" s="79"/>
      <c r="BY30" s="79"/>
      <c r="BZ30" s="79"/>
    </row>
    <row r="31" s="77" customFormat="true" ht="15" hidden="false" customHeight="false" outlineLevel="0" collapsed="false">
      <c r="O31" s="79"/>
      <c r="BY31" s="79"/>
      <c r="BZ31" s="79"/>
    </row>
    <row r="32" s="77" customFormat="true" ht="15" hidden="false" customHeight="false" outlineLevel="0" collapsed="false">
      <c r="O32" s="79"/>
      <c r="BY32" s="79"/>
      <c r="BZ32" s="79"/>
    </row>
    <row r="33" s="77" customFormat="true" ht="15" hidden="false" customHeight="false" outlineLevel="0" collapsed="false">
      <c r="I33" s="80"/>
      <c r="M33" s="80"/>
      <c r="O33" s="79"/>
      <c r="BY33" s="79"/>
      <c r="BZ33" s="79"/>
    </row>
    <row r="34" s="77" customFormat="true" ht="15" hidden="false" customHeight="false" outlineLevel="0" collapsed="false">
      <c r="N34" s="80"/>
      <c r="O34" s="79"/>
      <c r="BY34" s="79"/>
      <c r="BZ34" s="79"/>
    </row>
    <row r="35" s="77" customFormat="true" ht="15" hidden="false" customHeight="false" outlineLevel="0" collapsed="false">
      <c r="I35" s="79"/>
      <c r="O35" s="79"/>
      <c r="BY35" s="79"/>
      <c r="BZ35" s="79"/>
    </row>
    <row r="36" s="77" customFormat="true" ht="15" hidden="false" customHeight="false" outlineLevel="0" collapsed="false">
      <c r="I36" s="79"/>
      <c r="O36" s="79"/>
      <c r="BY36" s="79"/>
      <c r="BZ36" s="79"/>
    </row>
    <row r="37" s="77" customFormat="true" ht="15" hidden="false" customHeight="false" outlineLevel="0" collapsed="false">
      <c r="I37" s="79"/>
      <c r="O37" s="79"/>
      <c r="BY37" s="79"/>
      <c r="BZ37" s="79"/>
    </row>
    <row r="38" s="77" customFormat="true" ht="15" hidden="false" customHeight="false" outlineLevel="0" collapsed="false">
      <c r="I38" s="79"/>
      <c r="O38" s="79"/>
      <c r="BY38" s="79"/>
      <c r="BZ38" s="79"/>
    </row>
    <row r="39" s="77" customFormat="true" ht="15" hidden="false" customHeight="false" outlineLevel="0" collapsed="false">
      <c r="I39" s="79"/>
      <c r="O39" s="79"/>
      <c r="BY39" s="79"/>
      <c r="BZ39" s="79"/>
    </row>
    <row r="40" s="77" customFormat="true" ht="15" hidden="false" customHeight="false" outlineLevel="0" collapsed="false">
      <c r="I40" s="79"/>
      <c r="O40" s="79"/>
      <c r="BY40" s="79"/>
      <c r="BZ40" s="79"/>
    </row>
    <row r="41" s="77" customFormat="true" ht="15" hidden="false" customHeight="false" outlineLevel="0" collapsed="false">
      <c r="I41" s="79"/>
      <c r="O41" s="79"/>
      <c r="BY41" s="79"/>
      <c r="BZ41" s="79"/>
    </row>
    <row r="42" s="77" customFormat="true" ht="15" hidden="false" customHeight="false" outlineLevel="0" collapsed="false">
      <c r="I42" s="79"/>
      <c r="O42" s="79"/>
      <c r="BY42" s="79"/>
      <c r="BZ42" s="79"/>
    </row>
    <row r="43" s="77" customFormat="true" ht="15" hidden="false" customHeight="false" outlineLevel="0" collapsed="false">
      <c r="I43" s="79"/>
      <c r="O43" s="79"/>
      <c r="BY43" s="79"/>
      <c r="BZ43" s="79"/>
    </row>
    <row r="44" s="77" customFormat="true" ht="15" hidden="false" customHeight="false" outlineLevel="0" collapsed="false">
      <c r="I44" s="79"/>
      <c r="O44" s="79"/>
      <c r="BY44" s="79"/>
      <c r="BZ44" s="79"/>
    </row>
    <row r="45" s="77" customFormat="true" ht="15" hidden="false" customHeight="false" outlineLevel="0" collapsed="false">
      <c r="I45" s="79"/>
      <c r="O45" s="79"/>
      <c r="BY45" s="79"/>
      <c r="BZ45" s="79"/>
    </row>
    <row r="46" s="77" customFormat="true" ht="15" hidden="false" customHeight="false" outlineLevel="0" collapsed="false">
      <c r="I46" s="79"/>
      <c r="O46" s="79"/>
      <c r="BY46" s="79"/>
      <c r="BZ46" s="79"/>
    </row>
    <row r="47" s="77" customFormat="true" ht="15" hidden="false" customHeight="false" outlineLevel="0" collapsed="false">
      <c r="I47" s="79"/>
      <c r="O47" s="79"/>
      <c r="BY47" s="79"/>
      <c r="BZ47" s="79"/>
    </row>
    <row r="48" s="77" customFormat="true" ht="15" hidden="false" customHeight="false" outlineLevel="0" collapsed="false">
      <c r="I48" s="79"/>
      <c r="O48" s="79"/>
      <c r="BY48" s="79"/>
      <c r="BZ48" s="79"/>
    </row>
    <row r="49" s="77" customFormat="true" ht="15" hidden="false" customHeight="false" outlineLevel="0" collapsed="false">
      <c r="I49" s="79"/>
      <c r="O49" s="79"/>
      <c r="BY49" s="79"/>
      <c r="BZ49" s="79"/>
    </row>
    <row r="50" s="77" customFormat="true" ht="15" hidden="false" customHeight="false" outlineLevel="0" collapsed="false">
      <c r="I50" s="79"/>
      <c r="O50" s="79"/>
      <c r="BY50" s="79"/>
      <c r="BZ50" s="79"/>
    </row>
    <row r="51" s="77" customFormat="true" ht="15" hidden="false" customHeight="false" outlineLevel="0" collapsed="false">
      <c r="O51" s="79"/>
      <c r="BY51" s="79"/>
      <c r="BZ51" s="79"/>
    </row>
    <row r="52" s="77" customFormat="true" ht="15" hidden="false" customHeight="false" outlineLevel="0" collapsed="false">
      <c r="O52" s="79"/>
      <c r="BY52" s="79"/>
      <c r="BZ52" s="79"/>
    </row>
    <row r="53" s="77" customFormat="true" ht="15" hidden="false" customHeight="false" outlineLevel="0" collapsed="false">
      <c r="O53" s="79"/>
      <c r="BY53" s="79"/>
      <c r="BZ53" s="79"/>
    </row>
    <row r="54" s="77" customFormat="true" ht="15" hidden="false" customHeight="false" outlineLevel="0" collapsed="false">
      <c r="O54" s="79"/>
      <c r="BY54" s="79"/>
      <c r="BZ54" s="79"/>
    </row>
    <row r="55" s="77" customFormat="true" ht="15" hidden="false" customHeight="false" outlineLevel="0" collapsed="false">
      <c r="I55" s="80"/>
      <c r="M55" s="80"/>
      <c r="O55" s="79"/>
      <c r="BY55" s="79"/>
      <c r="BZ55" s="79"/>
    </row>
    <row r="56" s="77" customFormat="true" ht="15" hidden="false" customHeight="false" outlineLevel="0" collapsed="false">
      <c r="N56" s="80"/>
      <c r="O56" s="79"/>
      <c r="BY56" s="79"/>
      <c r="BZ56" s="79"/>
    </row>
    <row r="57" s="77" customFormat="true" ht="15" hidden="false" customHeight="false" outlineLevel="0" collapsed="false">
      <c r="I57" s="79"/>
      <c r="O57" s="79"/>
      <c r="BY57" s="79"/>
      <c r="BZ57" s="79"/>
    </row>
    <row r="58" s="77" customFormat="true" ht="15" hidden="false" customHeight="false" outlineLevel="0" collapsed="false">
      <c r="I58" s="79"/>
      <c r="O58" s="79"/>
      <c r="BY58" s="79"/>
      <c r="BZ58" s="79"/>
    </row>
    <row r="59" s="77" customFormat="true" ht="15" hidden="false" customHeight="false" outlineLevel="0" collapsed="false">
      <c r="I59" s="79"/>
      <c r="O59" s="79"/>
      <c r="BY59" s="79"/>
      <c r="BZ59" s="79"/>
    </row>
    <row r="60" s="77" customFormat="true" ht="15" hidden="false" customHeight="false" outlineLevel="0" collapsed="false">
      <c r="I60" s="79"/>
      <c r="O60" s="79"/>
      <c r="BY60" s="79"/>
      <c r="BZ60" s="79"/>
    </row>
    <row r="61" s="77" customFormat="true" ht="15" hidden="false" customHeight="false" outlineLevel="0" collapsed="false">
      <c r="I61" s="79"/>
      <c r="O61" s="79"/>
      <c r="BY61" s="79"/>
      <c r="BZ61" s="79"/>
    </row>
    <row r="62" s="77" customFormat="true" ht="15" hidden="false" customHeight="false" outlineLevel="0" collapsed="false">
      <c r="I62" s="79"/>
      <c r="O62" s="79"/>
      <c r="BY62" s="79"/>
      <c r="BZ62" s="79"/>
    </row>
    <row r="63" s="77" customFormat="true" ht="15" hidden="false" customHeight="false" outlineLevel="0" collapsed="false">
      <c r="I63" s="79"/>
      <c r="O63" s="79"/>
      <c r="BY63" s="79"/>
      <c r="BZ63" s="79"/>
    </row>
    <row r="64" s="77" customFormat="true" ht="15" hidden="false" customHeight="false" outlineLevel="0" collapsed="false">
      <c r="I64" s="79"/>
      <c r="O64" s="79"/>
      <c r="BY64" s="79"/>
      <c r="BZ64" s="79"/>
    </row>
    <row r="65" s="77" customFormat="true" ht="15" hidden="false" customHeight="false" outlineLevel="0" collapsed="false">
      <c r="I65" s="79"/>
      <c r="O65" s="79"/>
      <c r="BY65" s="79"/>
      <c r="BZ65" s="79"/>
    </row>
    <row r="66" s="77" customFormat="true" ht="15" hidden="false" customHeight="false" outlineLevel="0" collapsed="false">
      <c r="I66" s="79"/>
      <c r="O66" s="79"/>
      <c r="BY66" s="79"/>
      <c r="BZ66" s="79"/>
    </row>
    <row r="67" s="77" customFormat="true" ht="15" hidden="false" customHeight="false" outlineLevel="0" collapsed="false">
      <c r="I67" s="79"/>
      <c r="O67" s="79"/>
      <c r="BY67" s="79"/>
      <c r="BZ67" s="79"/>
    </row>
    <row r="68" s="77" customFormat="true" ht="15" hidden="false" customHeight="false" outlineLevel="0" collapsed="false">
      <c r="I68" s="79"/>
      <c r="O68" s="79"/>
      <c r="BY68" s="79"/>
      <c r="BZ68" s="79"/>
    </row>
    <row r="69" s="77" customFormat="true" ht="15" hidden="false" customHeight="false" outlineLevel="0" collapsed="false">
      <c r="I69" s="79"/>
      <c r="O69" s="79"/>
      <c r="BY69" s="79"/>
      <c r="BZ69" s="79"/>
    </row>
    <row r="70" s="77" customFormat="true" ht="15" hidden="false" customHeight="false" outlineLevel="0" collapsed="false">
      <c r="I70" s="79"/>
      <c r="O70" s="79"/>
      <c r="BY70" s="79"/>
      <c r="BZ70" s="79"/>
    </row>
    <row r="71" s="77" customFormat="true" ht="15" hidden="false" customHeight="false" outlineLevel="0" collapsed="false">
      <c r="I71" s="79"/>
      <c r="O71" s="79"/>
      <c r="BY71" s="79"/>
      <c r="BZ71" s="79"/>
    </row>
    <row r="72" s="77" customFormat="true" ht="15" hidden="false" customHeight="false" outlineLevel="0" collapsed="false">
      <c r="I72" s="79"/>
      <c r="O72" s="79"/>
      <c r="BY72" s="79"/>
      <c r="BZ72" s="79"/>
    </row>
    <row r="73" s="77" customFormat="true" ht="15" hidden="false" customHeight="false" outlineLevel="0" collapsed="false">
      <c r="I73" s="79"/>
      <c r="O73" s="79"/>
      <c r="BY73" s="79"/>
      <c r="BZ73" s="79"/>
    </row>
    <row r="74" s="77" customFormat="true" ht="15" hidden="false" customHeight="false" outlineLevel="0" collapsed="false">
      <c r="I74" s="79"/>
      <c r="O74" s="79"/>
      <c r="BY74" s="79"/>
      <c r="BZ74" s="79"/>
    </row>
    <row r="75" s="77" customFormat="true" ht="15" hidden="false" customHeight="false" outlineLevel="0" collapsed="false">
      <c r="I75" s="79"/>
      <c r="O75" s="79"/>
      <c r="BY75" s="79"/>
      <c r="BZ75" s="79"/>
    </row>
    <row r="76" s="77" customFormat="true" ht="15" hidden="false" customHeight="false" outlineLevel="0" collapsed="false">
      <c r="O76" s="79"/>
      <c r="BY76" s="79"/>
      <c r="BZ76" s="79"/>
    </row>
    <row r="77" s="77" customFormat="true" ht="15" hidden="false" customHeight="false" outlineLevel="0" collapsed="false">
      <c r="O77" s="79"/>
      <c r="BY77" s="79"/>
      <c r="BZ77" s="79"/>
    </row>
    <row r="78" s="77" customFormat="true" ht="15" hidden="false" customHeight="false" outlineLevel="0" collapsed="false">
      <c r="O78" s="79"/>
      <c r="BY78" s="79"/>
      <c r="BZ78" s="79"/>
    </row>
    <row r="79" s="77" customFormat="true" ht="15" hidden="false" customHeight="false" outlineLevel="0" collapsed="false">
      <c r="O79" s="79"/>
      <c r="BY79" s="79"/>
      <c r="BZ79" s="79"/>
    </row>
    <row r="80" s="77" customFormat="true" ht="15" hidden="false" customHeight="false" outlineLevel="0" collapsed="false">
      <c r="I80" s="80"/>
      <c r="M80" s="80"/>
      <c r="O80" s="79"/>
      <c r="BY80" s="79"/>
      <c r="BZ80" s="79"/>
    </row>
    <row r="81" s="77" customFormat="true" ht="15" hidden="false" customHeight="false" outlineLevel="0" collapsed="false">
      <c r="N81" s="80"/>
      <c r="O81" s="79"/>
      <c r="BY81" s="79"/>
      <c r="BZ81" s="79"/>
    </row>
    <row r="82" s="77" customFormat="true" ht="15" hidden="false" customHeight="false" outlineLevel="0" collapsed="false">
      <c r="I82" s="79"/>
      <c r="O82" s="79"/>
      <c r="BY82" s="79"/>
      <c r="BZ82" s="79"/>
    </row>
    <row r="83" s="77" customFormat="true" ht="15" hidden="false" customHeight="false" outlineLevel="0" collapsed="false">
      <c r="I83" s="79"/>
      <c r="O83" s="79"/>
      <c r="BY83" s="79"/>
      <c r="BZ83" s="79"/>
    </row>
    <row r="84" s="77" customFormat="true" ht="15" hidden="false" customHeight="false" outlineLevel="0" collapsed="false">
      <c r="I84" s="79"/>
      <c r="O84" s="79"/>
      <c r="BY84" s="79"/>
      <c r="BZ84" s="79"/>
    </row>
    <row r="85" s="77" customFormat="true" ht="15" hidden="false" customHeight="false" outlineLevel="0" collapsed="false">
      <c r="I85" s="79"/>
      <c r="O85" s="79"/>
      <c r="BY85" s="79"/>
      <c r="BZ85" s="79"/>
    </row>
    <row r="86" s="77" customFormat="true" ht="15" hidden="false" customHeight="false" outlineLevel="0" collapsed="false">
      <c r="I86" s="79"/>
      <c r="O86" s="79"/>
      <c r="BY86" s="79"/>
      <c r="BZ86" s="79"/>
    </row>
    <row r="87" s="77" customFormat="true" ht="15" hidden="false" customHeight="false" outlineLevel="0" collapsed="false">
      <c r="I87" s="79"/>
      <c r="O87" s="79"/>
      <c r="BY87" s="79"/>
      <c r="BZ87" s="79"/>
    </row>
    <row r="88" s="77" customFormat="true" ht="15" hidden="false" customHeight="false" outlineLevel="0" collapsed="false">
      <c r="I88" s="79"/>
      <c r="O88" s="79"/>
      <c r="BY88" s="79"/>
      <c r="BZ88" s="79"/>
    </row>
    <row r="89" s="77" customFormat="true" ht="15" hidden="false" customHeight="false" outlineLevel="0" collapsed="false">
      <c r="I89" s="79"/>
      <c r="O89" s="79"/>
      <c r="BY89" s="79"/>
      <c r="BZ89" s="79"/>
    </row>
    <row r="90" s="77" customFormat="true" ht="15" hidden="false" customHeight="false" outlineLevel="0" collapsed="false">
      <c r="I90" s="79"/>
      <c r="O90" s="79"/>
      <c r="BY90" s="79"/>
      <c r="BZ90" s="79"/>
    </row>
    <row r="91" s="77" customFormat="true" ht="15" hidden="false" customHeight="false" outlineLevel="0" collapsed="false">
      <c r="I91" s="79"/>
      <c r="O91" s="79"/>
      <c r="BY91" s="79"/>
      <c r="BZ91" s="79"/>
    </row>
    <row r="92" s="77" customFormat="true" ht="15" hidden="false" customHeight="false" outlineLevel="0" collapsed="false">
      <c r="I92" s="79"/>
      <c r="O92" s="79"/>
      <c r="BY92" s="79"/>
      <c r="BZ92" s="79"/>
    </row>
    <row r="93" s="77" customFormat="true" ht="15" hidden="false" customHeight="false" outlineLevel="0" collapsed="false">
      <c r="I93" s="79"/>
      <c r="O93" s="79"/>
      <c r="BY93" s="79"/>
      <c r="BZ93" s="79"/>
    </row>
    <row r="94" s="77" customFormat="true" ht="15" hidden="false" customHeight="false" outlineLevel="0" collapsed="false">
      <c r="I94" s="79"/>
      <c r="O94" s="79"/>
      <c r="BY94" s="79"/>
      <c r="BZ94" s="79"/>
    </row>
    <row r="95" s="77" customFormat="true" ht="15" hidden="false" customHeight="false" outlineLevel="0" collapsed="false">
      <c r="I95" s="79"/>
      <c r="O95" s="79"/>
      <c r="BY95" s="79"/>
      <c r="BZ95" s="79"/>
    </row>
    <row r="96" s="77" customFormat="true" ht="15" hidden="false" customHeight="false" outlineLevel="0" collapsed="false">
      <c r="I96" s="79"/>
      <c r="O96" s="79"/>
      <c r="BY96" s="79"/>
      <c r="BZ96" s="79"/>
    </row>
    <row r="97" s="77" customFormat="true" ht="15" hidden="false" customHeight="false" outlineLevel="0" collapsed="false">
      <c r="I97" s="79"/>
      <c r="O97" s="79"/>
      <c r="BY97" s="79"/>
      <c r="BZ97" s="79"/>
    </row>
    <row r="98" s="77" customFormat="true" ht="15" hidden="false" customHeight="false" outlineLevel="0" collapsed="false">
      <c r="I98" s="79"/>
      <c r="O98" s="79"/>
      <c r="BY98" s="79"/>
      <c r="BZ98" s="79"/>
    </row>
    <row r="99" s="77" customFormat="true" ht="15" hidden="false" customHeight="false" outlineLevel="0" collapsed="false">
      <c r="I99" s="79"/>
      <c r="O99" s="79"/>
      <c r="BY99" s="79"/>
      <c r="BZ99" s="79"/>
    </row>
    <row r="100" s="77" customFormat="true" ht="15" hidden="false" customHeight="false" outlineLevel="0" collapsed="false">
      <c r="I100" s="79"/>
      <c r="O100" s="79"/>
      <c r="BY100" s="79"/>
      <c r="BZ100" s="79"/>
    </row>
    <row r="101" s="77" customFormat="true" ht="15" hidden="false" customHeight="false" outlineLevel="0" collapsed="false">
      <c r="I101" s="79"/>
      <c r="O101" s="79"/>
      <c r="BY101" s="79"/>
      <c r="BZ101" s="79"/>
    </row>
    <row r="102" s="77" customFormat="true" ht="15" hidden="false" customHeight="false" outlineLevel="0" collapsed="false">
      <c r="I102" s="79"/>
      <c r="O102" s="79"/>
      <c r="BY102" s="79"/>
      <c r="BZ102" s="79"/>
    </row>
    <row r="103" s="77" customFormat="true" ht="15" hidden="false" customHeight="false" outlineLevel="0" collapsed="false">
      <c r="I103" s="79"/>
      <c r="O103" s="79"/>
      <c r="BY103" s="79"/>
      <c r="BZ103" s="79"/>
    </row>
    <row r="104" s="77" customFormat="true" ht="15" hidden="false" customHeight="false" outlineLevel="0" collapsed="false">
      <c r="I104" s="79"/>
      <c r="O104" s="79"/>
      <c r="BY104" s="79"/>
      <c r="BZ104" s="79"/>
    </row>
    <row r="105" s="77" customFormat="true" ht="15" hidden="false" customHeight="false" outlineLevel="0" collapsed="false">
      <c r="I105" s="79"/>
      <c r="M105" s="80"/>
      <c r="O105" s="79"/>
      <c r="BY105" s="79"/>
      <c r="BZ105" s="79"/>
    </row>
    <row r="106" s="77" customFormat="true" ht="15" hidden="false" customHeight="false" outlineLevel="0" collapsed="false">
      <c r="O106" s="79"/>
      <c r="BY106" s="79"/>
      <c r="BZ106" s="79"/>
    </row>
    <row r="107" s="77" customFormat="true" ht="15" hidden="false" customHeight="false" outlineLevel="0" collapsed="false">
      <c r="O107" s="79"/>
      <c r="BY107" s="79"/>
      <c r="BZ107" s="79"/>
    </row>
    <row r="108" s="77" customFormat="true" ht="15" hidden="false" customHeight="false" outlineLevel="0" collapsed="false">
      <c r="O108" s="79"/>
      <c r="BY108" s="79"/>
      <c r="BZ108" s="79"/>
    </row>
    <row r="109" s="77" customFormat="true" ht="15" hidden="false" customHeight="false" outlineLevel="0" collapsed="false">
      <c r="O109" s="79"/>
      <c r="BY109" s="79"/>
      <c r="BZ109" s="79"/>
    </row>
    <row r="110" s="77" customFormat="true" ht="15" hidden="false" customHeight="false" outlineLevel="0" collapsed="false">
      <c r="I110" s="80"/>
      <c r="O110" s="79"/>
      <c r="BY110" s="79"/>
      <c r="BZ110" s="79"/>
    </row>
    <row r="111" s="77" customFormat="true" ht="15" hidden="false" customHeight="false" outlineLevel="0" collapsed="false">
      <c r="O111" s="79"/>
      <c r="BY111" s="79"/>
      <c r="BZ111" s="79"/>
    </row>
    <row r="112" s="77" customFormat="true" ht="15" hidden="false" customHeight="false" outlineLevel="0" collapsed="false">
      <c r="O112" s="79"/>
      <c r="BY112" s="79"/>
      <c r="BZ112" s="79"/>
    </row>
    <row r="113" s="183" customFormat="true" ht="15" hidden="false" customHeight="false" outlineLevel="0" collapsed="false">
      <c r="O113" s="188"/>
      <c r="BY113" s="188"/>
      <c r="BZ113" s="188"/>
    </row>
    <row r="114" s="183" customFormat="true" ht="15" hidden="false" customHeight="false" outlineLevel="0" collapsed="false">
      <c r="O114" s="188"/>
      <c r="BY114" s="188"/>
      <c r="BZ114" s="188"/>
    </row>
    <row r="115" s="183" customFormat="true" ht="15" hidden="false" customHeight="false" outlineLevel="0" collapsed="false">
      <c r="O115" s="188"/>
      <c r="BY115" s="188"/>
      <c r="BZ115" s="188"/>
    </row>
    <row r="116" s="183" customFormat="true" ht="15" hidden="false" customHeight="false" outlineLevel="0" collapsed="false">
      <c r="O116" s="188"/>
      <c r="BY116" s="188"/>
      <c r="BZ116" s="188"/>
    </row>
    <row r="117" s="183" customFormat="true" ht="15" hidden="false" customHeight="false" outlineLevel="0" collapsed="false">
      <c r="O117" s="188"/>
      <c r="BY117" s="188"/>
      <c r="BZ117" s="188"/>
    </row>
    <row r="118" s="183" customFormat="true" ht="15" hidden="false" customHeight="false" outlineLevel="0" collapsed="false">
      <c r="O118" s="188"/>
      <c r="BY118" s="188"/>
      <c r="BZ118" s="188"/>
    </row>
    <row r="119" s="183" customFormat="true" ht="15" hidden="false" customHeight="false" outlineLevel="0" collapsed="false">
      <c r="O119" s="188"/>
      <c r="BY119" s="188"/>
      <c r="BZ119" s="188"/>
    </row>
    <row r="120" s="183" customFormat="true" ht="15" hidden="false" customHeight="false" outlineLevel="0" collapsed="false">
      <c r="O120" s="188"/>
      <c r="BY120" s="188"/>
      <c r="BZ120" s="188"/>
    </row>
    <row r="121" s="183" customFormat="true" ht="15" hidden="false" customHeight="false" outlineLevel="0" collapsed="false">
      <c r="O121" s="188"/>
      <c r="BY121" s="188"/>
      <c r="BZ121" s="188"/>
    </row>
    <row r="122" s="183" customFormat="true" ht="15" hidden="false" customHeight="false" outlineLevel="0" collapsed="false">
      <c r="O122" s="188"/>
      <c r="BY122" s="188"/>
      <c r="BZ122" s="188"/>
    </row>
    <row r="123" s="183" customFormat="true" ht="15" hidden="false" customHeight="false" outlineLevel="0" collapsed="false">
      <c r="O123" s="188"/>
      <c r="BY123" s="188"/>
      <c r="BZ123" s="188"/>
    </row>
    <row r="124" s="183" customFormat="true" ht="15" hidden="false" customHeight="false" outlineLevel="0" collapsed="false">
      <c r="O124" s="188"/>
      <c r="BY124" s="188"/>
      <c r="BZ124" s="188"/>
    </row>
    <row r="125" s="183" customFormat="true" ht="15" hidden="false" customHeight="false" outlineLevel="0" collapsed="false">
      <c r="O125" s="188"/>
      <c r="BY125" s="188"/>
      <c r="BZ125" s="188"/>
    </row>
    <row r="126" s="183" customFormat="true" ht="15" hidden="false" customHeight="false" outlineLevel="0" collapsed="false">
      <c r="O126" s="188"/>
      <c r="BY126" s="188"/>
      <c r="BZ126" s="188"/>
    </row>
    <row r="127" s="183" customFormat="true" ht="15" hidden="false" customHeight="false" outlineLevel="0" collapsed="false">
      <c r="O127" s="188"/>
      <c r="BY127" s="188"/>
      <c r="BZ127" s="188"/>
    </row>
    <row r="128" s="183" customFormat="true" ht="15" hidden="false" customHeight="false" outlineLevel="0" collapsed="false">
      <c r="O128" s="188"/>
      <c r="BY128" s="188"/>
      <c r="BZ128" s="188"/>
    </row>
    <row r="129" s="183" customFormat="true" ht="15" hidden="false" customHeight="false" outlineLevel="0" collapsed="false">
      <c r="O129" s="188"/>
      <c r="BY129" s="188"/>
      <c r="BZ129" s="188"/>
    </row>
    <row r="130" s="183" customFormat="true" ht="15" hidden="false" customHeight="false" outlineLevel="0" collapsed="false">
      <c r="O130" s="188"/>
      <c r="BY130" s="188"/>
      <c r="BZ130" s="188"/>
    </row>
    <row r="131" s="183" customFormat="true" ht="15" hidden="false" customHeight="false" outlineLevel="0" collapsed="false">
      <c r="O131" s="188"/>
      <c r="BY131" s="188"/>
      <c r="BZ131" s="188"/>
    </row>
    <row r="132" s="183" customFormat="true" ht="15" hidden="false" customHeight="false" outlineLevel="0" collapsed="false">
      <c r="O132" s="188"/>
      <c r="BY132" s="188"/>
      <c r="BZ132" s="188"/>
    </row>
    <row r="133" s="183" customFormat="true" ht="15" hidden="false" customHeight="false" outlineLevel="0" collapsed="false">
      <c r="O133" s="188"/>
      <c r="BY133" s="188"/>
      <c r="BZ133" s="188"/>
    </row>
    <row r="134" s="183" customFormat="true" ht="15" hidden="false" customHeight="false" outlineLevel="0" collapsed="false">
      <c r="O134" s="188"/>
      <c r="BY134" s="188"/>
      <c r="BZ134" s="188"/>
    </row>
    <row r="135" s="183" customFormat="true" ht="15" hidden="false" customHeight="false" outlineLevel="0" collapsed="false">
      <c r="O135" s="188"/>
      <c r="BY135" s="188"/>
      <c r="BZ135" s="188"/>
    </row>
    <row r="136" s="183" customFormat="true" ht="15" hidden="false" customHeight="false" outlineLevel="0" collapsed="false">
      <c r="O136" s="188"/>
      <c r="BY136" s="188"/>
      <c r="BZ136" s="188"/>
    </row>
    <row r="137" s="183" customFormat="true" ht="15" hidden="false" customHeight="false" outlineLevel="0" collapsed="false">
      <c r="O137" s="188"/>
      <c r="BY137" s="188"/>
      <c r="BZ137" s="188"/>
    </row>
    <row r="138" s="183" customFormat="true" ht="15" hidden="false" customHeight="false" outlineLevel="0" collapsed="false">
      <c r="O138" s="188"/>
      <c r="BY138" s="188"/>
      <c r="BZ138" s="188"/>
    </row>
    <row r="139" s="183" customFormat="true" ht="15" hidden="false" customHeight="false" outlineLevel="0" collapsed="false">
      <c r="O139" s="188"/>
      <c r="BY139" s="188"/>
      <c r="BZ139" s="188"/>
    </row>
    <row r="140" s="183" customFormat="true" ht="15" hidden="false" customHeight="false" outlineLevel="0" collapsed="false">
      <c r="O140" s="188"/>
      <c r="BY140" s="188"/>
      <c r="BZ140" s="188"/>
    </row>
    <row r="141" s="183" customFormat="true" ht="15" hidden="false" customHeight="false" outlineLevel="0" collapsed="false">
      <c r="O141" s="188"/>
      <c r="BY141" s="188"/>
      <c r="BZ141" s="188"/>
    </row>
    <row r="142" s="183" customFormat="true" ht="15" hidden="false" customHeight="false" outlineLevel="0" collapsed="false">
      <c r="O142" s="188"/>
      <c r="BY142" s="188"/>
      <c r="BZ142" s="188"/>
    </row>
    <row r="143" s="183" customFormat="true" ht="15" hidden="false" customHeight="false" outlineLevel="0" collapsed="false">
      <c r="O143" s="188"/>
      <c r="BY143" s="188"/>
      <c r="BZ143" s="188"/>
    </row>
    <row r="144" s="183" customFormat="true" ht="15" hidden="false" customHeight="false" outlineLevel="0" collapsed="false">
      <c r="O144" s="188"/>
      <c r="BY144" s="188"/>
      <c r="BZ144" s="188"/>
    </row>
    <row r="145" s="183" customFormat="true" ht="15" hidden="false" customHeight="false" outlineLevel="0" collapsed="false">
      <c r="O145" s="188"/>
      <c r="BY145" s="188"/>
      <c r="BZ145" s="188"/>
    </row>
    <row r="146" s="183" customFormat="true" ht="15" hidden="false" customHeight="false" outlineLevel="0" collapsed="false">
      <c r="O146" s="188"/>
      <c r="BY146" s="188"/>
      <c r="BZ146" s="188"/>
    </row>
    <row r="147" s="183" customFormat="true" ht="15" hidden="false" customHeight="false" outlineLevel="0" collapsed="false">
      <c r="O147" s="188"/>
      <c r="BY147" s="188"/>
      <c r="BZ147" s="188"/>
    </row>
    <row r="148" s="183" customFormat="true" ht="15" hidden="false" customHeight="false" outlineLevel="0" collapsed="false">
      <c r="O148" s="188"/>
      <c r="BY148" s="188"/>
      <c r="BZ148" s="188"/>
    </row>
    <row r="149" s="183" customFormat="true" ht="15" hidden="false" customHeight="false" outlineLevel="0" collapsed="false">
      <c r="O149" s="188"/>
      <c r="BY149" s="188"/>
      <c r="BZ149" s="188"/>
    </row>
    <row r="150" s="183" customFormat="true" ht="15" hidden="false" customHeight="false" outlineLevel="0" collapsed="false">
      <c r="O150" s="188"/>
      <c r="BY150" s="188"/>
      <c r="BZ150" s="188"/>
    </row>
    <row r="151" s="183" customFormat="true" ht="15" hidden="false" customHeight="false" outlineLevel="0" collapsed="false">
      <c r="O151" s="188"/>
      <c r="BY151" s="188"/>
      <c r="BZ151" s="188"/>
    </row>
    <row r="152" s="183" customFormat="true" ht="15" hidden="false" customHeight="false" outlineLevel="0" collapsed="false">
      <c r="O152" s="188"/>
      <c r="BY152" s="188"/>
      <c r="BZ152" s="188"/>
    </row>
    <row r="153" s="183" customFormat="true" ht="15" hidden="false" customHeight="false" outlineLevel="0" collapsed="false">
      <c r="O153" s="188"/>
      <c r="BY153" s="188"/>
      <c r="BZ153" s="188"/>
    </row>
    <row r="154" s="183" customFormat="true" ht="15" hidden="false" customHeight="false" outlineLevel="0" collapsed="false">
      <c r="O154" s="188"/>
      <c r="BY154" s="188"/>
      <c r="BZ154" s="188"/>
    </row>
    <row r="155" s="183" customFormat="true" ht="15" hidden="false" customHeight="false" outlineLevel="0" collapsed="false">
      <c r="O155" s="188"/>
      <c r="BY155" s="188"/>
      <c r="BZ155" s="188"/>
    </row>
    <row r="156" s="183" customFormat="true" ht="15" hidden="false" customHeight="false" outlineLevel="0" collapsed="false">
      <c r="O156" s="188"/>
      <c r="BY156" s="188"/>
      <c r="BZ156" s="188"/>
    </row>
    <row r="157" s="183" customFormat="true" ht="15" hidden="false" customHeight="false" outlineLevel="0" collapsed="false">
      <c r="O157" s="188"/>
      <c r="BY157" s="188"/>
      <c r="BZ157" s="188"/>
    </row>
    <row r="158" s="183" customFormat="true" ht="15" hidden="false" customHeight="false" outlineLevel="0" collapsed="false">
      <c r="O158" s="188"/>
      <c r="BY158" s="188"/>
      <c r="BZ158" s="188"/>
    </row>
    <row r="159" s="183" customFormat="true" ht="15" hidden="false" customHeight="false" outlineLevel="0" collapsed="false">
      <c r="O159" s="188"/>
      <c r="BY159" s="188"/>
      <c r="BZ159" s="188"/>
    </row>
    <row r="160" s="183" customFormat="true" ht="15" hidden="false" customHeight="false" outlineLevel="0" collapsed="false">
      <c r="O160" s="188"/>
      <c r="BY160" s="188"/>
      <c r="BZ160" s="188"/>
    </row>
    <row r="161" s="183" customFormat="true" ht="15" hidden="false" customHeight="false" outlineLevel="0" collapsed="false">
      <c r="O161" s="188"/>
      <c r="BY161" s="188"/>
      <c r="BZ161" s="188"/>
    </row>
    <row r="162" s="183" customFormat="true" ht="15" hidden="false" customHeight="false" outlineLevel="0" collapsed="false">
      <c r="O162" s="188"/>
      <c r="BY162" s="188"/>
      <c r="BZ162" s="188"/>
    </row>
    <row r="163" s="183" customFormat="true" ht="15" hidden="false" customHeight="false" outlineLevel="0" collapsed="false">
      <c r="O163" s="188"/>
      <c r="BY163" s="188"/>
      <c r="BZ163" s="188"/>
    </row>
    <row r="164" s="183" customFormat="true" ht="15" hidden="false" customHeight="false" outlineLevel="0" collapsed="false">
      <c r="O164" s="188"/>
      <c r="BY164" s="188"/>
      <c r="BZ164" s="188"/>
    </row>
    <row r="165" s="183" customFormat="true" ht="15" hidden="false" customHeight="false" outlineLevel="0" collapsed="false">
      <c r="O165" s="188"/>
      <c r="BY165" s="188"/>
      <c r="BZ165" s="188"/>
    </row>
    <row r="166" s="183" customFormat="true" ht="15" hidden="false" customHeight="false" outlineLevel="0" collapsed="false">
      <c r="O166" s="188"/>
      <c r="BY166" s="188"/>
      <c r="BZ166" s="188"/>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AX1" colorId="64" zoomScale="100" zoomScaleNormal="100" zoomScalePageLayoutView="100" workbookViewId="0">
      <selection pane="topLeft" activeCell="BP5" activeCellId="0" sqref="BP5"/>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Mr. &amp; Mrs. B. Dogan</v>
      </c>
      <c r="B2" s="189" t="str">
        <f aca="true">IF(OFFSET(INDIRECT(A10),7,2,1,1)="","",OFFSET(INDIRECT(A10),7,2,1,1))</f>
        <v>BASRI  DOGAN &amp; ZEYNEP  DOGAN</v>
      </c>
      <c r="C2" s="189" t="str">
        <f aca="true">IF(OFFSET(INDIRECT(A10),2,2,1,1)="","",OFFSET(INDIRECT(A10),2,2,1,1))</f>
        <v>Leaseholders</v>
      </c>
      <c r="D2" s="189" t="str">
        <f aca="true">IF(OFFSET(INDIRECT(A10),2,6,1,1)="","",OFFSET(INDIRECT(A10),2,6,1,1))</f>
        <v>We</v>
      </c>
      <c r="E2" s="189" t="str">
        <f aca="true">IF(OFFSET(INDIRECT(A10),2,7,1,1)="","",OFFSET(INDIRECT(A10),2,7,1,1))</f>
        <v>our</v>
      </c>
      <c r="F2" s="189" t="str">
        <f aca="true">IF(OFFSET(INDIRECT(A10),2,8,1,1)="","",OFFSET(INDIRECT(A10),2,8,1,1))</f>
        <v>their</v>
      </c>
      <c r="G2" s="189" t="str">
        <f aca="true">IF(OFFSET(INDIRECT(A10),2,9,1,1)="","",OFFSET(INDIRECT(A10),2,9,1,1))</f>
        <v>they</v>
      </c>
      <c r="H2" s="189" t="str">
        <f aca="true">IF(OFFSET(INDIRECT(A10),2,10,1,1)="","",OFFSET(INDIRECT(A10),2,10,1,1))</f>
        <v>do</v>
      </c>
      <c r="I2" s="189" t="str">
        <f aca="true">IF(OFFSET(INDIRECT(A10),2,11,1,1)="","",OFFSET(INDIRECT(A10),2,11,1,1))</f>
        <v>have</v>
      </c>
      <c r="J2" s="189" t="str">
        <f aca="true">IF(OFFSET(INDIRECT(A10),0,8,1,1)="","",OFFSET(INDIRECT(A10),0,8,1,1))</f>
        <v>them</v>
      </c>
      <c r="K2" s="189" t="str">
        <f aca="true">IF(OFFSET(INDIRECT(A10),11,8,1,1)="","",OFFSET(INDIRECT(A10),11,8,1,1))</f>
        <v>Flat 2, 56 The Chase, London, SW4 0NH</v>
      </c>
      <c r="L2" s="189" t="str">
        <f aca="true">IF(OFFSET(INDIRECT(A10),23,8,1,1)="","",OFFSET(INDIRECT(A10),23,8,1,1))</f>
        <v>25A Wargrave Road, Twyford, Reading, RG10 9NY</v>
      </c>
      <c r="M2" s="189" t="str">
        <f aca="true">IF(OFFSET(INDIRECT(A10),14,8,1,1)="","",OFFSET(INDIRECT(A10),14,8,1,1))</f>
        <v>Flat 2
56 The Chase
London
SW4 0NH</v>
      </c>
      <c r="N2" s="189" t="str">
        <f aca="true">IF(OFFSET(INDIRECT(A10),26,8,1,1)="","",OFFSET(INDIRECT(A10),26,8,1,1))</f>
        <v>25A Wargrave Road
Twyford
Reading
RG10 9NY</v>
      </c>
      <c r="O2" s="190" t="n">
        <f aca="true">IF(OFFSET(INDIRECT(A11),6,6,1,1)="","",OFFSET(INDIRECT(A11),6,6,1,1))</f>
        <v>43563</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Adjoining Owners</v>
      </c>
      <c r="AF2" s="189" t="str">
        <f aca="false">Data!$A$11</f>
        <v>Building Owners</v>
      </c>
      <c r="AG2" s="189" t="str">
        <f aca="false">Data!$I$10</f>
        <v>them</v>
      </c>
      <c r="AH2" s="189" t="str">
        <f aca="true">IF(OFFSET(INDIRECT(A10),1,12,1,1)="","",OFFSET(INDIRECT(A10),1,12,1,1))</f>
        <v>us</v>
      </c>
      <c r="AI2" s="189" t="str">
        <f aca="true">IF(OFFSET(INDIRECT(A10),1,13,1,1)="","",OFFSET(INDIRECT(A10),1,13,1,1))</f>
        <v>ourselves</v>
      </c>
      <c r="AK2" s="189" t="str">
        <f aca="true">IF(OFFSET(INDIRECT(A10),0,13,1,1)="","",OFFSET(INDIRECT(A10),0,13,1,1))</f>
        <v>we</v>
      </c>
      <c r="AL2" s="189" t="str">
        <f aca="true">IF(OFFSET(INDIRECT(A10),2,12,1,1)="","",OFFSET(INDIRECT(A10),2,12,1,1))</f>
        <v>We are/are not</v>
      </c>
      <c r="AM2" s="189" t="str">
        <f aca="true">IF(OFFSET(INDIRECT(A10),2,13,1,1)="","",OFFSET(INDIRECT(A10),2,13,1,1))</f>
        <v>are/are not</v>
      </c>
      <c r="AN2" s="189" t="str">
        <f aca="true">IF(OFFSET(INDIRECT(A10),0,12,1,1)="","",OFFSET(INDIRECT(A10),0,12,1,1))</f>
        <v>are</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IS NOT</v>
      </c>
      <c r="BG2" s="189" t="str">
        <f aca="true">IF(OFFSET(INDIRECT(A11),77,5,1,1)="","",OFFSET(INDIRECT(A11),77,5,1,1))</f>
        <v>Section 6(1)</v>
      </c>
      <c r="BH2" s="189" t="str">
        <f aca="true">IF(OFFSET(INDIRECT(A11),78,0,1,1)="","",OFFSET(INDIRECT(A11),78,0,1,1))</f>
        <v>Excavations and associated groundworks for the purposes of constructing a retaining party wall on the Line of Junction as shown in the accompanying plans to a minimum depth of approximately 2,100mm below ground level, the final depth of which will be determined by the Building Control Officer.</v>
      </c>
      <c r="BI2" s="189" t="str">
        <f aca="true">IF(OFFSET(INDIRECT(A11),84,0,1,1)="","",OFFSET(INDIRECT(A11),84,0,1,1))</f>
        <v>Excavations and associated groundworks for the purposes of constructing a basement as shown in the accompanying plans to a depth of approximately 4,750mm below ground level, the final depth of which will be determined by the Building Control Officer.</v>
      </c>
      <c r="BJ2" s="189" t="str">
        <f aca="false">Data!$H$11</f>
        <v>neighbours</v>
      </c>
      <c r="BK2" s="189" t="str">
        <f aca="false">Data!$J$11</f>
        <v>Building Owners'</v>
      </c>
      <c r="BL2" s="189" t="str">
        <f aca="true">IF(OFFSET(INDIRECT(A10),1,9,1,1)="","",OFFSET(INDIRECT(A10),1,9,1,1))</f>
        <v>Adjoining Owners'</v>
      </c>
      <c r="BN2" s="189" t="str">
        <f aca="false">Data!$D$10</f>
        <v>owners</v>
      </c>
      <c r="BO2" s="189" t="str">
        <f aca="true">IF(OFFSET(INDIRECT(A10),0,3,1,1)="","",OFFSET(INDIRECT(A10),0,3,1,1))</f>
        <v>owners</v>
      </c>
      <c r="BP2" s="189" t="str">
        <f aca="true">IF(OFFSET(INDIRECT(A10),1,14,1,1)="","",OFFSET(INDIRECT(A10),1,14,1,1))</f>
        <v>are</v>
      </c>
      <c r="BQ2" s="189" t="str">
        <f aca="false">Data!$J$10</f>
        <v>choose</v>
      </c>
      <c r="BR2" s="189" t="str">
        <f aca="false">Data!$K$10</f>
        <v>exercise</v>
      </c>
      <c r="BS2" s="189" t="str">
        <f aca="false">Data!$L$10</f>
        <v>require</v>
      </c>
      <c r="BT2" s="189" t="str">
        <f aca="true">IF(OFFSET(INDIRECT(A11),93,0,1,1)="","",OFFSET(INDIRECT(A11),93,0,1,1))</f>
        <v>Party Wall Matters - 54 &amp; Flat 2, 56 The Chase, London, SW4 0NH</v>
      </c>
      <c r="BV2" s="189" t="str">
        <f aca="true">IF(OFFSET(INDIRECT(A10),0,9,1,1)="","",OFFSET(INDIRECT(A10),0,9,1,1))</f>
        <v>choose</v>
      </c>
      <c r="BW2" s="189" t="str">
        <f aca="true">IF(OFFSET(INDIRECT(A10),0,10,1,1)="","",OFFSET(INDIRECT(A10),0,10,1,1))</f>
        <v>exercise</v>
      </c>
      <c r="BX2" s="189" t="str">
        <f aca="true">IF(OFFSET(INDIRECT(A10),0,11,1,1)="","",OFFSET(INDIRECT(A10),0,11,1,1))</f>
        <v>require</v>
      </c>
      <c r="BY2" s="190" t="n">
        <f aca="true">IF(OFFSET(INDIRECT(A11),8,6,1,1)="","",OFFSET(INDIRECT(A11),8,6,1,1))</f>
        <v>44209</v>
      </c>
      <c r="BZ2" s="190" t="str">
        <f aca="true">IF(OFFSET(INDIRECT(A11),-16,11,1,1)="","",OFFSET(INDIRECT(A11),-16,11,1,1))</f>
        <v/>
      </c>
      <c r="CA2" s="189" t="str">
        <f aca="true">IF(OFFSET(INDIRECT(A10),0,13,1,1)="","",OFFSET(INDIRECT(A10),0,13,1,1))</f>
        <v>we</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We consent on the condition that the Freeholder of our building appoints a surveyor to protect our ownership interests.</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Mr. &amp; Mrs. Dogan</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654</v>
      </c>
      <c r="O10" s="79"/>
      <c r="BY10" s="79"/>
      <c r="BZ10" s="79"/>
    </row>
    <row r="11" customFormat="false" ht="15" hidden="false" customHeight="false" outlineLevel="0" collapsed="false">
      <c r="A11" s="195" t="s">
        <v>358</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I1" colorId="64" zoomScale="100" zoomScaleNormal="100" zoomScalePageLayoutView="100" workbookViewId="0">
      <selection pane="topLeft" activeCell="BP1" activeCellId="0" sqref="BP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Ms. D. Weston</v>
      </c>
      <c r="B2" s="189" t="str">
        <f aca="true">IF(OFFSET(INDIRECT(A10),7,2,1,1)="","",OFFSET(INDIRECT(A10),7,2,1,1))</f>
        <v>DINA KAMAL SHOUKRY WESTON</v>
      </c>
      <c r="C2" s="189" t="str">
        <f aca="true">IF(OFFSET(INDIRECT(A10),2,2,1,1)="","",OFFSET(INDIRECT(A10),2,2,1,1))</f>
        <v>Leaseholder</v>
      </c>
      <c r="D2" s="189" t="str">
        <f aca="true">IF(OFFSET(INDIRECT(A10),2,6,1,1)="","",OFFSET(INDIRECT(A10),2,6,1,1))</f>
        <v>I</v>
      </c>
      <c r="E2" s="189" t="str">
        <f aca="true">IF(OFFSET(INDIRECT(A10),2,7,1,1)="","",OFFSET(INDIRECT(A10),2,7,1,1))</f>
        <v>my</v>
      </c>
      <c r="F2" s="189" t="str">
        <f aca="true">IF(OFFSET(INDIRECT(A10),2,8,1,1)="","",OFFSET(INDIRECT(A10),2,8,1,1))</f>
        <v>her</v>
      </c>
      <c r="G2" s="189" t="str">
        <f aca="true">IF(OFFSET(INDIRECT(A10),2,9,1,1)="","",OFFSET(INDIRECT(A10),2,9,1,1))</f>
        <v>she</v>
      </c>
      <c r="H2" s="189" t="str">
        <f aca="true">IF(OFFSET(INDIRECT(A10),2,10,1,1)="","",OFFSET(INDIRECT(A10),2,10,1,1))</f>
        <v>does</v>
      </c>
      <c r="I2" s="189" t="str">
        <f aca="true">IF(OFFSET(INDIRECT(A10),2,11,1,1)="","",OFFSET(INDIRECT(A10),2,11,1,1))</f>
        <v>has</v>
      </c>
      <c r="J2" s="189" t="str">
        <f aca="true">IF(OFFSET(INDIRECT(A10),0,8,1,1)="","",OFFSET(INDIRECT(A10),0,8,1,1))</f>
        <v>her</v>
      </c>
      <c r="K2" s="189" t="str">
        <f aca="true">IF(OFFSET(INDIRECT(A10),11,8,1,1)="","",OFFSET(INDIRECT(A10),11,8,1,1))</f>
        <v>Flat 3, 56 The Chase, London, SW4 0NH</v>
      </c>
      <c r="L2" s="189" t="str">
        <f aca="true">IF(OFFSET(INDIRECT(A10),23,8,1,1)="","",OFFSET(INDIRECT(A10),23,8,1,1))</f>
        <v>68 Thirsk Road, London, SW11 5SX</v>
      </c>
      <c r="M2" s="189" t="str">
        <f aca="true">IF(OFFSET(INDIRECT(A10),14,8,1,1)="","",OFFSET(INDIRECT(A10),14,8,1,1))</f>
        <v>Flat 3
56 The Chase
London
SW4 0NH</v>
      </c>
      <c r="N2" s="189" t="str">
        <f aca="true">IF(OFFSET(INDIRECT(A10),26,8,1,1)="","",OFFSET(INDIRECT(A10),26,8,1,1))</f>
        <v>68 Thirsk Road
London
SW11 5SX</v>
      </c>
      <c r="O2" s="190" t="n">
        <f aca="true">IF(OFFSET(INDIRECT(A11),6,6,1,1)="","",OFFSET(INDIRECT(A11),6,6,1,1))</f>
        <v>43563</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Adjoining Owner</v>
      </c>
      <c r="AF2" s="189" t="str">
        <f aca="false">Data!$A$11</f>
        <v>Building Owners</v>
      </c>
      <c r="AG2" s="189" t="str">
        <f aca="false">Data!$I$10</f>
        <v>them</v>
      </c>
      <c r="AH2" s="189" t="str">
        <f aca="true">IF(OFFSET(INDIRECT(A10),1,12,1,1)="","",OFFSET(INDIRECT(A10),1,12,1,1))</f>
        <v>me</v>
      </c>
      <c r="AI2" s="189" t="str">
        <f aca="true">IF(OFFSET(INDIRECT(A10),1,13,1,1)="","",OFFSET(INDIRECT(A10),1,13,1,1))</f>
        <v>myself</v>
      </c>
      <c r="AK2" s="189" t="str">
        <f aca="true">IF(OFFSET(INDIRECT(A10),0,13,1,1)="","",OFFSET(INDIRECT(A10),0,13,1,1))</f>
        <v>I</v>
      </c>
      <c r="AL2" s="189" t="str">
        <f aca="true">IF(OFFSET(INDIRECT(A10),2,12,1,1)="","",OFFSET(INDIRECT(A10),2,12,1,1))</f>
        <v>I am/am not</v>
      </c>
      <c r="AM2" s="189" t="str">
        <f aca="true">IF(OFFSET(INDIRECT(A10),2,13,1,1)="","",OFFSET(INDIRECT(A10),2,13,1,1))</f>
        <v>am/am not</v>
      </c>
      <c r="AN2" s="189" t="str">
        <f aca="true">IF(OFFSET(INDIRECT(A10),0,12,1,1)="","",OFFSET(INDIRECT(A10),0,12,1,1))</f>
        <v>am</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IS NOT</v>
      </c>
      <c r="BG2" s="189" t="str">
        <f aca="true">IF(OFFSET(INDIRECT(A11),77,5,1,1)="","",OFFSET(INDIRECT(A11),77,5,1,1))</f>
        <v>Section 6(1)</v>
      </c>
      <c r="BH2" s="189" t="str">
        <f aca="true">IF(OFFSET(INDIRECT(A11),78,0,1,1)="","",OFFSET(INDIRECT(A11),78,0,1,1))</f>
        <v>Excavations and associated groundworks for the purposes of constructing a retaining party wall on the Line of Junction as shown in the accompanying plans to a minimum depth of approximately 2,100mm below ground level, the final depth of which will be determined by the Building Control Officer.</v>
      </c>
      <c r="BI2" s="189" t="str">
        <f aca="true">IF(OFFSET(INDIRECT(A11),84,0,1,1)="","",OFFSET(INDIRECT(A11),84,0,1,1))</f>
        <v>Excavations and associated groundworks for the purposes of constructing a basement as shown in the accompanying plans to a depth of approximately 4,750mm below ground level, the final depth of which will be determined by the Building Control Officer.</v>
      </c>
      <c r="BJ2" s="189" t="str">
        <f aca="false">Data!$H$11</f>
        <v>neighbours</v>
      </c>
      <c r="BK2" s="189" t="str">
        <f aca="false">Data!$J$11</f>
        <v>Building Owners'</v>
      </c>
      <c r="BL2" s="189" t="str">
        <f aca="true">IF(OFFSET(INDIRECT(A10),1,9,1,1)="","",OFFSET(INDIRECT(A10),1,9,1,1))</f>
        <v>Adjoining Owner's</v>
      </c>
      <c r="BN2" s="189" t="str">
        <f aca="false">Data!$D$10</f>
        <v>owners</v>
      </c>
      <c r="BO2" s="189" t="str">
        <f aca="true">IF(OFFSET(INDIRECT(A10),0,3,1,1)="","",OFFSET(INDIRECT(A10),0,3,1,1))</f>
        <v>owner</v>
      </c>
      <c r="BP2" s="189" t="str">
        <f aca="true">IF(OFFSET(INDIRECT(A10),1,14,1,1)="","",OFFSET(INDIRECT(A10),1,14,1,1))</f>
        <v>is</v>
      </c>
      <c r="BQ2" s="189" t="str">
        <f aca="false">Data!$J$10</f>
        <v>choose</v>
      </c>
      <c r="BR2" s="189" t="str">
        <f aca="false">Data!$K$10</f>
        <v>exercise</v>
      </c>
      <c r="BS2" s="189" t="str">
        <f aca="false">Data!$L$10</f>
        <v>require</v>
      </c>
      <c r="BT2" s="189" t="str">
        <f aca="true">IF(OFFSET(INDIRECT(A11),93,0,1,1)="","",OFFSET(INDIRECT(A11),93,0,1,1))</f>
        <v>Party Wall Matters - 54 &amp; Flat 3, 56 The Chase, London, SW4 0NH</v>
      </c>
      <c r="BV2" s="189" t="str">
        <f aca="true">IF(OFFSET(INDIRECT(A10),0,9,1,1)="","",OFFSET(INDIRECT(A10),0,9,1,1))</f>
        <v>chooses</v>
      </c>
      <c r="BW2" s="189" t="str">
        <f aca="true">IF(OFFSET(INDIRECT(A10),0,10,1,1)="","",OFFSET(INDIRECT(A10),0,10,1,1))</f>
        <v>exercises</v>
      </c>
      <c r="BX2" s="189" t="str">
        <f aca="true">IF(OFFSET(INDIRECT(A10),0,11,1,1)="","",OFFSET(INDIRECT(A10),0,11,1,1))</f>
        <v>requires</v>
      </c>
      <c r="BY2" s="190" t="n">
        <f aca="true">IF(OFFSET(INDIRECT(A11),8,6,1,1)="","",OFFSET(INDIRECT(A11),8,6,1,1))</f>
        <v>44209</v>
      </c>
      <c r="BZ2" s="190" t="str">
        <f aca="true">IF(OFFSET(INDIRECT(A11),-16,11,1,1)="","",OFFSET(INDIRECT(A11),-16,11,1,1))</f>
        <v/>
      </c>
      <c r="CA2" s="189" t="str">
        <f aca="true">IF(OFFSET(INDIRECT(A10),0,13,1,1)="","",OFFSET(INDIRECT(A10),0,13,1,1))</f>
        <v>I</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I consent on the condition that the Freeholder of my building appoints a surveyor to protect my ownership interests.</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Ms. Weston</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655</v>
      </c>
      <c r="O10" s="79"/>
      <c r="BY10" s="79"/>
      <c r="BZ10" s="79"/>
    </row>
    <row r="11" customFormat="false" ht="15" hidden="false" customHeight="false" outlineLevel="0" collapsed="false">
      <c r="A11" s="195" t="s">
        <v>360</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D1" colorId="64" zoomScale="100" zoomScaleNormal="100" zoomScalePageLayoutView="100" workbookViewId="0">
      <selection pane="topLeft" activeCell="BP1" activeCellId="0" sqref="BP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656</v>
      </c>
      <c r="O10" s="79"/>
      <c r="BY10" s="79"/>
      <c r="BZ10" s="79"/>
    </row>
    <row r="11" customFormat="false" ht="15" hidden="false" customHeight="false" outlineLevel="0" collapsed="false">
      <c r="A11" s="195" t="s">
        <v>362</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C1" colorId="64" zoomScale="100" zoomScaleNormal="100" zoomScalePageLayoutView="100" workbookViewId="0">
      <selection pane="topLeft" activeCell="BP1" activeCellId="0" sqref="BP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657</v>
      </c>
      <c r="O10" s="79"/>
      <c r="BY10" s="79"/>
      <c r="BZ10" s="79"/>
    </row>
    <row r="11" customFormat="false" ht="15" hidden="false" customHeight="false" outlineLevel="0" collapsed="false">
      <c r="A11" s="195" t="s">
        <v>364</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C1" colorId="64" zoomScale="100" zoomScaleNormal="100" zoomScalePageLayoutView="100" workbookViewId="0">
      <selection pane="topLeft" activeCell="BP1" activeCellId="0" sqref="BP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658</v>
      </c>
      <c r="O10" s="79"/>
      <c r="BY10" s="79"/>
      <c r="BZ10" s="79"/>
    </row>
    <row r="11" customFormat="false" ht="15" hidden="false" customHeight="false" outlineLevel="0" collapsed="false">
      <c r="A11" s="195" t="s">
        <v>366</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F1" colorId="64" zoomScale="100" zoomScaleNormal="100" zoomScalePageLayoutView="100" workbookViewId="0">
      <selection pane="topLeft" activeCell="BP6" activeCellId="0" sqref="BP6"/>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659</v>
      </c>
      <c r="O10" s="79"/>
      <c r="BY10" s="79"/>
      <c r="BZ10" s="79"/>
    </row>
    <row r="11" customFormat="false" ht="15" hidden="false" customHeight="false" outlineLevel="0" collapsed="false">
      <c r="A11" s="195" t="s">
        <v>368</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K1" colorId="64" zoomScale="100" zoomScaleNormal="100" zoomScalePageLayoutView="100" workbookViewId="0">
      <selection pane="topLeft" activeCell="BQ7" activeCellId="0" sqref="BQ7"/>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660</v>
      </c>
      <c r="O10" s="79"/>
      <c r="BY10" s="79"/>
      <c r="BZ10" s="79"/>
    </row>
    <row r="11" customFormat="false" ht="15" hidden="false" customHeight="false" outlineLevel="0" collapsed="false">
      <c r="A11" s="195" t="s">
        <v>370</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E1" colorId="64" zoomScale="100" zoomScaleNormal="100" zoomScalePageLayoutView="100" workbookViewId="0">
      <selection pane="topLeft" activeCell="BP1" activeCellId="0" sqref="BP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661</v>
      </c>
      <c r="O10" s="79"/>
      <c r="BY10" s="79"/>
      <c r="BZ10" s="79"/>
    </row>
    <row r="11" customFormat="false" ht="15" hidden="false" customHeight="false" outlineLevel="0" collapsed="false">
      <c r="A11" s="195" t="s">
        <v>372</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G1" colorId="64" zoomScale="100" zoomScaleNormal="100" zoomScalePageLayoutView="100" workbookViewId="0">
      <selection pane="topLeft" activeCell="BP1" activeCellId="0" sqref="BP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662</v>
      </c>
      <c r="O10" s="79"/>
      <c r="BY10" s="79"/>
      <c r="BZ10" s="79"/>
    </row>
    <row r="11" customFormat="false" ht="15" hidden="false" customHeight="false" outlineLevel="0" collapsed="false">
      <c r="A11" s="195" t="s">
        <v>374</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7" activeCellId="0" sqref="W7"/>
    </sheetView>
  </sheetViews>
  <sheetFormatPr defaultColWidth="9.14453125" defaultRowHeight="12.75" zeroHeight="false" outlineLevelRow="0" outlineLevelCol="0"/>
  <cols>
    <col collapsed="false" customWidth="false" hidden="false" outlineLevel="0" max="1024" min="1" style="113" width="9.14"/>
  </cols>
  <sheetData>
    <row r="1" customFormat="false" ht="12.75" hidden="false" customHeight="false" outlineLevel="0" collapsed="false">
      <c r="A1" s="114" t="s">
        <v>211</v>
      </c>
      <c r="B1" s="114"/>
      <c r="C1" s="114"/>
      <c r="D1" s="115" t="str">
        <f aca="false">Data!I26</f>
        <v>54 The Chase, London, SW4 0NH</v>
      </c>
      <c r="E1" s="115"/>
      <c r="F1" s="115"/>
      <c r="G1" s="115"/>
      <c r="H1" s="115"/>
      <c r="I1" s="115"/>
      <c r="J1" s="115"/>
      <c r="K1" s="115"/>
      <c r="L1" s="115"/>
    </row>
    <row r="2" customFormat="false" ht="12.75" hidden="false" customHeight="false" outlineLevel="0" collapsed="false">
      <c r="A2" s="116" t="s">
        <v>212</v>
      </c>
      <c r="B2" s="116"/>
      <c r="C2" s="116"/>
      <c r="D2" s="115" t="s">
        <v>213</v>
      </c>
      <c r="E2" s="115"/>
      <c r="F2" s="115"/>
      <c r="G2" s="115"/>
      <c r="H2" s="115"/>
      <c r="I2" s="115"/>
      <c r="J2" s="115"/>
      <c r="K2" s="115"/>
      <c r="L2" s="115"/>
    </row>
    <row r="3" customFormat="false" ht="12.75" hidden="false" customHeight="false" outlineLevel="0" collapsed="false">
      <c r="A3" s="116" t="s">
        <v>214</v>
      </c>
      <c r="B3" s="116"/>
      <c r="C3" s="116"/>
      <c r="D3" s="115" t="s">
        <v>215</v>
      </c>
      <c r="E3" s="115"/>
      <c r="F3" s="115"/>
      <c r="G3" s="115"/>
      <c r="H3" s="115"/>
      <c r="I3" s="115"/>
      <c r="J3" s="115"/>
      <c r="K3" s="115"/>
      <c r="L3" s="115"/>
    </row>
    <row r="4" customFormat="false" ht="13.5" hidden="false" customHeight="false" outlineLevel="0" collapsed="false"/>
    <row r="5" customFormat="false" ht="13.5" hidden="false" customHeight="false" outlineLevel="0" collapsed="false">
      <c r="A5" s="117" t="s">
        <v>216</v>
      </c>
      <c r="B5" s="117"/>
      <c r="C5" s="117"/>
      <c r="D5" s="117"/>
      <c r="E5" s="117"/>
      <c r="F5" s="117"/>
      <c r="G5" s="118" t="s">
        <v>217</v>
      </c>
      <c r="H5" s="118"/>
      <c r="I5" s="118"/>
      <c r="J5" s="118" t="s">
        <v>218</v>
      </c>
      <c r="K5" s="118"/>
      <c r="L5" s="118"/>
      <c r="M5" s="118"/>
      <c r="N5" s="118"/>
      <c r="O5" s="118"/>
      <c r="P5" s="118"/>
      <c r="Q5" s="118"/>
      <c r="R5" s="118"/>
    </row>
    <row r="6" customFormat="false" ht="13.5" hidden="false" customHeight="false" outlineLevel="0" collapsed="false">
      <c r="A6" s="119" t="s">
        <v>207</v>
      </c>
      <c r="B6" s="119"/>
      <c r="C6" s="119"/>
      <c r="D6" s="119"/>
      <c r="E6" s="119"/>
      <c r="F6" s="119"/>
      <c r="G6" s="120"/>
      <c r="H6" s="120"/>
      <c r="I6" s="120"/>
      <c r="J6" s="121"/>
      <c r="K6" s="120"/>
      <c r="L6" s="120"/>
      <c r="M6" s="120"/>
      <c r="N6" s="120"/>
      <c r="O6" s="120"/>
      <c r="P6" s="120"/>
      <c r="Q6" s="120"/>
      <c r="R6" s="122" t="s">
        <v>219</v>
      </c>
      <c r="U6" s="123" t="s">
        <v>220</v>
      </c>
      <c r="V6" s="123"/>
      <c r="W6" s="124" t="str">
        <f aca="false">CONCATENATE(S7,T7,S8,T8,S9,T9,S10,T10,S11,T11,S12,T12,S13,T13,S14,T14,S15,T15,S16,T16,S17,T17,S18,T18,S19,T19,S20,T20,S21,T21,S22,T22,S23,,T23,S24,T24,S25,T25,S26,T26,S27,T27,)</f>
        <v>, 4, 5, 5</v>
      </c>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5" t="str">
        <f aca="false">IF(W6="","",W6)</f>
        <v>, 4, 5, 5</v>
      </c>
    </row>
    <row r="7" customFormat="false" ht="13.5" hidden="false" customHeight="false" outlineLevel="0" collapsed="false">
      <c r="A7" s="126" t="s">
        <v>221</v>
      </c>
      <c r="B7" s="126"/>
      <c r="C7" s="126"/>
      <c r="D7" s="126"/>
      <c r="E7" s="126"/>
      <c r="F7" s="126"/>
      <c r="G7" s="127"/>
      <c r="H7" s="127"/>
      <c r="I7" s="127"/>
      <c r="J7" s="128"/>
      <c r="K7" s="129"/>
      <c r="L7" s="129"/>
      <c r="M7" s="129"/>
      <c r="N7" s="129"/>
      <c r="O7" s="129"/>
      <c r="P7" s="129"/>
      <c r="Q7" s="129"/>
      <c r="R7" s="130"/>
      <c r="S7" s="113" t="str">
        <f aca="false">IF(G7="","",CONCATENATE(G7,R7))</f>
        <v/>
      </c>
      <c r="T7" s="113" t="str">
        <f aca="false">IF(G8="","",", ")</f>
        <v/>
      </c>
      <c r="U7" s="131" t="s">
        <v>222</v>
      </c>
      <c r="V7" s="131"/>
      <c r="W7" s="132" t="str">
        <f aca="false">S7&amp;CHAR(10)&amp;S8&amp;CHAR(10)&amp;S9&amp;CHAR(10)&amp;S10&amp;CHAR(10)&amp;S11&amp;CHAR(10)&amp;S12&amp;CHAR(10)&amp;S13&amp;CHAR(10)&amp;S14&amp;CHAR(10)&amp;S15&amp;CHAR(10)&amp;S16&amp;CHAR(10)&amp;S17&amp;CHAR(10)&amp;S18&amp;CHAR(10)&amp;S19&amp;CHAR(10)&amp;S20&amp;CHAR(10)&amp;S21&amp;CHAR(10)&amp;S22&amp;CHAR(10)&amp;S23&amp;CHAR(10)&amp;S24&amp;CHAR(10)&amp;S25&amp;CHAR(10)&amp;S26&amp;CHAR(10)&amp;S27</f>
        <v>4
5
5</v>
      </c>
      <c r="X7" s="132"/>
      <c r="Y7" s="132"/>
      <c r="Z7" s="132"/>
    </row>
    <row r="8" customFormat="false" ht="12.75" hidden="false" customHeight="false" outlineLevel="0" collapsed="false">
      <c r="A8" s="133" t="s">
        <v>223</v>
      </c>
      <c r="B8" s="133"/>
      <c r="C8" s="133"/>
      <c r="D8" s="133"/>
      <c r="E8" s="133"/>
      <c r="F8" s="133"/>
      <c r="G8" s="127"/>
      <c r="H8" s="127"/>
      <c r="I8" s="127"/>
      <c r="J8" s="128"/>
      <c r="K8" s="129"/>
      <c r="L8" s="129"/>
      <c r="M8" s="129"/>
      <c r="N8" s="129"/>
      <c r="O8" s="129"/>
      <c r="P8" s="129"/>
      <c r="Q8" s="129"/>
      <c r="R8" s="134"/>
      <c r="S8" s="113" t="str">
        <f aca="false">IF(G8="","",CONCATENATE(G8,R8))</f>
        <v/>
      </c>
      <c r="T8" s="113" t="str">
        <f aca="false">IF(G9="","",", ")</f>
        <v/>
      </c>
      <c r="W8" s="132"/>
      <c r="X8" s="132"/>
      <c r="Y8" s="132"/>
      <c r="Z8" s="132"/>
    </row>
    <row r="9" customFormat="false" ht="12.75" hidden="false" customHeight="false" outlineLevel="0" collapsed="false">
      <c r="A9" s="126" t="s">
        <v>224</v>
      </c>
      <c r="B9" s="126"/>
      <c r="C9" s="126"/>
      <c r="D9" s="126"/>
      <c r="E9" s="126"/>
      <c r="F9" s="126"/>
      <c r="G9" s="127"/>
      <c r="H9" s="127"/>
      <c r="I9" s="127"/>
      <c r="J9" s="128"/>
      <c r="K9" s="129"/>
      <c r="L9" s="129"/>
      <c r="M9" s="129"/>
      <c r="N9" s="129"/>
      <c r="O9" s="129"/>
      <c r="P9" s="129"/>
      <c r="Q9" s="129"/>
      <c r="R9" s="134"/>
      <c r="S9" s="113" t="str">
        <f aca="false">IF(G9="","",CONCATENATE(G9,R9))</f>
        <v/>
      </c>
      <c r="T9" s="113" t="str">
        <f aca="false">IF(G10="","",", ")</f>
        <v>,</v>
      </c>
      <c r="W9" s="132"/>
      <c r="X9" s="132"/>
      <c r="Y9" s="132"/>
      <c r="Z9" s="132"/>
    </row>
    <row r="10" customFormat="false" ht="12.75" hidden="false" customHeight="false" outlineLevel="0" collapsed="false">
      <c r="A10" s="126" t="s">
        <v>225</v>
      </c>
      <c r="B10" s="126"/>
      <c r="C10" s="126"/>
      <c r="D10" s="126"/>
      <c r="E10" s="126"/>
      <c r="F10" s="126"/>
      <c r="G10" s="127" t="n">
        <v>4</v>
      </c>
      <c r="H10" s="127"/>
      <c r="I10" s="127"/>
      <c r="J10" s="128"/>
      <c r="K10" s="129"/>
      <c r="L10" s="129"/>
      <c r="M10" s="129"/>
      <c r="N10" s="129"/>
      <c r="O10" s="129"/>
      <c r="P10" s="129"/>
      <c r="Q10" s="129"/>
      <c r="R10" s="134"/>
      <c r="S10" s="113" t="str">
        <f aca="false">IF(G10="","",CONCATENATE(G10,R10))</f>
        <v>4</v>
      </c>
      <c r="T10" s="113" t="str">
        <f aca="false">IF(G11="","",", ")</f>
        <v>,</v>
      </c>
      <c r="W10" s="132"/>
      <c r="X10" s="132"/>
      <c r="Y10" s="132"/>
      <c r="Z10" s="132"/>
    </row>
    <row r="11" customFormat="false" ht="12.75" hidden="false" customHeight="false" outlineLevel="0" collapsed="false">
      <c r="A11" s="126" t="s">
        <v>226</v>
      </c>
      <c r="B11" s="126"/>
      <c r="C11" s="126"/>
      <c r="D11" s="126"/>
      <c r="E11" s="126"/>
      <c r="F11" s="126"/>
      <c r="G11" s="127" t="n">
        <v>5</v>
      </c>
      <c r="H11" s="127"/>
      <c r="I11" s="127"/>
      <c r="J11" s="128"/>
      <c r="K11" s="129"/>
      <c r="L11" s="129"/>
      <c r="M11" s="129"/>
      <c r="N11" s="129"/>
      <c r="O11" s="129"/>
      <c r="P11" s="129"/>
      <c r="Q11" s="129"/>
      <c r="R11" s="134"/>
      <c r="S11" s="113" t="str">
        <f aca="false">IF(G11="","",CONCATENATE(G11,R11))</f>
        <v>5</v>
      </c>
      <c r="T11" s="113" t="str">
        <f aca="false">IF(G12="","",", ")</f>
        <v>,</v>
      </c>
      <c r="W11" s="132"/>
      <c r="X11" s="132"/>
      <c r="Y11" s="132"/>
      <c r="Z11" s="132"/>
    </row>
    <row r="12" customFormat="false" ht="12.75" hidden="false" customHeight="false" outlineLevel="0" collapsed="false">
      <c r="A12" s="126" t="s">
        <v>227</v>
      </c>
      <c r="B12" s="126"/>
      <c r="C12" s="126"/>
      <c r="D12" s="126"/>
      <c r="E12" s="126"/>
      <c r="F12" s="126"/>
      <c r="G12" s="127" t="n">
        <v>5</v>
      </c>
      <c r="H12" s="127"/>
      <c r="I12" s="127"/>
      <c r="J12" s="128"/>
      <c r="K12" s="129"/>
      <c r="L12" s="129"/>
      <c r="M12" s="129"/>
      <c r="N12" s="129"/>
      <c r="O12" s="129"/>
      <c r="P12" s="129"/>
      <c r="Q12" s="129"/>
      <c r="R12" s="134"/>
      <c r="S12" s="113" t="str">
        <f aca="false">IF(G12="","",CONCATENATE(G12,R12))</f>
        <v>5</v>
      </c>
      <c r="T12" s="113" t="str">
        <f aca="false">IF(G13="","",", ")</f>
        <v/>
      </c>
      <c r="W12" s="132"/>
      <c r="X12" s="132"/>
      <c r="Y12" s="132"/>
      <c r="Z12" s="132"/>
    </row>
    <row r="13" customFormat="false" ht="12.75" hidden="false" customHeight="false" outlineLevel="0" collapsed="false">
      <c r="A13" s="126" t="s">
        <v>228</v>
      </c>
      <c r="B13" s="126"/>
      <c r="C13" s="126"/>
      <c r="D13" s="126"/>
      <c r="E13" s="126"/>
      <c r="F13" s="126"/>
      <c r="G13" s="127"/>
      <c r="H13" s="127"/>
      <c r="I13" s="127"/>
      <c r="J13" s="128"/>
      <c r="K13" s="129"/>
      <c r="L13" s="129"/>
      <c r="M13" s="129"/>
      <c r="N13" s="129"/>
      <c r="O13" s="129"/>
      <c r="P13" s="129"/>
      <c r="Q13" s="129"/>
      <c r="R13" s="134"/>
      <c r="S13" s="113" t="str">
        <f aca="false">IF(G13="","",CONCATENATE(G13,R13))</f>
        <v/>
      </c>
      <c r="T13" s="113" t="str">
        <f aca="false">IF(G14="","",", ")</f>
        <v/>
      </c>
      <c r="W13" s="132"/>
      <c r="X13" s="132"/>
      <c r="Y13" s="132"/>
      <c r="Z13" s="132"/>
    </row>
    <row r="14" customFormat="false" ht="12.75" hidden="false" customHeight="false" outlineLevel="0" collapsed="false">
      <c r="A14" s="126" t="s">
        <v>229</v>
      </c>
      <c r="B14" s="126"/>
      <c r="C14" s="126"/>
      <c r="D14" s="126"/>
      <c r="E14" s="126"/>
      <c r="F14" s="126"/>
      <c r="G14" s="127"/>
      <c r="H14" s="127"/>
      <c r="I14" s="127"/>
      <c r="J14" s="128"/>
      <c r="K14" s="129"/>
      <c r="L14" s="129"/>
      <c r="M14" s="129"/>
      <c r="N14" s="129"/>
      <c r="O14" s="129"/>
      <c r="P14" s="129"/>
      <c r="Q14" s="129"/>
      <c r="R14" s="134"/>
      <c r="S14" s="113" t="str">
        <f aca="false">IF(G14="","",CONCATENATE(G14,R14))</f>
        <v/>
      </c>
      <c r="T14" s="113" t="str">
        <f aca="false">IF(G15="","",", ")</f>
        <v/>
      </c>
      <c r="W14" s="132"/>
      <c r="X14" s="132"/>
      <c r="Y14" s="132"/>
      <c r="Z14" s="132"/>
    </row>
    <row r="15" customFormat="false" ht="12.75" hidden="false" customHeight="false" outlineLevel="0" collapsed="false">
      <c r="A15" s="126" t="s">
        <v>230</v>
      </c>
      <c r="B15" s="126"/>
      <c r="C15" s="126"/>
      <c r="D15" s="126"/>
      <c r="E15" s="126"/>
      <c r="F15" s="126"/>
      <c r="G15" s="127"/>
      <c r="H15" s="127"/>
      <c r="I15" s="127"/>
      <c r="J15" s="128"/>
      <c r="K15" s="129"/>
      <c r="L15" s="129"/>
      <c r="M15" s="129"/>
      <c r="N15" s="129"/>
      <c r="O15" s="129"/>
      <c r="P15" s="129"/>
      <c r="Q15" s="129"/>
      <c r="R15" s="134"/>
      <c r="S15" s="113" t="str">
        <f aca="false">IF(G15="","",CONCATENATE(G15,R15))</f>
        <v/>
      </c>
      <c r="T15" s="113" t="str">
        <f aca="false">IF(G16="","",", ")</f>
        <v/>
      </c>
      <c r="W15" s="132"/>
      <c r="X15" s="132"/>
      <c r="Y15" s="132"/>
      <c r="Z15" s="132"/>
    </row>
    <row r="16" customFormat="false" ht="12.75" hidden="false" customHeight="false" outlineLevel="0" collapsed="false">
      <c r="A16" s="126" t="s">
        <v>231</v>
      </c>
      <c r="B16" s="126"/>
      <c r="C16" s="126"/>
      <c r="D16" s="126"/>
      <c r="E16" s="126"/>
      <c r="F16" s="126"/>
      <c r="G16" s="127"/>
      <c r="H16" s="127"/>
      <c r="I16" s="127"/>
      <c r="J16" s="128"/>
      <c r="K16" s="129"/>
      <c r="L16" s="129"/>
      <c r="M16" s="129"/>
      <c r="N16" s="129"/>
      <c r="O16" s="129"/>
      <c r="P16" s="129"/>
      <c r="Q16" s="129"/>
      <c r="R16" s="134"/>
      <c r="S16" s="113" t="str">
        <f aca="false">IF(G16="","",CONCATENATE(G16,R16))</f>
        <v/>
      </c>
      <c r="T16" s="113" t="str">
        <f aca="false">IF(G17="","",", ")</f>
        <v/>
      </c>
      <c r="W16" s="132"/>
      <c r="X16" s="132"/>
      <c r="Y16" s="132"/>
      <c r="Z16" s="132"/>
    </row>
    <row r="17" customFormat="false" ht="12.75" hidden="false" customHeight="false" outlineLevel="0" collapsed="false">
      <c r="A17" s="126" t="s">
        <v>232</v>
      </c>
      <c r="B17" s="126"/>
      <c r="C17" s="126"/>
      <c r="D17" s="126"/>
      <c r="E17" s="126"/>
      <c r="F17" s="126"/>
      <c r="G17" s="127"/>
      <c r="H17" s="127"/>
      <c r="I17" s="127"/>
      <c r="J17" s="128"/>
      <c r="K17" s="129"/>
      <c r="L17" s="129"/>
      <c r="M17" s="129"/>
      <c r="N17" s="129"/>
      <c r="O17" s="129"/>
      <c r="P17" s="129"/>
      <c r="Q17" s="129"/>
      <c r="R17" s="134"/>
      <c r="S17" s="113" t="str">
        <f aca="false">IF(G17="","",CONCATENATE(G17,R17))</f>
        <v/>
      </c>
      <c r="T17" s="113" t="str">
        <f aca="false">IF(G18="","",", ")</f>
        <v/>
      </c>
      <c r="W17" s="132"/>
      <c r="X17" s="132"/>
      <c r="Y17" s="132"/>
      <c r="Z17" s="132"/>
    </row>
    <row r="18" customFormat="false" ht="12.75" hidden="false" customHeight="false" outlineLevel="0" collapsed="false">
      <c r="A18" s="126" t="s">
        <v>233</v>
      </c>
      <c r="B18" s="126"/>
      <c r="C18" s="126"/>
      <c r="D18" s="126"/>
      <c r="E18" s="126"/>
      <c r="F18" s="126"/>
      <c r="G18" s="127"/>
      <c r="H18" s="127"/>
      <c r="I18" s="127"/>
      <c r="J18" s="128"/>
      <c r="K18" s="129"/>
      <c r="L18" s="129"/>
      <c r="M18" s="129"/>
      <c r="N18" s="129"/>
      <c r="O18" s="129"/>
      <c r="P18" s="129"/>
      <c r="Q18" s="129"/>
      <c r="R18" s="134"/>
      <c r="S18" s="113" t="str">
        <f aca="false">IF(G18="","",CONCATENATE(G18,R18))</f>
        <v/>
      </c>
      <c r="T18" s="113" t="str">
        <f aca="false">IF(G19="","",", ")</f>
        <v/>
      </c>
      <c r="W18" s="132"/>
      <c r="X18" s="132"/>
      <c r="Y18" s="132"/>
      <c r="Z18" s="132"/>
    </row>
    <row r="19" customFormat="false" ht="12.75" hidden="false" customHeight="false" outlineLevel="0" collapsed="false">
      <c r="A19" s="126"/>
      <c r="B19" s="126"/>
      <c r="C19" s="126"/>
      <c r="D19" s="126"/>
      <c r="E19" s="126"/>
      <c r="F19" s="126"/>
      <c r="G19" s="127"/>
      <c r="H19" s="127"/>
      <c r="I19" s="127"/>
      <c r="J19" s="128"/>
      <c r="K19" s="129"/>
      <c r="L19" s="129"/>
      <c r="M19" s="129"/>
      <c r="N19" s="129"/>
      <c r="O19" s="129"/>
      <c r="P19" s="129"/>
      <c r="Q19" s="129"/>
      <c r="R19" s="134"/>
      <c r="S19" s="113" t="str">
        <f aca="false">IF(G19="","",CONCATENATE(G19,R19))</f>
        <v/>
      </c>
      <c r="T19" s="113" t="str">
        <f aca="false">IF(G20="","",", ")</f>
        <v/>
      </c>
      <c r="W19" s="132"/>
      <c r="X19" s="132"/>
      <c r="Y19" s="132"/>
      <c r="Z19" s="132"/>
    </row>
    <row r="20" customFormat="false" ht="12.75" hidden="false" customHeight="false" outlineLevel="0" collapsed="false">
      <c r="A20" s="126"/>
      <c r="B20" s="126"/>
      <c r="C20" s="126"/>
      <c r="D20" s="126"/>
      <c r="E20" s="126"/>
      <c r="F20" s="126"/>
      <c r="G20" s="127"/>
      <c r="H20" s="127"/>
      <c r="I20" s="127"/>
      <c r="J20" s="128"/>
      <c r="K20" s="129"/>
      <c r="L20" s="129"/>
      <c r="M20" s="129"/>
      <c r="N20" s="129"/>
      <c r="O20" s="129"/>
      <c r="P20" s="129"/>
      <c r="Q20" s="129"/>
      <c r="R20" s="134"/>
      <c r="S20" s="113" t="str">
        <f aca="false">IF(G20="","",CONCATENATE(G20,R20))</f>
        <v/>
      </c>
      <c r="T20" s="113" t="str">
        <f aca="false">IF(G21="","",", ")</f>
        <v/>
      </c>
      <c r="W20" s="132"/>
      <c r="X20" s="132"/>
      <c r="Y20" s="132"/>
      <c r="Z20" s="132"/>
    </row>
    <row r="21" customFormat="false" ht="12.75" hidden="false" customHeight="false" outlineLevel="0" collapsed="false">
      <c r="A21" s="126"/>
      <c r="B21" s="126"/>
      <c r="C21" s="126"/>
      <c r="D21" s="126"/>
      <c r="E21" s="126"/>
      <c r="F21" s="126"/>
      <c r="G21" s="127"/>
      <c r="H21" s="127"/>
      <c r="I21" s="127"/>
      <c r="J21" s="128"/>
      <c r="K21" s="129"/>
      <c r="L21" s="129"/>
      <c r="M21" s="129"/>
      <c r="N21" s="129"/>
      <c r="O21" s="129"/>
      <c r="P21" s="129"/>
      <c r="Q21" s="129"/>
      <c r="R21" s="134"/>
      <c r="S21" s="113" t="str">
        <f aca="false">IF(G21="","",CONCATENATE(G21,R21))</f>
        <v/>
      </c>
      <c r="T21" s="113" t="str">
        <f aca="false">IF(G22="","",", ")</f>
        <v/>
      </c>
      <c r="W21" s="132"/>
      <c r="X21" s="132"/>
      <c r="Y21" s="132"/>
      <c r="Z21" s="132"/>
    </row>
    <row r="22" customFormat="false" ht="12.75" hidden="false" customHeight="false" outlineLevel="0" collapsed="false">
      <c r="A22" s="126"/>
      <c r="B22" s="126"/>
      <c r="C22" s="126"/>
      <c r="D22" s="126"/>
      <c r="E22" s="126"/>
      <c r="F22" s="126"/>
      <c r="G22" s="127"/>
      <c r="H22" s="127"/>
      <c r="I22" s="127"/>
      <c r="J22" s="128"/>
      <c r="K22" s="129"/>
      <c r="L22" s="129"/>
      <c r="M22" s="129"/>
      <c r="N22" s="129"/>
      <c r="O22" s="129"/>
      <c r="P22" s="129"/>
      <c r="Q22" s="129"/>
      <c r="R22" s="134"/>
      <c r="S22" s="113" t="str">
        <f aca="false">IF(G22="","",CONCATENATE(G22,R22))</f>
        <v/>
      </c>
      <c r="T22" s="113" t="str">
        <f aca="false">IF(G23="","",", ")</f>
        <v/>
      </c>
      <c r="W22" s="132"/>
      <c r="X22" s="132"/>
      <c r="Y22" s="132"/>
      <c r="Z22" s="132"/>
    </row>
    <row r="23" customFormat="false" ht="12.75" hidden="false" customHeight="false" outlineLevel="0" collapsed="false">
      <c r="A23" s="126"/>
      <c r="B23" s="126"/>
      <c r="C23" s="126"/>
      <c r="D23" s="126"/>
      <c r="E23" s="126"/>
      <c r="F23" s="126"/>
      <c r="G23" s="127"/>
      <c r="H23" s="127"/>
      <c r="I23" s="127"/>
      <c r="J23" s="128"/>
      <c r="K23" s="129"/>
      <c r="L23" s="129"/>
      <c r="M23" s="129"/>
      <c r="N23" s="129"/>
      <c r="O23" s="129"/>
      <c r="P23" s="129"/>
      <c r="Q23" s="129"/>
      <c r="R23" s="134"/>
      <c r="S23" s="113" t="str">
        <f aca="false">IF(G23="","",CONCATENATE(G23,R23))</f>
        <v/>
      </c>
      <c r="T23" s="113" t="str">
        <f aca="false">IF(G24="","",", ")</f>
        <v/>
      </c>
      <c r="W23" s="132"/>
      <c r="X23" s="132"/>
      <c r="Y23" s="132"/>
      <c r="Z23" s="132"/>
    </row>
    <row r="24" customFormat="false" ht="12.75" hidden="false" customHeight="false" outlineLevel="0" collapsed="false">
      <c r="A24" s="135"/>
      <c r="B24" s="135"/>
      <c r="C24" s="135"/>
      <c r="D24" s="135"/>
      <c r="E24" s="135"/>
      <c r="F24" s="135"/>
      <c r="G24" s="136"/>
      <c r="H24" s="136"/>
      <c r="I24" s="136"/>
      <c r="J24" s="128"/>
      <c r="K24" s="129"/>
      <c r="L24" s="129"/>
      <c r="M24" s="129"/>
      <c r="N24" s="129"/>
      <c r="O24" s="129"/>
      <c r="P24" s="129"/>
      <c r="Q24" s="129"/>
      <c r="R24" s="134"/>
      <c r="S24" s="113" t="str">
        <f aca="false">IF(G24="","",CONCATENATE(G24,R24))</f>
        <v/>
      </c>
      <c r="T24" s="113" t="str">
        <f aca="false">IF(G25="","",", ")</f>
        <v/>
      </c>
      <c r="W24" s="132"/>
      <c r="X24" s="132"/>
      <c r="Y24" s="132"/>
      <c r="Z24" s="132"/>
    </row>
    <row r="25" customFormat="false" ht="12.75" hidden="false" customHeight="false" outlineLevel="0" collapsed="false">
      <c r="A25" s="126"/>
      <c r="B25" s="126"/>
      <c r="C25" s="126"/>
      <c r="D25" s="126"/>
      <c r="E25" s="126"/>
      <c r="F25" s="126"/>
      <c r="G25" s="127"/>
      <c r="H25" s="127"/>
      <c r="I25" s="127"/>
      <c r="J25" s="128"/>
      <c r="K25" s="129"/>
      <c r="L25" s="129"/>
      <c r="M25" s="129"/>
      <c r="N25" s="129"/>
      <c r="O25" s="129"/>
      <c r="P25" s="129"/>
      <c r="Q25" s="129"/>
      <c r="R25" s="134"/>
      <c r="S25" s="113" t="str">
        <f aca="false">IF(G25="","",CONCATENATE(G25,R25))</f>
        <v/>
      </c>
      <c r="T25" s="113" t="str">
        <f aca="false">IF(G26="","",", ")</f>
        <v/>
      </c>
      <c r="W25" s="132"/>
      <c r="X25" s="132"/>
      <c r="Y25" s="132"/>
      <c r="Z25" s="132"/>
    </row>
    <row r="26" customFormat="false" ht="12.75" hidden="false" customHeight="false" outlineLevel="0" collapsed="false">
      <c r="A26" s="135"/>
      <c r="B26" s="135"/>
      <c r="C26" s="135"/>
      <c r="D26" s="135"/>
      <c r="E26" s="135"/>
      <c r="F26" s="135"/>
      <c r="G26" s="137"/>
      <c r="H26" s="137"/>
      <c r="I26" s="137"/>
      <c r="J26" s="138"/>
      <c r="K26" s="129"/>
      <c r="L26" s="129"/>
      <c r="M26" s="129"/>
      <c r="N26" s="129"/>
      <c r="O26" s="129"/>
      <c r="P26" s="129"/>
      <c r="Q26" s="129"/>
      <c r="R26" s="134"/>
      <c r="S26" s="113" t="str">
        <f aca="false">IF(G26="","",CONCATENATE(G26,R26))</f>
        <v/>
      </c>
      <c r="T26" s="113" t="str">
        <f aca="false">IF(G27="","",", ")</f>
        <v/>
      </c>
      <c r="W26" s="132"/>
      <c r="X26" s="132"/>
      <c r="Y26" s="132"/>
      <c r="Z26" s="132"/>
    </row>
    <row r="27" customFormat="false" ht="12.75" hidden="false" customHeight="false" outlineLevel="0" collapsed="false">
      <c r="A27" s="135"/>
      <c r="B27" s="135"/>
      <c r="C27" s="135"/>
      <c r="D27" s="135"/>
      <c r="E27" s="135"/>
      <c r="F27" s="135"/>
      <c r="G27" s="137"/>
      <c r="H27" s="137"/>
      <c r="I27" s="137"/>
      <c r="J27" s="138"/>
      <c r="K27" s="129"/>
      <c r="L27" s="129"/>
      <c r="M27" s="129"/>
      <c r="N27" s="129"/>
      <c r="O27" s="129"/>
      <c r="P27" s="129"/>
      <c r="Q27" s="129"/>
      <c r="R27" s="134"/>
      <c r="S27" s="113" t="str">
        <f aca="false">IF(G27="","",CONCATENATE(G27,R27))</f>
        <v/>
      </c>
      <c r="T27" s="113" t="str">
        <f aca="false">IF(G28="","",", ")</f>
        <v/>
      </c>
      <c r="W27" s="132"/>
      <c r="X27" s="132"/>
      <c r="Y27" s="132"/>
      <c r="Z27" s="132"/>
    </row>
    <row r="28" customFormat="false" ht="12.75" hidden="false" customHeight="false" outlineLevel="0" collapsed="false">
      <c r="A28" s="120"/>
      <c r="B28" s="120"/>
      <c r="C28" s="120"/>
      <c r="D28" s="120"/>
      <c r="E28" s="120"/>
      <c r="F28" s="120"/>
      <c r="G28" s="139"/>
      <c r="H28" s="139"/>
      <c r="I28" s="139"/>
      <c r="J28" s="139"/>
      <c r="K28" s="139"/>
      <c r="L28" s="139"/>
      <c r="M28" s="139"/>
      <c r="N28" s="139"/>
      <c r="O28" s="139"/>
      <c r="P28" s="139"/>
      <c r="Q28" s="139"/>
      <c r="R28" s="139"/>
    </row>
    <row r="29" customFormat="false" ht="13.5" hidden="false" customHeight="false" outlineLevel="0" collapsed="false">
      <c r="A29" s="120"/>
      <c r="B29" s="120"/>
      <c r="C29" s="120"/>
      <c r="D29" s="120"/>
      <c r="E29" s="120"/>
      <c r="F29" s="120"/>
      <c r="G29" s="139"/>
      <c r="H29" s="139"/>
      <c r="I29" s="139"/>
      <c r="J29" s="139"/>
      <c r="K29" s="139"/>
      <c r="L29" s="139"/>
      <c r="M29" s="139"/>
      <c r="N29" s="139"/>
      <c r="O29" s="139"/>
      <c r="P29" s="139"/>
      <c r="Q29" s="139"/>
      <c r="R29" s="139"/>
    </row>
    <row r="30" customFormat="false" ht="13.5" hidden="false" customHeight="false" outlineLevel="0" collapsed="false">
      <c r="A30" s="140" t="s">
        <v>208</v>
      </c>
      <c r="B30" s="140"/>
      <c r="C30" s="140"/>
      <c r="D30" s="140"/>
      <c r="E30" s="140"/>
      <c r="F30" s="140"/>
      <c r="G30" s="139"/>
      <c r="H30" s="139"/>
      <c r="I30" s="139"/>
      <c r="J30" s="139"/>
      <c r="K30" s="139"/>
      <c r="L30" s="139"/>
      <c r="M30" s="139"/>
      <c r="N30" s="139"/>
      <c r="O30" s="139"/>
      <c r="P30" s="139"/>
      <c r="Q30" s="139"/>
      <c r="R30" s="122" t="s">
        <v>219</v>
      </c>
      <c r="U30" s="123" t="s">
        <v>220</v>
      </c>
      <c r="V30" s="123"/>
      <c r="W30" s="124" t="str">
        <f aca="false">CONCATENATE(S31,T31,S32,T32,S33,T33,S34,T34,S35,T35,S36,T36,S37,T37,S38,T38,S39,T39,S40,T40,S41,T41,S42,T42,S43,T43,S44,T44,S45,T45,S46,T46,S47,,T47,S48,T48,S49,T49,S50,T50,S51,T51,)</f>
        <v/>
      </c>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5" t="str">
        <f aca="false">IF(W30="","",W30)</f>
        <v/>
      </c>
    </row>
    <row r="31" customFormat="false" ht="13.5" hidden="false" customHeight="false" outlineLevel="0" collapsed="false">
      <c r="A31" s="126" t="s">
        <v>221</v>
      </c>
      <c r="B31" s="126"/>
      <c r="C31" s="126"/>
      <c r="D31" s="126"/>
      <c r="E31" s="126"/>
      <c r="F31" s="126"/>
      <c r="G31" s="127"/>
      <c r="H31" s="127"/>
      <c r="I31" s="127"/>
      <c r="J31" s="128"/>
      <c r="K31" s="129"/>
      <c r="L31" s="129"/>
      <c r="M31" s="129"/>
      <c r="N31" s="129"/>
      <c r="O31" s="129"/>
      <c r="P31" s="129"/>
      <c r="Q31" s="129"/>
      <c r="R31" s="134"/>
      <c r="S31" s="113" t="str">
        <f aca="false">IF(G31="","",CONCATENATE(G31,R31))</f>
        <v/>
      </c>
      <c r="T31" s="113" t="str">
        <f aca="false">IF(G32="","",", ")</f>
        <v/>
      </c>
      <c r="U31" s="131" t="s">
        <v>222</v>
      </c>
      <c r="V31" s="131"/>
      <c r="W31" s="132" t="str">
        <f aca="false">S31&amp;CHAR(10)&amp;S32&amp;CHAR(10)&amp;S33&amp;CHAR(10)&amp;S34&amp;CHAR(10)&amp;S35&amp;CHAR(10)&amp;S36&amp;CHAR(10)&amp;S37&amp;CHAR(10)&amp;S38&amp;CHAR(10)&amp;S39&amp;CHAR(10)&amp;S40&amp;CHAR(10)&amp;S41&amp;CHAR(10)&amp;S42&amp;CHAR(10)&amp;S43&amp;CHAR(10)&amp;S44&amp;CHAR(10)&amp;S45&amp;CHAR(10)&amp;S46&amp;CHAR(10)&amp;S47&amp;CHAR(10)&amp;S48&amp;CHAR(10)&amp;S49&amp;CHAR(10)&amp;S50&amp;CHAR(10)&amp;S51</f>
        <v>
</v>
      </c>
      <c r="X31" s="132"/>
      <c r="Y31" s="132"/>
      <c r="Z31" s="132"/>
    </row>
    <row r="32" customFormat="false" ht="12.75" hidden="false" customHeight="false" outlineLevel="0" collapsed="false">
      <c r="A32" s="133" t="s">
        <v>223</v>
      </c>
      <c r="B32" s="133"/>
      <c r="C32" s="133"/>
      <c r="D32" s="133"/>
      <c r="E32" s="133"/>
      <c r="F32" s="133"/>
      <c r="G32" s="127"/>
      <c r="H32" s="127"/>
      <c r="I32" s="127"/>
      <c r="J32" s="128"/>
      <c r="K32" s="129"/>
      <c r="L32" s="129"/>
      <c r="M32" s="129"/>
      <c r="N32" s="129"/>
      <c r="O32" s="129"/>
      <c r="P32" s="129"/>
      <c r="Q32" s="129"/>
      <c r="R32" s="134"/>
      <c r="S32" s="113" t="str">
        <f aca="false">IF(G32="","",CONCATENATE(G32,R32))</f>
        <v/>
      </c>
      <c r="T32" s="113" t="str">
        <f aca="false">IF(G33="","",", ")</f>
        <v/>
      </c>
      <c r="W32" s="132"/>
      <c r="X32" s="132"/>
      <c r="Y32" s="132"/>
      <c r="Z32" s="132"/>
    </row>
    <row r="33" customFormat="false" ht="12.75" hidden="false" customHeight="false" outlineLevel="0" collapsed="false">
      <c r="A33" s="126" t="s">
        <v>224</v>
      </c>
      <c r="B33" s="126"/>
      <c r="C33" s="126"/>
      <c r="D33" s="126"/>
      <c r="E33" s="126"/>
      <c r="F33" s="126"/>
      <c r="G33" s="127"/>
      <c r="H33" s="127"/>
      <c r="I33" s="127"/>
      <c r="J33" s="128"/>
      <c r="K33" s="129"/>
      <c r="L33" s="129"/>
      <c r="M33" s="129"/>
      <c r="N33" s="129"/>
      <c r="O33" s="129"/>
      <c r="P33" s="129"/>
      <c r="Q33" s="129"/>
      <c r="R33" s="134"/>
      <c r="S33" s="113" t="str">
        <f aca="false">IF(G33="","",CONCATENATE(G33,R33))</f>
        <v/>
      </c>
      <c r="T33" s="113" t="str">
        <f aca="false">IF(G34="","",", ")</f>
        <v/>
      </c>
      <c r="W33" s="132"/>
      <c r="X33" s="132"/>
      <c r="Y33" s="132"/>
      <c r="Z33" s="132"/>
    </row>
    <row r="34" customFormat="false" ht="12.75" hidden="false" customHeight="false" outlineLevel="0" collapsed="false">
      <c r="A34" s="126" t="s">
        <v>225</v>
      </c>
      <c r="B34" s="126"/>
      <c r="C34" s="126"/>
      <c r="D34" s="126"/>
      <c r="E34" s="126"/>
      <c r="F34" s="126"/>
      <c r="G34" s="127"/>
      <c r="H34" s="127"/>
      <c r="I34" s="127"/>
      <c r="J34" s="128"/>
      <c r="K34" s="129"/>
      <c r="L34" s="129"/>
      <c r="M34" s="129"/>
      <c r="N34" s="129"/>
      <c r="O34" s="129"/>
      <c r="P34" s="129"/>
      <c r="Q34" s="129"/>
      <c r="R34" s="134"/>
      <c r="S34" s="113" t="str">
        <f aca="false">IF(G34="","",CONCATENATE(G34,R34))</f>
        <v/>
      </c>
      <c r="T34" s="113" t="str">
        <f aca="false">IF(G35="","",", ")</f>
        <v/>
      </c>
      <c r="W34" s="132"/>
      <c r="X34" s="132"/>
      <c r="Y34" s="132"/>
      <c r="Z34" s="132"/>
    </row>
    <row r="35" customFormat="false" ht="12.75" hidden="false" customHeight="false" outlineLevel="0" collapsed="false">
      <c r="A35" s="133" t="s">
        <v>226</v>
      </c>
      <c r="B35" s="133"/>
      <c r="C35" s="133"/>
      <c r="D35" s="133"/>
      <c r="E35" s="133"/>
      <c r="F35" s="133"/>
      <c r="G35" s="127"/>
      <c r="H35" s="127"/>
      <c r="I35" s="127"/>
      <c r="J35" s="128"/>
      <c r="K35" s="129"/>
      <c r="L35" s="129"/>
      <c r="M35" s="129"/>
      <c r="N35" s="129"/>
      <c r="O35" s="129"/>
      <c r="P35" s="129"/>
      <c r="Q35" s="129"/>
      <c r="R35" s="134"/>
      <c r="S35" s="113" t="str">
        <f aca="false">IF(G35="","",CONCATENATE(G35,R35))</f>
        <v/>
      </c>
      <c r="T35" s="113" t="str">
        <f aca="false">IF(G36="","",", ")</f>
        <v/>
      </c>
      <c r="W35" s="132"/>
      <c r="X35" s="132"/>
      <c r="Y35" s="132"/>
      <c r="Z35" s="132"/>
    </row>
    <row r="36" customFormat="false" ht="12.75" hidden="false" customHeight="false" outlineLevel="0" collapsed="false">
      <c r="A36" s="133" t="s">
        <v>227</v>
      </c>
      <c r="B36" s="133"/>
      <c r="C36" s="133"/>
      <c r="D36" s="133"/>
      <c r="E36" s="133"/>
      <c r="F36" s="133"/>
      <c r="G36" s="127"/>
      <c r="H36" s="127"/>
      <c r="I36" s="127"/>
      <c r="J36" s="128"/>
      <c r="K36" s="129"/>
      <c r="L36" s="129"/>
      <c r="M36" s="129"/>
      <c r="N36" s="129"/>
      <c r="O36" s="129"/>
      <c r="P36" s="129"/>
      <c r="Q36" s="129"/>
      <c r="R36" s="134"/>
      <c r="S36" s="113" t="str">
        <f aca="false">IF(G36="","",CONCATENATE(G36,R36))</f>
        <v/>
      </c>
      <c r="T36" s="113" t="str">
        <f aca="false">IF(G37="","",", ")</f>
        <v/>
      </c>
      <c r="W36" s="132"/>
      <c r="X36" s="132"/>
      <c r="Y36" s="132"/>
      <c r="Z36" s="132"/>
    </row>
    <row r="37" customFormat="false" ht="12.75" hidden="false" customHeight="false" outlineLevel="0" collapsed="false">
      <c r="A37" s="133" t="s">
        <v>228</v>
      </c>
      <c r="B37" s="133"/>
      <c r="C37" s="133"/>
      <c r="D37" s="133"/>
      <c r="E37" s="133"/>
      <c r="F37" s="133"/>
      <c r="G37" s="127"/>
      <c r="H37" s="127"/>
      <c r="I37" s="127"/>
      <c r="J37" s="128"/>
      <c r="K37" s="129"/>
      <c r="L37" s="129"/>
      <c r="M37" s="129"/>
      <c r="N37" s="129"/>
      <c r="O37" s="129"/>
      <c r="P37" s="129"/>
      <c r="Q37" s="129"/>
      <c r="R37" s="134"/>
      <c r="S37" s="113" t="str">
        <f aca="false">IF(G37="","",CONCATENATE(G37,R37))</f>
        <v/>
      </c>
      <c r="T37" s="113" t="str">
        <f aca="false">IF(G38="","",", ")</f>
        <v/>
      </c>
      <c r="W37" s="132"/>
      <c r="X37" s="132"/>
      <c r="Y37" s="132"/>
      <c r="Z37" s="132"/>
    </row>
    <row r="38" customFormat="false" ht="12.75" hidden="false" customHeight="false" outlineLevel="0" collapsed="false">
      <c r="A38" s="133" t="s">
        <v>229</v>
      </c>
      <c r="B38" s="133"/>
      <c r="C38" s="133"/>
      <c r="D38" s="133"/>
      <c r="E38" s="133"/>
      <c r="F38" s="133"/>
      <c r="G38" s="127"/>
      <c r="H38" s="127"/>
      <c r="I38" s="127"/>
      <c r="J38" s="128"/>
      <c r="K38" s="129"/>
      <c r="L38" s="129"/>
      <c r="M38" s="129"/>
      <c r="N38" s="129"/>
      <c r="O38" s="129"/>
      <c r="P38" s="129"/>
      <c r="Q38" s="129"/>
      <c r="R38" s="134"/>
      <c r="S38" s="113" t="str">
        <f aca="false">IF(G38="","",CONCATENATE(G38,R38))</f>
        <v/>
      </c>
      <c r="T38" s="113" t="str">
        <f aca="false">IF(G39="","",", ")</f>
        <v/>
      </c>
      <c r="W38" s="132"/>
      <c r="X38" s="132"/>
      <c r="Y38" s="132"/>
      <c r="Z38" s="132"/>
    </row>
    <row r="39" customFormat="false" ht="12.75" hidden="false" customHeight="false" outlineLevel="0" collapsed="false">
      <c r="A39" s="133" t="s">
        <v>230</v>
      </c>
      <c r="B39" s="133"/>
      <c r="C39" s="133"/>
      <c r="D39" s="133"/>
      <c r="E39" s="133"/>
      <c r="F39" s="133"/>
      <c r="G39" s="127"/>
      <c r="H39" s="127"/>
      <c r="I39" s="127"/>
      <c r="J39" s="128"/>
      <c r="K39" s="129"/>
      <c r="L39" s="129"/>
      <c r="M39" s="129"/>
      <c r="N39" s="129"/>
      <c r="O39" s="129"/>
      <c r="P39" s="129"/>
      <c r="Q39" s="129"/>
      <c r="R39" s="134"/>
      <c r="S39" s="113" t="str">
        <f aca="false">IF(G39="","",CONCATENATE(G39,R39))</f>
        <v/>
      </c>
      <c r="T39" s="113" t="str">
        <f aca="false">IF(G40="","",", ")</f>
        <v/>
      </c>
      <c r="W39" s="132"/>
      <c r="X39" s="132"/>
      <c r="Y39" s="132"/>
      <c r="Z39" s="132"/>
    </row>
    <row r="40" customFormat="false" ht="12.75" hidden="false" customHeight="false" outlineLevel="0" collapsed="false">
      <c r="A40" s="133" t="s">
        <v>231</v>
      </c>
      <c r="B40" s="133"/>
      <c r="C40" s="133"/>
      <c r="D40" s="133"/>
      <c r="E40" s="133"/>
      <c r="F40" s="133"/>
      <c r="G40" s="127"/>
      <c r="H40" s="127"/>
      <c r="I40" s="127"/>
      <c r="J40" s="128"/>
      <c r="K40" s="129"/>
      <c r="L40" s="129"/>
      <c r="M40" s="129"/>
      <c r="N40" s="129"/>
      <c r="O40" s="129"/>
      <c r="P40" s="129"/>
      <c r="Q40" s="129"/>
      <c r="R40" s="134"/>
      <c r="S40" s="113" t="str">
        <f aca="false">IF(G40="","",CONCATENATE(G40,R40))</f>
        <v/>
      </c>
      <c r="T40" s="113" t="str">
        <f aca="false">IF(G41="","",", ")</f>
        <v/>
      </c>
      <c r="W40" s="132"/>
      <c r="X40" s="132"/>
      <c r="Y40" s="132"/>
      <c r="Z40" s="132"/>
    </row>
    <row r="41" customFormat="false" ht="12.75" hidden="false" customHeight="false" outlineLevel="0" collapsed="false">
      <c r="A41" s="133" t="s">
        <v>232</v>
      </c>
      <c r="B41" s="133"/>
      <c r="C41" s="133"/>
      <c r="D41" s="133"/>
      <c r="E41" s="133"/>
      <c r="F41" s="133"/>
      <c r="G41" s="127"/>
      <c r="H41" s="127"/>
      <c r="I41" s="127"/>
      <c r="J41" s="128"/>
      <c r="K41" s="129"/>
      <c r="L41" s="129"/>
      <c r="M41" s="129"/>
      <c r="N41" s="129"/>
      <c r="O41" s="129"/>
      <c r="P41" s="129"/>
      <c r="Q41" s="129"/>
      <c r="R41" s="134"/>
      <c r="S41" s="113" t="str">
        <f aca="false">IF(G41="","",CONCATENATE(G41,R41))</f>
        <v/>
      </c>
      <c r="T41" s="113" t="str">
        <f aca="false">IF(G42="","",", ")</f>
        <v/>
      </c>
      <c r="W41" s="132"/>
      <c r="X41" s="132"/>
      <c r="Y41" s="132"/>
      <c r="Z41" s="132"/>
    </row>
    <row r="42" customFormat="false" ht="12.75" hidden="false" customHeight="false" outlineLevel="0" collapsed="false">
      <c r="A42" s="133" t="s">
        <v>233</v>
      </c>
      <c r="B42" s="133"/>
      <c r="C42" s="133"/>
      <c r="D42" s="133"/>
      <c r="E42" s="133"/>
      <c r="F42" s="133"/>
      <c r="G42" s="127"/>
      <c r="H42" s="127"/>
      <c r="I42" s="127"/>
      <c r="J42" s="128"/>
      <c r="K42" s="129"/>
      <c r="L42" s="129"/>
      <c r="M42" s="129"/>
      <c r="N42" s="129"/>
      <c r="O42" s="129"/>
      <c r="P42" s="129"/>
      <c r="Q42" s="129"/>
      <c r="R42" s="134"/>
      <c r="S42" s="113" t="str">
        <f aca="false">IF(G42="","",CONCATENATE(G42,R42))</f>
        <v/>
      </c>
      <c r="T42" s="113" t="str">
        <f aca="false">IF(G43="","",", ")</f>
        <v/>
      </c>
      <c r="W42" s="132"/>
      <c r="X42" s="132"/>
      <c r="Y42" s="132"/>
      <c r="Z42" s="132"/>
    </row>
    <row r="43" customFormat="false" ht="12.75" hidden="false" customHeight="false" outlineLevel="0" collapsed="false">
      <c r="A43" s="133"/>
      <c r="B43" s="133"/>
      <c r="C43" s="133"/>
      <c r="D43" s="133"/>
      <c r="E43" s="133"/>
      <c r="F43" s="133"/>
      <c r="G43" s="127"/>
      <c r="H43" s="127"/>
      <c r="I43" s="127"/>
      <c r="J43" s="128"/>
      <c r="K43" s="129"/>
      <c r="L43" s="129"/>
      <c r="M43" s="129"/>
      <c r="N43" s="129"/>
      <c r="O43" s="129"/>
      <c r="P43" s="129"/>
      <c r="Q43" s="129"/>
      <c r="R43" s="134"/>
      <c r="S43" s="113" t="str">
        <f aca="false">IF(G43="","",CONCATENATE(G43,R43))</f>
        <v/>
      </c>
      <c r="T43" s="113" t="str">
        <f aca="false">IF(G44="","",", ")</f>
        <v/>
      </c>
      <c r="W43" s="132"/>
      <c r="X43" s="132"/>
      <c r="Y43" s="132"/>
      <c r="Z43" s="132"/>
    </row>
    <row r="44" customFormat="false" ht="12.75" hidden="false" customHeight="false" outlineLevel="0" collapsed="false">
      <c r="A44" s="133"/>
      <c r="B44" s="133"/>
      <c r="C44" s="133"/>
      <c r="D44" s="133"/>
      <c r="E44" s="133"/>
      <c r="F44" s="133"/>
      <c r="G44" s="127"/>
      <c r="H44" s="127"/>
      <c r="I44" s="127"/>
      <c r="J44" s="128"/>
      <c r="K44" s="129"/>
      <c r="L44" s="129"/>
      <c r="M44" s="129"/>
      <c r="N44" s="129"/>
      <c r="O44" s="129"/>
      <c r="P44" s="129"/>
      <c r="Q44" s="129"/>
      <c r="R44" s="134"/>
      <c r="S44" s="113" t="str">
        <f aca="false">IF(G44="","",CONCATENATE(G44,R44))</f>
        <v/>
      </c>
      <c r="T44" s="113" t="str">
        <f aca="false">IF(G45="","",", ")</f>
        <v/>
      </c>
      <c r="W44" s="132"/>
      <c r="X44" s="132"/>
      <c r="Y44" s="132"/>
      <c r="Z44" s="132"/>
    </row>
    <row r="45" customFormat="false" ht="12.75" hidden="false" customHeight="false" outlineLevel="0" collapsed="false">
      <c r="A45" s="133"/>
      <c r="B45" s="133"/>
      <c r="C45" s="133"/>
      <c r="D45" s="133"/>
      <c r="E45" s="133"/>
      <c r="F45" s="133"/>
      <c r="G45" s="127"/>
      <c r="H45" s="127"/>
      <c r="I45" s="127"/>
      <c r="J45" s="128"/>
      <c r="K45" s="129"/>
      <c r="L45" s="129"/>
      <c r="M45" s="129"/>
      <c r="N45" s="129"/>
      <c r="O45" s="129"/>
      <c r="P45" s="129"/>
      <c r="Q45" s="129"/>
      <c r="R45" s="134"/>
      <c r="S45" s="113" t="str">
        <f aca="false">IF(G45="","",CONCATENATE(G45,R45))</f>
        <v/>
      </c>
      <c r="T45" s="113" t="str">
        <f aca="false">IF(G46="","",", ")</f>
        <v/>
      </c>
      <c r="W45" s="132"/>
      <c r="X45" s="132"/>
      <c r="Y45" s="132"/>
      <c r="Z45" s="132"/>
    </row>
    <row r="46" customFormat="false" ht="12.75" hidden="false" customHeight="false" outlineLevel="0" collapsed="false">
      <c r="A46" s="133"/>
      <c r="B46" s="133"/>
      <c r="C46" s="133"/>
      <c r="D46" s="133"/>
      <c r="E46" s="133"/>
      <c r="F46" s="133"/>
      <c r="G46" s="127"/>
      <c r="H46" s="127"/>
      <c r="I46" s="127"/>
      <c r="J46" s="128"/>
      <c r="K46" s="129"/>
      <c r="L46" s="129"/>
      <c r="M46" s="129"/>
      <c r="N46" s="129"/>
      <c r="O46" s="129"/>
      <c r="P46" s="129"/>
      <c r="Q46" s="129"/>
      <c r="R46" s="134"/>
      <c r="S46" s="113" t="str">
        <f aca="false">IF(G46="","",CONCATENATE(G46,R46))</f>
        <v/>
      </c>
      <c r="T46" s="113" t="str">
        <f aca="false">IF(G47="","",", ")</f>
        <v/>
      </c>
      <c r="W46" s="132"/>
      <c r="X46" s="132"/>
      <c r="Y46" s="132"/>
      <c r="Z46" s="132"/>
    </row>
    <row r="47" customFormat="false" ht="12.75" hidden="false" customHeight="false" outlineLevel="0" collapsed="false">
      <c r="A47" s="133"/>
      <c r="B47" s="133"/>
      <c r="C47" s="133"/>
      <c r="D47" s="133"/>
      <c r="E47" s="133"/>
      <c r="F47" s="133"/>
      <c r="G47" s="127"/>
      <c r="H47" s="127"/>
      <c r="I47" s="127"/>
      <c r="J47" s="128"/>
      <c r="K47" s="129"/>
      <c r="L47" s="129"/>
      <c r="M47" s="129"/>
      <c r="N47" s="129"/>
      <c r="O47" s="129"/>
      <c r="P47" s="129"/>
      <c r="Q47" s="129"/>
      <c r="R47" s="134"/>
      <c r="S47" s="113" t="str">
        <f aca="false">IF(G47="","",CONCATENATE(G47,R47))</f>
        <v/>
      </c>
      <c r="T47" s="113" t="str">
        <f aca="false">IF(G48="","",", ")</f>
        <v/>
      </c>
      <c r="W47" s="132"/>
      <c r="X47" s="132"/>
      <c r="Y47" s="132"/>
      <c r="Z47" s="132"/>
    </row>
    <row r="48" customFormat="false" ht="12.75" hidden="false" customHeight="false" outlineLevel="0" collapsed="false">
      <c r="A48" s="133"/>
      <c r="B48" s="133"/>
      <c r="C48" s="133"/>
      <c r="D48" s="133"/>
      <c r="E48" s="133"/>
      <c r="F48" s="133"/>
      <c r="G48" s="127"/>
      <c r="H48" s="127"/>
      <c r="I48" s="127"/>
      <c r="J48" s="128"/>
      <c r="K48" s="129"/>
      <c r="L48" s="129"/>
      <c r="M48" s="129"/>
      <c r="N48" s="129"/>
      <c r="O48" s="129"/>
      <c r="P48" s="129"/>
      <c r="Q48" s="129"/>
      <c r="R48" s="134"/>
      <c r="S48" s="113" t="str">
        <f aca="false">IF(G48="","",CONCATENATE(G48,R48))</f>
        <v/>
      </c>
      <c r="T48" s="113" t="str">
        <f aca="false">IF(G49="","",", ")</f>
        <v/>
      </c>
      <c r="W48" s="132"/>
      <c r="X48" s="132"/>
      <c r="Y48" s="132"/>
      <c r="Z48" s="132"/>
    </row>
    <row r="49" customFormat="false" ht="12.75" hidden="false" customHeight="false" outlineLevel="0" collapsed="false">
      <c r="A49" s="133"/>
      <c r="B49" s="133"/>
      <c r="C49" s="133"/>
      <c r="D49" s="133"/>
      <c r="E49" s="133"/>
      <c r="F49" s="133"/>
      <c r="G49" s="127"/>
      <c r="H49" s="127"/>
      <c r="I49" s="127"/>
      <c r="J49" s="128"/>
      <c r="K49" s="129"/>
      <c r="L49" s="129"/>
      <c r="M49" s="129"/>
      <c r="N49" s="129"/>
      <c r="O49" s="129"/>
      <c r="P49" s="129"/>
      <c r="Q49" s="129"/>
      <c r="R49" s="134"/>
      <c r="S49" s="113" t="str">
        <f aca="false">IF(G49="","",CONCATENATE(G49,R49))</f>
        <v/>
      </c>
      <c r="T49" s="113" t="str">
        <f aca="false">IF(G50="","",", ")</f>
        <v/>
      </c>
      <c r="W49" s="132"/>
      <c r="X49" s="132"/>
      <c r="Y49" s="132"/>
      <c r="Z49" s="132"/>
    </row>
    <row r="50" customFormat="false" ht="12.75" hidden="false" customHeight="false" outlineLevel="0" collapsed="false">
      <c r="A50" s="133"/>
      <c r="B50" s="133"/>
      <c r="C50" s="133"/>
      <c r="D50" s="133"/>
      <c r="E50" s="133"/>
      <c r="F50" s="133"/>
      <c r="G50" s="127"/>
      <c r="H50" s="127"/>
      <c r="I50" s="127"/>
      <c r="J50" s="128"/>
      <c r="K50" s="129"/>
      <c r="L50" s="129"/>
      <c r="M50" s="129"/>
      <c r="N50" s="129"/>
      <c r="O50" s="129"/>
      <c r="P50" s="129"/>
      <c r="Q50" s="129"/>
      <c r="R50" s="134"/>
      <c r="S50" s="113" t="str">
        <f aca="false">IF(G50="","",CONCATENATE(G50,R50))</f>
        <v/>
      </c>
      <c r="T50" s="113" t="str">
        <f aca="false">IF(G51="","",", ")</f>
        <v/>
      </c>
      <c r="W50" s="132"/>
      <c r="X50" s="132"/>
      <c r="Y50" s="132"/>
      <c r="Z50" s="132"/>
    </row>
    <row r="51" customFormat="false" ht="12.75" hidden="false" customHeight="false" outlineLevel="0" collapsed="false">
      <c r="A51" s="126"/>
      <c r="B51" s="126"/>
      <c r="C51" s="126"/>
      <c r="D51" s="126"/>
      <c r="E51" s="126"/>
      <c r="F51" s="126"/>
      <c r="G51" s="127"/>
      <c r="H51" s="127"/>
      <c r="I51" s="127"/>
      <c r="J51" s="128"/>
      <c r="K51" s="129"/>
      <c r="L51" s="129"/>
      <c r="M51" s="129"/>
      <c r="N51" s="129"/>
      <c r="O51" s="129"/>
      <c r="P51" s="129"/>
      <c r="Q51" s="129"/>
      <c r="R51" s="134"/>
      <c r="S51" s="113" t="str">
        <f aca="false">IF(G51="","",CONCATENATE(G51,R51))</f>
        <v/>
      </c>
      <c r="T51" s="113" t="str">
        <f aca="false">IF(G52="","",", ")</f>
        <v/>
      </c>
      <c r="W51" s="132"/>
      <c r="X51" s="132"/>
      <c r="Y51" s="132"/>
      <c r="Z51" s="132"/>
    </row>
    <row r="52" customFormat="false" ht="12.75" hidden="false" customHeight="false" outlineLevel="0" collapsed="false">
      <c r="A52" s="120"/>
      <c r="B52" s="120"/>
      <c r="C52" s="120"/>
      <c r="D52" s="120"/>
      <c r="E52" s="120"/>
      <c r="F52" s="120"/>
      <c r="G52" s="139"/>
      <c r="H52" s="139"/>
      <c r="I52" s="139"/>
      <c r="J52" s="139"/>
      <c r="K52" s="139"/>
      <c r="L52" s="139"/>
      <c r="M52" s="139"/>
      <c r="N52" s="139"/>
      <c r="O52" s="139"/>
      <c r="P52" s="139"/>
      <c r="Q52" s="139"/>
      <c r="R52" s="139"/>
    </row>
    <row r="53" customFormat="false" ht="13.5" hidden="false" customHeight="false" outlineLevel="0" collapsed="false">
      <c r="A53" s="120"/>
      <c r="B53" s="120"/>
      <c r="C53" s="120"/>
      <c r="D53" s="120"/>
      <c r="E53" s="120"/>
      <c r="F53" s="120"/>
      <c r="G53" s="139"/>
      <c r="H53" s="139"/>
      <c r="I53" s="139"/>
      <c r="J53" s="139"/>
      <c r="K53" s="139"/>
      <c r="L53" s="139"/>
      <c r="M53" s="139"/>
      <c r="N53" s="139"/>
      <c r="O53" s="139"/>
      <c r="P53" s="139"/>
      <c r="Q53" s="139"/>
      <c r="R53" s="139"/>
    </row>
    <row r="54" customFormat="false" ht="13.5" hidden="false" customHeight="false" outlineLevel="0" collapsed="false">
      <c r="A54" s="140" t="s">
        <v>234</v>
      </c>
      <c r="B54" s="140"/>
      <c r="C54" s="140"/>
      <c r="D54" s="140"/>
      <c r="E54" s="140"/>
      <c r="F54" s="140"/>
      <c r="G54" s="139"/>
      <c r="H54" s="139"/>
      <c r="I54" s="139"/>
      <c r="J54" s="139"/>
      <c r="K54" s="139"/>
      <c r="L54" s="139"/>
      <c r="M54" s="139"/>
      <c r="N54" s="139"/>
      <c r="O54" s="139"/>
      <c r="P54" s="139"/>
      <c r="Q54" s="139"/>
      <c r="R54" s="122" t="s">
        <v>219</v>
      </c>
      <c r="U54" s="123" t="s">
        <v>220</v>
      </c>
      <c r="V54" s="123"/>
      <c r="W54" s="124" t="str">
        <f aca="false">CONCATENATE(S55,T55,S56,T56,S57,T57,S58,T58,S59,T59,S60,T60,S61,T61,S62,T62,S63,T63,S64,T64,S65,T65,S66,T66,S67,T67,S68,T68,S69,T69,S70,T70,S71,,T71,S72,T72,S73,T73,S74,T74,S75,T75,S76,T76,S77,T77,S78,T78,S79,T79,S80,T80,S81,T81,S82,T82,S83,T83,S84,T84,S85,T85,S86,T86,S87,T87,S88,T88,S89,T89,S90,T90,S91,T91,S92,T92,S93,T93,S94,T94,)</f>
        <v/>
      </c>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5" t="str">
        <f aca="false">IF(W54="","",W54)</f>
        <v/>
      </c>
    </row>
    <row r="55" customFormat="false" ht="13.5" hidden="false" customHeight="false" outlineLevel="0" collapsed="false">
      <c r="A55" s="126" t="s">
        <v>221</v>
      </c>
      <c r="B55" s="126"/>
      <c r="C55" s="126"/>
      <c r="D55" s="126"/>
      <c r="E55" s="126"/>
      <c r="F55" s="126"/>
      <c r="G55" s="127"/>
      <c r="H55" s="127"/>
      <c r="I55" s="127"/>
      <c r="J55" s="128"/>
      <c r="K55" s="129"/>
      <c r="L55" s="129"/>
      <c r="M55" s="129"/>
      <c r="N55" s="129"/>
      <c r="O55" s="129"/>
      <c r="P55" s="129"/>
      <c r="Q55" s="129"/>
      <c r="R55" s="134"/>
      <c r="S55" s="113" t="str">
        <f aca="false">IF(G55="","",CONCATENATE(G55,R55))</f>
        <v/>
      </c>
      <c r="T55" s="113" t="str">
        <f aca="false">IF(G56="","",", ")</f>
        <v/>
      </c>
      <c r="U55" s="131" t="s">
        <v>222</v>
      </c>
      <c r="V55" s="131"/>
      <c r="W55" s="132" t="str">
        <f aca="false">S55&amp;CHAR(10)&amp;S56&amp;CHAR(10)&amp;S57&amp;CHAR(10)&amp;S58&amp;CHAR(10)&amp;S59&amp;CHAR(10)&amp;S60&amp;CHAR(10)&amp;S61&amp;CHAR(10)&amp;S62&amp;CHAR(10)&amp;S63&amp;CHAR(10)&amp;S64&amp;CHAR(10)&amp;S65&amp;CHAR(10)&amp;S66&amp;CHAR(10)&amp;S67&amp;CHAR(10)&amp;S68&amp;CHAR(10)&amp;S69&amp;CHAR(10)&amp;S70&amp;CHAR(10)&amp;S71&amp;CHAR(10)&amp;S72&amp;CHAR(10)&amp;S73&amp;CHAR(10)&amp;S74&amp;CHAR(10)&amp;S75&amp;CHAR(10)&amp;S76&amp;CHAR(10)&amp;S77&amp;CHAR(10)&amp;S78&amp;CHAR(10)&amp;S79&amp;CHAR(10)&amp;S80&amp;CHAR(10)&amp;S81&amp;CHAR(10)&amp;S82&amp;CHAR(10)&amp;S83&amp;CHAR(10)&amp;S84&amp;CHAR(10)&amp;S85&amp;CHAR(10)&amp;S86&amp;CHAR(10)&amp;S87&amp;CHAR(10)&amp;S88&amp;CHAR(10)&amp;S89&amp;CHAR(10)&amp;S90&amp;CHAR(10)&amp;S91&amp;CHAR(10)&amp;S92&amp;CHAR(10)&amp;S93&amp;CHAR(10)&amp;S94</f>
        <v>
</v>
      </c>
      <c r="X55" s="132"/>
      <c r="Y55" s="132"/>
      <c r="Z55" s="132"/>
    </row>
    <row r="56" customFormat="false" ht="12.75" hidden="false" customHeight="false" outlineLevel="0" collapsed="false">
      <c r="A56" s="133" t="s">
        <v>223</v>
      </c>
      <c r="B56" s="133"/>
      <c r="C56" s="133"/>
      <c r="D56" s="133"/>
      <c r="E56" s="133"/>
      <c r="F56" s="133"/>
      <c r="G56" s="127"/>
      <c r="H56" s="127"/>
      <c r="I56" s="127"/>
      <c r="J56" s="128"/>
      <c r="K56" s="129"/>
      <c r="L56" s="129"/>
      <c r="M56" s="129"/>
      <c r="N56" s="129"/>
      <c r="O56" s="129"/>
      <c r="P56" s="129"/>
      <c r="Q56" s="129"/>
      <c r="R56" s="134"/>
      <c r="S56" s="113" t="str">
        <f aca="false">IF(G56="","",CONCATENATE(G56,R56))</f>
        <v/>
      </c>
      <c r="T56" s="113" t="str">
        <f aca="false">IF(G57="","",", ")</f>
        <v/>
      </c>
      <c r="W56" s="132"/>
      <c r="X56" s="132"/>
      <c r="Y56" s="132"/>
      <c r="Z56" s="132"/>
    </row>
    <row r="57" customFormat="false" ht="12.75" hidden="false" customHeight="false" outlineLevel="0" collapsed="false">
      <c r="A57" s="126" t="s">
        <v>224</v>
      </c>
      <c r="B57" s="126"/>
      <c r="C57" s="126"/>
      <c r="D57" s="126"/>
      <c r="E57" s="126"/>
      <c r="F57" s="126"/>
      <c r="G57" s="127"/>
      <c r="H57" s="127"/>
      <c r="I57" s="127"/>
      <c r="J57" s="128"/>
      <c r="K57" s="129"/>
      <c r="L57" s="129"/>
      <c r="M57" s="129"/>
      <c r="N57" s="129"/>
      <c r="O57" s="129"/>
      <c r="P57" s="129"/>
      <c r="Q57" s="129"/>
      <c r="R57" s="134"/>
      <c r="S57" s="113" t="str">
        <f aca="false">IF(G57="","",CONCATENATE(G57,R57))</f>
        <v/>
      </c>
      <c r="T57" s="113" t="str">
        <f aca="false">IF(G58="","",", ")</f>
        <v/>
      </c>
      <c r="W57" s="132"/>
      <c r="X57" s="132"/>
      <c r="Y57" s="132"/>
      <c r="Z57" s="132"/>
    </row>
    <row r="58" customFormat="false" ht="12.75" hidden="false" customHeight="false" outlineLevel="0" collapsed="false">
      <c r="A58" s="133" t="s">
        <v>225</v>
      </c>
      <c r="B58" s="133"/>
      <c r="C58" s="133"/>
      <c r="D58" s="133"/>
      <c r="E58" s="133"/>
      <c r="F58" s="133"/>
      <c r="G58" s="127"/>
      <c r="H58" s="127"/>
      <c r="I58" s="127"/>
      <c r="J58" s="128"/>
      <c r="K58" s="129"/>
      <c r="L58" s="129"/>
      <c r="M58" s="129"/>
      <c r="N58" s="129"/>
      <c r="O58" s="129"/>
      <c r="P58" s="129"/>
      <c r="Q58" s="129"/>
      <c r="R58" s="134"/>
      <c r="S58" s="113" t="str">
        <f aca="false">IF(G58="","",CONCATENATE(G58,R58))</f>
        <v/>
      </c>
      <c r="T58" s="113" t="str">
        <f aca="false">IF(G59="","",", ")</f>
        <v/>
      </c>
      <c r="W58" s="132"/>
      <c r="X58" s="132"/>
      <c r="Y58" s="132"/>
      <c r="Z58" s="132"/>
    </row>
    <row r="59" customFormat="false" ht="12.75" hidden="false" customHeight="false" outlineLevel="0" collapsed="false">
      <c r="A59" s="133" t="s">
        <v>226</v>
      </c>
      <c r="B59" s="133"/>
      <c r="C59" s="133"/>
      <c r="D59" s="133"/>
      <c r="E59" s="133"/>
      <c r="F59" s="133"/>
      <c r="G59" s="127"/>
      <c r="H59" s="127"/>
      <c r="I59" s="127"/>
      <c r="J59" s="128"/>
      <c r="K59" s="129"/>
      <c r="L59" s="129"/>
      <c r="M59" s="129"/>
      <c r="N59" s="129"/>
      <c r="O59" s="129"/>
      <c r="P59" s="129"/>
      <c r="Q59" s="129"/>
      <c r="R59" s="134"/>
      <c r="S59" s="113" t="str">
        <f aca="false">IF(G59="","",CONCATENATE(G59,R59))</f>
        <v/>
      </c>
      <c r="T59" s="113" t="str">
        <f aca="false">IF(G60="","",", ")</f>
        <v/>
      </c>
      <c r="W59" s="132"/>
      <c r="X59" s="132"/>
      <c r="Y59" s="132"/>
      <c r="Z59" s="132"/>
    </row>
    <row r="60" customFormat="false" ht="12.75" hidden="false" customHeight="false" outlineLevel="0" collapsed="false">
      <c r="A60" s="133" t="s">
        <v>227</v>
      </c>
      <c r="B60" s="133"/>
      <c r="C60" s="133"/>
      <c r="D60" s="133"/>
      <c r="E60" s="133"/>
      <c r="F60" s="133"/>
      <c r="G60" s="127"/>
      <c r="H60" s="127"/>
      <c r="I60" s="127"/>
      <c r="J60" s="128"/>
      <c r="K60" s="129"/>
      <c r="L60" s="129"/>
      <c r="M60" s="129"/>
      <c r="N60" s="129"/>
      <c r="O60" s="129"/>
      <c r="P60" s="129"/>
      <c r="Q60" s="129"/>
      <c r="R60" s="134"/>
      <c r="S60" s="113" t="str">
        <f aca="false">IF(G60="","",CONCATENATE(G60,R60))</f>
        <v/>
      </c>
      <c r="T60" s="113" t="str">
        <f aca="false">IF(G61="","",", ")</f>
        <v/>
      </c>
      <c r="W60" s="132"/>
      <c r="X60" s="132"/>
      <c r="Y60" s="132"/>
      <c r="Z60" s="132"/>
    </row>
    <row r="61" customFormat="false" ht="12.75" hidden="false" customHeight="false" outlineLevel="0" collapsed="false">
      <c r="A61" s="133" t="s">
        <v>228</v>
      </c>
      <c r="B61" s="133"/>
      <c r="C61" s="133"/>
      <c r="D61" s="133"/>
      <c r="E61" s="133"/>
      <c r="F61" s="133"/>
      <c r="G61" s="127"/>
      <c r="H61" s="127"/>
      <c r="I61" s="127"/>
      <c r="J61" s="128"/>
      <c r="K61" s="129"/>
      <c r="L61" s="129"/>
      <c r="M61" s="129"/>
      <c r="N61" s="129"/>
      <c r="O61" s="129"/>
      <c r="P61" s="129"/>
      <c r="Q61" s="129"/>
      <c r="R61" s="134"/>
      <c r="S61" s="113" t="str">
        <f aca="false">IF(G61="","",CONCATENATE(G61,R61))</f>
        <v/>
      </c>
      <c r="T61" s="113" t="str">
        <f aca="false">IF(G62="","",", ")</f>
        <v/>
      </c>
      <c r="W61" s="132"/>
      <c r="X61" s="132"/>
      <c r="Y61" s="132"/>
      <c r="Z61" s="132"/>
    </row>
    <row r="62" customFormat="false" ht="12.75" hidden="false" customHeight="false" outlineLevel="0" collapsed="false">
      <c r="A62" s="133" t="s">
        <v>229</v>
      </c>
      <c r="B62" s="133"/>
      <c r="C62" s="133"/>
      <c r="D62" s="133"/>
      <c r="E62" s="133"/>
      <c r="F62" s="133"/>
      <c r="G62" s="127"/>
      <c r="H62" s="127"/>
      <c r="I62" s="127"/>
      <c r="J62" s="128"/>
      <c r="K62" s="129"/>
      <c r="L62" s="129"/>
      <c r="M62" s="129"/>
      <c r="N62" s="129"/>
      <c r="O62" s="129"/>
      <c r="P62" s="129"/>
      <c r="Q62" s="129"/>
      <c r="R62" s="134"/>
      <c r="S62" s="113" t="str">
        <f aca="false">IF(G62="","",CONCATENATE(G62,R62))</f>
        <v/>
      </c>
      <c r="T62" s="113" t="str">
        <f aca="false">IF(G63="","",", ")</f>
        <v/>
      </c>
      <c r="W62" s="132"/>
      <c r="X62" s="132"/>
      <c r="Y62" s="132"/>
      <c r="Z62" s="132"/>
    </row>
    <row r="63" customFormat="false" ht="12.75" hidden="false" customHeight="false" outlineLevel="0" collapsed="false">
      <c r="A63" s="133" t="s">
        <v>230</v>
      </c>
      <c r="B63" s="133"/>
      <c r="C63" s="133"/>
      <c r="D63" s="133"/>
      <c r="E63" s="133"/>
      <c r="F63" s="133"/>
      <c r="G63" s="127"/>
      <c r="H63" s="127"/>
      <c r="I63" s="127"/>
      <c r="J63" s="128"/>
      <c r="K63" s="129"/>
      <c r="L63" s="129"/>
      <c r="M63" s="129"/>
      <c r="N63" s="129"/>
      <c r="O63" s="129"/>
      <c r="P63" s="129"/>
      <c r="Q63" s="129"/>
      <c r="R63" s="134"/>
      <c r="S63" s="113" t="str">
        <f aca="false">IF(G63="","",CONCATENATE(G63,R63))</f>
        <v/>
      </c>
      <c r="T63" s="113" t="str">
        <f aca="false">IF(G64="","",", ")</f>
        <v/>
      </c>
      <c r="W63" s="132"/>
      <c r="X63" s="132"/>
      <c r="Y63" s="132"/>
      <c r="Z63" s="132"/>
    </row>
    <row r="64" customFormat="false" ht="12.75" hidden="false" customHeight="false" outlineLevel="0" collapsed="false">
      <c r="A64" s="133" t="s">
        <v>231</v>
      </c>
      <c r="B64" s="133"/>
      <c r="C64" s="133"/>
      <c r="D64" s="133"/>
      <c r="E64" s="133"/>
      <c r="F64" s="133"/>
      <c r="G64" s="127"/>
      <c r="H64" s="127"/>
      <c r="I64" s="127"/>
      <c r="J64" s="128"/>
      <c r="K64" s="129"/>
      <c r="L64" s="129"/>
      <c r="M64" s="129"/>
      <c r="N64" s="129"/>
      <c r="O64" s="129"/>
      <c r="P64" s="129"/>
      <c r="Q64" s="129"/>
      <c r="R64" s="134"/>
      <c r="S64" s="113" t="str">
        <f aca="false">IF(G64="","",CONCATENATE(G64,R64))</f>
        <v/>
      </c>
      <c r="T64" s="113" t="str">
        <f aca="false">IF(G65="","",", ")</f>
        <v/>
      </c>
      <c r="W64" s="132"/>
      <c r="X64" s="132"/>
      <c r="Y64" s="132"/>
      <c r="Z64" s="132"/>
    </row>
    <row r="65" customFormat="false" ht="12.75" hidden="false" customHeight="false" outlineLevel="0" collapsed="false">
      <c r="A65" s="133" t="s">
        <v>232</v>
      </c>
      <c r="B65" s="133"/>
      <c r="C65" s="133"/>
      <c r="D65" s="133"/>
      <c r="E65" s="133"/>
      <c r="F65" s="133"/>
      <c r="G65" s="127"/>
      <c r="H65" s="127"/>
      <c r="I65" s="127"/>
      <c r="J65" s="128"/>
      <c r="K65" s="129"/>
      <c r="L65" s="129"/>
      <c r="M65" s="129"/>
      <c r="N65" s="129"/>
      <c r="O65" s="129"/>
      <c r="P65" s="129"/>
      <c r="Q65" s="129"/>
      <c r="R65" s="134"/>
      <c r="S65" s="113" t="str">
        <f aca="false">IF(G65="","",CONCATENATE(G65,R65))</f>
        <v/>
      </c>
      <c r="T65" s="113" t="str">
        <f aca="false">IF(G66="","",", ")</f>
        <v/>
      </c>
      <c r="W65" s="132"/>
      <c r="X65" s="132"/>
      <c r="Y65" s="132"/>
      <c r="Z65" s="132"/>
    </row>
    <row r="66" customFormat="false" ht="12.75" hidden="false" customHeight="false" outlineLevel="0" collapsed="false">
      <c r="A66" s="133" t="s">
        <v>233</v>
      </c>
      <c r="B66" s="133"/>
      <c r="C66" s="133"/>
      <c r="D66" s="133"/>
      <c r="E66" s="133"/>
      <c r="F66" s="133"/>
      <c r="G66" s="127"/>
      <c r="H66" s="127"/>
      <c r="I66" s="127"/>
      <c r="J66" s="128"/>
      <c r="K66" s="129"/>
      <c r="L66" s="129"/>
      <c r="M66" s="129"/>
      <c r="N66" s="129"/>
      <c r="O66" s="129"/>
      <c r="P66" s="129"/>
      <c r="Q66" s="129"/>
      <c r="R66" s="134"/>
      <c r="S66" s="113" t="str">
        <f aca="false">IF(G66="","",CONCATENATE(G66,R66))</f>
        <v/>
      </c>
      <c r="T66" s="113" t="str">
        <f aca="false">IF(G67="","",", ")</f>
        <v/>
      </c>
      <c r="W66" s="132"/>
      <c r="X66" s="132"/>
      <c r="Y66" s="132"/>
      <c r="Z66" s="132"/>
    </row>
    <row r="67" customFormat="false" ht="12.75" hidden="false" customHeight="false" outlineLevel="0" collapsed="false">
      <c r="A67" s="133"/>
      <c r="B67" s="133"/>
      <c r="C67" s="133"/>
      <c r="D67" s="133"/>
      <c r="E67" s="133"/>
      <c r="F67" s="133"/>
      <c r="G67" s="127"/>
      <c r="H67" s="127"/>
      <c r="I67" s="127"/>
      <c r="J67" s="128"/>
      <c r="K67" s="129"/>
      <c r="L67" s="129"/>
      <c r="M67" s="129"/>
      <c r="N67" s="129"/>
      <c r="O67" s="129"/>
      <c r="P67" s="129"/>
      <c r="Q67" s="129"/>
      <c r="R67" s="134"/>
      <c r="S67" s="113" t="str">
        <f aca="false">IF(G67="","",CONCATENATE(G67,R67))</f>
        <v/>
      </c>
      <c r="T67" s="113" t="str">
        <f aca="false">IF(G68="","",", ")</f>
        <v/>
      </c>
      <c r="W67" s="132"/>
      <c r="X67" s="132"/>
      <c r="Y67" s="132"/>
      <c r="Z67" s="132"/>
    </row>
    <row r="68" customFormat="false" ht="12.75" hidden="false" customHeight="false" outlineLevel="0" collapsed="false">
      <c r="A68" s="133"/>
      <c r="B68" s="133"/>
      <c r="C68" s="133"/>
      <c r="D68" s="133"/>
      <c r="E68" s="133"/>
      <c r="F68" s="133"/>
      <c r="G68" s="127"/>
      <c r="H68" s="127"/>
      <c r="I68" s="127"/>
      <c r="J68" s="128"/>
      <c r="K68" s="129"/>
      <c r="L68" s="129"/>
      <c r="M68" s="129"/>
      <c r="N68" s="129"/>
      <c r="O68" s="129"/>
      <c r="P68" s="129"/>
      <c r="Q68" s="129"/>
      <c r="R68" s="134"/>
      <c r="S68" s="113" t="str">
        <f aca="false">IF(G68="","",CONCATENATE(G68,R68))</f>
        <v/>
      </c>
      <c r="T68" s="113" t="str">
        <f aca="false">IF(G69="","",", ")</f>
        <v/>
      </c>
      <c r="W68" s="132"/>
      <c r="X68" s="132"/>
      <c r="Y68" s="132"/>
      <c r="Z68" s="132"/>
    </row>
    <row r="69" customFormat="false" ht="12.75" hidden="false" customHeight="false" outlineLevel="0" collapsed="false">
      <c r="A69" s="133"/>
      <c r="B69" s="133"/>
      <c r="C69" s="133"/>
      <c r="D69" s="133"/>
      <c r="E69" s="133"/>
      <c r="F69" s="133"/>
      <c r="G69" s="127"/>
      <c r="H69" s="127"/>
      <c r="I69" s="127"/>
      <c r="J69" s="128"/>
      <c r="K69" s="129"/>
      <c r="L69" s="129"/>
      <c r="M69" s="129"/>
      <c r="N69" s="129"/>
      <c r="O69" s="129"/>
      <c r="P69" s="129"/>
      <c r="Q69" s="129"/>
      <c r="R69" s="134"/>
      <c r="S69" s="113" t="str">
        <f aca="false">IF(G69="","",CONCATENATE(G69,R69))</f>
        <v/>
      </c>
      <c r="T69" s="113" t="str">
        <f aca="false">IF(G70="","",", ")</f>
        <v/>
      </c>
      <c r="W69" s="132"/>
      <c r="X69" s="132"/>
      <c r="Y69" s="132"/>
      <c r="Z69" s="132"/>
    </row>
    <row r="70" customFormat="false" ht="12.75" hidden="false" customHeight="false" outlineLevel="0" collapsed="false">
      <c r="A70" s="133"/>
      <c r="B70" s="133"/>
      <c r="C70" s="133"/>
      <c r="D70" s="133"/>
      <c r="E70" s="133"/>
      <c r="F70" s="133"/>
      <c r="G70" s="127"/>
      <c r="H70" s="127"/>
      <c r="I70" s="127"/>
      <c r="J70" s="128"/>
      <c r="K70" s="129"/>
      <c r="L70" s="129"/>
      <c r="M70" s="129"/>
      <c r="N70" s="129"/>
      <c r="O70" s="129"/>
      <c r="P70" s="129"/>
      <c r="Q70" s="129"/>
      <c r="R70" s="134"/>
      <c r="S70" s="113" t="str">
        <f aca="false">IF(G70="","",CONCATENATE(G70,R70))</f>
        <v/>
      </c>
      <c r="T70" s="113" t="str">
        <f aca="false">IF(G71="","",", ")</f>
        <v/>
      </c>
      <c r="W70" s="132"/>
      <c r="X70" s="132"/>
      <c r="Y70" s="132"/>
      <c r="Z70" s="132"/>
    </row>
    <row r="71" customFormat="false" ht="12.75" hidden="false" customHeight="false" outlineLevel="0" collapsed="false">
      <c r="A71" s="133"/>
      <c r="B71" s="133"/>
      <c r="C71" s="133"/>
      <c r="D71" s="133"/>
      <c r="E71" s="133"/>
      <c r="F71" s="133"/>
      <c r="G71" s="127"/>
      <c r="H71" s="127"/>
      <c r="I71" s="127"/>
      <c r="J71" s="128"/>
      <c r="K71" s="129"/>
      <c r="L71" s="129"/>
      <c r="M71" s="129"/>
      <c r="N71" s="129"/>
      <c r="O71" s="129"/>
      <c r="P71" s="129"/>
      <c r="Q71" s="129"/>
      <c r="R71" s="134"/>
      <c r="S71" s="113" t="str">
        <f aca="false">IF(G71="","",CONCATENATE(G71,R71))</f>
        <v/>
      </c>
      <c r="T71" s="113" t="str">
        <f aca="false">IF(G72="","",", ")</f>
        <v/>
      </c>
      <c r="W71" s="132"/>
      <c r="X71" s="132"/>
      <c r="Y71" s="132"/>
      <c r="Z71" s="132"/>
    </row>
    <row r="72" customFormat="false" ht="12.75" hidden="false" customHeight="false" outlineLevel="0" collapsed="false">
      <c r="A72" s="133"/>
      <c r="B72" s="133"/>
      <c r="C72" s="133"/>
      <c r="D72" s="133"/>
      <c r="E72" s="133"/>
      <c r="F72" s="133"/>
      <c r="G72" s="127"/>
      <c r="H72" s="127"/>
      <c r="I72" s="127"/>
      <c r="J72" s="128"/>
      <c r="K72" s="129"/>
      <c r="L72" s="129"/>
      <c r="M72" s="129"/>
      <c r="N72" s="129"/>
      <c r="O72" s="129"/>
      <c r="P72" s="129"/>
      <c r="Q72" s="129"/>
      <c r="R72" s="134"/>
      <c r="S72" s="113" t="str">
        <f aca="false">IF(G72="","",CONCATENATE(G72,R72))</f>
        <v/>
      </c>
      <c r="T72" s="113" t="str">
        <f aca="false">IF(G73="","",", ")</f>
        <v/>
      </c>
      <c r="W72" s="132"/>
      <c r="X72" s="132"/>
      <c r="Y72" s="132"/>
      <c r="Z72" s="132"/>
    </row>
    <row r="73" customFormat="false" ht="12.75" hidden="false" customHeight="false" outlineLevel="0" collapsed="false">
      <c r="A73" s="133"/>
      <c r="B73" s="133"/>
      <c r="C73" s="133"/>
      <c r="D73" s="133"/>
      <c r="E73" s="133"/>
      <c r="F73" s="133"/>
      <c r="G73" s="127"/>
      <c r="H73" s="127"/>
      <c r="I73" s="127"/>
      <c r="J73" s="128"/>
      <c r="K73" s="129"/>
      <c r="L73" s="129"/>
      <c r="M73" s="129"/>
      <c r="N73" s="129"/>
      <c r="O73" s="129"/>
      <c r="P73" s="129"/>
      <c r="Q73" s="129"/>
      <c r="R73" s="134"/>
      <c r="S73" s="113" t="str">
        <f aca="false">IF(G73="","",CONCATENATE(G73,R73))</f>
        <v/>
      </c>
      <c r="T73" s="113" t="str">
        <f aca="false">IF(G74="","",", ")</f>
        <v/>
      </c>
      <c r="W73" s="132"/>
      <c r="X73" s="132"/>
      <c r="Y73" s="132"/>
      <c r="Z73" s="132"/>
    </row>
    <row r="74" customFormat="false" ht="12.75" hidden="false" customHeight="false" outlineLevel="0" collapsed="false">
      <c r="A74" s="133"/>
      <c r="B74" s="133"/>
      <c r="C74" s="133"/>
      <c r="D74" s="133"/>
      <c r="E74" s="133"/>
      <c r="F74" s="133"/>
      <c r="G74" s="127"/>
      <c r="H74" s="127"/>
      <c r="I74" s="127"/>
      <c r="J74" s="128"/>
      <c r="K74" s="129"/>
      <c r="L74" s="129"/>
      <c r="M74" s="129"/>
      <c r="N74" s="129"/>
      <c r="O74" s="129"/>
      <c r="P74" s="129"/>
      <c r="Q74" s="129"/>
      <c r="R74" s="134"/>
      <c r="S74" s="113" t="str">
        <f aca="false">IF(G74="","",CONCATENATE(G74,R74))</f>
        <v/>
      </c>
      <c r="T74" s="113" t="str">
        <f aca="false">IF(G75="","",", ")</f>
        <v/>
      </c>
      <c r="W74" s="132"/>
      <c r="X74" s="132"/>
      <c r="Y74" s="132"/>
      <c r="Z74" s="132"/>
    </row>
    <row r="75" customFormat="false" ht="12.75" hidden="false" customHeight="false" outlineLevel="0" collapsed="false">
      <c r="A75" s="133"/>
      <c r="B75" s="133"/>
      <c r="C75" s="133"/>
      <c r="D75" s="133"/>
      <c r="E75" s="133"/>
      <c r="F75" s="133"/>
      <c r="G75" s="127"/>
      <c r="H75" s="127"/>
      <c r="I75" s="127"/>
      <c r="J75" s="128"/>
      <c r="K75" s="129"/>
      <c r="L75" s="129"/>
      <c r="M75" s="129"/>
      <c r="N75" s="129"/>
      <c r="O75" s="129"/>
      <c r="P75" s="129"/>
      <c r="Q75" s="129"/>
      <c r="R75" s="134"/>
      <c r="S75" s="113" t="str">
        <f aca="false">IF(G75="","",CONCATENATE(G75,R75))</f>
        <v/>
      </c>
      <c r="T75" s="113" t="str">
        <f aca="false">IF(G76="","",", ")</f>
        <v/>
      </c>
      <c r="W75" s="132"/>
      <c r="X75" s="132"/>
      <c r="Y75" s="132"/>
      <c r="Z75" s="132"/>
    </row>
    <row r="76" customFormat="false" ht="12.75" hidden="false" customHeight="false" outlineLevel="0" collapsed="false">
      <c r="A76" s="133"/>
      <c r="B76" s="133"/>
      <c r="C76" s="133"/>
      <c r="D76" s="133"/>
      <c r="E76" s="133"/>
      <c r="F76" s="133"/>
      <c r="G76" s="127"/>
      <c r="H76" s="127"/>
      <c r="I76" s="127"/>
      <c r="J76" s="128"/>
      <c r="K76" s="129"/>
      <c r="L76" s="129"/>
      <c r="M76" s="129"/>
      <c r="N76" s="129"/>
      <c r="O76" s="129"/>
      <c r="P76" s="129"/>
      <c r="Q76" s="129"/>
      <c r="R76" s="134"/>
      <c r="S76" s="113" t="str">
        <f aca="false">IF(G76="","",CONCATENATE(G76,R76))</f>
        <v/>
      </c>
      <c r="T76" s="113" t="str">
        <f aca="false">IF(G77="","",", ")</f>
        <v/>
      </c>
      <c r="W76" s="132"/>
      <c r="X76" s="132"/>
      <c r="Y76" s="132"/>
      <c r="Z76" s="132"/>
    </row>
    <row r="77" customFormat="false" ht="12.75" hidden="false" customHeight="false" outlineLevel="0" collapsed="false">
      <c r="A77" s="133"/>
      <c r="B77" s="133"/>
      <c r="C77" s="133"/>
      <c r="D77" s="133"/>
      <c r="E77" s="133"/>
      <c r="F77" s="133"/>
      <c r="G77" s="127"/>
      <c r="H77" s="127"/>
      <c r="I77" s="127"/>
      <c r="J77" s="128"/>
      <c r="K77" s="129"/>
      <c r="L77" s="129"/>
      <c r="M77" s="129"/>
      <c r="N77" s="129"/>
      <c r="O77" s="129"/>
      <c r="P77" s="129"/>
      <c r="Q77" s="129"/>
      <c r="R77" s="134"/>
      <c r="S77" s="113" t="str">
        <f aca="false">IF(G77="","",CONCATENATE(G77,R77))</f>
        <v/>
      </c>
      <c r="T77" s="113" t="str">
        <f aca="false">IF(G78="","",", ")</f>
        <v/>
      </c>
      <c r="W77" s="132"/>
      <c r="X77" s="132"/>
      <c r="Y77" s="132"/>
      <c r="Z77" s="132"/>
    </row>
    <row r="78" customFormat="false" ht="12.75" hidden="false" customHeight="false" outlineLevel="0" collapsed="false">
      <c r="A78" s="133"/>
      <c r="B78" s="133"/>
      <c r="C78" s="133"/>
      <c r="D78" s="133"/>
      <c r="E78" s="133"/>
      <c r="F78" s="133"/>
      <c r="G78" s="127"/>
      <c r="H78" s="127"/>
      <c r="I78" s="127"/>
      <c r="J78" s="128"/>
      <c r="K78" s="129"/>
      <c r="L78" s="129"/>
      <c r="M78" s="129"/>
      <c r="N78" s="129"/>
      <c r="O78" s="129"/>
      <c r="P78" s="129"/>
      <c r="Q78" s="129"/>
      <c r="R78" s="134"/>
      <c r="S78" s="113" t="str">
        <f aca="false">IF(G78="","",CONCATENATE(G78,R78))</f>
        <v/>
      </c>
      <c r="T78" s="113" t="str">
        <f aca="false">IF(G79="","",", ")</f>
        <v/>
      </c>
      <c r="W78" s="132"/>
      <c r="X78" s="132"/>
      <c r="Y78" s="132"/>
      <c r="Z78" s="132"/>
    </row>
    <row r="79" customFormat="false" ht="12.75" hidden="false" customHeight="false" outlineLevel="0" collapsed="false">
      <c r="A79" s="133"/>
      <c r="B79" s="133"/>
      <c r="C79" s="133"/>
      <c r="D79" s="133"/>
      <c r="E79" s="133"/>
      <c r="F79" s="133"/>
      <c r="G79" s="127"/>
      <c r="H79" s="127"/>
      <c r="I79" s="127"/>
      <c r="J79" s="128"/>
      <c r="K79" s="129"/>
      <c r="L79" s="129"/>
      <c r="M79" s="129"/>
      <c r="N79" s="129"/>
      <c r="O79" s="129"/>
      <c r="P79" s="129"/>
      <c r="Q79" s="129"/>
      <c r="R79" s="134"/>
      <c r="S79" s="113" t="str">
        <f aca="false">IF(G79="","",CONCATENATE(G79,R79))</f>
        <v/>
      </c>
      <c r="T79" s="113" t="str">
        <f aca="false">IF(G80="","",", ")</f>
        <v/>
      </c>
      <c r="W79" s="132"/>
      <c r="X79" s="132"/>
      <c r="Y79" s="132"/>
      <c r="Z79" s="132"/>
    </row>
    <row r="80" customFormat="false" ht="12.75" hidden="false" customHeight="false" outlineLevel="0" collapsed="false">
      <c r="A80" s="133"/>
      <c r="B80" s="133"/>
      <c r="C80" s="133"/>
      <c r="D80" s="133"/>
      <c r="E80" s="133"/>
      <c r="F80" s="133"/>
      <c r="G80" s="127"/>
      <c r="H80" s="127"/>
      <c r="I80" s="127"/>
      <c r="J80" s="128"/>
      <c r="K80" s="129"/>
      <c r="L80" s="129"/>
      <c r="M80" s="129"/>
      <c r="N80" s="129"/>
      <c r="O80" s="129"/>
      <c r="P80" s="129"/>
      <c r="Q80" s="129"/>
      <c r="R80" s="134"/>
      <c r="S80" s="113" t="str">
        <f aca="false">IF(G80="","",CONCATENATE(G80,R80))</f>
        <v/>
      </c>
      <c r="T80" s="113" t="str">
        <f aca="false">IF(G81="","",", ")</f>
        <v/>
      </c>
      <c r="W80" s="132"/>
      <c r="X80" s="132"/>
      <c r="Y80" s="132"/>
      <c r="Z80" s="132"/>
    </row>
    <row r="81" customFormat="false" ht="12.75" hidden="false" customHeight="false" outlineLevel="0" collapsed="false">
      <c r="A81" s="133"/>
      <c r="B81" s="133"/>
      <c r="C81" s="133"/>
      <c r="D81" s="133"/>
      <c r="E81" s="133"/>
      <c r="F81" s="133"/>
      <c r="G81" s="127"/>
      <c r="H81" s="127"/>
      <c r="I81" s="127"/>
      <c r="J81" s="128"/>
      <c r="K81" s="129"/>
      <c r="L81" s="129"/>
      <c r="M81" s="129"/>
      <c r="N81" s="129"/>
      <c r="O81" s="129"/>
      <c r="P81" s="129"/>
      <c r="Q81" s="129"/>
      <c r="R81" s="134"/>
      <c r="S81" s="113" t="str">
        <f aca="false">IF(G81="","",CONCATENATE(G81,R81))</f>
        <v/>
      </c>
      <c r="T81" s="113" t="str">
        <f aca="false">IF(G82="","",", ")</f>
        <v/>
      </c>
      <c r="W81" s="132"/>
      <c r="X81" s="132"/>
      <c r="Y81" s="132"/>
      <c r="Z81" s="132"/>
    </row>
    <row r="82" customFormat="false" ht="12.75" hidden="false" customHeight="false" outlineLevel="0" collapsed="false">
      <c r="A82" s="133"/>
      <c r="B82" s="133"/>
      <c r="C82" s="133"/>
      <c r="D82" s="133"/>
      <c r="E82" s="133"/>
      <c r="F82" s="133"/>
      <c r="G82" s="127"/>
      <c r="H82" s="127"/>
      <c r="I82" s="127"/>
      <c r="J82" s="128"/>
      <c r="K82" s="129"/>
      <c r="L82" s="129"/>
      <c r="M82" s="129"/>
      <c r="N82" s="129"/>
      <c r="O82" s="129"/>
      <c r="P82" s="129"/>
      <c r="Q82" s="129"/>
      <c r="R82" s="134"/>
      <c r="S82" s="113" t="str">
        <f aca="false">IF(G82="","",CONCATENATE(G82,R82))</f>
        <v/>
      </c>
      <c r="T82" s="113" t="str">
        <f aca="false">IF(G83="","",", ")</f>
        <v/>
      </c>
      <c r="W82" s="132"/>
      <c r="X82" s="132"/>
      <c r="Y82" s="132"/>
      <c r="Z82" s="132"/>
    </row>
    <row r="83" customFormat="false" ht="12.75" hidden="false" customHeight="false" outlineLevel="0" collapsed="false">
      <c r="A83" s="133"/>
      <c r="B83" s="133"/>
      <c r="C83" s="133"/>
      <c r="D83" s="133"/>
      <c r="E83" s="133"/>
      <c r="F83" s="133"/>
      <c r="G83" s="127"/>
      <c r="H83" s="127"/>
      <c r="I83" s="127"/>
      <c r="J83" s="128"/>
      <c r="K83" s="129"/>
      <c r="L83" s="129"/>
      <c r="M83" s="129"/>
      <c r="N83" s="129"/>
      <c r="O83" s="129"/>
      <c r="P83" s="129"/>
      <c r="Q83" s="129"/>
      <c r="R83" s="134"/>
      <c r="S83" s="113" t="str">
        <f aca="false">IF(G83="","",CONCATENATE(G83,R83))</f>
        <v/>
      </c>
      <c r="T83" s="113" t="str">
        <f aca="false">IF(G84="","",", ")</f>
        <v/>
      </c>
      <c r="W83" s="132"/>
      <c r="X83" s="132"/>
      <c r="Y83" s="132"/>
      <c r="Z83" s="132"/>
    </row>
    <row r="84" customFormat="false" ht="12.75" hidden="false" customHeight="false" outlineLevel="0" collapsed="false">
      <c r="A84" s="133"/>
      <c r="B84" s="133"/>
      <c r="C84" s="133"/>
      <c r="D84" s="133"/>
      <c r="E84" s="133"/>
      <c r="F84" s="133"/>
      <c r="G84" s="127"/>
      <c r="H84" s="127"/>
      <c r="I84" s="127"/>
      <c r="J84" s="128"/>
      <c r="K84" s="129"/>
      <c r="L84" s="129"/>
      <c r="M84" s="129"/>
      <c r="N84" s="129"/>
      <c r="O84" s="129"/>
      <c r="P84" s="129"/>
      <c r="Q84" s="129"/>
      <c r="R84" s="134"/>
      <c r="S84" s="113" t="str">
        <f aca="false">IF(G84="","",CONCATENATE(G84,R84))</f>
        <v/>
      </c>
      <c r="T84" s="113" t="str">
        <f aca="false">IF(G85="","",", ")</f>
        <v/>
      </c>
      <c r="W84" s="132"/>
      <c r="X84" s="132"/>
      <c r="Y84" s="132"/>
      <c r="Z84" s="132"/>
    </row>
    <row r="85" customFormat="false" ht="12.75" hidden="false" customHeight="false" outlineLevel="0" collapsed="false">
      <c r="A85" s="133"/>
      <c r="B85" s="133"/>
      <c r="C85" s="133"/>
      <c r="D85" s="133"/>
      <c r="E85" s="133"/>
      <c r="F85" s="133"/>
      <c r="G85" s="127"/>
      <c r="H85" s="127"/>
      <c r="I85" s="127"/>
      <c r="J85" s="128"/>
      <c r="K85" s="129"/>
      <c r="L85" s="129"/>
      <c r="M85" s="129"/>
      <c r="N85" s="129"/>
      <c r="O85" s="129"/>
      <c r="P85" s="129"/>
      <c r="Q85" s="129"/>
      <c r="R85" s="134"/>
      <c r="S85" s="113" t="str">
        <f aca="false">IF(G85="","",CONCATENATE(G85,R85))</f>
        <v/>
      </c>
      <c r="T85" s="113" t="str">
        <f aca="false">IF(G86="","",", ")</f>
        <v/>
      </c>
      <c r="W85" s="132"/>
      <c r="X85" s="132"/>
      <c r="Y85" s="132"/>
      <c r="Z85" s="132"/>
    </row>
    <row r="86" customFormat="false" ht="12.75" hidden="false" customHeight="false" outlineLevel="0" collapsed="false">
      <c r="A86" s="133"/>
      <c r="B86" s="133"/>
      <c r="C86" s="133"/>
      <c r="D86" s="133"/>
      <c r="E86" s="133"/>
      <c r="F86" s="133"/>
      <c r="G86" s="127"/>
      <c r="H86" s="127"/>
      <c r="I86" s="127"/>
      <c r="J86" s="128"/>
      <c r="K86" s="129"/>
      <c r="L86" s="129"/>
      <c r="M86" s="129"/>
      <c r="N86" s="129"/>
      <c r="O86" s="129"/>
      <c r="P86" s="129"/>
      <c r="Q86" s="129"/>
      <c r="R86" s="134"/>
      <c r="S86" s="113" t="str">
        <f aca="false">IF(G86="","",CONCATENATE(G86,R86))</f>
        <v/>
      </c>
      <c r="T86" s="113" t="str">
        <f aca="false">IF(G87="","",", ")</f>
        <v/>
      </c>
      <c r="W86" s="132"/>
      <c r="X86" s="132"/>
      <c r="Y86" s="132"/>
      <c r="Z86" s="132"/>
    </row>
    <row r="87" customFormat="false" ht="12.75" hidden="false" customHeight="false" outlineLevel="0" collapsed="false">
      <c r="A87" s="133"/>
      <c r="B87" s="133"/>
      <c r="C87" s="133"/>
      <c r="D87" s="133"/>
      <c r="E87" s="133"/>
      <c r="F87" s="133"/>
      <c r="G87" s="127"/>
      <c r="H87" s="127"/>
      <c r="I87" s="127"/>
      <c r="J87" s="128"/>
      <c r="K87" s="129"/>
      <c r="L87" s="129"/>
      <c r="M87" s="129"/>
      <c r="N87" s="129"/>
      <c r="O87" s="129"/>
      <c r="P87" s="129"/>
      <c r="Q87" s="129"/>
      <c r="R87" s="134"/>
      <c r="S87" s="113" t="str">
        <f aca="false">IF(G87="","",CONCATENATE(G87,R87))</f>
        <v/>
      </c>
      <c r="T87" s="113" t="str">
        <f aca="false">IF(G88="","",", ")</f>
        <v/>
      </c>
      <c r="W87" s="132"/>
      <c r="X87" s="132"/>
      <c r="Y87" s="132"/>
      <c r="Z87" s="132"/>
    </row>
    <row r="88" customFormat="false" ht="12.75" hidden="false" customHeight="false" outlineLevel="0" collapsed="false">
      <c r="A88" s="133"/>
      <c r="B88" s="133"/>
      <c r="C88" s="133"/>
      <c r="D88" s="133"/>
      <c r="E88" s="133"/>
      <c r="F88" s="133"/>
      <c r="G88" s="127"/>
      <c r="H88" s="127"/>
      <c r="I88" s="127"/>
      <c r="J88" s="128"/>
      <c r="K88" s="129"/>
      <c r="L88" s="129"/>
      <c r="M88" s="129"/>
      <c r="N88" s="129"/>
      <c r="O88" s="129"/>
      <c r="P88" s="129"/>
      <c r="Q88" s="129"/>
      <c r="R88" s="134"/>
      <c r="S88" s="113" t="str">
        <f aca="false">IF(G88="","",CONCATENATE(G88,R88))</f>
        <v/>
      </c>
      <c r="T88" s="113" t="str">
        <f aca="false">IF(G89="","",", ")</f>
        <v/>
      </c>
      <c r="W88" s="132"/>
      <c r="X88" s="132"/>
      <c r="Y88" s="132"/>
      <c r="Z88" s="132"/>
    </row>
    <row r="89" customFormat="false" ht="12.75" hidden="false" customHeight="false" outlineLevel="0" collapsed="false">
      <c r="A89" s="133"/>
      <c r="B89" s="133"/>
      <c r="C89" s="133"/>
      <c r="D89" s="133"/>
      <c r="E89" s="133"/>
      <c r="F89" s="133"/>
      <c r="G89" s="127"/>
      <c r="H89" s="127"/>
      <c r="I89" s="127"/>
      <c r="J89" s="128"/>
      <c r="K89" s="129"/>
      <c r="L89" s="129"/>
      <c r="M89" s="129"/>
      <c r="N89" s="129"/>
      <c r="O89" s="129"/>
      <c r="P89" s="129"/>
      <c r="Q89" s="129"/>
      <c r="R89" s="134"/>
      <c r="S89" s="113" t="str">
        <f aca="false">IF(G89="","",CONCATENATE(G89,R89))</f>
        <v/>
      </c>
      <c r="T89" s="113" t="str">
        <f aca="false">IF(G90="","",", ")</f>
        <v/>
      </c>
      <c r="W89" s="132"/>
      <c r="X89" s="132"/>
      <c r="Y89" s="132"/>
      <c r="Z89" s="132"/>
    </row>
    <row r="90" customFormat="false" ht="12.75" hidden="false" customHeight="false" outlineLevel="0" collapsed="false">
      <c r="A90" s="133"/>
      <c r="B90" s="133"/>
      <c r="C90" s="133"/>
      <c r="D90" s="133"/>
      <c r="E90" s="133"/>
      <c r="F90" s="133"/>
      <c r="G90" s="127"/>
      <c r="H90" s="127"/>
      <c r="I90" s="127"/>
      <c r="J90" s="128"/>
      <c r="K90" s="129"/>
      <c r="L90" s="129"/>
      <c r="M90" s="129"/>
      <c r="N90" s="129"/>
      <c r="O90" s="129"/>
      <c r="P90" s="129"/>
      <c r="Q90" s="129"/>
      <c r="R90" s="134"/>
      <c r="S90" s="113" t="str">
        <f aca="false">IF(G90="","",CONCATENATE(G90,R90))</f>
        <v/>
      </c>
      <c r="T90" s="113" t="str">
        <f aca="false">IF(G91="","",", ")</f>
        <v/>
      </c>
      <c r="W90" s="132"/>
      <c r="X90" s="132"/>
      <c r="Y90" s="132"/>
      <c r="Z90" s="132"/>
    </row>
    <row r="91" customFormat="false" ht="12.75" hidden="false" customHeight="false" outlineLevel="0" collapsed="false">
      <c r="A91" s="133"/>
      <c r="B91" s="133"/>
      <c r="C91" s="133"/>
      <c r="D91" s="133"/>
      <c r="E91" s="133"/>
      <c r="F91" s="133"/>
      <c r="G91" s="127"/>
      <c r="H91" s="127"/>
      <c r="I91" s="127"/>
      <c r="J91" s="128"/>
      <c r="K91" s="129"/>
      <c r="L91" s="129"/>
      <c r="M91" s="129"/>
      <c r="N91" s="129"/>
      <c r="O91" s="129"/>
      <c r="P91" s="129"/>
      <c r="Q91" s="129"/>
      <c r="R91" s="134"/>
      <c r="S91" s="113" t="str">
        <f aca="false">IF(G91="","",CONCATENATE(G91,R91))</f>
        <v/>
      </c>
      <c r="T91" s="113" t="str">
        <f aca="false">IF(G92="","",", ")</f>
        <v/>
      </c>
      <c r="W91" s="132"/>
      <c r="X91" s="132"/>
      <c r="Y91" s="132"/>
      <c r="Z91" s="132"/>
    </row>
    <row r="92" customFormat="false" ht="12.75" hidden="false" customHeight="false" outlineLevel="0" collapsed="false">
      <c r="A92" s="133"/>
      <c r="B92" s="133"/>
      <c r="C92" s="133"/>
      <c r="D92" s="133"/>
      <c r="E92" s="133"/>
      <c r="F92" s="133"/>
      <c r="G92" s="127"/>
      <c r="H92" s="127"/>
      <c r="I92" s="127"/>
      <c r="J92" s="128"/>
      <c r="K92" s="129"/>
      <c r="L92" s="129"/>
      <c r="M92" s="129"/>
      <c r="N92" s="129"/>
      <c r="O92" s="129"/>
      <c r="P92" s="129"/>
      <c r="Q92" s="129"/>
      <c r="R92" s="134"/>
      <c r="S92" s="113" t="str">
        <f aca="false">IF(G92="","",CONCATENATE(G92,R92))</f>
        <v/>
      </c>
      <c r="T92" s="113" t="str">
        <f aca="false">IF(G93="","",", ")</f>
        <v/>
      </c>
      <c r="W92" s="132"/>
      <c r="X92" s="132"/>
      <c r="Y92" s="132"/>
      <c r="Z92" s="132"/>
    </row>
    <row r="93" customFormat="false" ht="12.75" hidden="false" customHeight="false" outlineLevel="0" collapsed="false">
      <c r="A93" s="133"/>
      <c r="B93" s="133"/>
      <c r="C93" s="133"/>
      <c r="D93" s="133"/>
      <c r="E93" s="133"/>
      <c r="F93" s="133"/>
      <c r="G93" s="127"/>
      <c r="H93" s="127"/>
      <c r="I93" s="127"/>
      <c r="J93" s="128"/>
      <c r="K93" s="129"/>
      <c r="L93" s="129"/>
      <c r="M93" s="129"/>
      <c r="N93" s="129"/>
      <c r="O93" s="129"/>
      <c r="P93" s="129"/>
      <c r="Q93" s="129"/>
      <c r="R93" s="134"/>
      <c r="S93" s="113" t="str">
        <f aca="false">IF(G93="","",CONCATENATE(G93,R93))</f>
        <v/>
      </c>
      <c r="T93" s="113" t="str">
        <f aca="false">IF(G94="","",", ")</f>
        <v/>
      </c>
      <c r="W93" s="132"/>
      <c r="X93" s="132"/>
      <c r="Y93" s="132"/>
      <c r="Z93" s="132"/>
    </row>
    <row r="94" customFormat="false" ht="12.75" hidden="false" customHeight="false" outlineLevel="0" collapsed="false">
      <c r="A94" s="133"/>
      <c r="B94" s="133"/>
      <c r="C94" s="133"/>
      <c r="D94" s="133"/>
      <c r="E94" s="133"/>
      <c r="F94" s="133"/>
      <c r="G94" s="127"/>
      <c r="H94" s="127"/>
      <c r="I94" s="127"/>
      <c r="J94" s="128"/>
      <c r="K94" s="129"/>
      <c r="L94" s="129"/>
      <c r="M94" s="129"/>
      <c r="N94" s="129"/>
      <c r="O94" s="129"/>
      <c r="P94" s="129"/>
      <c r="Q94" s="129"/>
      <c r="R94" s="134"/>
      <c r="S94" s="113" t="str">
        <f aca="false">IF(G94="","",CONCATENATE(G94,R94))</f>
        <v/>
      </c>
      <c r="T94" s="113" t="str">
        <f aca="false">IF(G95="","",", ")</f>
        <v/>
      </c>
      <c r="W94" s="132"/>
      <c r="X94" s="132"/>
      <c r="Y94" s="132"/>
      <c r="Z94" s="132"/>
    </row>
    <row r="96" customFormat="false" ht="13.5" hidden="false" customHeight="false" outlineLevel="0" collapsed="false"/>
    <row r="97" customFormat="false" ht="13.5" hidden="false" customHeight="false" outlineLevel="0" collapsed="false">
      <c r="A97" s="140" t="s">
        <v>235</v>
      </c>
      <c r="B97" s="140"/>
      <c r="C97" s="140"/>
      <c r="D97" s="140"/>
      <c r="E97" s="140"/>
      <c r="F97" s="140"/>
      <c r="G97" s="139"/>
      <c r="H97" s="139"/>
      <c r="I97" s="139"/>
      <c r="J97" s="139"/>
      <c r="K97" s="139"/>
      <c r="L97" s="139"/>
      <c r="M97" s="139"/>
      <c r="N97" s="139"/>
      <c r="O97" s="139"/>
      <c r="P97" s="139"/>
      <c r="Q97" s="139"/>
      <c r="R97" s="122" t="s">
        <v>219</v>
      </c>
      <c r="U97" s="123" t="s">
        <v>220</v>
      </c>
      <c r="V97" s="123"/>
      <c r="W97" s="124" t="str">
        <f aca="false">CONCATENATE(S98,T98,S99,T99,S100,T100,S101,T101,S102,T102,S103,T103,S104,T104,S105,T105,S106,T106,S107,T107,S108,T108,S109,T109,S110,T110,S111,T111,S112,T112,S113,T113,S114,,T114,S115,T115,S116,T116,S117,T117,S118,T118,S119,T119,S120,T120,S121,T121,S122,T122,S123,T123,S124,T124,S125,T125,S126,T126,S127,T127,S128,T128,S129,T129,S130,T130,S131,T131,S132,T132,S133,T133,S134,T134,S135,T135,S136,T136,S137,T137,)</f>
        <v/>
      </c>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5" t="str">
        <f aca="false">IF(W97="","",W97)</f>
        <v/>
      </c>
    </row>
    <row r="98" customFormat="false" ht="13.5" hidden="false" customHeight="false" outlineLevel="0" collapsed="false">
      <c r="A98" s="126" t="s">
        <v>221</v>
      </c>
      <c r="B98" s="126"/>
      <c r="C98" s="126"/>
      <c r="D98" s="126"/>
      <c r="E98" s="126"/>
      <c r="F98" s="126"/>
      <c r="G98" s="127"/>
      <c r="H98" s="127"/>
      <c r="I98" s="127"/>
      <c r="J98" s="128"/>
      <c r="K98" s="129"/>
      <c r="L98" s="129"/>
      <c r="M98" s="129"/>
      <c r="N98" s="129"/>
      <c r="O98" s="129"/>
      <c r="P98" s="129"/>
      <c r="Q98" s="129"/>
      <c r="R98" s="134"/>
      <c r="S98" s="113" t="str">
        <f aca="false">IF(G98="","",CONCATENATE(G98,R98))</f>
        <v/>
      </c>
      <c r="T98" s="113" t="str">
        <f aca="false">IF(G99="","",", ")</f>
        <v/>
      </c>
      <c r="U98" s="131" t="s">
        <v>222</v>
      </c>
      <c r="V98" s="131"/>
      <c r="W98" s="132" t="str">
        <f aca="false">S98&amp;CHAR(10)&amp;S99&amp;CHAR(10)&amp;S100&amp;CHAR(10)&amp;S101&amp;CHAR(10)&amp;S102&amp;CHAR(10)&amp;S103&amp;CHAR(10)&amp;S104&amp;CHAR(10)&amp;S105&amp;CHAR(10)&amp;S106&amp;CHAR(10)&amp;S107&amp;CHAR(10)&amp;S108&amp;CHAR(10)&amp;S109&amp;CHAR(10)&amp;S110&amp;CHAR(10)&amp;S111&amp;CHAR(10)&amp;S112&amp;CHAR(10)&amp;S113&amp;CHAR(10)&amp;S114&amp;CHAR(10)&amp;S115&amp;CHAR(10)&amp;S116&amp;CHAR(10)&amp;S117&amp;CHAR(10)&amp;S118&amp;CHAR(10)&amp;S119&amp;CHAR(10)&amp;S120&amp;CHAR(10)&amp;S121&amp;CHAR(10)&amp;S122&amp;CHAR(10)&amp;S123&amp;CHAR(10)&amp;S124&amp;CHAR(10)&amp;S125&amp;CHAR(10)&amp;S126&amp;CHAR(10)&amp;S127&amp;CHAR(10)&amp;S128&amp;CHAR(10)&amp;S129&amp;CHAR(10)&amp;S130&amp;CHAR(10)&amp;S131&amp;CHAR(10)&amp;S132&amp;CHAR(10)&amp;S133&amp;CHAR(10)&amp;S134&amp;CHAR(10)&amp;S135&amp;CHAR(10)&amp;S136&amp;CHAR(10)&amp;S137</f>
        <v>
</v>
      </c>
      <c r="X98" s="132"/>
      <c r="Y98" s="132"/>
      <c r="Z98" s="132"/>
    </row>
    <row r="99" customFormat="false" ht="12.75" hidden="false" customHeight="false" outlineLevel="0" collapsed="false">
      <c r="A99" s="133" t="s">
        <v>223</v>
      </c>
      <c r="B99" s="133"/>
      <c r="C99" s="133"/>
      <c r="D99" s="133"/>
      <c r="E99" s="133"/>
      <c r="F99" s="133"/>
      <c r="G99" s="127"/>
      <c r="H99" s="127"/>
      <c r="I99" s="127"/>
      <c r="J99" s="128"/>
      <c r="K99" s="129"/>
      <c r="L99" s="129"/>
      <c r="M99" s="129"/>
      <c r="N99" s="129"/>
      <c r="O99" s="129"/>
      <c r="P99" s="129"/>
      <c r="Q99" s="129"/>
      <c r="R99" s="134"/>
      <c r="S99" s="113" t="str">
        <f aca="false">IF(G99="","",CONCATENATE(G99,R99))</f>
        <v/>
      </c>
      <c r="T99" s="113" t="str">
        <f aca="false">IF(G100="","",", ")</f>
        <v/>
      </c>
      <c r="W99" s="132"/>
      <c r="X99" s="132"/>
      <c r="Y99" s="132"/>
      <c r="Z99" s="132"/>
    </row>
    <row r="100" customFormat="false" ht="12.75" hidden="false" customHeight="false" outlineLevel="0" collapsed="false">
      <c r="A100" s="126" t="s">
        <v>224</v>
      </c>
      <c r="B100" s="126"/>
      <c r="C100" s="126"/>
      <c r="D100" s="126"/>
      <c r="E100" s="126"/>
      <c r="F100" s="126"/>
      <c r="G100" s="127"/>
      <c r="H100" s="127"/>
      <c r="I100" s="127"/>
      <c r="J100" s="128"/>
      <c r="K100" s="129"/>
      <c r="L100" s="129"/>
      <c r="M100" s="129"/>
      <c r="N100" s="129"/>
      <c r="O100" s="129"/>
      <c r="P100" s="129"/>
      <c r="Q100" s="129"/>
      <c r="R100" s="134"/>
      <c r="S100" s="113" t="str">
        <f aca="false">IF(G100="","",CONCATENATE(G100,R100))</f>
        <v/>
      </c>
      <c r="T100" s="113" t="str">
        <f aca="false">IF(G101="","",", ")</f>
        <v/>
      </c>
      <c r="W100" s="132"/>
      <c r="X100" s="132"/>
      <c r="Y100" s="132"/>
      <c r="Z100" s="132"/>
    </row>
    <row r="101" customFormat="false" ht="12.75" hidden="false" customHeight="false" outlineLevel="0" collapsed="false">
      <c r="A101" s="133" t="s">
        <v>225</v>
      </c>
      <c r="B101" s="133"/>
      <c r="C101" s="133"/>
      <c r="D101" s="133"/>
      <c r="E101" s="133"/>
      <c r="F101" s="133"/>
      <c r="G101" s="127"/>
      <c r="H101" s="127"/>
      <c r="I101" s="127"/>
      <c r="J101" s="128"/>
      <c r="K101" s="129"/>
      <c r="L101" s="129"/>
      <c r="M101" s="129"/>
      <c r="N101" s="129"/>
      <c r="O101" s="129"/>
      <c r="P101" s="129"/>
      <c r="Q101" s="129"/>
      <c r="R101" s="134"/>
      <c r="S101" s="113" t="str">
        <f aca="false">IF(G101="","",CONCATENATE(G101,R101))</f>
        <v/>
      </c>
      <c r="T101" s="113" t="str">
        <f aca="false">IF(G102="","",", ")</f>
        <v/>
      </c>
      <c r="W101" s="132"/>
      <c r="X101" s="132"/>
      <c r="Y101" s="132"/>
      <c r="Z101" s="132"/>
    </row>
    <row r="102" customFormat="false" ht="12.75" hidden="false" customHeight="false" outlineLevel="0" collapsed="false">
      <c r="A102" s="133" t="s">
        <v>226</v>
      </c>
      <c r="B102" s="133"/>
      <c r="C102" s="133"/>
      <c r="D102" s="133"/>
      <c r="E102" s="133"/>
      <c r="F102" s="133"/>
      <c r="G102" s="127"/>
      <c r="H102" s="127"/>
      <c r="I102" s="127"/>
      <c r="J102" s="128"/>
      <c r="K102" s="129"/>
      <c r="L102" s="129"/>
      <c r="M102" s="129"/>
      <c r="N102" s="129"/>
      <c r="O102" s="129"/>
      <c r="P102" s="129"/>
      <c r="Q102" s="129"/>
      <c r="R102" s="134"/>
      <c r="S102" s="113" t="str">
        <f aca="false">IF(G102="","",CONCATENATE(G102,R102))</f>
        <v/>
      </c>
      <c r="T102" s="113" t="str">
        <f aca="false">IF(G103="","",", ")</f>
        <v/>
      </c>
      <c r="W102" s="132"/>
      <c r="X102" s="132"/>
      <c r="Y102" s="132"/>
      <c r="Z102" s="132"/>
    </row>
    <row r="103" customFormat="false" ht="12.75" hidden="false" customHeight="false" outlineLevel="0" collapsed="false">
      <c r="A103" s="133" t="s">
        <v>227</v>
      </c>
      <c r="B103" s="133"/>
      <c r="C103" s="133"/>
      <c r="D103" s="133"/>
      <c r="E103" s="133"/>
      <c r="F103" s="133"/>
      <c r="G103" s="127"/>
      <c r="H103" s="127"/>
      <c r="I103" s="127"/>
      <c r="J103" s="128"/>
      <c r="K103" s="129"/>
      <c r="L103" s="129"/>
      <c r="M103" s="129"/>
      <c r="N103" s="129"/>
      <c r="O103" s="129"/>
      <c r="P103" s="129"/>
      <c r="Q103" s="129"/>
      <c r="R103" s="134"/>
      <c r="S103" s="113" t="str">
        <f aca="false">IF(G103="","",CONCATENATE(G103,R103))</f>
        <v/>
      </c>
      <c r="T103" s="113" t="str">
        <f aca="false">IF(G104="","",", ")</f>
        <v/>
      </c>
      <c r="W103" s="132"/>
      <c r="X103" s="132"/>
      <c r="Y103" s="132"/>
      <c r="Z103" s="132"/>
    </row>
    <row r="104" customFormat="false" ht="12.75" hidden="false" customHeight="false" outlineLevel="0" collapsed="false">
      <c r="A104" s="133" t="s">
        <v>228</v>
      </c>
      <c r="B104" s="133"/>
      <c r="C104" s="133"/>
      <c r="D104" s="133"/>
      <c r="E104" s="133"/>
      <c r="F104" s="133"/>
      <c r="G104" s="127"/>
      <c r="H104" s="127"/>
      <c r="I104" s="127"/>
      <c r="J104" s="128"/>
      <c r="K104" s="129"/>
      <c r="L104" s="129"/>
      <c r="M104" s="129"/>
      <c r="N104" s="129"/>
      <c r="O104" s="129"/>
      <c r="P104" s="129"/>
      <c r="Q104" s="129"/>
      <c r="R104" s="134"/>
      <c r="S104" s="113" t="str">
        <f aca="false">IF(G104="","",CONCATENATE(G104,R104))</f>
        <v/>
      </c>
      <c r="T104" s="113" t="str">
        <f aca="false">IF(G105="","",", ")</f>
        <v/>
      </c>
      <c r="W104" s="132"/>
      <c r="X104" s="132"/>
      <c r="Y104" s="132"/>
      <c r="Z104" s="132"/>
    </row>
    <row r="105" customFormat="false" ht="12.75" hidden="false" customHeight="false" outlineLevel="0" collapsed="false">
      <c r="A105" s="133" t="s">
        <v>229</v>
      </c>
      <c r="B105" s="133"/>
      <c r="C105" s="133"/>
      <c r="D105" s="133"/>
      <c r="E105" s="133"/>
      <c r="F105" s="133"/>
      <c r="G105" s="127"/>
      <c r="H105" s="127"/>
      <c r="I105" s="127"/>
      <c r="J105" s="128"/>
      <c r="K105" s="129"/>
      <c r="L105" s="129"/>
      <c r="M105" s="129"/>
      <c r="N105" s="129"/>
      <c r="O105" s="129"/>
      <c r="P105" s="129"/>
      <c r="Q105" s="129"/>
      <c r="R105" s="134"/>
      <c r="S105" s="113" t="str">
        <f aca="false">IF(G105="","",CONCATENATE(G105,R105))</f>
        <v/>
      </c>
      <c r="T105" s="113" t="str">
        <f aca="false">IF(G106="","",", ")</f>
        <v/>
      </c>
      <c r="W105" s="132"/>
      <c r="X105" s="132"/>
      <c r="Y105" s="132"/>
      <c r="Z105" s="132"/>
    </row>
    <row r="106" customFormat="false" ht="12.75" hidden="false" customHeight="false" outlineLevel="0" collapsed="false">
      <c r="A106" s="133" t="s">
        <v>230</v>
      </c>
      <c r="B106" s="133"/>
      <c r="C106" s="133"/>
      <c r="D106" s="133"/>
      <c r="E106" s="133"/>
      <c r="F106" s="133"/>
      <c r="G106" s="127"/>
      <c r="H106" s="127"/>
      <c r="I106" s="127"/>
      <c r="J106" s="128"/>
      <c r="K106" s="129"/>
      <c r="L106" s="129"/>
      <c r="M106" s="129"/>
      <c r="N106" s="129"/>
      <c r="O106" s="129"/>
      <c r="P106" s="129"/>
      <c r="Q106" s="129"/>
      <c r="R106" s="134"/>
      <c r="S106" s="113" t="str">
        <f aca="false">IF(G106="","",CONCATENATE(G106,R106))</f>
        <v/>
      </c>
      <c r="T106" s="113" t="str">
        <f aca="false">IF(G107="","",", ")</f>
        <v/>
      </c>
      <c r="W106" s="132"/>
      <c r="X106" s="132"/>
      <c r="Y106" s="132"/>
      <c r="Z106" s="132"/>
    </row>
    <row r="107" customFormat="false" ht="12.75" hidden="false" customHeight="false" outlineLevel="0" collapsed="false">
      <c r="A107" s="133" t="s">
        <v>231</v>
      </c>
      <c r="B107" s="133"/>
      <c r="C107" s="133"/>
      <c r="D107" s="133"/>
      <c r="E107" s="133"/>
      <c r="F107" s="133"/>
      <c r="G107" s="127"/>
      <c r="H107" s="127"/>
      <c r="I107" s="127"/>
      <c r="J107" s="128"/>
      <c r="K107" s="129"/>
      <c r="L107" s="129"/>
      <c r="M107" s="129"/>
      <c r="N107" s="129"/>
      <c r="O107" s="129"/>
      <c r="P107" s="129"/>
      <c r="Q107" s="129"/>
      <c r="R107" s="134"/>
      <c r="S107" s="113" t="str">
        <f aca="false">IF(G107="","",CONCATENATE(G107,R107))</f>
        <v/>
      </c>
      <c r="T107" s="113" t="str">
        <f aca="false">IF(G108="","",", ")</f>
        <v/>
      </c>
      <c r="W107" s="132"/>
      <c r="X107" s="132"/>
      <c r="Y107" s="132"/>
      <c r="Z107" s="132"/>
    </row>
    <row r="108" customFormat="false" ht="12.75" hidden="false" customHeight="false" outlineLevel="0" collapsed="false">
      <c r="A108" s="133" t="s">
        <v>232</v>
      </c>
      <c r="B108" s="133"/>
      <c r="C108" s="133"/>
      <c r="D108" s="133"/>
      <c r="E108" s="133"/>
      <c r="F108" s="133"/>
      <c r="G108" s="127"/>
      <c r="H108" s="127"/>
      <c r="I108" s="127"/>
      <c r="J108" s="128"/>
      <c r="K108" s="129"/>
      <c r="L108" s="129"/>
      <c r="M108" s="129"/>
      <c r="N108" s="129"/>
      <c r="O108" s="129"/>
      <c r="P108" s="129"/>
      <c r="Q108" s="129"/>
      <c r="R108" s="134"/>
      <c r="S108" s="113" t="str">
        <f aca="false">IF(G108="","",CONCATENATE(G108,R108))</f>
        <v/>
      </c>
      <c r="T108" s="113" t="str">
        <f aca="false">IF(G109="","",", ")</f>
        <v/>
      </c>
      <c r="W108" s="132"/>
      <c r="X108" s="132"/>
      <c r="Y108" s="132"/>
      <c r="Z108" s="132"/>
    </row>
    <row r="109" customFormat="false" ht="12.75" hidden="false" customHeight="false" outlineLevel="0" collapsed="false">
      <c r="A109" s="133" t="s">
        <v>233</v>
      </c>
      <c r="B109" s="133"/>
      <c r="C109" s="133"/>
      <c r="D109" s="133"/>
      <c r="E109" s="133"/>
      <c r="F109" s="133"/>
      <c r="G109" s="127"/>
      <c r="H109" s="127"/>
      <c r="I109" s="127"/>
      <c r="J109" s="128"/>
      <c r="K109" s="129"/>
      <c r="L109" s="129"/>
      <c r="M109" s="129"/>
      <c r="N109" s="129"/>
      <c r="O109" s="129"/>
      <c r="P109" s="129"/>
      <c r="Q109" s="129"/>
      <c r="R109" s="134"/>
      <c r="S109" s="113" t="str">
        <f aca="false">IF(G109="","",CONCATENATE(G109,R109))</f>
        <v/>
      </c>
      <c r="T109" s="113" t="str">
        <f aca="false">IF(G110="","",", ")</f>
        <v/>
      </c>
      <c r="W109" s="132"/>
      <c r="X109" s="132"/>
      <c r="Y109" s="132"/>
      <c r="Z109" s="132"/>
    </row>
    <row r="110" customFormat="false" ht="12.75" hidden="false" customHeight="false" outlineLevel="0" collapsed="false">
      <c r="A110" s="133"/>
      <c r="B110" s="133"/>
      <c r="C110" s="133"/>
      <c r="D110" s="133"/>
      <c r="E110" s="133"/>
      <c r="F110" s="133"/>
      <c r="G110" s="127"/>
      <c r="H110" s="127"/>
      <c r="I110" s="127"/>
      <c r="J110" s="128"/>
      <c r="K110" s="129"/>
      <c r="L110" s="129"/>
      <c r="M110" s="129"/>
      <c r="N110" s="129"/>
      <c r="O110" s="129"/>
      <c r="P110" s="129"/>
      <c r="Q110" s="129"/>
      <c r="R110" s="134"/>
      <c r="S110" s="113" t="str">
        <f aca="false">IF(G110="","",CONCATENATE(G110,R110))</f>
        <v/>
      </c>
      <c r="T110" s="113" t="str">
        <f aca="false">IF(G111="","",", ")</f>
        <v/>
      </c>
      <c r="W110" s="132"/>
      <c r="X110" s="132"/>
      <c r="Y110" s="132"/>
      <c r="Z110" s="132"/>
    </row>
    <row r="111" customFormat="false" ht="12.75" hidden="false" customHeight="false" outlineLevel="0" collapsed="false">
      <c r="A111" s="133"/>
      <c r="B111" s="133"/>
      <c r="C111" s="133"/>
      <c r="D111" s="133"/>
      <c r="E111" s="133"/>
      <c r="F111" s="133"/>
      <c r="G111" s="127"/>
      <c r="H111" s="127"/>
      <c r="I111" s="127"/>
      <c r="J111" s="128"/>
      <c r="K111" s="129"/>
      <c r="L111" s="129"/>
      <c r="M111" s="129"/>
      <c r="N111" s="129"/>
      <c r="O111" s="129"/>
      <c r="P111" s="129"/>
      <c r="Q111" s="129"/>
      <c r="R111" s="134"/>
      <c r="S111" s="113" t="str">
        <f aca="false">IF(G111="","",CONCATENATE(G111,R111))</f>
        <v/>
      </c>
      <c r="T111" s="113" t="str">
        <f aca="false">IF(G112="","",", ")</f>
        <v/>
      </c>
      <c r="W111" s="132"/>
      <c r="X111" s="132"/>
      <c r="Y111" s="132"/>
      <c r="Z111" s="132"/>
    </row>
    <row r="112" customFormat="false" ht="12.75" hidden="false" customHeight="false" outlineLevel="0" collapsed="false">
      <c r="A112" s="133"/>
      <c r="B112" s="133"/>
      <c r="C112" s="133"/>
      <c r="D112" s="133"/>
      <c r="E112" s="133"/>
      <c r="F112" s="133"/>
      <c r="G112" s="127"/>
      <c r="H112" s="127"/>
      <c r="I112" s="127"/>
      <c r="J112" s="128"/>
      <c r="K112" s="129"/>
      <c r="L112" s="129"/>
      <c r="M112" s="129"/>
      <c r="N112" s="129"/>
      <c r="O112" s="129"/>
      <c r="P112" s="129"/>
      <c r="Q112" s="129"/>
      <c r="R112" s="134"/>
      <c r="S112" s="113" t="str">
        <f aca="false">IF(G112="","",CONCATENATE(G112,R112))</f>
        <v/>
      </c>
      <c r="T112" s="113" t="str">
        <f aca="false">IF(G113="","",", ")</f>
        <v/>
      </c>
      <c r="W112" s="132"/>
      <c r="X112" s="132"/>
      <c r="Y112" s="132"/>
      <c r="Z112" s="132"/>
    </row>
    <row r="113" customFormat="false" ht="12.75" hidden="false" customHeight="false" outlineLevel="0" collapsed="false">
      <c r="A113" s="133"/>
      <c r="B113" s="133"/>
      <c r="C113" s="133"/>
      <c r="D113" s="133"/>
      <c r="E113" s="133"/>
      <c r="F113" s="133"/>
      <c r="G113" s="127"/>
      <c r="H113" s="127"/>
      <c r="I113" s="127"/>
      <c r="J113" s="128"/>
      <c r="K113" s="129"/>
      <c r="L113" s="129"/>
      <c r="M113" s="129"/>
      <c r="N113" s="129"/>
      <c r="O113" s="129"/>
      <c r="P113" s="129"/>
      <c r="Q113" s="129"/>
      <c r="R113" s="134"/>
      <c r="S113" s="113" t="str">
        <f aca="false">IF(G113="","",CONCATENATE(G113,R113))</f>
        <v/>
      </c>
      <c r="T113" s="113" t="str">
        <f aca="false">IF(G114="","",", ")</f>
        <v/>
      </c>
      <c r="W113" s="132"/>
      <c r="X113" s="132"/>
      <c r="Y113" s="132"/>
      <c r="Z113" s="132"/>
    </row>
    <row r="114" customFormat="false" ht="12.75" hidden="false" customHeight="false" outlineLevel="0" collapsed="false">
      <c r="A114" s="133"/>
      <c r="B114" s="133"/>
      <c r="C114" s="133"/>
      <c r="D114" s="133"/>
      <c r="E114" s="133"/>
      <c r="F114" s="133"/>
      <c r="G114" s="127"/>
      <c r="H114" s="127"/>
      <c r="I114" s="127"/>
      <c r="J114" s="128"/>
      <c r="K114" s="129"/>
      <c r="L114" s="129"/>
      <c r="M114" s="129"/>
      <c r="N114" s="129"/>
      <c r="O114" s="129"/>
      <c r="P114" s="129"/>
      <c r="Q114" s="129"/>
      <c r="R114" s="134"/>
      <c r="S114" s="113" t="str">
        <f aca="false">IF(G114="","",CONCATENATE(G114,R114))</f>
        <v/>
      </c>
      <c r="T114" s="113" t="str">
        <f aca="false">IF(G115="","",", ")</f>
        <v/>
      </c>
      <c r="W114" s="132"/>
      <c r="X114" s="132"/>
      <c r="Y114" s="132"/>
      <c r="Z114" s="132"/>
    </row>
    <row r="115" customFormat="false" ht="12.75" hidden="false" customHeight="false" outlineLevel="0" collapsed="false">
      <c r="A115" s="133"/>
      <c r="B115" s="133"/>
      <c r="C115" s="133"/>
      <c r="D115" s="133"/>
      <c r="E115" s="133"/>
      <c r="F115" s="133"/>
      <c r="G115" s="127"/>
      <c r="H115" s="127"/>
      <c r="I115" s="127"/>
      <c r="J115" s="128"/>
      <c r="K115" s="129"/>
      <c r="L115" s="129"/>
      <c r="M115" s="129"/>
      <c r="N115" s="129"/>
      <c r="O115" s="129"/>
      <c r="P115" s="129"/>
      <c r="Q115" s="129"/>
      <c r="R115" s="134"/>
      <c r="S115" s="113" t="str">
        <f aca="false">IF(G115="","",CONCATENATE(G115,R115))</f>
        <v/>
      </c>
      <c r="T115" s="113" t="str">
        <f aca="false">IF(G116="","",", ")</f>
        <v/>
      </c>
      <c r="W115" s="132"/>
      <c r="X115" s="132"/>
      <c r="Y115" s="132"/>
      <c r="Z115" s="132"/>
    </row>
    <row r="116" customFormat="false" ht="12.75" hidden="false" customHeight="false" outlineLevel="0" collapsed="false">
      <c r="A116" s="133"/>
      <c r="B116" s="133"/>
      <c r="C116" s="133"/>
      <c r="D116" s="133"/>
      <c r="E116" s="133"/>
      <c r="F116" s="133"/>
      <c r="G116" s="127"/>
      <c r="H116" s="127"/>
      <c r="I116" s="127"/>
      <c r="J116" s="128"/>
      <c r="K116" s="129"/>
      <c r="L116" s="129"/>
      <c r="M116" s="129"/>
      <c r="N116" s="129"/>
      <c r="O116" s="129"/>
      <c r="P116" s="129"/>
      <c r="Q116" s="129"/>
      <c r="R116" s="134"/>
      <c r="S116" s="113" t="str">
        <f aca="false">IF(G116="","",CONCATENATE(G116,R116))</f>
        <v/>
      </c>
      <c r="T116" s="113" t="str">
        <f aca="false">IF(G117="","",", ")</f>
        <v/>
      </c>
      <c r="W116" s="132"/>
      <c r="X116" s="132"/>
      <c r="Y116" s="132"/>
      <c r="Z116" s="132"/>
    </row>
    <row r="117" customFormat="false" ht="12.75" hidden="false" customHeight="false" outlineLevel="0" collapsed="false">
      <c r="A117" s="133"/>
      <c r="B117" s="133"/>
      <c r="C117" s="133"/>
      <c r="D117" s="133"/>
      <c r="E117" s="133"/>
      <c r="F117" s="133"/>
      <c r="G117" s="127"/>
      <c r="H117" s="127"/>
      <c r="I117" s="127"/>
      <c r="J117" s="128"/>
      <c r="K117" s="129"/>
      <c r="L117" s="129"/>
      <c r="M117" s="129"/>
      <c r="N117" s="129"/>
      <c r="O117" s="129"/>
      <c r="P117" s="129"/>
      <c r="Q117" s="129"/>
      <c r="R117" s="134"/>
      <c r="S117" s="113" t="str">
        <f aca="false">IF(G117="","",CONCATENATE(G117,R117))</f>
        <v/>
      </c>
      <c r="T117" s="113" t="str">
        <f aca="false">IF(G118="","",", ")</f>
        <v/>
      </c>
      <c r="W117" s="132"/>
      <c r="X117" s="132"/>
      <c r="Y117" s="132"/>
      <c r="Z117" s="132"/>
    </row>
    <row r="118" customFormat="false" ht="12.75" hidden="false" customHeight="false" outlineLevel="0" collapsed="false">
      <c r="A118" s="133"/>
      <c r="B118" s="133"/>
      <c r="C118" s="133"/>
      <c r="D118" s="133"/>
      <c r="E118" s="133"/>
      <c r="F118" s="133"/>
      <c r="G118" s="127"/>
      <c r="H118" s="127"/>
      <c r="I118" s="127"/>
      <c r="J118" s="128"/>
      <c r="K118" s="129"/>
      <c r="L118" s="129"/>
      <c r="M118" s="129"/>
      <c r="N118" s="129"/>
      <c r="O118" s="129"/>
      <c r="P118" s="129"/>
      <c r="Q118" s="129"/>
      <c r="R118" s="134"/>
      <c r="S118" s="113" t="str">
        <f aca="false">IF(G118="","",CONCATENATE(G118,R118))</f>
        <v/>
      </c>
      <c r="T118" s="113" t="str">
        <f aca="false">IF(G119="","",", ")</f>
        <v/>
      </c>
      <c r="W118" s="132"/>
      <c r="X118" s="132"/>
      <c r="Y118" s="132"/>
      <c r="Z118" s="132"/>
    </row>
    <row r="119" customFormat="false" ht="12.75" hidden="false" customHeight="false" outlineLevel="0" collapsed="false">
      <c r="A119" s="133"/>
      <c r="B119" s="133"/>
      <c r="C119" s="133"/>
      <c r="D119" s="133"/>
      <c r="E119" s="133"/>
      <c r="F119" s="133"/>
      <c r="G119" s="127"/>
      <c r="H119" s="127"/>
      <c r="I119" s="127"/>
      <c r="J119" s="128"/>
      <c r="K119" s="129"/>
      <c r="L119" s="129"/>
      <c r="M119" s="129"/>
      <c r="N119" s="129"/>
      <c r="O119" s="129"/>
      <c r="P119" s="129"/>
      <c r="Q119" s="129"/>
      <c r="R119" s="134"/>
      <c r="S119" s="113" t="str">
        <f aca="false">IF(G119="","",CONCATENATE(G119,R119))</f>
        <v/>
      </c>
      <c r="T119" s="113" t="str">
        <f aca="false">IF(G120="","",", ")</f>
        <v/>
      </c>
      <c r="W119" s="132"/>
      <c r="X119" s="132"/>
      <c r="Y119" s="132"/>
      <c r="Z119" s="132"/>
    </row>
    <row r="120" customFormat="false" ht="12.75" hidden="false" customHeight="false" outlineLevel="0" collapsed="false">
      <c r="A120" s="133"/>
      <c r="B120" s="133"/>
      <c r="C120" s="133"/>
      <c r="D120" s="133"/>
      <c r="E120" s="133"/>
      <c r="F120" s="133"/>
      <c r="G120" s="127"/>
      <c r="H120" s="127"/>
      <c r="I120" s="127"/>
      <c r="J120" s="128"/>
      <c r="K120" s="129"/>
      <c r="L120" s="129"/>
      <c r="M120" s="129"/>
      <c r="N120" s="129"/>
      <c r="O120" s="129"/>
      <c r="P120" s="129"/>
      <c r="Q120" s="129"/>
      <c r="R120" s="134"/>
      <c r="S120" s="113" t="str">
        <f aca="false">IF(G120="","",CONCATENATE(G120,R120))</f>
        <v/>
      </c>
      <c r="T120" s="113" t="str">
        <f aca="false">IF(G121="","",", ")</f>
        <v/>
      </c>
      <c r="W120" s="132"/>
      <c r="X120" s="132"/>
      <c r="Y120" s="132"/>
      <c r="Z120" s="132"/>
    </row>
    <row r="121" customFormat="false" ht="12.75" hidden="false" customHeight="false" outlineLevel="0" collapsed="false">
      <c r="A121" s="133"/>
      <c r="B121" s="133"/>
      <c r="C121" s="133"/>
      <c r="D121" s="133"/>
      <c r="E121" s="133"/>
      <c r="F121" s="133"/>
      <c r="G121" s="127"/>
      <c r="H121" s="127"/>
      <c r="I121" s="127"/>
      <c r="J121" s="128"/>
      <c r="K121" s="129"/>
      <c r="L121" s="129"/>
      <c r="M121" s="129"/>
      <c r="N121" s="129"/>
      <c r="O121" s="129"/>
      <c r="P121" s="129"/>
      <c r="Q121" s="129"/>
      <c r="R121" s="134"/>
      <c r="S121" s="113" t="str">
        <f aca="false">IF(G121="","",CONCATENATE(G121,R121))</f>
        <v/>
      </c>
      <c r="T121" s="113" t="str">
        <f aca="false">IF(G122="","",", ")</f>
        <v/>
      </c>
      <c r="W121" s="132"/>
      <c r="X121" s="132"/>
      <c r="Y121" s="132"/>
      <c r="Z121" s="132"/>
    </row>
    <row r="122" customFormat="false" ht="12.75" hidden="false" customHeight="false" outlineLevel="0" collapsed="false">
      <c r="A122" s="133"/>
      <c r="B122" s="133"/>
      <c r="C122" s="133"/>
      <c r="D122" s="133"/>
      <c r="E122" s="133"/>
      <c r="F122" s="133"/>
      <c r="G122" s="127"/>
      <c r="H122" s="127"/>
      <c r="I122" s="127"/>
      <c r="J122" s="128"/>
      <c r="K122" s="129"/>
      <c r="L122" s="129"/>
      <c r="M122" s="129"/>
      <c r="N122" s="129"/>
      <c r="O122" s="129"/>
      <c r="P122" s="129"/>
      <c r="Q122" s="129"/>
      <c r="R122" s="134"/>
      <c r="S122" s="113" t="str">
        <f aca="false">IF(G122="","",CONCATENATE(G122,R122))</f>
        <v/>
      </c>
      <c r="T122" s="113" t="str">
        <f aca="false">IF(G123="","",", ")</f>
        <v/>
      </c>
      <c r="W122" s="132"/>
      <c r="X122" s="132"/>
      <c r="Y122" s="132"/>
      <c r="Z122" s="132"/>
    </row>
    <row r="123" customFormat="false" ht="12.75" hidden="false" customHeight="false" outlineLevel="0" collapsed="false">
      <c r="A123" s="133"/>
      <c r="B123" s="133"/>
      <c r="C123" s="133"/>
      <c r="D123" s="133"/>
      <c r="E123" s="133"/>
      <c r="F123" s="133"/>
      <c r="G123" s="127"/>
      <c r="H123" s="127"/>
      <c r="I123" s="127"/>
      <c r="J123" s="128"/>
      <c r="K123" s="129"/>
      <c r="L123" s="129"/>
      <c r="M123" s="129"/>
      <c r="N123" s="129"/>
      <c r="O123" s="129"/>
      <c r="P123" s="129"/>
      <c r="Q123" s="129"/>
      <c r="R123" s="134"/>
      <c r="S123" s="113" t="str">
        <f aca="false">IF(G123="","",CONCATENATE(G123,R123))</f>
        <v/>
      </c>
      <c r="T123" s="113" t="str">
        <f aca="false">IF(G124="","",", ")</f>
        <v/>
      </c>
      <c r="W123" s="132"/>
      <c r="X123" s="132"/>
      <c r="Y123" s="132"/>
      <c r="Z123" s="132"/>
    </row>
    <row r="124" customFormat="false" ht="12.75" hidden="false" customHeight="false" outlineLevel="0" collapsed="false">
      <c r="A124" s="133"/>
      <c r="B124" s="133"/>
      <c r="C124" s="133"/>
      <c r="D124" s="133"/>
      <c r="E124" s="133"/>
      <c r="F124" s="133"/>
      <c r="G124" s="127"/>
      <c r="H124" s="127"/>
      <c r="I124" s="127"/>
      <c r="J124" s="128"/>
      <c r="K124" s="129"/>
      <c r="L124" s="129"/>
      <c r="M124" s="129"/>
      <c r="N124" s="129"/>
      <c r="O124" s="129"/>
      <c r="P124" s="129"/>
      <c r="Q124" s="129"/>
      <c r="R124" s="134"/>
      <c r="S124" s="113" t="str">
        <f aca="false">IF(G124="","",CONCATENATE(G124,R124))</f>
        <v/>
      </c>
      <c r="T124" s="113" t="str">
        <f aca="false">IF(G125="","",", ")</f>
        <v/>
      </c>
      <c r="W124" s="132"/>
      <c r="X124" s="132"/>
      <c r="Y124" s="132"/>
      <c r="Z124" s="132"/>
    </row>
    <row r="125" customFormat="false" ht="12.75" hidden="false" customHeight="false" outlineLevel="0" collapsed="false">
      <c r="A125" s="133"/>
      <c r="B125" s="133"/>
      <c r="C125" s="133"/>
      <c r="D125" s="133"/>
      <c r="E125" s="133"/>
      <c r="F125" s="133"/>
      <c r="G125" s="127"/>
      <c r="H125" s="127"/>
      <c r="I125" s="127"/>
      <c r="J125" s="128"/>
      <c r="K125" s="129"/>
      <c r="L125" s="129"/>
      <c r="M125" s="129"/>
      <c r="N125" s="129"/>
      <c r="O125" s="129"/>
      <c r="P125" s="129"/>
      <c r="Q125" s="129"/>
      <c r="R125" s="134"/>
      <c r="S125" s="113" t="str">
        <f aca="false">IF(G125="","",CONCATENATE(G125,R125))</f>
        <v/>
      </c>
      <c r="T125" s="113" t="str">
        <f aca="false">IF(G126="","",", ")</f>
        <v/>
      </c>
      <c r="W125" s="132"/>
      <c r="X125" s="132"/>
      <c r="Y125" s="132"/>
      <c r="Z125" s="132"/>
    </row>
    <row r="126" customFormat="false" ht="12.75" hidden="false" customHeight="false" outlineLevel="0" collapsed="false">
      <c r="A126" s="133"/>
      <c r="B126" s="133"/>
      <c r="C126" s="133"/>
      <c r="D126" s="133"/>
      <c r="E126" s="133"/>
      <c r="F126" s="133"/>
      <c r="G126" s="127"/>
      <c r="H126" s="127"/>
      <c r="I126" s="127"/>
      <c r="J126" s="128"/>
      <c r="K126" s="129"/>
      <c r="L126" s="129"/>
      <c r="M126" s="129"/>
      <c r="N126" s="129"/>
      <c r="O126" s="129"/>
      <c r="P126" s="129"/>
      <c r="Q126" s="129"/>
      <c r="R126" s="134"/>
      <c r="S126" s="113" t="str">
        <f aca="false">IF(G126="","",CONCATENATE(G126,R126))</f>
        <v/>
      </c>
      <c r="T126" s="113" t="str">
        <f aca="false">IF(G127="","",", ")</f>
        <v/>
      </c>
      <c r="W126" s="132"/>
      <c r="X126" s="132"/>
      <c r="Y126" s="132"/>
      <c r="Z126" s="132"/>
    </row>
    <row r="127" customFormat="false" ht="12.75" hidden="false" customHeight="false" outlineLevel="0" collapsed="false">
      <c r="A127" s="133"/>
      <c r="B127" s="133"/>
      <c r="C127" s="133"/>
      <c r="D127" s="133"/>
      <c r="E127" s="133"/>
      <c r="F127" s="133"/>
      <c r="G127" s="127"/>
      <c r="H127" s="127"/>
      <c r="I127" s="127"/>
      <c r="J127" s="128"/>
      <c r="K127" s="129"/>
      <c r="L127" s="129"/>
      <c r="M127" s="129"/>
      <c r="N127" s="129"/>
      <c r="O127" s="129"/>
      <c r="P127" s="129"/>
      <c r="Q127" s="129"/>
      <c r="R127" s="134"/>
      <c r="S127" s="113" t="str">
        <f aca="false">IF(G127="","",CONCATENATE(G127,R127))</f>
        <v/>
      </c>
      <c r="T127" s="113" t="str">
        <f aca="false">IF(G128="","",", ")</f>
        <v/>
      </c>
      <c r="W127" s="132"/>
      <c r="X127" s="132"/>
      <c r="Y127" s="132"/>
      <c r="Z127" s="132"/>
    </row>
    <row r="128" customFormat="false" ht="12.75" hidden="false" customHeight="false" outlineLevel="0" collapsed="false">
      <c r="A128" s="133"/>
      <c r="B128" s="133"/>
      <c r="C128" s="133"/>
      <c r="D128" s="133"/>
      <c r="E128" s="133"/>
      <c r="F128" s="133"/>
      <c r="G128" s="127"/>
      <c r="H128" s="127"/>
      <c r="I128" s="127"/>
      <c r="J128" s="128"/>
      <c r="K128" s="129"/>
      <c r="L128" s="129"/>
      <c r="M128" s="129"/>
      <c r="N128" s="129"/>
      <c r="O128" s="129"/>
      <c r="P128" s="129"/>
      <c r="Q128" s="129"/>
      <c r="R128" s="134"/>
      <c r="S128" s="113" t="str">
        <f aca="false">IF(G128="","",CONCATENATE(G128,R128))</f>
        <v/>
      </c>
      <c r="T128" s="113" t="str">
        <f aca="false">IF(G129="","",", ")</f>
        <v/>
      </c>
      <c r="W128" s="132"/>
      <c r="X128" s="132"/>
      <c r="Y128" s="132"/>
      <c r="Z128" s="132"/>
    </row>
    <row r="129" customFormat="false" ht="12.75" hidden="false" customHeight="false" outlineLevel="0" collapsed="false">
      <c r="A129" s="133"/>
      <c r="B129" s="133"/>
      <c r="C129" s="133"/>
      <c r="D129" s="133"/>
      <c r="E129" s="133"/>
      <c r="F129" s="133"/>
      <c r="G129" s="127"/>
      <c r="H129" s="127"/>
      <c r="I129" s="127"/>
      <c r="J129" s="128"/>
      <c r="K129" s="129"/>
      <c r="L129" s="129"/>
      <c r="M129" s="129"/>
      <c r="N129" s="129"/>
      <c r="O129" s="129"/>
      <c r="P129" s="129"/>
      <c r="Q129" s="129"/>
      <c r="R129" s="134"/>
      <c r="S129" s="113" t="str">
        <f aca="false">IF(G129="","",CONCATENATE(G129,R129))</f>
        <v/>
      </c>
      <c r="T129" s="113" t="str">
        <f aca="false">IF(G130="","",", ")</f>
        <v/>
      </c>
      <c r="W129" s="132"/>
      <c r="X129" s="132"/>
      <c r="Y129" s="132"/>
      <c r="Z129" s="132"/>
    </row>
    <row r="130" customFormat="false" ht="12.75" hidden="false" customHeight="false" outlineLevel="0" collapsed="false">
      <c r="A130" s="133"/>
      <c r="B130" s="133"/>
      <c r="C130" s="133"/>
      <c r="D130" s="133"/>
      <c r="E130" s="133"/>
      <c r="F130" s="133"/>
      <c r="G130" s="127"/>
      <c r="H130" s="127"/>
      <c r="I130" s="127"/>
      <c r="J130" s="128"/>
      <c r="K130" s="129"/>
      <c r="L130" s="129"/>
      <c r="M130" s="129"/>
      <c r="N130" s="129"/>
      <c r="O130" s="129"/>
      <c r="P130" s="129"/>
      <c r="Q130" s="129"/>
      <c r="R130" s="134"/>
      <c r="S130" s="113" t="str">
        <f aca="false">IF(G130="","",CONCATENATE(G130,R130))</f>
        <v/>
      </c>
      <c r="T130" s="113" t="str">
        <f aca="false">IF(G131="","",", ")</f>
        <v/>
      </c>
      <c r="W130" s="132"/>
      <c r="X130" s="132"/>
      <c r="Y130" s="132"/>
      <c r="Z130" s="132"/>
    </row>
    <row r="131" customFormat="false" ht="12.75" hidden="false" customHeight="false" outlineLevel="0" collapsed="false">
      <c r="A131" s="133"/>
      <c r="B131" s="133"/>
      <c r="C131" s="133"/>
      <c r="D131" s="133"/>
      <c r="E131" s="133"/>
      <c r="F131" s="133"/>
      <c r="G131" s="127"/>
      <c r="H131" s="127"/>
      <c r="I131" s="127"/>
      <c r="J131" s="128"/>
      <c r="K131" s="129"/>
      <c r="L131" s="129"/>
      <c r="M131" s="129"/>
      <c r="N131" s="129"/>
      <c r="O131" s="129"/>
      <c r="P131" s="129"/>
      <c r="Q131" s="129"/>
      <c r="R131" s="134"/>
      <c r="S131" s="113" t="str">
        <f aca="false">IF(G131="","",CONCATENATE(G131,R131))</f>
        <v/>
      </c>
      <c r="T131" s="113" t="str">
        <f aca="false">IF(G132="","",", ")</f>
        <v/>
      </c>
      <c r="W131" s="132"/>
      <c r="X131" s="132"/>
      <c r="Y131" s="132"/>
      <c r="Z131" s="132"/>
    </row>
    <row r="132" customFormat="false" ht="12.75" hidden="false" customHeight="false" outlineLevel="0" collapsed="false">
      <c r="A132" s="133"/>
      <c r="B132" s="133"/>
      <c r="C132" s="133"/>
      <c r="D132" s="133"/>
      <c r="E132" s="133"/>
      <c r="F132" s="133"/>
      <c r="G132" s="127"/>
      <c r="H132" s="127"/>
      <c r="I132" s="127"/>
      <c r="J132" s="128"/>
      <c r="K132" s="129"/>
      <c r="L132" s="129"/>
      <c r="M132" s="129"/>
      <c r="N132" s="129"/>
      <c r="O132" s="129"/>
      <c r="P132" s="129"/>
      <c r="Q132" s="129"/>
      <c r="R132" s="134"/>
      <c r="S132" s="113" t="str">
        <f aca="false">IF(G132="","",CONCATENATE(G132,R132))</f>
        <v/>
      </c>
      <c r="T132" s="113" t="str">
        <f aca="false">IF(G133="","",", ")</f>
        <v/>
      </c>
      <c r="W132" s="132"/>
      <c r="X132" s="132"/>
      <c r="Y132" s="132"/>
      <c r="Z132" s="132"/>
    </row>
    <row r="133" customFormat="false" ht="12.75" hidden="false" customHeight="false" outlineLevel="0" collapsed="false">
      <c r="A133" s="133"/>
      <c r="B133" s="133"/>
      <c r="C133" s="133"/>
      <c r="D133" s="133"/>
      <c r="E133" s="133"/>
      <c r="F133" s="133"/>
      <c r="G133" s="127"/>
      <c r="H133" s="127"/>
      <c r="I133" s="127"/>
      <c r="J133" s="128"/>
      <c r="K133" s="129"/>
      <c r="L133" s="129"/>
      <c r="M133" s="129"/>
      <c r="N133" s="129"/>
      <c r="O133" s="129"/>
      <c r="P133" s="129"/>
      <c r="Q133" s="129"/>
      <c r="R133" s="134"/>
      <c r="S133" s="113" t="str">
        <f aca="false">IF(G133="","",CONCATENATE(G133,R133))</f>
        <v/>
      </c>
      <c r="T133" s="113" t="str">
        <f aca="false">IF(G134="","",", ")</f>
        <v/>
      </c>
      <c r="W133" s="132"/>
      <c r="X133" s="132"/>
      <c r="Y133" s="132"/>
      <c r="Z133" s="132"/>
    </row>
    <row r="134" customFormat="false" ht="12.75" hidden="false" customHeight="false" outlineLevel="0" collapsed="false">
      <c r="A134" s="133"/>
      <c r="B134" s="133"/>
      <c r="C134" s="133"/>
      <c r="D134" s="133"/>
      <c r="E134" s="133"/>
      <c r="F134" s="133"/>
      <c r="G134" s="127"/>
      <c r="H134" s="127"/>
      <c r="I134" s="127"/>
      <c r="J134" s="128"/>
      <c r="K134" s="129"/>
      <c r="L134" s="129"/>
      <c r="M134" s="129"/>
      <c r="N134" s="129"/>
      <c r="O134" s="129"/>
      <c r="P134" s="129"/>
      <c r="Q134" s="129"/>
      <c r="R134" s="134"/>
      <c r="S134" s="113" t="str">
        <f aca="false">IF(G134="","",CONCATENATE(G134,R134))</f>
        <v/>
      </c>
      <c r="T134" s="113" t="str">
        <f aca="false">IF(G135="","",", ")</f>
        <v/>
      </c>
      <c r="W134" s="132"/>
      <c r="X134" s="132"/>
      <c r="Y134" s="132"/>
      <c r="Z134" s="132"/>
    </row>
    <row r="135" customFormat="false" ht="12.75" hidden="false" customHeight="false" outlineLevel="0" collapsed="false">
      <c r="A135" s="133"/>
      <c r="B135" s="133"/>
      <c r="C135" s="133"/>
      <c r="D135" s="133"/>
      <c r="E135" s="133"/>
      <c r="F135" s="133"/>
      <c r="G135" s="127"/>
      <c r="H135" s="127"/>
      <c r="I135" s="127"/>
      <c r="J135" s="128"/>
      <c r="K135" s="129"/>
      <c r="L135" s="129"/>
      <c r="M135" s="129"/>
      <c r="N135" s="129"/>
      <c r="O135" s="129"/>
      <c r="P135" s="129"/>
      <c r="Q135" s="129"/>
      <c r="R135" s="134"/>
      <c r="S135" s="113" t="str">
        <f aca="false">IF(G135="","",CONCATENATE(G135,R135))</f>
        <v/>
      </c>
      <c r="T135" s="113" t="str">
        <f aca="false">IF(G136="","",", ")</f>
        <v/>
      </c>
      <c r="W135" s="132"/>
      <c r="X135" s="132"/>
      <c r="Y135" s="132"/>
      <c r="Z135" s="132"/>
    </row>
    <row r="136" customFormat="false" ht="12.75" hidden="false" customHeight="false" outlineLevel="0" collapsed="false">
      <c r="A136" s="133"/>
      <c r="B136" s="133"/>
      <c r="C136" s="133"/>
      <c r="D136" s="133"/>
      <c r="E136" s="133"/>
      <c r="F136" s="133"/>
      <c r="G136" s="127"/>
      <c r="H136" s="127"/>
      <c r="I136" s="127"/>
      <c r="J136" s="128"/>
      <c r="K136" s="129"/>
      <c r="L136" s="129"/>
      <c r="M136" s="129"/>
      <c r="N136" s="129"/>
      <c r="O136" s="129"/>
      <c r="P136" s="129"/>
      <c r="Q136" s="129"/>
      <c r="R136" s="134"/>
      <c r="S136" s="113" t="str">
        <f aca="false">IF(G136="","",CONCATENATE(G136,R136))</f>
        <v/>
      </c>
      <c r="T136" s="113" t="str">
        <f aca="false">IF(G137="","",", ")</f>
        <v/>
      </c>
      <c r="W136" s="132"/>
      <c r="X136" s="132"/>
      <c r="Y136" s="132"/>
      <c r="Z136" s="132"/>
    </row>
    <row r="137" customFormat="false" ht="12.75" hidden="false" customHeight="false" outlineLevel="0" collapsed="false">
      <c r="A137" s="133"/>
      <c r="B137" s="133"/>
      <c r="C137" s="133"/>
      <c r="D137" s="133"/>
      <c r="E137" s="133"/>
      <c r="F137" s="133"/>
      <c r="G137" s="127"/>
      <c r="H137" s="127"/>
      <c r="I137" s="127"/>
      <c r="J137" s="128"/>
      <c r="K137" s="129"/>
      <c r="L137" s="129"/>
      <c r="M137" s="129"/>
      <c r="N137" s="129"/>
      <c r="O137" s="129"/>
      <c r="P137" s="129"/>
      <c r="Q137" s="129"/>
      <c r="R137" s="134"/>
      <c r="S137" s="113" t="str">
        <f aca="false">IF(G137="","",CONCATENATE(G137,R137))</f>
        <v/>
      </c>
      <c r="T137" s="113" t="str">
        <f aca="false">IF(G138="","",", ")</f>
        <v/>
      </c>
      <c r="W137" s="132"/>
      <c r="X137" s="132"/>
      <c r="Y137" s="132"/>
      <c r="Z137" s="132"/>
    </row>
  </sheetData>
  <mergeCells count="285">
    <mergeCell ref="A1:C1"/>
    <mergeCell ref="D1:L1"/>
    <mergeCell ref="A2:C2"/>
    <mergeCell ref="D2:L2"/>
    <mergeCell ref="A3:C3"/>
    <mergeCell ref="D3:L3"/>
    <mergeCell ref="A5:F5"/>
    <mergeCell ref="G5:I5"/>
    <mergeCell ref="J5:R5"/>
    <mergeCell ref="A6:F6"/>
    <mergeCell ref="G6:I6"/>
    <mergeCell ref="U6:V6"/>
    <mergeCell ref="W6:BA6"/>
    <mergeCell ref="A7:F7"/>
    <mergeCell ref="G7:I7"/>
    <mergeCell ref="U7:V7"/>
    <mergeCell ref="W7:Z27"/>
    <mergeCell ref="A8:F8"/>
    <mergeCell ref="G8:I8"/>
    <mergeCell ref="A9:F9"/>
    <mergeCell ref="G9:I9"/>
    <mergeCell ref="A10:F10"/>
    <mergeCell ref="G10:I10"/>
    <mergeCell ref="A11:F11"/>
    <mergeCell ref="G11:I11"/>
    <mergeCell ref="A12:F12"/>
    <mergeCell ref="G12:I12"/>
    <mergeCell ref="A13:F13"/>
    <mergeCell ref="G13:I13"/>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4:F24"/>
    <mergeCell ref="G24:I24"/>
    <mergeCell ref="A25:F25"/>
    <mergeCell ref="G25:I25"/>
    <mergeCell ref="A26:F26"/>
    <mergeCell ref="G26:I26"/>
    <mergeCell ref="A27:F27"/>
    <mergeCell ref="G27:I27"/>
    <mergeCell ref="A28:F28"/>
    <mergeCell ref="G28:I28"/>
    <mergeCell ref="A29:F29"/>
    <mergeCell ref="G29:I29"/>
    <mergeCell ref="A30:F30"/>
    <mergeCell ref="G30:I30"/>
    <mergeCell ref="U30:V30"/>
    <mergeCell ref="W30:BA30"/>
    <mergeCell ref="A31:F31"/>
    <mergeCell ref="G31:I31"/>
    <mergeCell ref="U31:V31"/>
    <mergeCell ref="W31:Z51"/>
    <mergeCell ref="A32:F32"/>
    <mergeCell ref="G32:I32"/>
    <mergeCell ref="A33:F33"/>
    <mergeCell ref="G33:I33"/>
    <mergeCell ref="A34:F34"/>
    <mergeCell ref="G34:I34"/>
    <mergeCell ref="A35:F35"/>
    <mergeCell ref="G35:I35"/>
    <mergeCell ref="A36:F36"/>
    <mergeCell ref="G36:I36"/>
    <mergeCell ref="A37:F37"/>
    <mergeCell ref="G37:I37"/>
    <mergeCell ref="A38:F38"/>
    <mergeCell ref="G38:I38"/>
    <mergeCell ref="A39:F39"/>
    <mergeCell ref="G39:I39"/>
    <mergeCell ref="A40:F40"/>
    <mergeCell ref="G40:I40"/>
    <mergeCell ref="A41:F41"/>
    <mergeCell ref="G41:I41"/>
    <mergeCell ref="A42:F42"/>
    <mergeCell ref="G42:I42"/>
    <mergeCell ref="A43:F43"/>
    <mergeCell ref="G43:I43"/>
    <mergeCell ref="A44:F44"/>
    <mergeCell ref="G44:I44"/>
    <mergeCell ref="A45:F45"/>
    <mergeCell ref="G45:I45"/>
    <mergeCell ref="A46:F46"/>
    <mergeCell ref="G46:I46"/>
    <mergeCell ref="A47:F47"/>
    <mergeCell ref="G47:I47"/>
    <mergeCell ref="A48:F48"/>
    <mergeCell ref="G48:I48"/>
    <mergeCell ref="A49:F49"/>
    <mergeCell ref="G49:I49"/>
    <mergeCell ref="A50:F50"/>
    <mergeCell ref="G50:I50"/>
    <mergeCell ref="A51:F51"/>
    <mergeCell ref="G51:I51"/>
    <mergeCell ref="A52:F52"/>
    <mergeCell ref="G52:I52"/>
    <mergeCell ref="A53:F53"/>
    <mergeCell ref="G53:I53"/>
    <mergeCell ref="A54:F54"/>
    <mergeCell ref="G54:I54"/>
    <mergeCell ref="U54:V54"/>
    <mergeCell ref="W54:BA54"/>
    <mergeCell ref="A55:F55"/>
    <mergeCell ref="G55:I55"/>
    <mergeCell ref="U55:V55"/>
    <mergeCell ref="W55:Z94"/>
    <mergeCell ref="A56:F56"/>
    <mergeCell ref="G56:I56"/>
    <mergeCell ref="A57:F57"/>
    <mergeCell ref="G57:I57"/>
    <mergeCell ref="A58:F58"/>
    <mergeCell ref="G58:I58"/>
    <mergeCell ref="A59:F59"/>
    <mergeCell ref="G59:I59"/>
    <mergeCell ref="A60:F60"/>
    <mergeCell ref="G60:I60"/>
    <mergeCell ref="A61:F61"/>
    <mergeCell ref="G61:I61"/>
    <mergeCell ref="A62:F62"/>
    <mergeCell ref="G62:I62"/>
    <mergeCell ref="A63:F63"/>
    <mergeCell ref="G63:I63"/>
    <mergeCell ref="A64:F64"/>
    <mergeCell ref="G64:I64"/>
    <mergeCell ref="A65:F65"/>
    <mergeCell ref="G65:I65"/>
    <mergeCell ref="A66:F66"/>
    <mergeCell ref="G66:I66"/>
    <mergeCell ref="A67:F67"/>
    <mergeCell ref="G67:I67"/>
    <mergeCell ref="A68:F68"/>
    <mergeCell ref="G68:I68"/>
    <mergeCell ref="A69:F69"/>
    <mergeCell ref="G69:I69"/>
    <mergeCell ref="A70:F70"/>
    <mergeCell ref="G70:I70"/>
    <mergeCell ref="A71:F71"/>
    <mergeCell ref="G71:I71"/>
    <mergeCell ref="A72:F72"/>
    <mergeCell ref="G72:I72"/>
    <mergeCell ref="A73:F73"/>
    <mergeCell ref="G73:I73"/>
    <mergeCell ref="A74:F74"/>
    <mergeCell ref="G74:I74"/>
    <mergeCell ref="A75:F75"/>
    <mergeCell ref="G75:I75"/>
    <mergeCell ref="A76:F76"/>
    <mergeCell ref="G76:I76"/>
    <mergeCell ref="A77:F77"/>
    <mergeCell ref="G77:I77"/>
    <mergeCell ref="A78:F78"/>
    <mergeCell ref="G78:I78"/>
    <mergeCell ref="A79:F79"/>
    <mergeCell ref="G79:I79"/>
    <mergeCell ref="A80:F80"/>
    <mergeCell ref="G80:I80"/>
    <mergeCell ref="A81:F81"/>
    <mergeCell ref="G81:I81"/>
    <mergeCell ref="A82:F82"/>
    <mergeCell ref="G82:I82"/>
    <mergeCell ref="A83:F83"/>
    <mergeCell ref="G83:I83"/>
    <mergeCell ref="A84:F84"/>
    <mergeCell ref="G84:I84"/>
    <mergeCell ref="A85:F85"/>
    <mergeCell ref="G85:I85"/>
    <mergeCell ref="A86:F86"/>
    <mergeCell ref="G86:I86"/>
    <mergeCell ref="A87:F87"/>
    <mergeCell ref="G87:I87"/>
    <mergeCell ref="A88:F88"/>
    <mergeCell ref="G88:I88"/>
    <mergeCell ref="A89:F89"/>
    <mergeCell ref="G89:I89"/>
    <mergeCell ref="A90:F90"/>
    <mergeCell ref="G90:I90"/>
    <mergeCell ref="A91:F91"/>
    <mergeCell ref="G91:I91"/>
    <mergeCell ref="A92:F92"/>
    <mergeCell ref="G92:I92"/>
    <mergeCell ref="A93:F93"/>
    <mergeCell ref="G93:I93"/>
    <mergeCell ref="A94:F94"/>
    <mergeCell ref="G94:I94"/>
    <mergeCell ref="A97:F97"/>
    <mergeCell ref="G97:I97"/>
    <mergeCell ref="U97:V97"/>
    <mergeCell ref="W97:BA97"/>
    <mergeCell ref="A98:F98"/>
    <mergeCell ref="G98:I98"/>
    <mergeCell ref="U98:V98"/>
    <mergeCell ref="W98:Z137"/>
    <mergeCell ref="A99:F99"/>
    <mergeCell ref="G99:I99"/>
    <mergeCell ref="A100:F100"/>
    <mergeCell ref="G100:I100"/>
    <mergeCell ref="A101:F101"/>
    <mergeCell ref="G101:I101"/>
    <mergeCell ref="A102:F102"/>
    <mergeCell ref="G102:I102"/>
    <mergeCell ref="A103:F103"/>
    <mergeCell ref="G103:I103"/>
    <mergeCell ref="A104:F104"/>
    <mergeCell ref="G104:I104"/>
    <mergeCell ref="A105:F105"/>
    <mergeCell ref="G105:I105"/>
    <mergeCell ref="A106:F106"/>
    <mergeCell ref="G106:I106"/>
    <mergeCell ref="A107:F107"/>
    <mergeCell ref="G107:I107"/>
    <mergeCell ref="A108:F108"/>
    <mergeCell ref="G108:I108"/>
    <mergeCell ref="A109:F109"/>
    <mergeCell ref="G109:I109"/>
    <mergeCell ref="A110:F110"/>
    <mergeCell ref="G110:I110"/>
    <mergeCell ref="A111:F111"/>
    <mergeCell ref="G111:I111"/>
    <mergeCell ref="A112:F112"/>
    <mergeCell ref="G112:I112"/>
    <mergeCell ref="A113:F113"/>
    <mergeCell ref="G113:I113"/>
    <mergeCell ref="A114:F114"/>
    <mergeCell ref="G114:I114"/>
    <mergeCell ref="A115:F115"/>
    <mergeCell ref="G115:I115"/>
    <mergeCell ref="A116:F116"/>
    <mergeCell ref="G116:I116"/>
    <mergeCell ref="A117:F117"/>
    <mergeCell ref="G117:I117"/>
    <mergeCell ref="A118:F118"/>
    <mergeCell ref="G118:I118"/>
    <mergeCell ref="A119:F119"/>
    <mergeCell ref="G119:I119"/>
    <mergeCell ref="A120:F120"/>
    <mergeCell ref="G120:I120"/>
    <mergeCell ref="A121:F121"/>
    <mergeCell ref="G121:I121"/>
    <mergeCell ref="A122:F122"/>
    <mergeCell ref="G122:I122"/>
    <mergeCell ref="A123:F123"/>
    <mergeCell ref="G123:I123"/>
    <mergeCell ref="A124:F124"/>
    <mergeCell ref="G124:I124"/>
    <mergeCell ref="A125:F125"/>
    <mergeCell ref="G125:I125"/>
    <mergeCell ref="A126:F126"/>
    <mergeCell ref="G126:I126"/>
    <mergeCell ref="A127:F127"/>
    <mergeCell ref="G127:I127"/>
    <mergeCell ref="A128:F128"/>
    <mergeCell ref="G128:I128"/>
    <mergeCell ref="A129:F129"/>
    <mergeCell ref="G129:I129"/>
    <mergeCell ref="A130:F130"/>
    <mergeCell ref="G130:I130"/>
    <mergeCell ref="A131:F131"/>
    <mergeCell ref="G131:I131"/>
    <mergeCell ref="A132:F132"/>
    <mergeCell ref="G132:I132"/>
    <mergeCell ref="A133:F133"/>
    <mergeCell ref="G133:I133"/>
    <mergeCell ref="A134:F134"/>
    <mergeCell ref="G134:I134"/>
    <mergeCell ref="A135:F135"/>
    <mergeCell ref="G135:I135"/>
    <mergeCell ref="A136:F136"/>
    <mergeCell ref="G136:I136"/>
    <mergeCell ref="A137:F137"/>
    <mergeCell ref="G137:I1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K1" colorId="64" zoomScale="100" zoomScaleNormal="100" zoomScalePageLayoutView="100" workbookViewId="0">
      <selection pane="topLeft" activeCell="BR11" activeCellId="0" sqref="BR1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663</v>
      </c>
      <c r="O10" s="79"/>
      <c r="BY10" s="79"/>
      <c r="BZ10" s="79"/>
    </row>
    <row r="11" customFormat="false" ht="15" hidden="false" customHeight="false" outlineLevel="0" collapsed="false">
      <c r="A11" s="195" t="s">
        <v>376</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D1" colorId="64" zoomScale="100" zoomScaleNormal="100" zoomScalePageLayoutView="100" workbookViewId="0">
      <selection pane="topLeft" activeCell="BP6" activeCellId="0" sqref="BP6"/>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664</v>
      </c>
      <c r="O10" s="79"/>
      <c r="BY10" s="79"/>
      <c r="BZ10" s="79"/>
    </row>
    <row r="11" customFormat="false" ht="15" hidden="false" customHeight="false" outlineLevel="0" collapsed="false">
      <c r="A11" s="195" t="s">
        <v>378</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D1" colorId="64" zoomScale="100" zoomScaleNormal="100" zoomScalePageLayoutView="100" workbookViewId="0">
      <selection pane="topLeft" activeCell="BP1" activeCellId="0" sqref="BP1"/>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665</v>
      </c>
      <c r="O10" s="79"/>
      <c r="BY10" s="79"/>
      <c r="BZ10" s="79"/>
    </row>
    <row r="11" customFormat="false" ht="15" hidden="false" customHeight="false" outlineLevel="0" collapsed="false">
      <c r="A11" s="195" t="s">
        <v>380</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E1" colorId="64" zoomScale="100" zoomScaleNormal="100" zoomScalePageLayoutView="100" workbookViewId="0">
      <selection pane="topLeft" activeCell="BP8" activeCellId="0" sqref="BP8"/>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666</v>
      </c>
      <c r="O10" s="79"/>
      <c r="BY10" s="79"/>
      <c r="BZ10" s="79"/>
    </row>
    <row r="11" customFormat="false" ht="15" hidden="false" customHeight="false" outlineLevel="0" collapsed="false">
      <c r="A11" s="195" t="s">
        <v>382</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A1" colorId="64" zoomScale="100" zoomScaleNormal="100" zoomScalePageLayoutView="100" workbookViewId="0">
      <selection pane="topLeft" activeCell="BQ9" activeCellId="0" sqref="BQ9"/>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667</v>
      </c>
      <c r="O10" s="79"/>
      <c r="BY10" s="79"/>
      <c r="BZ10" s="79"/>
    </row>
    <row r="11" customFormat="false" ht="15" hidden="false" customHeight="false" outlineLevel="0" collapsed="false">
      <c r="A11" s="195" t="s">
        <v>384</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BB1" colorId="64" zoomScale="100" zoomScaleNormal="100" zoomScalePageLayoutView="100" workbookViewId="0">
      <selection pane="topLeft" activeCell="BP9" activeCellId="0" sqref="BP9"/>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668</v>
      </c>
      <c r="O10" s="79"/>
      <c r="BY10" s="79"/>
      <c r="BZ10" s="79"/>
    </row>
    <row r="11" customFormat="false" ht="15" hidden="false" customHeight="false" outlineLevel="0" collapsed="false">
      <c r="A11" s="195" t="s">
        <v>386</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AZ1" colorId="64" zoomScale="100" zoomScaleNormal="100" zoomScalePageLayoutView="100" workbookViewId="0">
      <selection pane="topLeft" activeCell="BP5" activeCellId="0" sqref="BP5"/>
    </sheetView>
  </sheetViews>
  <sheetFormatPr defaultColWidth="8.4296875" defaultRowHeight="15" zeroHeight="false" outlineLevelRow="0" outlineLevelCol="0"/>
  <cols>
    <col collapsed="false" customWidth="true" hidden="false" outlineLevel="0" max="15" min="15" style="188" width="18.28"/>
    <col collapsed="false" customWidth="true" hidden="false" outlineLevel="0" max="77" min="77" style="188" width="15.28"/>
    <col collapsed="false" customWidth="true" hidden="false" outlineLevel="0" max="78" min="78" style="188" width="17.57"/>
    <col collapsed="false" customWidth="true" hidden="false" outlineLevel="0" max="86" min="86" style="0" width="9.43"/>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  </v>
      </c>
      <c r="B2" s="189" t="str">
        <f aca="true">IF(OFFSET(INDIRECT(A10),7,2,1,1)="","",OFFSET(INDIRECT(A10),7,2,1,1))</f>
        <v>  </v>
      </c>
      <c r="C2" s="189" t="str">
        <f aca="true">IF(OFFSET(INDIRECT(A10),2,2,1,1)="","",OFFSET(INDIRECT(A10),2,2,1,1))</f>
        <v/>
      </c>
      <c r="D2" s="189" t="str">
        <f aca="true">IF(OFFSET(INDIRECT(A10),2,6,1,1)="","",OFFSET(INDIRECT(A10),2,6,1,1))</f>
        <v/>
      </c>
      <c r="E2" s="189" t="str">
        <f aca="true">IF(OFFSET(INDIRECT(A10),2,7,1,1)="","",OFFSET(INDIRECT(A10),2,7,1,1))</f>
        <v/>
      </c>
      <c r="F2" s="189" t="str">
        <f aca="true">IF(OFFSET(INDIRECT(A10),2,8,1,1)="","",OFFSET(INDIRECT(A10),2,8,1,1))</f>
        <v/>
      </c>
      <c r="G2" s="189" t="str">
        <f aca="true">IF(OFFSET(INDIRECT(A10),2,9,1,1)="","",OFFSET(INDIRECT(A10),2,9,1,1))</f>
        <v/>
      </c>
      <c r="H2" s="189" t="str">
        <f aca="true">IF(OFFSET(INDIRECT(A10),2,10,1,1)="","",OFFSET(INDIRECT(A10),2,10,1,1))</f>
        <v/>
      </c>
      <c r="I2" s="189" t="str">
        <f aca="true">IF(OFFSET(INDIRECT(A10),2,11,1,1)="","",OFFSET(INDIRECT(A10),2,11,1,1))</f>
        <v/>
      </c>
      <c r="J2" s="189" t="str">
        <f aca="true">IF(OFFSET(INDIRECT(A10),0,8,1,1)="","",OFFSET(INDIRECT(A10),0,8,1,1))</f>
        <v/>
      </c>
      <c r="K2" s="189" t="str">
        <f aca="true">IF(OFFSET(INDIRECT(A10),11,8,1,1)="","",OFFSET(INDIRECT(A10),11,8,1,1))</f>
        <v/>
      </c>
      <c r="L2" s="189" t="str">
        <f aca="true">IF(OFFSET(INDIRECT(A10),23,8,1,1)="","",OFFSET(INDIRECT(A10),23,8,1,1))</f>
        <v/>
      </c>
      <c r="M2" s="189" t="str">
        <f aca="true">IF(OFFSET(INDIRECT(A10),14,8,1,1)="","",OFFSET(INDIRECT(A10),14,8,1,1))</f>
        <v/>
      </c>
      <c r="N2" s="189" t="str">
        <f aca="true">IF(OFFSET(INDIRECT(A10),26,8,1,1)="","",OFFSET(INDIRECT(A10),26,8,1,1))</f>
        <v/>
      </c>
      <c r="O2" s="190" t="str">
        <f aca="true">IF(OFFSET(INDIRECT(A11),6,6,1,1)="","",OFFSET(INDIRECT(A11),6,6,1,1))</f>
        <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
      </c>
      <c r="AF2" s="189" t="str">
        <f aca="false">Data!$A$11</f>
        <v>Building Owners</v>
      </c>
      <c r="AG2" s="189" t="str">
        <f aca="false">Data!$I$10</f>
        <v>them</v>
      </c>
      <c r="AH2" s="189" t="str">
        <f aca="true">IF(OFFSET(INDIRECT(A10),1,12,1,1)="","",OFFSET(INDIRECT(A10),1,12,1,1))</f>
        <v/>
      </c>
      <c r="AI2" s="189" t="str">
        <f aca="true">IF(OFFSET(INDIRECT(A10),1,13,1,1)="","",OFFSET(INDIRECT(A10),1,13,1,1))</f>
        <v/>
      </c>
      <c r="AK2" s="189" t="str">
        <f aca="true">IF(OFFSET(INDIRECT(A10),0,13,1,1)="","",OFFSET(INDIRECT(A10),0,13,1,1))</f>
        <v/>
      </c>
      <c r="AL2" s="189" t="str">
        <f aca="true">IF(OFFSET(INDIRECT(A10),2,12,1,1)="","",OFFSET(INDIRECT(A10),2,12,1,1))</f>
        <v/>
      </c>
      <c r="AM2" s="189" t="str">
        <f aca="true">IF(OFFSET(INDIRECT(A10),2,13,1,1)="","",OFFSET(INDIRECT(A10),2,13,1,1))</f>
        <v/>
      </c>
      <c r="AN2" s="189" t="str">
        <f aca="true">IF(OFFSET(INDIRECT(A10),0,12,1,1)="","",OFFSET(INDIRECT(A10),0,12,1,1))</f>
        <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
      </c>
      <c r="AV2" s="189" t="str">
        <f aca="true">IF(OFFSET(INDIRECT(A11),64,0,1,1)="","",OFFSET(INDIRECT(A11),64,0,1,1))</f>
        <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
      </c>
      <c r="BG2" s="189" t="str">
        <f aca="true">IF(OFFSET(INDIRECT(A11),77,5,1,1)="","",OFFSET(INDIRECT(A11),77,5,1,1))</f>
        <v/>
      </c>
      <c r="BH2" s="189" t="str">
        <f aca="true">IF(OFFSET(INDIRECT(A11),78,0,1,1)="","",OFFSET(INDIRECT(A11),78,0,1,1))</f>
        <v/>
      </c>
      <c r="BI2" s="189" t="str">
        <f aca="true">IF(OFFSET(INDIRECT(A11),84,0,1,1)="","",OFFSET(INDIRECT(A11),84,0,1,1))</f>
        <v/>
      </c>
      <c r="BJ2" s="189" t="str">
        <f aca="false">Data!$H$11</f>
        <v>neighbours</v>
      </c>
      <c r="BK2" s="189" t="str">
        <f aca="false">Data!$J$11</f>
        <v>Building Owners'</v>
      </c>
      <c r="BL2" s="189" t="str">
        <f aca="true">IF(OFFSET(INDIRECT(A10),1,9,1,1)="","",OFFSET(INDIRECT(A10),1,9,1,1))</f>
        <v/>
      </c>
      <c r="BN2" s="189" t="str">
        <f aca="false">Data!$D$10</f>
        <v>owners</v>
      </c>
      <c r="BO2" s="189" t="str">
        <f aca="true">IF(OFFSET(INDIRECT(A10),0,3,1,1)="","",OFFSET(INDIRECT(A10),0,3,1,1))</f>
        <v/>
      </c>
      <c r="BP2" s="189" t="str">
        <f aca="true">IF(OFFSET(INDIRECT(A10),1,14,1,1)="","",OFFSET(INDIRECT(A10),1,14,1,1))</f>
        <v/>
      </c>
      <c r="BQ2" s="189" t="str">
        <f aca="false">Data!$J$10</f>
        <v>choose</v>
      </c>
      <c r="BR2" s="189" t="str">
        <f aca="false">Data!$K$10</f>
        <v>exercise</v>
      </c>
      <c r="BS2" s="189" t="str">
        <f aca="false">Data!$L$10</f>
        <v>require</v>
      </c>
      <c r="BT2" s="189" t="str">
        <f aca="true">IF(OFFSET(INDIRECT(A11),93,0,1,1)="","",OFFSET(INDIRECT(A11),93,0,1,1))</f>
        <v>Party Wall Matters - 54 The Chase, London, SW4 0NH &amp; </v>
      </c>
      <c r="BV2" s="189" t="str">
        <f aca="true">IF(OFFSET(INDIRECT(A10),0,9,1,1)="","",OFFSET(INDIRECT(A10),0,9,1,1))</f>
        <v/>
      </c>
      <c r="BW2" s="189" t="str">
        <f aca="true">IF(OFFSET(INDIRECT(A10),0,10,1,1)="","",OFFSET(INDIRECT(A10),0,10,1,1))</f>
        <v/>
      </c>
      <c r="BX2" s="189" t="str">
        <f aca="true">IF(OFFSET(INDIRECT(A10),0,11,1,1)="","",OFFSET(INDIRECT(A10),0,11,1,1))</f>
        <v/>
      </c>
      <c r="BY2" s="190" t="n">
        <f aca="true">IF(OFFSET(INDIRECT(A11),8,6,1,1)="","",OFFSET(INDIRECT(A11),8,6,1,1))</f>
        <v>44209</v>
      </c>
      <c r="BZ2" s="190" t="str">
        <f aca="true">IF(OFFSET(INDIRECT(A11),-16,11,1,1)="","",OFFSET(INDIRECT(A11),-16,11,1,1))</f>
        <v/>
      </c>
      <c r="CA2" s="189" t="str">
        <f aca="true">IF(OFFSET(INDIRECT(A10),0,13,1,1)="","",OFFSET(INDIRECT(A10),0,13,1,1))</f>
        <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 </v>
      </c>
      <c r="DK2" s="189" t="str">
        <f aca="true">IF(OFFSET(INDIRECT(A11),40,3,1,1)="","",OFFSET(INDIRECT(A11),40,3,1,1))</f>
        <v>test@test.com</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DELETE THIS PAGE WHEN MADE INTO PDF!</v>
      </c>
      <c r="EE2" s="189" t="str">
        <f aca="true">IF(OFFSET(INDIRECT(A10),42,21,1,1)="","",OFFSET(INDIRECT(A10),42,21,1,1))</f>
        <v>DELETE THIS PAGE WHEN MADE INTO PDF!</v>
      </c>
    </row>
    <row r="4" customFormat="false" ht="15" hidden="false" customHeight="false" outlineLevel="0" collapsed="false">
      <c r="O4" s="188" t="n">
        <v>42005</v>
      </c>
      <c r="BY4" s="188" t="n">
        <v>42018</v>
      </c>
      <c r="BZ4" s="188" t="n">
        <v>42005</v>
      </c>
    </row>
    <row r="5" customFormat="false" ht="15" hidden="false" customHeight="false" outlineLevel="0" collapsed="false">
      <c r="O5" s="79"/>
      <c r="BY5" s="79"/>
      <c r="BZ5" s="79"/>
    </row>
    <row r="6" customFormat="false" ht="15" hidden="false" customHeight="false" outlineLevel="0" collapsed="false">
      <c r="O6" s="79"/>
      <c r="BY6" s="79"/>
      <c r="BZ6" s="79"/>
    </row>
    <row r="7" customFormat="false" ht="15" hidden="false" customHeight="false" outlineLevel="0" collapsed="false">
      <c r="O7" s="79"/>
      <c r="BY7" s="79"/>
      <c r="BZ7" s="79"/>
    </row>
    <row r="8" customFormat="false" ht="15" hidden="false" customHeight="false" outlineLevel="0" collapsed="false">
      <c r="O8" s="79"/>
      <c r="BY8" s="79"/>
      <c r="BZ8" s="79"/>
    </row>
    <row r="9" customFormat="false" ht="15" hidden="false" customHeight="false" outlineLevel="0" collapsed="false">
      <c r="O9" s="79"/>
      <c r="BY9" s="79"/>
      <c r="BZ9" s="79"/>
    </row>
    <row r="10" customFormat="false" ht="15" hidden="false" customHeight="false" outlineLevel="0" collapsed="false">
      <c r="A10" s="195" t="s">
        <v>669</v>
      </c>
      <c r="O10" s="79"/>
      <c r="BY10" s="79"/>
      <c r="BZ10" s="79"/>
    </row>
    <row r="11" customFormat="false" ht="15" hidden="false" customHeight="false" outlineLevel="0" collapsed="false">
      <c r="A11" s="195" t="s">
        <v>388</v>
      </c>
      <c r="O11" s="79"/>
      <c r="BY11" s="79"/>
      <c r="BZ11" s="79"/>
    </row>
    <row r="12" customFormat="false" ht="15" hidden="false" customHeight="false" outlineLevel="0" collapsed="false">
      <c r="A12" s="195" t="s">
        <v>627</v>
      </c>
      <c r="O12" s="79"/>
      <c r="BY12" s="79"/>
      <c r="BZ12" s="79"/>
    </row>
    <row r="13" customFormat="false" ht="15" hidden="false" customHeight="false" outlineLevel="0" collapsed="false">
      <c r="O13" s="79"/>
      <c r="BY13" s="79"/>
      <c r="BZ13" s="79"/>
    </row>
    <row r="14" customFormat="false" ht="15" hidden="false" customHeight="false" outlineLevel="0" collapsed="false">
      <c r="O14" s="79"/>
      <c r="BY14" s="79"/>
      <c r="BZ14" s="79"/>
    </row>
    <row r="15" customFormat="false" ht="15" hidden="false" customHeight="false" outlineLevel="0" collapsed="false">
      <c r="O15" s="79"/>
      <c r="BY15" s="79"/>
      <c r="BZ15" s="79"/>
    </row>
    <row r="16" customFormat="false" ht="15" hidden="false" customHeight="false" outlineLevel="0" collapsed="false">
      <c r="O16" s="79"/>
      <c r="BY16" s="79"/>
      <c r="BZ16" s="79"/>
    </row>
    <row r="17" customFormat="false" ht="15" hidden="false" customHeight="false" outlineLevel="0" collapsed="false">
      <c r="O17" s="79"/>
      <c r="BY17" s="79"/>
      <c r="BZ17" s="79"/>
    </row>
    <row r="18" customFormat="false" ht="15" hidden="false" customHeight="false" outlineLevel="0" collapsed="false">
      <c r="O18" s="79"/>
      <c r="BY18" s="79"/>
      <c r="BZ18" s="79"/>
    </row>
    <row r="19" customFormat="false" ht="15" hidden="false" customHeight="false" outlineLevel="0" collapsed="false">
      <c r="O19" s="79"/>
      <c r="BY19" s="79"/>
      <c r="BZ19" s="79"/>
    </row>
    <row r="20" customFormat="false" ht="15" hidden="false" customHeight="false" outlineLevel="0" collapsed="false">
      <c r="O20" s="79"/>
      <c r="BY20" s="79"/>
      <c r="BZ20" s="79"/>
    </row>
    <row r="21" customFormat="false" ht="15" hidden="false" customHeight="false" outlineLevel="0" collapsed="false">
      <c r="O21" s="79"/>
      <c r="BY21" s="79"/>
      <c r="BZ21" s="79"/>
    </row>
    <row r="22" customFormat="false" ht="15" hidden="false" customHeight="false" outlineLevel="0" collapsed="false">
      <c r="O22" s="79"/>
      <c r="BY22" s="79"/>
      <c r="BZ22" s="79"/>
    </row>
    <row r="23" customFormat="false" ht="15" hidden="false" customHeight="false" outlineLevel="0" collapsed="false">
      <c r="O23" s="79"/>
      <c r="BY23" s="79"/>
      <c r="BZ23" s="79"/>
    </row>
    <row r="24" customFormat="false" ht="15" hidden="false" customHeight="false" outlineLevel="0" collapsed="false">
      <c r="O24" s="79"/>
      <c r="BY24" s="79"/>
      <c r="BZ24" s="79"/>
    </row>
    <row r="25" customFormat="false" ht="15" hidden="false" customHeight="false" outlineLevel="0" collapsed="false">
      <c r="O25" s="79"/>
      <c r="BY25" s="79"/>
      <c r="BZ25" s="79"/>
    </row>
    <row r="26" customFormat="false" ht="15" hidden="false" customHeight="false" outlineLevel="0" collapsed="false">
      <c r="O26" s="79"/>
      <c r="BY26" s="79"/>
      <c r="BZ26" s="79"/>
    </row>
    <row r="27" customFormat="false" ht="15" hidden="false" customHeight="false" outlineLevel="0" collapsed="false">
      <c r="O27" s="79"/>
      <c r="BY27" s="79"/>
      <c r="BZ27" s="79"/>
    </row>
    <row r="28" customFormat="false" ht="15" hidden="false" customHeight="false" outlineLevel="0" collapsed="false">
      <c r="O28" s="79"/>
      <c r="BY28" s="79"/>
      <c r="BZ28" s="79"/>
    </row>
    <row r="29" customFormat="false" ht="15" hidden="false" customHeight="false" outlineLevel="0" collapsed="false">
      <c r="O29" s="79"/>
      <c r="BY29" s="79"/>
      <c r="BZ29" s="79"/>
    </row>
    <row r="30" customFormat="false" ht="15" hidden="false" customHeight="false" outlineLevel="0" collapsed="false">
      <c r="O30" s="79"/>
      <c r="BY30" s="79"/>
      <c r="BZ30" s="79"/>
    </row>
    <row r="31" customFormat="false" ht="15" hidden="false" customHeight="false" outlineLevel="0" collapsed="false">
      <c r="O31" s="79"/>
      <c r="BY31" s="79"/>
      <c r="BZ31" s="79"/>
    </row>
    <row r="32" customFormat="false" ht="15" hidden="false" customHeight="false" outlineLevel="0" collapsed="false">
      <c r="O32" s="79"/>
      <c r="BY32" s="79"/>
      <c r="BZ32" s="79"/>
    </row>
    <row r="33" customFormat="false" ht="15" hidden="false" customHeight="false" outlineLevel="0" collapsed="false">
      <c r="O33" s="79"/>
      <c r="BY33" s="79"/>
      <c r="BZ33" s="79"/>
    </row>
    <row r="34" customFormat="false" ht="15" hidden="false" customHeight="false" outlineLevel="0" collapsed="false">
      <c r="O34" s="79"/>
      <c r="BY34" s="79"/>
      <c r="BZ34" s="79"/>
    </row>
    <row r="35" customFormat="false" ht="15" hidden="false" customHeight="false" outlineLevel="0" collapsed="false">
      <c r="O35" s="79"/>
      <c r="BY35" s="79"/>
      <c r="BZ35" s="79"/>
    </row>
    <row r="36" customFormat="false" ht="15" hidden="false" customHeight="false" outlineLevel="0" collapsed="false">
      <c r="O36" s="79"/>
      <c r="BY36" s="79"/>
      <c r="BZ36" s="79"/>
    </row>
    <row r="37" customFormat="false" ht="15" hidden="false" customHeight="false" outlineLevel="0" collapsed="false">
      <c r="O37" s="79"/>
      <c r="BY37" s="79"/>
      <c r="BZ37" s="79"/>
    </row>
    <row r="38" customFormat="false" ht="15" hidden="false" customHeight="false" outlineLevel="0" collapsed="false">
      <c r="O38" s="79"/>
      <c r="BY38" s="79"/>
      <c r="BZ38" s="79"/>
    </row>
    <row r="39" customFormat="false" ht="15" hidden="false" customHeight="false" outlineLevel="0" collapsed="false">
      <c r="O39" s="79"/>
      <c r="BY39" s="79"/>
      <c r="BZ39" s="79"/>
    </row>
    <row r="40" customFormat="false" ht="15" hidden="false" customHeight="false" outlineLevel="0" collapsed="false">
      <c r="O40" s="79"/>
      <c r="BY40" s="79"/>
      <c r="BZ40" s="79"/>
    </row>
    <row r="41" customFormat="false" ht="15" hidden="false" customHeight="false" outlineLevel="0" collapsed="false">
      <c r="O41" s="79"/>
      <c r="BY41" s="79"/>
      <c r="BZ41" s="79"/>
    </row>
    <row r="42" customFormat="false" ht="15" hidden="false" customHeight="false" outlineLevel="0" collapsed="false">
      <c r="O42" s="79"/>
      <c r="BY42" s="79"/>
      <c r="BZ42" s="79"/>
    </row>
    <row r="43" customFormat="false" ht="15" hidden="false" customHeight="false" outlineLevel="0" collapsed="false">
      <c r="O43" s="79"/>
      <c r="BY43" s="79"/>
      <c r="BZ43" s="79"/>
    </row>
    <row r="44" customFormat="false" ht="15" hidden="false" customHeight="false" outlineLevel="0" collapsed="false">
      <c r="O44" s="79"/>
      <c r="BY44" s="79"/>
      <c r="BZ44" s="79"/>
    </row>
    <row r="45" customFormat="false" ht="15" hidden="false" customHeight="false" outlineLevel="0" collapsed="false">
      <c r="O45" s="79"/>
      <c r="BY45" s="79"/>
      <c r="BZ45" s="79"/>
    </row>
    <row r="46" customFormat="false" ht="15" hidden="false" customHeight="false" outlineLevel="0" collapsed="false">
      <c r="O46" s="79"/>
      <c r="BY46" s="79"/>
      <c r="BZ46" s="79"/>
    </row>
    <row r="47" customFormat="false" ht="15" hidden="false" customHeight="false" outlineLevel="0" collapsed="false">
      <c r="O47" s="79"/>
      <c r="BY47" s="79"/>
      <c r="BZ47" s="79"/>
    </row>
    <row r="48" customFormat="false" ht="15" hidden="false" customHeight="false" outlineLevel="0" collapsed="false">
      <c r="O48" s="79"/>
      <c r="BY48" s="79"/>
      <c r="BZ48" s="79"/>
    </row>
    <row r="49" customFormat="false" ht="15" hidden="false" customHeight="false" outlineLevel="0" collapsed="false">
      <c r="O49" s="79"/>
      <c r="BY49" s="79"/>
      <c r="BZ49" s="79"/>
    </row>
    <row r="50" customFormat="false" ht="15" hidden="false" customHeight="false" outlineLevel="0" collapsed="false">
      <c r="O50" s="79"/>
      <c r="BY50" s="79"/>
      <c r="BZ50" s="79"/>
    </row>
    <row r="51" customFormat="false" ht="15" hidden="false" customHeight="false" outlineLevel="0" collapsed="false">
      <c r="O51" s="79"/>
      <c r="BY51" s="79"/>
      <c r="BZ51" s="79"/>
    </row>
    <row r="52" customFormat="false" ht="15" hidden="false" customHeight="false" outlineLevel="0" collapsed="false">
      <c r="O52" s="79"/>
      <c r="BY52" s="79"/>
      <c r="BZ52" s="79"/>
    </row>
    <row r="53" customFormat="false" ht="15" hidden="false" customHeight="false" outlineLevel="0" collapsed="false">
      <c r="O53" s="79"/>
      <c r="BY53" s="79"/>
      <c r="BZ53" s="79"/>
    </row>
    <row r="54" customFormat="false" ht="15" hidden="false" customHeight="false" outlineLevel="0" collapsed="false">
      <c r="O54" s="79"/>
      <c r="BY54" s="79"/>
      <c r="BZ54" s="79"/>
    </row>
    <row r="55" customFormat="false" ht="15" hidden="false" customHeight="false" outlineLevel="0" collapsed="false">
      <c r="O55" s="79"/>
      <c r="BY55" s="79"/>
      <c r="BZ55" s="79"/>
    </row>
    <row r="56" customFormat="false" ht="15" hidden="false" customHeight="false" outlineLevel="0" collapsed="false">
      <c r="O56" s="79"/>
      <c r="BY56" s="79"/>
      <c r="BZ56" s="79"/>
    </row>
    <row r="57" customFormat="false" ht="15" hidden="false" customHeight="false" outlineLevel="0" collapsed="false">
      <c r="O57" s="79"/>
      <c r="BY57" s="79"/>
      <c r="BZ57" s="79"/>
    </row>
    <row r="58" customFormat="false" ht="15" hidden="false" customHeight="false" outlineLevel="0" collapsed="false">
      <c r="O58" s="79"/>
      <c r="BY58" s="79"/>
      <c r="BZ58" s="79"/>
    </row>
    <row r="59" customFormat="false" ht="15" hidden="false" customHeight="false" outlineLevel="0" collapsed="false">
      <c r="O59" s="79"/>
      <c r="BY59" s="79"/>
      <c r="BZ59" s="79"/>
    </row>
    <row r="60" customFormat="false" ht="15" hidden="false" customHeight="false" outlineLevel="0" collapsed="false">
      <c r="O60" s="79"/>
      <c r="BY60" s="79"/>
      <c r="BZ60" s="79"/>
    </row>
    <row r="61" customFormat="false" ht="15" hidden="false" customHeight="false" outlineLevel="0" collapsed="false">
      <c r="O61" s="79"/>
      <c r="BY61" s="79"/>
      <c r="BZ61" s="79"/>
    </row>
    <row r="62" customFormat="false" ht="15" hidden="false" customHeight="false" outlineLevel="0" collapsed="false">
      <c r="O62" s="79"/>
      <c r="BY62" s="79"/>
      <c r="BZ62" s="79"/>
    </row>
    <row r="63" customFormat="false" ht="15" hidden="false" customHeight="false" outlineLevel="0" collapsed="false">
      <c r="O63" s="79"/>
      <c r="BY63" s="79"/>
      <c r="BZ63" s="79"/>
    </row>
    <row r="64" customFormat="false" ht="15" hidden="false" customHeight="false" outlineLevel="0" collapsed="false">
      <c r="O64" s="79"/>
      <c r="BY64" s="79"/>
      <c r="BZ64" s="79"/>
    </row>
    <row r="65" customFormat="false" ht="15" hidden="false" customHeight="false" outlineLevel="0" collapsed="false">
      <c r="O65" s="79"/>
      <c r="BY65" s="79"/>
      <c r="BZ65" s="79"/>
    </row>
    <row r="66" customFormat="false" ht="15" hidden="false" customHeight="false" outlineLevel="0" collapsed="false">
      <c r="O66" s="79"/>
      <c r="BY66" s="79"/>
      <c r="BZ66" s="79"/>
    </row>
    <row r="67" customFormat="false" ht="15" hidden="false" customHeight="false" outlineLevel="0" collapsed="false">
      <c r="O67" s="79"/>
      <c r="BY67" s="79"/>
      <c r="BZ67" s="79"/>
    </row>
    <row r="68" customFormat="false" ht="15" hidden="false" customHeight="false" outlineLevel="0" collapsed="false">
      <c r="O68" s="79"/>
      <c r="BY68" s="79"/>
      <c r="BZ68" s="79"/>
    </row>
    <row r="69" customFormat="false" ht="15" hidden="false" customHeight="false" outlineLevel="0" collapsed="false">
      <c r="O69" s="79"/>
      <c r="BY69" s="79"/>
      <c r="BZ69" s="79"/>
    </row>
    <row r="70" customFormat="false" ht="15" hidden="false" customHeight="false" outlineLevel="0" collapsed="false">
      <c r="O70" s="79"/>
      <c r="BY70" s="79"/>
      <c r="BZ70" s="79"/>
    </row>
    <row r="71" customFormat="false" ht="15" hidden="false" customHeight="false" outlineLevel="0" collapsed="false">
      <c r="O71" s="79"/>
      <c r="BY71" s="79"/>
      <c r="BZ71" s="79"/>
    </row>
    <row r="72" customFormat="false" ht="15" hidden="false" customHeight="false" outlineLevel="0" collapsed="false">
      <c r="O72" s="79"/>
      <c r="BY72" s="79"/>
      <c r="BZ72" s="79"/>
    </row>
    <row r="73" customFormat="false" ht="15" hidden="false" customHeight="false" outlineLevel="0" collapsed="false">
      <c r="O73" s="79"/>
      <c r="BY73" s="79"/>
      <c r="BZ73" s="79"/>
    </row>
    <row r="74" customFormat="false" ht="15" hidden="false" customHeight="false" outlineLevel="0" collapsed="false">
      <c r="O74" s="79"/>
      <c r="BY74" s="79"/>
      <c r="BZ74" s="79"/>
    </row>
    <row r="75" customFormat="false" ht="15" hidden="false" customHeight="false" outlineLevel="0" collapsed="false">
      <c r="O75" s="79"/>
      <c r="BY75" s="79"/>
      <c r="BZ75" s="79"/>
    </row>
    <row r="76" customFormat="false" ht="15" hidden="false" customHeight="false" outlineLevel="0" collapsed="false">
      <c r="O76" s="79"/>
      <c r="BY76" s="79"/>
      <c r="BZ76" s="79"/>
    </row>
    <row r="77" customFormat="false" ht="15" hidden="false" customHeight="false" outlineLevel="0" collapsed="false">
      <c r="O77" s="79"/>
      <c r="BY77" s="79"/>
      <c r="BZ77" s="79"/>
    </row>
    <row r="78" customFormat="false" ht="15" hidden="false" customHeight="false" outlineLevel="0" collapsed="false">
      <c r="O78" s="79"/>
      <c r="BY78" s="79"/>
      <c r="BZ78" s="79"/>
    </row>
    <row r="79" customFormat="false" ht="15" hidden="false" customHeight="false" outlineLevel="0" collapsed="false">
      <c r="O79" s="79"/>
      <c r="BY79" s="79"/>
      <c r="BZ79" s="79"/>
    </row>
    <row r="80" customFormat="false" ht="15" hidden="false" customHeight="false" outlineLevel="0" collapsed="false">
      <c r="O80" s="79"/>
      <c r="BY80" s="79"/>
      <c r="BZ80" s="79"/>
    </row>
    <row r="81" customFormat="false" ht="15" hidden="false" customHeight="false" outlineLevel="0" collapsed="false">
      <c r="O81" s="79"/>
      <c r="BY81" s="79"/>
      <c r="BZ81" s="79"/>
    </row>
    <row r="82" customFormat="false" ht="15" hidden="false" customHeight="false" outlineLevel="0" collapsed="false">
      <c r="O82" s="79"/>
      <c r="BY82" s="79"/>
      <c r="BZ82" s="79"/>
    </row>
    <row r="83" customFormat="false" ht="15" hidden="false" customHeight="false" outlineLevel="0" collapsed="false">
      <c r="O83" s="79"/>
      <c r="BY83" s="79"/>
      <c r="BZ83" s="79"/>
    </row>
    <row r="84" customFormat="false" ht="15" hidden="false" customHeight="false" outlineLevel="0" collapsed="false">
      <c r="O84" s="79"/>
      <c r="BY84" s="79"/>
      <c r="BZ84" s="79"/>
    </row>
    <row r="85" customFormat="false" ht="15" hidden="false" customHeight="false" outlineLevel="0" collapsed="false">
      <c r="O85" s="79"/>
      <c r="BY85" s="79"/>
      <c r="BZ85" s="79"/>
    </row>
    <row r="86" customFormat="false" ht="15" hidden="false" customHeight="false" outlineLevel="0" collapsed="false">
      <c r="O86" s="79"/>
      <c r="BY86" s="79"/>
      <c r="BZ86" s="79"/>
    </row>
    <row r="87" customFormat="false" ht="15" hidden="false" customHeight="false" outlineLevel="0" collapsed="false">
      <c r="O87" s="79"/>
      <c r="BY87" s="79"/>
      <c r="BZ87" s="79"/>
    </row>
    <row r="88" customFormat="false" ht="15" hidden="false" customHeight="false" outlineLevel="0" collapsed="false">
      <c r="O88" s="79"/>
      <c r="BY88" s="79"/>
      <c r="BZ88" s="79"/>
    </row>
    <row r="89" customFormat="false" ht="15" hidden="false" customHeight="false" outlineLevel="0" collapsed="false">
      <c r="O89" s="79"/>
      <c r="BY89" s="79"/>
      <c r="BZ89" s="79"/>
    </row>
    <row r="90" customFormat="false" ht="15" hidden="false" customHeight="false" outlineLevel="0" collapsed="false">
      <c r="O90" s="79"/>
      <c r="BY90" s="79"/>
      <c r="BZ90" s="79"/>
    </row>
    <row r="91" customFormat="false" ht="15" hidden="false" customHeight="false" outlineLevel="0" collapsed="false">
      <c r="O91" s="79"/>
      <c r="BY91" s="79"/>
      <c r="BZ91" s="79"/>
    </row>
    <row r="92" customFormat="false" ht="15" hidden="false" customHeight="false" outlineLevel="0" collapsed="false">
      <c r="O92" s="79"/>
      <c r="BY92" s="79"/>
      <c r="BZ92" s="79"/>
    </row>
    <row r="93" customFormat="false" ht="15" hidden="false" customHeight="false" outlineLevel="0" collapsed="false">
      <c r="O93" s="79"/>
      <c r="BY93" s="79"/>
      <c r="BZ93" s="79"/>
    </row>
    <row r="94" customFormat="false" ht="15" hidden="false" customHeight="false" outlineLevel="0" collapsed="false">
      <c r="O94" s="79"/>
      <c r="BY94" s="79"/>
      <c r="BZ94" s="79"/>
    </row>
    <row r="95" customFormat="false" ht="15" hidden="false" customHeight="false" outlineLevel="0" collapsed="false">
      <c r="O95" s="79"/>
      <c r="BY95" s="79"/>
      <c r="BZ95" s="79"/>
    </row>
    <row r="96" customFormat="false" ht="15" hidden="false" customHeight="false" outlineLevel="0" collapsed="false">
      <c r="O96" s="79"/>
      <c r="BY96" s="79"/>
      <c r="BZ96" s="79"/>
    </row>
    <row r="97" customFormat="false" ht="15" hidden="false" customHeight="false" outlineLevel="0" collapsed="false">
      <c r="O97" s="79"/>
      <c r="BY97" s="79"/>
      <c r="BZ97" s="79"/>
    </row>
    <row r="98" customFormat="false" ht="15" hidden="false" customHeight="false" outlineLevel="0" collapsed="false">
      <c r="O98" s="79"/>
      <c r="BY98" s="79"/>
      <c r="BZ98" s="79"/>
    </row>
    <row r="99" customFormat="false" ht="15" hidden="false" customHeight="false" outlineLevel="0" collapsed="false">
      <c r="O99" s="79"/>
      <c r="BY99" s="79"/>
      <c r="BZ99" s="79"/>
    </row>
    <row r="100" customFormat="false" ht="15" hidden="false" customHeight="false" outlineLevel="0" collapsed="false">
      <c r="O100" s="79"/>
      <c r="BY100" s="79"/>
      <c r="BZ100" s="79"/>
    </row>
    <row r="101" customFormat="false" ht="15" hidden="false" customHeight="false" outlineLevel="0" collapsed="false">
      <c r="O101" s="79"/>
      <c r="BY101" s="79"/>
      <c r="BZ101" s="79"/>
    </row>
    <row r="102" customFormat="false" ht="15" hidden="false" customHeight="false" outlineLevel="0" collapsed="false">
      <c r="O102" s="79"/>
      <c r="BY102" s="79"/>
      <c r="BZ102" s="79"/>
    </row>
    <row r="103" customFormat="false" ht="15" hidden="false" customHeight="false" outlineLevel="0" collapsed="false">
      <c r="O103" s="79"/>
      <c r="BY103" s="79"/>
      <c r="BZ103" s="79"/>
    </row>
    <row r="104" customFormat="false" ht="15" hidden="false" customHeight="false" outlineLevel="0" collapsed="false">
      <c r="O104" s="79"/>
      <c r="BY104" s="79"/>
      <c r="BZ104" s="79"/>
    </row>
    <row r="105" customFormat="false" ht="15" hidden="false" customHeight="false" outlineLevel="0" collapsed="false">
      <c r="O105" s="79"/>
      <c r="BY105" s="79"/>
      <c r="BZ105" s="79"/>
    </row>
    <row r="106" customFormat="false" ht="15" hidden="false" customHeight="false" outlineLevel="0" collapsed="false">
      <c r="O106" s="79"/>
      <c r="BY106" s="79"/>
      <c r="BZ106" s="79"/>
    </row>
    <row r="107" customFormat="false" ht="15" hidden="false" customHeight="false" outlineLevel="0" collapsed="false">
      <c r="O107" s="79"/>
      <c r="BY107" s="79"/>
      <c r="BZ107" s="79"/>
    </row>
    <row r="108" customFormat="false" ht="15" hidden="false" customHeight="false" outlineLevel="0" collapsed="false">
      <c r="O108" s="79"/>
      <c r="BY108" s="79"/>
      <c r="BZ108" s="79"/>
    </row>
    <row r="109" customFormat="false" ht="15" hidden="false" customHeight="false" outlineLevel="0" collapsed="false">
      <c r="O109" s="79"/>
      <c r="BY109" s="79"/>
      <c r="BZ109" s="79"/>
    </row>
    <row r="110" customFormat="false" ht="15" hidden="false" customHeight="false" outlineLevel="0" collapsed="false">
      <c r="O110" s="79"/>
      <c r="BY110" s="79"/>
      <c r="BZ110" s="79"/>
    </row>
    <row r="111" customFormat="false" ht="15" hidden="false" customHeight="false" outlineLevel="0" collapsed="false">
      <c r="O111" s="79"/>
      <c r="BY111" s="79"/>
      <c r="BZ111" s="79"/>
    </row>
    <row r="112" customFormat="false" ht="1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6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9.14453125" defaultRowHeight="15" zeroHeight="false" outlineLevelRow="0" outlineLevelCol="0"/>
  <cols>
    <col collapsed="false" customWidth="false" hidden="false" outlineLevel="0" max="11" min="1" style="141" width="9.14"/>
    <col collapsed="false" customWidth="true" hidden="false" outlineLevel="0" max="12" min="12" style="141" width="10.14"/>
    <col collapsed="false" customWidth="false" hidden="false" outlineLevel="0" max="26" min="13" style="141" width="9.14"/>
    <col collapsed="false" customWidth="true" hidden="false" outlineLevel="0" max="27" min="27" style="141" width="16.71"/>
    <col collapsed="false" customWidth="false" hidden="false" outlineLevel="0" max="1024" min="28" style="141" width="9.14"/>
  </cols>
  <sheetData>
    <row r="1" customFormat="false" ht="15" hidden="false" customHeight="false" outlineLevel="0" collapsed="false">
      <c r="A1" s="142"/>
      <c r="B1" s="142"/>
      <c r="C1" s="141" t="s">
        <v>236</v>
      </c>
      <c r="D1" s="141" t="s">
        <v>237</v>
      </c>
      <c r="E1" s="141" t="s">
        <v>238</v>
      </c>
      <c r="F1" s="141" t="s">
        <v>239</v>
      </c>
      <c r="G1" s="141" t="s">
        <v>240</v>
      </c>
      <c r="H1" s="141" t="s">
        <v>241</v>
      </c>
      <c r="I1" s="141" t="s">
        <v>242</v>
      </c>
      <c r="J1" s="141" t="s">
        <v>243</v>
      </c>
      <c r="K1" s="141" t="s">
        <v>6</v>
      </c>
      <c r="L1" s="141" t="s">
        <v>244</v>
      </c>
      <c r="M1" s="141" t="s">
        <v>245</v>
      </c>
      <c r="N1" s="141" t="s">
        <v>246</v>
      </c>
      <c r="O1" s="141" t="s">
        <v>247</v>
      </c>
      <c r="P1" s="141" t="s">
        <v>248</v>
      </c>
      <c r="Q1" s="141" t="s">
        <v>249</v>
      </c>
      <c r="R1" s="141" t="s">
        <v>250</v>
      </c>
      <c r="S1" s="141" t="s">
        <v>251</v>
      </c>
      <c r="T1" s="141" t="s">
        <v>252</v>
      </c>
      <c r="U1" s="141" t="s">
        <v>253</v>
      </c>
      <c r="V1" s="141" t="s">
        <v>254</v>
      </c>
      <c r="W1" s="141" t="s">
        <v>255</v>
      </c>
      <c r="X1" s="141" t="s">
        <v>256</v>
      </c>
      <c r="Y1" s="141" t="s">
        <v>257</v>
      </c>
      <c r="Z1" s="141" t="s">
        <v>258</v>
      </c>
      <c r="AA1" s="141" t="s">
        <v>259</v>
      </c>
      <c r="AI1" s="143" t="s">
        <v>260</v>
      </c>
      <c r="AJ1" s="143"/>
      <c r="AK1" s="144"/>
      <c r="AL1" s="144"/>
      <c r="AM1" s="144"/>
      <c r="AN1" s="144"/>
      <c r="AO1" s="145" t="s">
        <v>260</v>
      </c>
      <c r="AP1" s="144"/>
      <c r="AQ1" s="144"/>
      <c r="AR1" s="144"/>
      <c r="AS1" s="144"/>
      <c r="AT1" s="146"/>
    </row>
    <row r="2" customFormat="false" ht="15.75" hidden="false" customHeight="false" outlineLevel="0" collapsed="false">
      <c r="A2" s="147" t="s">
        <v>261</v>
      </c>
      <c r="B2" s="148"/>
      <c r="C2" s="149"/>
      <c r="D2" s="149"/>
      <c r="E2" s="149" t="s">
        <v>262</v>
      </c>
      <c r="F2" s="149" t="s">
        <v>263</v>
      </c>
      <c r="G2" s="149" t="s">
        <v>14</v>
      </c>
      <c r="H2" s="149" t="s">
        <v>264</v>
      </c>
      <c r="I2" s="149" t="s">
        <v>265</v>
      </c>
      <c r="J2" s="149" t="s">
        <v>266</v>
      </c>
      <c r="K2" s="149" t="s">
        <v>24</v>
      </c>
      <c r="L2" s="149" t="s">
        <v>82</v>
      </c>
      <c r="M2" s="149" t="n">
        <v>12</v>
      </c>
      <c r="N2" s="149" t="n">
        <v>487</v>
      </c>
      <c r="O2" s="149" t="s">
        <v>267</v>
      </c>
      <c r="P2" s="149"/>
      <c r="Q2" s="149" t="s">
        <v>268</v>
      </c>
      <c r="R2" s="149" t="s">
        <v>269</v>
      </c>
      <c r="S2" s="149" t="n">
        <v>4234</v>
      </c>
      <c r="T2" s="149" t="s">
        <v>89</v>
      </c>
      <c r="U2" s="149" t="n">
        <v>9847</v>
      </c>
      <c r="V2" s="149" t="s">
        <v>270</v>
      </c>
      <c r="W2" s="149"/>
      <c r="X2" s="149" t="s">
        <v>271</v>
      </c>
      <c r="Y2" s="149" t="s">
        <v>272</v>
      </c>
      <c r="Z2" s="149" t="s">
        <v>273</v>
      </c>
      <c r="AA2" s="150" t="n">
        <v>41609</v>
      </c>
      <c r="AI2" s="151" t="s">
        <v>9</v>
      </c>
      <c r="AJ2" s="7" t="s">
        <v>24</v>
      </c>
      <c r="AK2" s="7" t="s">
        <v>83</v>
      </c>
      <c r="AL2" s="7"/>
      <c r="AM2" s="7"/>
      <c r="AN2" s="7"/>
      <c r="AO2" s="7" t="s">
        <v>274</v>
      </c>
      <c r="AP2" s="7"/>
      <c r="AQ2" s="7"/>
      <c r="AR2" s="7"/>
      <c r="AS2" s="7"/>
      <c r="AT2" s="152" t="s">
        <v>123</v>
      </c>
    </row>
    <row r="3" customFormat="false" ht="15.75" hidden="false" customHeight="false" outlineLevel="0" collapsed="false">
      <c r="A3" s="147" t="s">
        <v>45</v>
      </c>
      <c r="B3" s="148"/>
      <c r="C3" s="149" t="s">
        <v>9</v>
      </c>
      <c r="D3" s="149" t="s">
        <v>275</v>
      </c>
      <c r="E3" s="149" t="s">
        <v>276</v>
      </c>
      <c r="F3" s="149" t="s">
        <v>277</v>
      </c>
      <c r="G3" s="149" t="s">
        <v>74</v>
      </c>
      <c r="H3" s="149" t="s">
        <v>278</v>
      </c>
      <c r="I3" s="149" t="s">
        <v>279</v>
      </c>
      <c r="J3" s="149" t="s">
        <v>280</v>
      </c>
      <c r="K3" s="149" t="s">
        <v>281</v>
      </c>
      <c r="L3" s="149" t="s">
        <v>282</v>
      </c>
      <c r="M3" s="149" t="s">
        <v>283</v>
      </c>
      <c r="N3" s="149" t="n">
        <v>63</v>
      </c>
      <c r="O3" s="149" t="s">
        <v>284</v>
      </c>
      <c r="P3" s="149"/>
      <c r="Q3" s="149" t="s">
        <v>285</v>
      </c>
      <c r="R3" s="149" t="s">
        <v>286</v>
      </c>
      <c r="S3" s="149" t="s">
        <v>287</v>
      </c>
      <c r="T3" s="149"/>
      <c r="U3" s="149" t="n">
        <v>12</v>
      </c>
      <c r="V3" s="149" t="s">
        <v>288</v>
      </c>
      <c r="W3" s="149"/>
      <c r="X3" s="149" t="s">
        <v>289</v>
      </c>
      <c r="Y3" s="149" t="s">
        <v>290</v>
      </c>
      <c r="Z3" s="149" t="s">
        <v>291</v>
      </c>
      <c r="AA3" s="150"/>
      <c r="AI3" s="151" t="s">
        <v>14</v>
      </c>
      <c r="AJ3" s="7" t="s">
        <v>78</v>
      </c>
      <c r="AK3" s="7" t="s">
        <v>82</v>
      </c>
      <c r="AL3" s="7"/>
      <c r="AM3" s="7"/>
      <c r="AN3" s="7"/>
      <c r="AO3" s="7" t="s">
        <v>292</v>
      </c>
      <c r="AP3" s="7"/>
      <c r="AQ3" s="7"/>
      <c r="AR3" s="7"/>
      <c r="AS3" s="7"/>
      <c r="AT3" s="152" t="s">
        <v>118</v>
      </c>
    </row>
    <row r="4" customFormat="false" ht="15.75" hidden="false" customHeight="false" outlineLevel="0" collapsed="false">
      <c r="A4" s="147" t="s">
        <v>46</v>
      </c>
      <c r="B4" s="148"/>
      <c r="C4" s="149" t="s">
        <v>9</v>
      </c>
      <c r="D4" s="149" t="s">
        <v>293</v>
      </c>
      <c r="E4" s="149" t="s">
        <v>262</v>
      </c>
      <c r="F4" s="149" t="s">
        <v>263</v>
      </c>
      <c r="G4" s="149" t="s">
        <v>14</v>
      </c>
      <c r="H4" s="149" t="s">
        <v>264</v>
      </c>
      <c r="I4" s="149" t="s">
        <v>265</v>
      </c>
      <c r="J4" s="149" t="s">
        <v>266</v>
      </c>
      <c r="K4" s="149" t="s">
        <v>24</v>
      </c>
      <c r="L4" s="149" t="s">
        <v>18</v>
      </c>
      <c r="M4" s="149" t="n">
        <v>12</v>
      </c>
      <c r="N4" s="149" t="n">
        <v>487</v>
      </c>
      <c r="O4" s="149" t="s">
        <v>267</v>
      </c>
      <c r="P4" s="149"/>
      <c r="Q4" s="149" t="s">
        <v>268</v>
      </c>
      <c r="R4" s="149" t="s">
        <v>269</v>
      </c>
      <c r="S4" s="149" t="n">
        <v>4234</v>
      </c>
      <c r="T4" s="149" t="s">
        <v>89</v>
      </c>
      <c r="U4" s="149" t="n">
        <v>9847</v>
      </c>
      <c r="V4" s="149" t="s">
        <v>270</v>
      </c>
      <c r="W4" s="149"/>
      <c r="X4" s="149" t="s">
        <v>271</v>
      </c>
      <c r="Y4" s="149" t="s">
        <v>272</v>
      </c>
      <c r="Z4" s="149" t="s">
        <v>273</v>
      </c>
      <c r="AA4" s="150"/>
      <c r="AI4" s="151" t="s">
        <v>74</v>
      </c>
      <c r="AJ4" s="7" t="s">
        <v>13</v>
      </c>
      <c r="AK4" s="7" t="s">
        <v>294</v>
      </c>
      <c r="AL4" s="7"/>
      <c r="AM4" s="7"/>
      <c r="AN4" s="7"/>
      <c r="AO4" s="7" t="s">
        <v>295</v>
      </c>
      <c r="AP4" s="7"/>
      <c r="AQ4" s="7"/>
      <c r="AR4" s="7"/>
      <c r="AS4" s="7"/>
      <c r="AT4" s="152"/>
    </row>
    <row r="5" customFormat="false" ht="15.75" hidden="false" customHeight="false" outlineLevel="0" collapsed="false">
      <c r="A5" s="147" t="s">
        <v>47</v>
      </c>
      <c r="B5" s="148"/>
      <c r="C5" s="149"/>
      <c r="D5" s="149"/>
      <c r="E5" s="149"/>
      <c r="F5" s="149"/>
      <c r="G5" s="149"/>
      <c r="H5" s="149"/>
      <c r="I5" s="149"/>
      <c r="J5" s="149"/>
      <c r="K5" s="149"/>
      <c r="L5" s="149"/>
      <c r="M5" s="149"/>
      <c r="N5" s="149"/>
      <c r="O5" s="149"/>
      <c r="P5" s="149"/>
      <c r="Q5" s="149"/>
      <c r="R5" s="149"/>
      <c r="S5" s="149"/>
      <c r="T5" s="149"/>
      <c r="U5" s="149"/>
      <c r="V5" s="149"/>
      <c r="W5" s="149"/>
      <c r="X5" s="149"/>
      <c r="Y5" s="149"/>
      <c r="Z5" s="149"/>
      <c r="AA5" s="150"/>
      <c r="AI5" s="151" t="s">
        <v>296</v>
      </c>
      <c r="AJ5" s="7" t="s">
        <v>281</v>
      </c>
      <c r="AK5" s="7" t="s">
        <v>18</v>
      </c>
      <c r="AL5" s="7"/>
      <c r="AM5" s="7"/>
      <c r="AN5" s="7"/>
      <c r="AO5" s="7" t="s">
        <v>297</v>
      </c>
      <c r="AP5" s="7"/>
      <c r="AQ5" s="7"/>
      <c r="AR5" s="7"/>
      <c r="AS5" s="7"/>
      <c r="AT5" s="152"/>
    </row>
    <row r="6" customFormat="false" ht="15.75" hidden="false" customHeight="false" outlineLevel="0" collapsed="false">
      <c r="A6" s="147" t="s">
        <v>48</v>
      </c>
      <c r="B6" s="148"/>
      <c r="C6" s="149"/>
      <c r="D6" s="149"/>
      <c r="E6" s="149"/>
      <c r="F6" s="149"/>
      <c r="G6" s="149"/>
      <c r="H6" s="149"/>
      <c r="I6" s="149"/>
      <c r="J6" s="149"/>
      <c r="K6" s="149"/>
      <c r="L6" s="149"/>
      <c r="M6" s="149"/>
      <c r="N6" s="149"/>
      <c r="O6" s="149"/>
      <c r="P6" s="149"/>
      <c r="Q6" s="149"/>
      <c r="R6" s="149"/>
      <c r="S6" s="149"/>
      <c r="T6" s="149"/>
      <c r="U6" s="149"/>
      <c r="V6" s="149"/>
      <c r="W6" s="149"/>
      <c r="X6" s="149"/>
      <c r="Y6" s="149"/>
      <c r="Z6" s="149"/>
      <c r="AA6" s="150"/>
      <c r="AI6" s="151" t="s">
        <v>298</v>
      </c>
      <c r="AJ6" s="7" t="s">
        <v>36</v>
      </c>
      <c r="AK6" s="7" t="s">
        <v>299</v>
      </c>
      <c r="AL6" s="7"/>
      <c r="AM6" s="7"/>
      <c r="AN6" s="7"/>
      <c r="AO6" s="7" t="s">
        <v>300</v>
      </c>
      <c r="AP6" s="7"/>
      <c r="AQ6" s="7" t="s">
        <v>301</v>
      </c>
      <c r="AR6" s="7"/>
      <c r="AS6" s="7"/>
      <c r="AT6" s="152"/>
    </row>
    <row r="7" customFormat="false" ht="15.75" hidden="false" customHeight="false" outlineLevel="0" collapsed="false">
      <c r="A7" s="147" t="s">
        <v>49</v>
      </c>
      <c r="B7" s="148"/>
      <c r="C7" s="149"/>
      <c r="D7" s="149"/>
      <c r="E7" s="149"/>
      <c r="F7" s="149"/>
      <c r="G7" s="149"/>
      <c r="H7" s="149"/>
      <c r="I7" s="149"/>
      <c r="J7" s="149"/>
      <c r="K7" s="149"/>
      <c r="L7" s="149"/>
      <c r="M7" s="149"/>
      <c r="N7" s="149"/>
      <c r="O7" s="149"/>
      <c r="P7" s="149"/>
      <c r="Q7" s="149"/>
      <c r="R7" s="149"/>
      <c r="S7" s="149"/>
      <c r="T7" s="149"/>
      <c r="U7" s="149"/>
      <c r="V7" s="149"/>
      <c r="W7" s="149"/>
      <c r="X7" s="149"/>
      <c r="Y7" s="149"/>
      <c r="Z7" s="149"/>
      <c r="AA7" s="150"/>
      <c r="AI7" s="151" t="s">
        <v>302</v>
      </c>
      <c r="AJ7" s="7"/>
      <c r="AK7" s="7" t="s">
        <v>303</v>
      </c>
      <c r="AL7" s="7"/>
      <c r="AM7" s="7"/>
      <c r="AN7" s="7"/>
      <c r="AO7" s="7" t="s">
        <v>304</v>
      </c>
      <c r="AP7" s="7"/>
      <c r="AQ7" s="7" t="s">
        <v>305</v>
      </c>
      <c r="AR7" s="7"/>
      <c r="AS7" s="7"/>
      <c r="AT7" s="152"/>
    </row>
    <row r="8" customFormat="false" ht="15" hidden="false" customHeight="false" outlineLevel="0" collapsed="false">
      <c r="A8" s="153"/>
      <c r="B8" s="153"/>
      <c r="C8" s="149"/>
      <c r="D8" s="149"/>
      <c r="E8" s="149"/>
      <c r="F8" s="149"/>
      <c r="G8" s="149"/>
      <c r="H8" s="149"/>
      <c r="I8" s="149"/>
      <c r="J8" s="149"/>
      <c r="K8" s="149"/>
      <c r="L8" s="149"/>
      <c r="M8" s="149"/>
      <c r="N8" s="149"/>
      <c r="O8" s="149"/>
      <c r="P8" s="149"/>
      <c r="Q8" s="149"/>
      <c r="R8" s="149"/>
      <c r="S8" s="149"/>
      <c r="T8" s="149"/>
      <c r="U8" s="149"/>
      <c r="V8" s="149"/>
      <c r="W8" s="149"/>
      <c r="X8" s="149"/>
      <c r="Y8" s="149"/>
      <c r="Z8" s="149"/>
      <c r="AA8" s="150"/>
      <c r="AI8" s="151" t="s">
        <v>306</v>
      </c>
      <c r="AJ8" s="7"/>
      <c r="AK8" s="7" t="s">
        <v>307</v>
      </c>
      <c r="AL8" s="7"/>
      <c r="AM8" s="7"/>
      <c r="AN8" s="7"/>
      <c r="AO8" s="7" t="s">
        <v>308</v>
      </c>
      <c r="AP8" s="7"/>
      <c r="AQ8" s="7"/>
      <c r="AR8" s="7" t="s">
        <v>21</v>
      </c>
      <c r="AS8" s="7"/>
      <c r="AT8" s="152"/>
    </row>
    <row r="9" customFormat="false" ht="15.75" hidden="false" customHeight="false" outlineLevel="0" collapsed="false">
      <c r="AI9" s="151"/>
      <c r="AJ9" s="7"/>
      <c r="AK9" s="7" t="s">
        <v>309</v>
      </c>
      <c r="AL9" s="7"/>
      <c r="AM9" s="7"/>
      <c r="AN9" s="7"/>
      <c r="AO9" s="7" t="s">
        <v>139</v>
      </c>
      <c r="AP9" s="7"/>
      <c r="AQ9" s="7" t="s">
        <v>310</v>
      </c>
      <c r="AR9" s="7" t="s">
        <v>92</v>
      </c>
      <c r="AS9" s="7"/>
      <c r="AT9" s="152"/>
    </row>
    <row r="10" customFormat="false" ht="15.75" hidden="false" customHeight="false" outlineLevel="0" collapsed="false">
      <c r="A10" s="154" t="s">
        <v>311</v>
      </c>
      <c r="B10" s="1"/>
      <c r="C10" s="1"/>
      <c r="D10" s="1" t="str">
        <f aca="false">IF(B12="Male","owner",IF(B12="Female","owner",IF(B12="Married","owners",IF(B12="Plural","owners",IF(B12="Company","owners",)))))</f>
        <v>owners</v>
      </c>
      <c r="E10" s="1"/>
      <c r="F10" s="1"/>
      <c r="G10" s="1"/>
      <c r="H10" s="1"/>
      <c r="I10" s="1" t="str">
        <f aca="false">IF(B12="Male","him",IF(B12="Female","her",IF(B12="Married","them",IF(B12="Plural","them",IF(B12="Company","them",)))))</f>
        <v>them</v>
      </c>
      <c r="J10" s="1" t="str">
        <f aca="false">IF(B12="Male","chooses",IF(B12="Female","chooses",IF(B12="Married","choose",IF(B12="Plural","choose",IF(B12="Company","choose",)))))</f>
        <v>choose</v>
      </c>
      <c r="K10" s="1" t="str">
        <f aca="false">IF(B12="Male","exercises",IF(B12="Female","exercises",IF(B12="Married","exercise",IF(B12="Plural","exercise",IF(B12="Company","exercise",)))))</f>
        <v>exercise</v>
      </c>
      <c r="L10" s="1" t="str">
        <f aca="false">IF(B12="Male","requires",IF(B12="Female","requires",IF(B12="Married","require",IF(B12="Plural","require",IF(B12="Company","require",)))))</f>
        <v>require</v>
      </c>
      <c r="M10" s="1"/>
      <c r="N10" s="1"/>
      <c r="O10" s="1"/>
      <c r="P10" s="1"/>
      <c r="Q10" s="1"/>
      <c r="R10" s="1"/>
      <c r="S10" s="155" t="s">
        <v>312</v>
      </c>
      <c r="T10" s="155"/>
      <c r="U10" s="1" t="str">
        <f aca="false">IF(X11="Male","his",IF(X11="Female","her"))</f>
        <v>his</v>
      </c>
      <c r="V10" s="1"/>
      <c r="W10" s="1"/>
      <c r="X10" s="1"/>
      <c r="Y10" s="1"/>
      <c r="Z10" s="1"/>
      <c r="AA10" s="1"/>
      <c r="AB10" s="1"/>
      <c r="AC10" s="1" t="str">
        <f aca="false">IF(S11="","",".")</f>
        <v>.</v>
      </c>
      <c r="AD10" s="1"/>
      <c r="AE10" s="1"/>
      <c r="AF10" s="1"/>
      <c r="AG10" s="1"/>
      <c r="AI10" s="151"/>
      <c r="AJ10" s="7"/>
      <c r="AK10" s="7" t="s">
        <v>282</v>
      </c>
      <c r="AL10" s="7"/>
      <c r="AM10" s="7"/>
      <c r="AN10" s="7"/>
      <c r="AO10" s="7" t="s">
        <v>142</v>
      </c>
      <c r="AP10" s="7"/>
      <c r="AQ10" s="7" t="s">
        <v>313</v>
      </c>
      <c r="AR10" s="7" t="s">
        <v>105</v>
      </c>
      <c r="AS10" s="7"/>
      <c r="AT10" s="152"/>
    </row>
    <row r="11" customFormat="false" ht="15" hidden="false" customHeight="false" outlineLevel="0" collapsed="false">
      <c r="A11" s="156" t="str">
        <f aca="false">IF(B12="Male","Building Owner",IF(B12="Female","Building Owner",IF(B12="Married","Building Owners",IF(B12="Plural","Building Owners",IF(B12="Company","Building Owners",)))))</f>
        <v>Building Owners</v>
      </c>
      <c r="B11" s="156"/>
      <c r="C11" s="157" t="s">
        <v>179</v>
      </c>
      <c r="D11" s="70" t="str">
        <f aca="false">A11</f>
        <v>Building Owners</v>
      </c>
      <c r="E11" s="70"/>
      <c r="F11" s="70" t="str">
        <f aca="false">CONCATENATE("(",A11,")")</f>
        <v>(Building Owners)</v>
      </c>
      <c r="G11" s="70"/>
      <c r="H11" s="3" t="str">
        <f aca="false">IF(B12="Male","neighbour",IF(B12="Female","neighbour",IF(B12="Married","neighbours",IF(B12="Plural","neighbours",IF(B12="Company","neighbours",)))))</f>
        <v>neighbours</v>
      </c>
      <c r="I11" s="3"/>
      <c r="J11" s="3" t="str">
        <f aca="false">IF(B12="Male","Building Owner's",IF(B12="Female","Building Owner's",IF(B12="Married","Building Owners'",IF(B12="Plural","Building Owners'",IF(B12="Company","Building Owners'",)))))</f>
        <v>Building Owners'</v>
      </c>
      <c r="K11" s="3"/>
      <c r="L11" s="3"/>
      <c r="M11" s="3"/>
      <c r="N11" s="3"/>
      <c r="O11" s="3"/>
      <c r="P11" s="3" t="str">
        <f aca="false">IF(A14="","",".")</f>
        <v>.</v>
      </c>
      <c r="Q11" s="3"/>
      <c r="R11" s="1"/>
      <c r="S11" s="158" t="str">
        <f aca="false">IF(Form!J9="","",Form!J9)</f>
        <v>Mr</v>
      </c>
      <c r="T11" s="158" t="str">
        <f aca="false">IF(Form!K9="","",Form!K9)</f>
        <v>Steve</v>
      </c>
      <c r="U11" s="3" t="str">
        <f aca="false">LEFT(T11,1)</f>
        <v>S</v>
      </c>
      <c r="V11" s="159" t="str">
        <f aca="false">IF(Form!L9="","",Form!L9)</f>
        <v/>
      </c>
      <c r="W11" s="159" t="str">
        <f aca="false">IF(Form!M9="","",Form!M9)</f>
        <v>Whitehead MFPWS</v>
      </c>
      <c r="X11" s="159" t="str">
        <f aca="false">IF(Form!O9="","",Form!O9)</f>
        <v>Male</v>
      </c>
      <c r="Y11" s="1" t="str">
        <f aca="false">CONCATENATE(S11,AC10," ",T11," ",W11)</f>
        <v>Mr. Steve Whitehead MFPWS</v>
      </c>
      <c r="Z11" s="1"/>
      <c r="AA11" s="1"/>
      <c r="AB11" s="1"/>
      <c r="AC11" s="1"/>
      <c r="AD11" s="1"/>
      <c r="AE11" s="1"/>
      <c r="AF11" s="1"/>
      <c r="AG11" s="1"/>
      <c r="AI11" s="151"/>
      <c r="AJ11" s="7"/>
      <c r="AK11" s="7" t="s">
        <v>314</v>
      </c>
      <c r="AL11" s="7"/>
      <c r="AM11" s="7"/>
      <c r="AN11" s="7"/>
      <c r="AO11" s="7"/>
      <c r="AP11" s="7"/>
      <c r="AQ11" s="7"/>
      <c r="AR11" s="7" t="s">
        <v>106</v>
      </c>
      <c r="AS11" s="7"/>
      <c r="AT11" s="152"/>
    </row>
    <row r="12" customFormat="false" ht="15" hidden="false" customHeight="false" outlineLevel="0" collapsed="false">
      <c r="A12" s="160" t="s">
        <v>315</v>
      </c>
      <c r="B12" s="38" t="str">
        <f aca="false">IF(Form!$G$3="","",Form!$G$3)</f>
        <v>Married</v>
      </c>
      <c r="C12" s="38" t="str">
        <f aca="false">IF(Form!$G$6="","",Form!$G$6)</f>
        <v>Freeholders</v>
      </c>
      <c r="D12" s="3"/>
      <c r="E12" s="3" t="s">
        <v>316</v>
      </c>
      <c r="F12" s="3" t="s">
        <v>317</v>
      </c>
      <c r="G12" s="3" t="str">
        <f aca="false">IF(B12="Male","I",IF(B12="Female","I",IF(B12="Married","We",IF(B12="Plural","We",IF(B12="Company","We",)))))</f>
        <v>We</v>
      </c>
      <c r="H12" s="3" t="str">
        <f aca="false">IF(B12="Male","my",IF(B12="Female","my",IF(B12="Married","our",IF(B12="Plural","our",IF(B12="Company","our",)))))</f>
        <v>our</v>
      </c>
      <c r="I12" s="3" t="str">
        <f aca="false">IF(B12="Male","his",IF(B12="Female","her",IF(B12="Married","their",IF(B12="Plural","their",IF(B12="Company","their",)))))</f>
        <v>their</v>
      </c>
      <c r="J12" s="3" t="str">
        <f aca="false">IF(B12="Male","he",IF(B12="Female","she",IF(B12="Married","they",IF(B12="Plural","they",IF(B12="Company","they",)))))</f>
        <v>they</v>
      </c>
      <c r="K12" s="3" t="str">
        <f aca="false">IF(B12="Male","does",IF(B12="Female","does",IF(B12="Married","do",IF(B12="Plural","do",IF(B12="Company","do",)))))</f>
        <v>do</v>
      </c>
      <c r="L12" s="3" t="str">
        <f aca="false">IF(B12="Male","has",IF(B12="Female","has",IF(B12="Married","have",IF(B12="Plural","have",IF(B12="Company","have",)))))</f>
        <v>have</v>
      </c>
      <c r="M12" s="3" t="str">
        <f aca="false">IF(B12="Male","I",IF(B12="Female","I",IF(B12="Married","we",IF(B12="Plural","we",IF(B12="Company","we",)))))</f>
        <v>we</v>
      </c>
      <c r="N12" s="3" t="str">
        <f aca="false">IF(B12="Male","me",IF(B12="Female","me",IF(B12="Married","us",IF(B12="Plural","us",IF(B12="Company","us",)))))</f>
        <v>us</v>
      </c>
      <c r="O12" s="3" t="str">
        <f aca="false">IF(B12="Male","is",IF(B12="Female","is",IF(B12="Married","are",IF(B12="Plural","are",IF(B12="Company","are",)))))</f>
        <v>are</v>
      </c>
      <c r="P12" s="3" t="str">
        <f aca="false">IF(A15="","",".")</f>
        <v>.</v>
      </c>
      <c r="Q12" s="3" t="str">
        <f aca="false">IF(A15="","","&amp;")</f>
        <v>&amp;</v>
      </c>
      <c r="R12" s="1"/>
      <c r="S12" s="159" t="str">
        <f aca="false">IF(Form!J12="","",Form!J12)</f>
        <v>Grey &amp; Associates,</v>
      </c>
      <c r="T12" s="159" t="str">
        <f aca="false">IF(Form!K12="","",Form!K12)</f>
        <v/>
      </c>
      <c r="U12" s="159" t="str">
        <f aca="false">IF(Form!L12="","",Form!L12)</f>
        <v>Argentum,</v>
      </c>
      <c r="V12" s="159" t="str">
        <f aca="false">IF(Form!M12="","",Form!M12)</f>
        <v>2 Queen Caroline Street,</v>
      </c>
      <c r="W12" s="159" t="str">
        <f aca="false">IF(Form!N12="","",Form!N12)</f>
        <v>Hammersmith,</v>
      </c>
      <c r="X12" s="159" t="str">
        <f aca="false">IF(Form!O12="","",Form!O12)</f>
        <v>London,</v>
      </c>
      <c r="Y12" s="159" t="str">
        <f aca="false">IF(Form!P12="","",Form!P12)</f>
        <v>W6 9DX</v>
      </c>
      <c r="Z12" s="1"/>
      <c r="AA12" s="161" t="str">
        <f aca="false">CONCATENATE(IF(S12="","",S12),IF(T12="","",T12),IF(U12="","",U12),IF(V12="","",V12),IF(W12="","",W12),IF(X12="","",X12),IF(Y12="","",Y12))</f>
        <v>Grey &amp; Associates, Argentum, 2 Queen Caroline Street, Hammersmith, London, W6 9DX</v>
      </c>
      <c r="AB12" s="161"/>
      <c r="AC12" s="161"/>
      <c r="AD12" s="161"/>
      <c r="AE12" s="161"/>
      <c r="AF12" s="161"/>
      <c r="AG12" s="161"/>
      <c r="AI12" s="151"/>
      <c r="AJ12" s="7"/>
      <c r="AK12" s="7" t="s">
        <v>318</v>
      </c>
      <c r="AL12" s="7"/>
      <c r="AM12" s="7"/>
      <c r="AN12" s="7"/>
      <c r="AO12" s="7" t="s">
        <v>141</v>
      </c>
      <c r="AP12" s="7"/>
      <c r="AQ12" s="7" t="n">
        <v>1</v>
      </c>
      <c r="AR12" s="7" t="s">
        <v>107</v>
      </c>
      <c r="AS12" s="7"/>
      <c r="AT12" s="152"/>
    </row>
    <row r="13" customFormat="false" ht="15" hidden="false" customHeight="false" outlineLevel="0" collapsed="false">
      <c r="A13" s="3" t="s">
        <v>2</v>
      </c>
      <c r="B13" s="3" t="s">
        <v>3</v>
      </c>
      <c r="C13" s="3" t="s">
        <v>319</v>
      </c>
      <c r="D13" s="3" t="s">
        <v>4</v>
      </c>
      <c r="E13" s="3" t="s">
        <v>5</v>
      </c>
      <c r="F13" s="3" t="s">
        <v>320</v>
      </c>
      <c r="G13" s="3"/>
      <c r="H13" s="3"/>
      <c r="I13" s="3"/>
      <c r="J13" s="3"/>
      <c r="K13" s="3" t="s">
        <v>321</v>
      </c>
      <c r="L13" s="3"/>
      <c r="M13" s="3" t="s">
        <v>322</v>
      </c>
      <c r="N13" s="3" t="s">
        <v>323</v>
      </c>
      <c r="O13" s="3"/>
      <c r="P13" s="3" t="s">
        <v>324</v>
      </c>
      <c r="Q13" s="3"/>
      <c r="R13" s="1"/>
      <c r="S13" s="1"/>
      <c r="T13" s="1"/>
      <c r="U13" s="1"/>
      <c r="V13" s="1"/>
      <c r="W13" s="1"/>
      <c r="X13" s="1"/>
      <c r="Y13" s="1"/>
      <c r="Z13" s="1"/>
      <c r="AA13" s="1"/>
      <c r="AB13" s="1"/>
      <c r="AC13" s="1"/>
      <c r="AD13" s="1"/>
      <c r="AE13" s="1"/>
      <c r="AF13" s="1"/>
      <c r="AG13" s="1"/>
      <c r="AI13" s="162" t="s">
        <v>325</v>
      </c>
      <c r="AJ13" s="7"/>
      <c r="AK13" s="7"/>
      <c r="AL13" s="7"/>
      <c r="AM13" s="7"/>
      <c r="AN13" s="7"/>
      <c r="AO13" s="7" t="s">
        <v>326</v>
      </c>
      <c r="AP13" s="7"/>
      <c r="AQ13" s="7" t="n">
        <v>2</v>
      </c>
      <c r="AR13" s="7" t="s">
        <v>108</v>
      </c>
      <c r="AS13" s="7"/>
      <c r="AT13" s="152"/>
    </row>
    <row r="14" customFormat="false" ht="15" hidden="false" customHeight="false" outlineLevel="0" collapsed="false">
      <c r="A14" s="38" t="str">
        <f aca="false">IF(Form!$B$3="","",Form!$B$3)</f>
        <v>Mr</v>
      </c>
      <c r="B14" s="38" t="str">
        <f aca="false">IF(Form!$C$3="","",Form!$C$3)</f>
        <v>Steven</v>
      </c>
      <c r="C14" s="3" t="str">
        <f aca="false">LEFT(B14,1)</f>
        <v>S</v>
      </c>
      <c r="D14" s="38" t="str">
        <f aca="false">IF(Form!$D$3="","",Form!$D$3)</f>
        <v>James</v>
      </c>
      <c r="E14" s="38" t="str">
        <f aca="false">IF(Form!$E$3="","",Form!$E$3)</f>
        <v>Pemberton</v>
      </c>
      <c r="F14" s="3" t="str">
        <f aca="false">CONCATENATE(A14,P11," ",B14," ",E14)</f>
        <v>Mr. Steven Pemberton</v>
      </c>
      <c r="G14" s="3"/>
      <c r="H14" s="3" t="str">
        <f aca="false">CONCATENATE(A14," ",C14," ",E14)</f>
        <v>Mr S Pemberton</v>
      </c>
      <c r="I14" s="3"/>
      <c r="J14" s="3"/>
      <c r="K14" s="3" t="str">
        <f aca="false">CONCATENATE(A14,P11," ",C14,P11," ",E14)</f>
        <v>Mr. S. Pemberton</v>
      </c>
      <c r="L14" s="3"/>
      <c r="M14" s="3" t="str">
        <f aca="false">CONCATENATE(B14," ",D14," ",E14)</f>
        <v>Steven James Pemberton</v>
      </c>
      <c r="N14" s="3" t="str">
        <f aca="false">UPPER(M14)</f>
        <v>STEVEN JAMES PEMBERTON</v>
      </c>
      <c r="O14" s="3"/>
      <c r="P14" s="3" t="str">
        <f aca="false">CONCATENATE(A14,P11," ",E14)</f>
        <v>Mr. Pemberton</v>
      </c>
      <c r="Q14" s="3"/>
      <c r="R14" s="1"/>
      <c r="S14" s="163" t="str">
        <f aca="false">CONCATENATE(IF(S12="","",S12),IF(S12="","",CHAR(10)),IF(T12="","",T12),IF(U12="","",U12),IF(U12="","",CHAR(10)),IF(V12="","",V12),IF(V12="","",CHAR(10)),IF(W12="","",W12),IF(W12="","",CHAR(10)),IF(X12="","",X12),IF(X12="","",CHAR(10)),IF(Y12="","",Y12))</f>
        <v>Grey &amp; Associates, 
Argentum, 
2 Queen Caroline Street, 
Hammersmith, 
London, 
W6 9DX</v>
      </c>
      <c r="T14" s="163"/>
      <c r="U14" s="163"/>
      <c r="V14" s="1"/>
      <c r="W14" s="1"/>
      <c r="X14" s="1"/>
      <c r="Y14" s="1"/>
      <c r="Z14" s="1"/>
      <c r="AA14" s="1"/>
      <c r="AB14" s="1"/>
      <c r="AC14" s="1"/>
      <c r="AD14" s="1"/>
      <c r="AE14" s="1"/>
      <c r="AF14" s="1"/>
      <c r="AG14" s="1"/>
      <c r="AI14" s="162" t="s">
        <v>327</v>
      </c>
      <c r="AJ14" s="7"/>
      <c r="AK14" s="7"/>
      <c r="AL14" s="7"/>
      <c r="AM14" s="7"/>
      <c r="AN14" s="7"/>
      <c r="AO14" s="7"/>
      <c r="AP14" s="7"/>
      <c r="AQ14" s="7"/>
      <c r="AR14" s="7"/>
      <c r="AS14" s="7"/>
      <c r="AT14" s="152"/>
    </row>
    <row r="15" customFormat="false" ht="15" hidden="false" customHeight="false" outlineLevel="0" collapsed="false">
      <c r="A15" s="38" t="str">
        <f aca="false">IF(Form!$B$4="","",Form!$B$4)</f>
        <v>Mrs</v>
      </c>
      <c r="B15" s="38" t="str">
        <f aca="false">IF(Form!$C$4="","",Form!$C$4)</f>
        <v>Caroline</v>
      </c>
      <c r="C15" s="3" t="str">
        <f aca="false">LEFT(B15,1)</f>
        <v>C</v>
      </c>
      <c r="D15" s="38" t="str">
        <f aca="false">IF(Form!$D$4="","",Form!$D$4)</f>
        <v>Mary</v>
      </c>
      <c r="E15" s="38" t="str">
        <f aca="false">IF(Form!$E$4="","",Form!$E$4)</f>
        <v>Pemberton</v>
      </c>
      <c r="F15" s="3" t="str">
        <f aca="false">CONCATENATE(A15,P12," ",B15," ",E15)</f>
        <v>Mrs. Caroline Pemberton</v>
      </c>
      <c r="G15" s="3"/>
      <c r="H15" s="3" t="str">
        <f aca="false">CONCATENATE(" ",Q12," ",A15," ",C15," ",E15)</f>
        <v>&amp; Mrs C Pemberton</v>
      </c>
      <c r="I15" s="3"/>
      <c r="J15" s="3"/>
      <c r="K15" s="3" t="str">
        <f aca="false">CONCATENATE(" ",Q12," ",A15,P12," ",C15,P12," ",E15)</f>
        <v>&amp; Mrs. C. Pemberton</v>
      </c>
      <c r="L15" s="3"/>
      <c r="M15" s="3" t="str">
        <f aca="false">CONCATENATE(" ",Q12," ",B15," ",D15," ",E15)</f>
        <v>&amp; Caroline Mary Pemberton</v>
      </c>
      <c r="N15" s="3" t="str">
        <f aca="false">UPPER(M15)</f>
        <v>&amp; CAROLINE MARY PEMBERTON</v>
      </c>
      <c r="O15" s="3"/>
      <c r="P15" s="3" t="str">
        <f aca="false">CONCATENATE(" ",Q12," ",A15,P12," ",E15)</f>
        <v>&amp; Mrs. Pemberton</v>
      </c>
      <c r="Q15" s="3"/>
      <c r="R15" s="1"/>
      <c r="S15" s="163"/>
      <c r="T15" s="163"/>
      <c r="U15" s="163"/>
      <c r="V15" s="1"/>
      <c r="W15" s="1"/>
      <c r="X15" s="1"/>
      <c r="Y15" s="1"/>
      <c r="Z15" s="1"/>
      <c r="AA15" s="1"/>
      <c r="AB15" s="1"/>
      <c r="AC15" s="1"/>
      <c r="AD15" s="1"/>
      <c r="AE15" s="1"/>
      <c r="AF15" s="1"/>
      <c r="AG15" s="1"/>
      <c r="AI15" s="151"/>
      <c r="AJ15" s="7"/>
      <c r="AK15" s="7"/>
      <c r="AL15" s="7"/>
      <c r="AM15" s="7"/>
      <c r="AN15" s="7"/>
      <c r="AO15" s="7" t="s">
        <v>169</v>
      </c>
      <c r="AP15" s="7"/>
      <c r="AQ15" s="7" t="s">
        <v>24</v>
      </c>
      <c r="AR15" s="7"/>
      <c r="AS15" s="7"/>
      <c r="AT15" s="152"/>
    </row>
    <row r="16" customFormat="false" ht="15" hidden="false" customHeight="false" outlineLevel="0" collapsed="false">
      <c r="A16" s="3"/>
      <c r="B16" s="3"/>
      <c r="C16" s="3"/>
      <c r="D16" s="3"/>
      <c r="E16" s="3"/>
      <c r="F16" s="3"/>
      <c r="G16" s="3"/>
      <c r="H16" s="3"/>
      <c r="I16" s="3"/>
      <c r="J16" s="3"/>
      <c r="K16" s="3" t="str">
        <f aca="false">CONCATENATE(A14,P11," &amp; ",A15,P12," ",C14,P11," ",E14)</f>
        <v>Mr. &amp; Mrs. S. Pemberton</v>
      </c>
      <c r="L16" s="3"/>
      <c r="M16" s="3"/>
      <c r="N16" s="3"/>
      <c r="O16" s="3"/>
      <c r="P16" s="3" t="str">
        <f aca="false">CONCATENATE(A14,P11," &amp; ",A15,P12," ",E14)</f>
        <v>Mr. &amp; Mrs. Pemberton</v>
      </c>
      <c r="Q16" s="3"/>
      <c r="R16" s="1"/>
      <c r="S16" s="163"/>
      <c r="T16" s="163"/>
      <c r="U16" s="163"/>
      <c r="V16" s="1"/>
      <c r="W16" s="1"/>
      <c r="X16" s="1"/>
      <c r="Y16" s="1"/>
      <c r="Z16" s="1"/>
      <c r="AA16" s="1"/>
      <c r="AB16" s="1"/>
      <c r="AC16" s="1"/>
      <c r="AD16" s="1"/>
      <c r="AE16" s="1"/>
      <c r="AF16" s="1"/>
      <c r="AG16" s="1"/>
      <c r="AI16" s="164"/>
      <c r="AJ16" s="165"/>
      <c r="AK16" s="165"/>
      <c r="AL16" s="165"/>
      <c r="AM16" s="165"/>
      <c r="AN16" s="165"/>
      <c r="AO16" s="165" t="s">
        <v>170</v>
      </c>
      <c r="AP16" s="165"/>
      <c r="AQ16" s="165" t="s">
        <v>78</v>
      </c>
      <c r="AR16" s="165"/>
      <c r="AS16" s="165"/>
      <c r="AT16" s="166"/>
    </row>
    <row r="17" customFormat="false" ht="15" hidden="false" customHeight="true" outlineLevel="0" collapsed="false">
      <c r="A17" s="70" t="s">
        <v>328</v>
      </c>
      <c r="B17" s="70"/>
      <c r="C17" s="167" t="str">
        <f aca="false">CONCATENATE(AF28,AF29,AF30,AF31,AF32)</f>
        <v>STEVEN JAMES PEMBERTON &amp; CAROLINE MARY PEMBERTON</v>
      </c>
      <c r="D17" s="167"/>
      <c r="E17" s="167"/>
      <c r="F17" s="167"/>
      <c r="G17" s="167"/>
      <c r="H17" s="167"/>
      <c r="I17" s="167"/>
      <c r="J17" s="112"/>
      <c r="K17" s="3"/>
      <c r="L17" s="1"/>
      <c r="M17" s="1"/>
      <c r="N17" s="3"/>
      <c r="O17" s="3"/>
      <c r="P17" s="3"/>
      <c r="Q17" s="3"/>
      <c r="R17" s="1"/>
      <c r="S17" s="163"/>
      <c r="T17" s="163"/>
      <c r="U17" s="163"/>
      <c r="V17" s="1"/>
      <c r="W17" s="1"/>
      <c r="X17" s="1"/>
      <c r="Y17" s="1"/>
      <c r="Z17" s="1"/>
      <c r="AA17" s="1"/>
      <c r="AB17" s="1"/>
      <c r="AC17" s="1"/>
      <c r="AD17" s="1"/>
      <c r="AE17" s="1"/>
      <c r="AF17" s="1"/>
      <c r="AG17" s="1"/>
    </row>
    <row r="18" customFormat="false" ht="15" hidden="false" customHeight="false" outlineLevel="0" collapsed="false">
      <c r="A18" s="3" t="s">
        <v>329</v>
      </c>
      <c r="B18" s="3"/>
      <c r="C18" s="70" t="str">
        <f aca="false">IF(B12="Married",K16,IF(B12="Company",E14,CONCATENATE(AC28,AC29,AC30,AC31,AC32)))</f>
        <v>Mr. &amp; Mrs. S. Pemberton</v>
      </c>
      <c r="D18" s="70"/>
      <c r="E18" s="70"/>
      <c r="F18" s="70"/>
      <c r="G18" s="70"/>
      <c r="H18" s="70"/>
      <c r="I18" s="70"/>
      <c r="J18" s="70"/>
      <c r="K18" s="1"/>
      <c r="L18" s="3"/>
      <c r="M18" s="3"/>
      <c r="N18" s="3"/>
      <c r="O18" s="3"/>
      <c r="P18" s="3" t="str">
        <f aca="false">IF(B12="Married",P16,IF(B12="Company","Sir/Madam",CONCATENATE(AH28,AH29,AH30,AH31,AH32)))</f>
        <v>Mr. &amp; Mrs. Pemberton</v>
      </c>
      <c r="Q18" s="1"/>
      <c r="R18" s="1"/>
      <c r="S18" s="163"/>
      <c r="T18" s="163"/>
      <c r="U18" s="163"/>
      <c r="V18" s="1"/>
      <c r="W18" s="1"/>
      <c r="X18" s="1"/>
      <c r="Y18" s="1"/>
      <c r="Z18" s="1"/>
      <c r="AA18" s="1"/>
      <c r="AB18" s="1"/>
      <c r="AC18" s="1"/>
      <c r="AD18" s="1"/>
      <c r="AE18" s="1"/>
      <c r="AF18" s="1"/>
      <c r="AG18" s="1"/>
    </row>
    <row r="19" customFormat="false" ht="15" hidden="false" customHeight="false" outlineLevel="0" collapsed="false">
      <c r="A19" s="3"/>
      <c r="B19" s="3"/>
      <c r="C19" s="3"/>
      <c r="D19" s="3"/>
      <c r="E19" s="3"/>
      <c r="F19" s="3"/>
      <c r="G19" s="3"/>
      <c r="H19" s="3"/>
      <c r="I19" s="3"/>
      <c r="J19" s="3"/>
      <c r="K19" s="3"/>
      <c r="L19" s="3"/>
      <c r="M19" s="3"/>
      <c r="N19" s="3"/>
      <c r="O19" s="3"/>
      <c r="P19" s="3" t="str">
        <f aca="false">IF(B12="Married",P16,IF(B12="Company",E14,CONCATENATE(AH28,AH29,AH30,AH31,AH32)))</f>
        <v>Mr. &amp; Mrs. Pemberton</v>
      </c>
      <c r="Q19" s="3"/>
      <c r="R19" s="1"/>
      <c r="S19" s="163"/>
      <c r="T19" s="163"/>
      <c r="U19" s="163"/>
      <c r="V19" s="1"/>
      <c r="W19" s="1"/>
      <c r="X19" s="1"/>
      <c r="Y19" s="1"/>
      <c r="Z19" s="1"/>
      <c r="AA19" s="1"/>
      <c r="AB19" s="1"/>
      <c r="AC19" s="1"/>
      <c r="AD19" s="1"/>
      <c r="AE19" s="1"/>
      <c r="AF19" s="1"/>
      <c r="AG19" s="1"/>
    </row>
    <row r="20" customFormat="false" ht="15" hidden="false" customHeight="false" outlineLevel="0" collapsed="false">
      <c r="A20" s="3" t="s">
        <v>330</v>
      </c>
      <c r="B20" s="1" t="s">
        <v>331</v>
      </c>
      <c r="C20" s="3"/>
      <c r="D20" s="3"/>
      <c r="E20" s="3"/>
      <c r="F20" s="3"/>
      <c r="G20" s="3"/>
      <c r="H20" s="3"/>
      <c r="I20" s="3"/>
      <c r="J20" s="3"/>
      <c r="K20" s="3"/>
      <c r="L20" s="3"/>
      <c r="M20" s="3" t="str">
        <f aca="false">Form!G3</f>
        <v>Married</v>
      </c>
      <c r="N20" s="3"/>
      <c r="O20" s="3"/>
      <c r="P20" s="3"/>
      <c r="Q20" s="3"/>
      <c r="R20" s="1"/>
      <c r="S20" s="1"/>
      <c r="T20" s="1"/>
      <c r="U20" s="1"/>
      <c r="V20" s="1"/>
      <c r="W20" s="1"/>
      <c r="X20" s="1"/>
      <c r="Y20" s="1"/>
      <c r="Z20" s="1"/>
      <c r="AA20" s="1"/>
      <c r="AB20" s="1"/>
      <c r="AC20" s="1"/>
      <c r="AD20" s="1"/>
      <c r="AE20" s="1"/>
      <c r="AF20" s="1"/>
      <c r="AG20" s="1"/>
    </row>
    <row r="21" customFormat="false" ht="15" hidden="false" customHeight="false" outlineLevel="0" collapsed="false">
      <c r="A21" s="70" t="str">
        <f aca="false">CONCATENATE(A20," ",D11," ",B20)</f>
        <v>as Building Owners of the land and premises known as</v>
      </c>
      <c r="B21" s="70"/>
      <c r="C21" s="70"/>
      <c r="D21" s="70"/>
      <c r="E21" s="70"/>
      <c r="F21" s="70"/>
      <c r="G21" s="70"/>
      <c r="H21" s="70"/>
      <c r="I21" s="70"/>
      <c r="J21" s="70"/>
      <c r="K21" s="3"/>
      <c r="L21" s="3"/>
      <c r="M21" s="3"/>
      <c r="N21" s="3"/>
      <c r="O21" s="3"/>
      <c r="P21" s="3"/>
      <c r="Q21" s="3"/>
      <c r="R21" s="1"/>
    </row>
    <row r="22" customFormat="false" ht="15" hidden="false" customHeight="false" outlineLevel="0" collapsed="false">
      <c r="A22" s="70" t="s">
        <v>332</v>
      </c>
      <c r="B22" s="70"/>
      <c r="C22" s="70"/>
      <c r="D22" s="70"/>
      <c r="E22" s="70"/>
      <c r="F22" s="70"/>
      <c r="G22" s="70"/>
      <c r="H22" s="70"/>
      <c r="I22" s="70"/>
      <c r="J22" s="70"/>
      <c r="K22" s="3"/>
      <c r="L22" s="3"/>
      <c r="M22" s="3"/>
      <c r="N22" s="3"/>
      <c r="O22" s="3"/>
      <c r="P22" s="3"/>
      <c r="Q22" s="3"/>
      <c r="R22" s="1"/>
    </row>
    <row r="23" customFormat="false" ht="15" hidden="false" customHeight="false" outlineLevel="0" collapsed="false">
      <c r="A23" s="3"/>
      <c r="B23" s="3"/>
      <c r="C23" s="112"/>
      <c r="D23" s="112"/>
      <c r="E23" s="112"/>
      <c r="F23" s="112"/>
      <c r="G23" s="112"/>
      <c r="H23" s="112"/>
      <c r="I23" s="112"/>
      <c r="J23" s="112"/>
      <c r="K23" s="3"/>
      <c r="L23" s="3"/>
      <c r="M23" s="3"/>
      <c r="N23" s="3"/>
      <c r="O23" s="3"/>
      <c r="P23" s="3"/>
      <c r="Q23" s="3"/>
      <c r="R23" s="1"/>
    </row>
    <row r="24" customFormat="false" ht="15" hidden="false" customHeight="false" outlineLevel="0" collapsed="false">
      <c r="A24" s="160" t="s">
        <v>333</v>
      </c>
      <c r="B24" s="168" t="s">
        <v>334</v>
      </c>
      <c r="C24" s="168"/>
      <c r="D24" s="169" t="s">
        <v>335</v>
      </c>
      <c r="E24" s="169"/>
      <c r="F24" s="3"/>
      <c r="G24" s="3"/>
      <c r="H24" s="3"/>
      <c r="I24" s="3"/>
      <c r="J24" s="3"/>
      <c r="K24" s="3"/>
      <c r="L24" s="3"/>
      <c r="M24" s="3"/>
      <c r="N24" s="3"/>
      <c r="O24" s="3"/>
      <c r="P24" s="3"/>
      <c r="Q24" s="3" t="str">
        <f aca="false">IF(A26="","",", ")</f>
        <v/>
      </c>
      <c r="R24" s="1" t="str">
        <f aca="false">IF(A27="","",", ")</f>
        <v/>
      </c>
    </row>
    <row r="25" customFormat="false" ht="15" hidden="false" customHeight="false" outlineLevel="0" collapsed="false">
      <c r="A25" s="3" t="s">
        <v>25</v>
      </c>
      <c r="B25" s="3" t="s">
        <v>26</v>
      </c>
      <c r="C25" s="3" t="s">
        <v>27</v>
      </c>
      <c r="D25" s="3" t="s">
        <v>28</v>
      </c>
      <c r="E25" s="3" t="s">
        <v>29</v>
      </c>
      <c r="F25" s="3" t="s">
        <v>30</v>
      </c>
      <c r="G25" s="3" t="s">
        <v>31</v>
      </c>
      <c r="H25" s="3"/>
      <c r="I25" s="3" t="s">
        <v>336</v>
      </c>
      <c r="J25" s="3"/>
      <c r="K25" s="3"/>
      <c r="L25" s="3"/>
      <c r="M25" s="3"/>
      <c r="N25" s="3"/>
      <c r="O25" s="3"/>
      <c r="P25" s="3"/>
      <c r="Q25" s="3"/>
      <c r="R25" s="1"/>
    </row>
    <row r="26" customFormat="false" ht="15" hidden="false" customHeight="true" outlineLevel="0" collapsed="false">
      <c r="A26" s="38" t="str">
        <f aca="false">IF(Form!$B$11="","",Form!$B$11)</f>
        <v/>
      </c>
      <c r="B26" s="38" t="n">
        <f aca="false">IF(Form!$C$11="","",Form!$C$11)</f>
        <v>54</v>
      </c>
      <c r="C26" s="38" t="str">
        <f aca="false">IF(Form!$D$11="","",CONCATENATE(" ",Form!$D$11))</f>
        <v>The Chase</v>
      </c>
      <c r="D26" s="38" t="str">
        <f aca="false">IF(Form!$E$11="","",Form!$E$11)</f>
        <v/>
      </c>
      <c r="E26" s="38" t="str">
        <f aca="false">IF(Form!$F$11="","",Form!$F$11)</f>
        <v/>
      </c>
      <c r="F26" s="38" t="str">
        <f aca="false">IF(Form!$G$11="","",Form!$G$11)</f>
        <v>London</v>
      </c>
      <c r="G26" s="38" t="str">
        <f aca="false">IF(Form!$H$11="","",Form!$H$11)</f>
        <v>SW4 0NH</v>
      </c>
      <c r="H26" s="3"/>
      <c r="I26" s="170" t="str">
        <f aca="false">CONCATENATE(IF(S26="","",S26),IF(T26="","",T26),IF(U26="","",U26),IF(V26="","",V26),IF(W26="","",W26),IF(X26="","",X26),IF(Y26="","",Y26))</f>
        <v>54 The Chase, London, SW4 0NH</v>
      </c>
      <c r="J26" s="170"/>
      <c r="K26" s="170"/>
      <c r="L26" s="170"/>
      <c r="M26" s="170"/>
      <c r="N26" s="170"/>
      <c r="O26" s="170"/>
      <c r="P26" s="112"/>
      <c r="Q26" s="112"/>
      <c r="R26" s="1"/>
      <c r="S26" s="38" t="str">
        <f aca="false">IF(Form!$B$11="","",CONCATENATE(Form!$B$11,", "))</f>
        <v/>
      </c>
      <c r="T26" s="38" t="n">
        <f aca="false">IF(Form!$C$11="","",Form!$C$11)</f>
        <v>54</v>
      </c>
      <c r="U26" s="38" t="str">
        <f aca="false">IF(Form!$D$11="","",CONCATENATE(" ",Form!$D$11,", "))</f>
        <v>The Chase,</v>
      </c>
      <c r="V26" s="38" t="str">
        <f aca="false">IF(Form!$E$11="","",CONCATENATE(Form!$E$11,", "))</f>
        <v/>
      </c>
      <c r="W26" s="38" t="str">
        <f aca="false">IF(Form!$F$11="","",CONCATENATE(Form!$F$11,", "))</f>
        <v/>
      </c>
      <c r="X26" s="38" t="str">
        <f aca="false">IF(Form!$G$11="","",CONCATENATE(Form!$G$11,", "))</f>
        <v>London,</v>
      </c>
      <c r="Y26" s="38" t="str">
        <f aca="false">IF(Form!$H$11="","",Form!$H$11)</f>
        <v>SW4 0NH</v>
      </c>
    </row>
    <row r="27" customFormat="false" ht="15" hidden="false" customHeight="true" outlineLevel="0" collapsed="false">
      <c r="A27" s="171" t="str">
        <f aca="false">IF(Form!$B$15="","",Form!$B$15)</f>
        <v/>
      </c>
      <c r="B27" s="171" t="n">
        <f aca="false">IF(Form!$C$15="","",Form!$C$15)</f>
        <v>54</v>
      </c>
      <c r="C27" s="171" t="str">
        <f aca="false">IF(Form!$D$15="","",CONCATENATE(" ",Form!$D$15))</f>
        <v>The Chase</v>
      </c>
      <c r="D27" s="171" t="str">
        <f aca="false">IF(Form!$E$15="","",Form!$E$15)</f>
        <v/>
      </c>
      <c r="E27" s="171" t="str">
        <f aca="false">IF(Form!$F$15="","",Form!$F$15)</f>
        <v/>
      </c>
      <c r="F27" s="171" t="str">
        <f aca="false">IF(Form!$G$15="","",Form!$G$15)</f>
        <v>London</v>
      </c>
      <c r="G27" s="171" t="str">
        <f aca="false">IF(Form!$H$15="","",Form!$H$15)</f>
        <v>SW4 0NH</v>
      </c>
      <c r="H27" s="3"/>
      <c r="I27" s="172" t="str">
        <f aca="false">CONCATENATE(IF(S27="","",S27),IF(T27="","",T27),IF(U27="","",U27),IF(V27="","",V27),IF(W27="","",W27),IF(X27="","",X27),IF(Y27="","",Y27))</f>
        <v>54 The Chase, London, SW4 0NH</v>
      </c>
      <c r="J27" s="172"/>
      <c r="K27" s="172"/>
      <c r="L27" s="172"/>
      <c r="M27" s="172"/>
      <c r="N27" s="172"/>
      <c r="O27" s="172"/>
      <c r="P27" s="112"/>
      <c r="Q27" s="112"/>
      <c r="R27" s="1"/>
      <c r="S27" s="171" t="str">
        <f aca="false">IF(Form!$B$15="","",CONCATENATE(Form!$B$15,", "))</f>
        <v/>
      </c>
      <c r="T27" s="171" t="n">
        <f aca="false">IF(Form!$C$15="","",Form!$C$15)</f>
        <v>54</v>
      </c>
      <c r="U27" s="171" t="str">
        <f aca="false">IF(Form!$D$15="","",CONCATENATE(" ",Form!$D$15,", "))</f>
        <v>The Chase,</v>
      </c>
      <c r="V27" s="171" t="str">
        <f aca="false">IF(Form!$E$15="","",CONCATENATE(Form!$E$15,", "))</f>
        <v/>
      </c>
      <c r="W27" s="171" t="str">
        <f aca="false">IF(Form!$F$15="","",CONCATENATE(Form!$F$15,", "))</f>
        <v/>
      </c>
      <c r="X27" s="171" t="str">
        <f aca="false">IF(Form!$G$15="","",CONCATENATE(Form!$G$15,", "))</f>
        <v>London,</v>
      </c>
      <c r="Y27" s="171" t="str">
        <f aca="false">IF(Form!$H$15="","",Form!$H$15)</f>
        <v>SW4 0NH</v>
      </c>
    </row>
    <row r="28" customFormat="false" ht="15" hidden="false" customHeight="false" outlineLevel="0" collapsed="false">
      <c r="A28" s="3"/>
      <c r="B28" s="3"/>
      <c r="C28" s="3"/>
      <c r="D28" s="3"/>
      <c r="E28" s="3"/>
      <c r="F28" s="3"/>
      <c r="G28" s="3"/>
      <c r="H28" s="3"/>
      <c r="I28" s="3" t="s">
        <v>337</v>
      </c>
      <c r="J28" s="3"/>
      <c r="K28" s="3"/>
      <c r="L28" s="173"/>
      <c r="M28" s="3" t="s">
        <v>338</v>
      </c>
      <c r="N28" s="3"/>
      <c r="O28" s="3"/>
      <c r="P28" s="3"/>
      <c r="Q28" s="3"/>
      <c r="R28" s="1"/>
      <c r="S28" s="38" t="str">
        <f aca="false">IF(Form!B3="","",Form!B3)</f>
        <v>Mr</v>
      </c>
      <c r="T28" s="38" t="str">
        <f aca="false">IF(Form!C3="","",Form!C3)</f>
        <v>Steven</v>
      </c>
      <c r="U28" s="3" t="str">
        <f aca="false">LEFT(T28,1)</f>
        <v>S</v>
      </c>
      <c r="V28" s="38" t="str">
        <f aca="false">IF(Form!D3="","",Form!D3)</f>
        <v>James</v>
      </c>
      <c r="W28" s="38" t="str">
        <f aca="false">IF(Form!E3="","",Form!E3)</f>
        <v>Pemberton</v>
      </c>
      <c r="X28" s="3" t="str">
        <f aca="false">IF(B12="Company",W28,CONCATENATE(S28,P11," ",T28," ",W28))</f>
        <v>Mr. Steven Pemberton</v>
      </c>
      <c r="Y28" s="3"/>
      <c r="Z28" s="3" t="str">
        <f aca="false">IF(B12="Company",W28,CONCATENATE(S28," ",U28," ",W28))</f>
        <v>Mr S Pemberton</v>
      </c>
      <c r="AA28" s="3"/>
      <c r="AB28" s="3"/>
      <c r="AC28" s="3" t="str">
        <f aca="false">IF(B12="Company",W28,CONCATENATE(S28,P11," ",U28,P11," ",W28))</f>
        <v>Mr. S. Pemberton</v>
      </c>
      <c r="AD28" s="3"/>
      <c r="AE28" s="3" t="str">
        <f aca="false">IF(B12="Company",W28,CONCATENATE(T28," ",V28," ",W28))</f>
        <v>Steven James Pemberton</v>
      </c>
      <c r="AF28" s="3" t="str">
        <f aca="false">UPPER(AE28)</f>
        <v>STEVEN JAMES PEMBERTON</v>
      </c>
      <c r="AG28" s="3"/>
      <c r="AH28" s="3" t="str">
        <f aca="false">IF(B12="Company",W28,CONCATENATE(S28,P11," ",W28))</f>
        <v>Mr. Pemberton</v>
      </c>
      <c r="AI28" s="3"/>
      <c r="AJ28" s="1"/>
    </row>
    <row r="29" customFormat="false" ht="15" hidden="false" customHeight="true" outlineLevel="0" collapsed="false">
      <c r="A29" s="3" t="s">
        <v>259</v>
      </c>
      <c r="B29" s="174" t="str">
        <f aca="false">IF(Form!$I$3="","",Form!$I$3)</f>
        <v/>
      </c>
      <c r="C29" s="174"/>
      <c r="D29" s="174"/>
      <c r="E29" s="3"/>
      <c r="F29" s="3"/>
      <c r="G29" s="3"/>
      <c r="H29" s="3"/>
      <c r="I29" s="175" t="str">
        <f aca="false">CONCATENATE(IF(A26="","",A26),IF(A26="","",CHAR(10)),IF(B26="","",B26),IF(C26="","",C26),IF(C26="","",CHAR(10)),IF(D26="","",D26),IF(D26="","",CHAR(10)),IF(E26="","",E26),IF(E26="","",CHAR(10)),IF(F26="","",F26),IF(F26="","",CHAR(10)),IF(G26="","",G26))</f>
        <v>54 The Chase
London
SW4 0NH</v>
      </c>
      <c r="J29" s="175"/>
      <c r="K29" s="175"/>
      <c r="L29" s="173"/>
      <c r="M29" s="176" t="str">
        <f aca="false">CONCATENATE(IF(A27="","",A27),IF(A27="","",CHAR(10)),IF(B27="","",B27),IF(C27="","",C27),IF(C27="","",CHAR(10)),IF(D27="","",D27),IF(D27="","",CHAR(10)),IF(E27="","",E27),IF(E27="","",CHAR(10)),IF(F27="","",F27),IF(F27="","",CHAR(10)),IF(G27="","",G27))</f>
        <v>54 The Chase
London
SW4 0NH</v>
      </c>
      <c r="N29" s="176"/>
      <c r="O29" s="176"/>
      <c r="P29" s="3"/>
      <c r="Q29" s="3"/>
      <c r="R29" s="1"/>
      <c r="S29" s="38" t="str">
        <f aca="false">IF(Form!B4="","",Form!B4)</f>
        <v>Mrs</v>
      </c>
      <c r="T29" s="38" t="str">
        <f aca="false">IF(Form!C4="","",Form!C4)</f>
        <v>Caroline</v>
      </c>
      <c r="U29" s="3" t="str">
        <f aca="false">LEFT(T29,1)</f>
        <v>C</v>
      </c>
      <c r="V29" s="38" t="str">
        <f aca="false">IF(Form!D4="","",Form!D4)</f>
        <v>Mary</v>
      </c>
      <c r="W29" s="38" t="str">
        <f aca="false">IF(Form!E4="","",Form!E4)</f>
        <v>Pemberton</v>
      </c>
      <c r="X29" s="3" t="str">
        <f aca="false">IF(W29="","",CONCATENATE(S29,P11," ",T29," ",W29))</f>
        <v>Mrs. Caroline Pemberton</v>
      </c>
      <c r="Y29" s="3"/>
      <c r="Z29" s="3" t="str">
        <f aca="false">IF(W29="","",CONCATENATE(" ",Q12," ",S29," ",U29," ",W29))</f>
        <v>&amp; Mrs C Pemberton</v>
      </c>
      <c r="AA29" s="3"/>
      <c r="AB29" s="3"/>
      <c r="AC29" s="3" t="str">
        <f aca="false">IF(W29="","",IF(W30="",CONCATENATE(" ",Q12," ",S29,P11," ",U29,P11," ",W29),CONCATENATE(", ",S29,P11," ",U29,P11," ",W29)))</f>
        <v>&amp; Mrs. C. Pemberton</v>
      </c>
      <c r="AD29" s="3"/>
      <c r="AE29" s="3" t="str">
        <f aca="false">IF(W29="","",CONCATENATE(" ",Q12," ",T29," ",V29," ",W29))</f>
        <v>&amp; Caroline Mary Pemberton</v>
      </c>
      <c r="AF29" s="3" t="str">
        <f aca="false">UPPER(AE29)</f>
        <v>&amp; CAROLINE MARY PEMBERTON</v>
      </c>
      <c r="AG29" s="3"/>
      <c r="AH29" s="3" t="str">
        <f aca="false">IF(W29="","",IF(W30="",CONCATENATE(" ",Q12," ",S29,P11," ",W29),CONCATENATE(", ",S29,P11," ",W29)))</f>
        <v>&amp; Mrs. Pemberton</v>
      </c>
      <c r="AI29" s="3"/>
      <c r="AJ29" s="1"/>
    </row>
    <row r="30" customFormat="false" ht="15" hidden="false" customHeight="false" outlineLevel="0" collapsed="false">
      <c r="A30" s="3" t="s">
        <v>83</v>
      </c>
      <c r="B30" s="3"/>
      <c r="C30" s="3"/>
      <c r="D30" s="3"/>
      <c r="E30" s="3"/>
      <c r="F30" s="3"/>
      <c r="G30" s="3"/>
      <c r="H30" s="3"/>
      <c r="I30" s="175"/>
      <c r="J30" s="175"/>
      <c r="K30" s="175"/>
      <c r="L30" s="173"/>
      <c r="M30" s="176"/>
      <c r="N30" s="176"/>
      <c r="O30" s="176"/>
      <c r="P30" s="3"/>
      <c r="Q30" s="3"/>
      <c r="R30" s="1"/>
      <c r="S30" s="38" t="str">
        <f aca="false">IF(Form!B5="","",Form!B5)</f>
        <v/>
      </c>
      <c r="T30" s="38" t="str">
        <f aca="false">IF(Form!C5="","",Form!C5)</f>
        <v/>
      </c>
      <c r="U30" s="3" t="str">
        <f aca="false">LEFT(T30,1)</f>
        <v/>
      </c>
      <c r="V30" s="38" t="str">
        <f aca="false">IF(Form!D5="","",Form!D5)</f>
        <v/>
      </c>
      <c r="W30" s="38" t="str">
        <f aca="false">IF(Form!E5="","",Form!E5)</f>
        <v/>
      </c>
      <c r="X30" s="3" t="str">
        <f aca="false">IF(W30="","",CONCATENATE(S30,P11," ",T30," ",W30))</f>
        <v/>
      </c>
      <c r="Y30" s="3"/>
      <c r="Z30" s="3" t="str">
        <f aca="false">IF(W30="","",CONCATENATE(" ",Q12," ",S30," ",U30," ",W30))</f>
        <v/>
      </c>
      <c r="AA30" s="3"/>
      <c r="AB30" s="3"/>
      <c r="AC30" s="3" t="str">
        <f aca="false">IF(W30="","",IF(W31="",CONCATENATE(" ",Q12," ",S30,P11," ",U30,P11," ",W30),CONCATENATE(", ",S30,P11," ",U30,P11," ",W30)))</f>
        <v/>
      </c>
      <c r="AD30" s="3"/>
      <c r="AE30" s="3" t="str">
        <f aca="false">IF(W30="","",CONCATENATE(" ",Q12," ",T30," ",V30," ",W30))</f>
        <v/>
      </c>
      <c r="AF30" s="3" t="str">
        <f aca="false">UPPER(AE30)</f>
        <v/>
      </c>
      <c r="AG30" s="3"/>
      <c r="AH30" s="3" t="str">
        <f aca="false">IF(W30="","",IF(W31="",CONCATENATE(" ",Q12," ",S30,P11," ",W30),CONCATENATE(", ",S30,P11," ",W30)))</f>
        <v/>
      </c>
      <c r="AI30" s="3"/>
      <c r="AJ30" s="1"/>
    </row>
    <row r="31" customFormat="false" ht="15" hidden="false" customHeight="false" outlineLevel="0" collapsed="false">
      <c r="A31" s="1" t="str">
        <f aca="false">CONCATENATE(A30,"s")</f>
        <v>Leaseholders</v>
      </c>
      <c r="B31" s="3"/>
      <c r="C31" s="3"/>
      <c r="D31" s="3"/>
      <c r="E31" s="3"/>
      <c r="F31" s="3"/>
      <c r="G31" s="3"/>
      <c r="H31" s="3"/>
      <c r="I31" s="175"/>
      <c r="J31" s="175"/>
      <c r="K31" s="175"/>
      <c r="L31" s="173"/>
      <c r="M31" s="176"/>
      <c r="N31" s="176"/>
      <c r="O31" s="176"/>
      <c r="P31" s="3"/>
      <c r="Q31" s="3"/>
      <c r="R31" s="1"/>
      <c r="S31" s="38" t="str">
        <f aca="false">IF(Form!B6="","",Form!B6)</f>
        <v/>
      </c>
      <c r="T31" s="38" t="str">
        <f aca="false">IF(Form!C6="","",Form!C6)</f>
        <v/>
      </c>
      <c r="U31" s="3" t="str">
        <f aca="false">LEFT(T31,1)</f>
        <v/>
      </c>
      <c r="V31" s="38" t="str">
        <f aca="false">IF(Form!D6="","",Form!D6)</f>
        <v/>
      </c>
      <c r="W31" s="38" t="str">
        <f aca="false">IF(Form!E6="","",Form!E6)</f>
        <v/>
      </c>
      <c r="X31" s="3" t="str">
        <f aca="false">IF(W31="","",CONCATENATE(S31,P11," ",T31," ",W31))</f>
        <v/>
      </c>
      <c r="Y31" s="3"/>
      <c r="Z31" s="3" t="str">
        <f aca="false">IF(W31="","",CONCATENATE(" ",Q12," ",S31," ",U31," ",W31))</f>
        <v/>
      </c>
      <c r="AA31" s="3"/>
      <c r="AB31" s="3"/>
      <c r="AC31" s="3" t="str">
        <f aca="false">IF(W31="","",IF(W32="",CONCATENATE(" ",Q12," ",S31,P11," ",U31,P11," ",W31),CONCATENATE(", ",S31,P11," ",U31,P11," ",W31)))</f>
        <v/>
      </c>
      <c r="AD31" s="3"/>
      <c r="AE31" s="3" t="str">
        <f aca="false">IF(W31="","",CONCATENATE(" ",Q12," ",T31," ",V31," ",W31))</f>
        <v/>
      </c>
      <c r="AF31" s="3" t="str">
        <f aca="false">UPPER(AE31)</f>
        <v/>
      </c>
      <c r="AG31" s="3"/>
      <c r="AH31" s="3" t="str">
        <f aca="false">IF(W31="","",IF(W32="",CONCATENATE(" ",Q12," ",S31,P11," ",W31),CONCATENATE(", ",S31,P11," ",W31)))</f>
        <v/>
      </c>
      <c r="AI31" s="3"/>
      <c r="AJ31" s="1"/>
    </row>
    <row r="32" customFormat="false" ht="15" hidden="false" customHeight="false" outlineLevel="0" collapsed="false">
      <c r="A32" s="3" t="s">
        <v>294</v>
      </c>
      <c r="B32" s="3"/>
      <c r="C32" s="3"/>
      <c r="D32" s="3"/>
      <c r="E32" s="3"/>
      <c r="F32" s="3"/>
      <c r="G32" s="3"/>
      <c r="H32" s="3"/>
      <c r="I32" s="175"/>
      <c r="J32" s="175"/>
      <c r="K32" s="175"/>
      <c r="L32" s="3"/>
      <c r="M32" s="176"/>
      <c r="N32" s="176"/>
      <c r="O32" s="176"/>
      <c r="P32" s="3"/>
      <c r="Q32" s="3" t="s">
        <v>24</v>
      </c>
      <c r="R32" s="1"/>
      <c r="S32" s="38" t="str">
        <f aca="false">IF(Form!B7="","",Form!B7)</f>
        <v/>
      </c>
      <c r="T32" s="38" t="str">
        <f aca="false">IF(Form!C7="","",Form!C7)</f>
        <v/>
      </c>
      <c r="U32" s="3" t="str">
        <f aca="false">LEFT(T32,1)</f>
        <v/>
      </c>
      <c r="V32" s="38" t="str">
        <f aca="false">IF(Form!D7="","",Form!D7)</f>
        <v/>
      </c>
      <c r="W32" s="38" t="str">
        <f aca="false">IF(Form!E7="","",Form!E7)</f>
        <v/>
      </c>
      <c r="X32" s="3" t="str">
        <f aca="false">IF(W32="","",CONCATENATE(S32,P11," ",T32," ",W32))</f>
        <v/>
      </c>
      <c r="Y32" s="3"/>
      <c r="Z32" s="3" t="str">
        <f aca="false">IF(W32="","",CONCATENATE(" ",Q12," ",S32," ",U32," ",W32))</f>
        <v/>
      </c>
      <c r="AA32" s="3"/>
      <c r="AB32" s="3"/>
      <c r="AC32" s="3" t="str">
        <f aca="false">IF(W32="","",IF(W33="",CONCATENATE(" ",Q12," ",S32,P11," ",U32,P11," ",W32),CONCATENATE(", ",S32,P11," ",U32,P11," ",W32)))</f>
        <v/>
      </c>
      <c r="AD32" s="3"/>
      <c r="AE32" s="3" t="str">
        <f aca="false">IF(W32="","",CONCATENATE(" ",Q12," ",T32," ",V32," ",W32))</f>
        <v/>
      </c>
      <c r="AF32" s="3" t="str">
        <f aca="false">UPPER(AE32)</f>
        <v/>
      </c>
      <c r="AG32" s="3"/>
      <c r="AH32" s="3" t="str">
        <f aca="false">IF(W32="","",IF(W33="",CONCATENATE(" ",Q12," ",S32,P11," ",W32),CONCATENATE(", ",S32,P11," ",W32)))</f>
        <v/>
      </c>
      <c r="AI32" s="3"/>
      <c r="AJ32" s="1"/>
    </row>
    <row r="33" customFormat="false" ht="15" hidden="false" customHeight="false" outlineLevel="0" collapsed="false">
      <c r="A33" s="1" t="str">
        <f aca="false">CONCATENATE(A32,"s")</f>
        <v>Freeholders</v>
      </c>
      <c r="B33" s="3"/>
      <c r="C33" s="3"/>
      <c r="D33" s="3"/>
      <c r="E33" s="3"/>
      <c r="F33" s="3"/>
      <c r="G33" s="3"/>
      <c r="H33" s="3"/>
      <c r="I33" s="175"/>
      <c r="J33" s="175"/>
      <c r="K33" s="175"/>
      <c r="L33" s="3"/>
      <c r="M33" s="176"/>
      <c r="N33" s="176"/>
      <c r="O33" s="176"/>
      <c r="P33" s="3"/>
      <c r="Q33" s="3" t="s">
        <v>78</v>
      </c>
      <c r="R33" s="1"/>
    </row>
    <row r="34" customFormat="false" ht="15" hidden="false" customHeight="false" outlineLevel="0" collapsed="false">
      <c r="A34" s="3" t="s">
        <v>307</v>
      </c>
      <c r="B34" s="3"/>
      <c r="C34" s="3"/>
      <c r="D34" s="3"/>
      <c r="E34" s="3"/>
      <c r="F34" s="3"/>
      <c r="G34" s="3"/>
      <c r="H34" s="3"/>
      <c r="I34" s="175"/>
      <c r="J34" s="175"/>
      <c r="K34" s="175"/>
      <c r="L34" s="3"/>
      <c r="M34" s="176"/>
      <c r="N34" s="176"/>
      <c r="O34" s="176"/>
      <c r="P34" s="3"/>
      <c r="Q34" s="3" t="s">
        <v>281</v>
      </c>
      <c r="R34" s="1"/>
    </row>
    <row r="35" customFormat="false" ht="15" hidden="false" customHeight="false" outlineLevel="0" collapsed="false">
      <c r="A35" s="1" t="str">
        <f aca="false">IF(A34="Leaseholder &amp; Freeholder","Leaseholders &amp; Freeholders")</f>
        <v>Leaseholders &amp; Freeholders</v>
      </c>
      <c r="B35" s="3"/>
      <c r="C35" s="3"/>
      <c r="D35" s="3"/>
      <c r="E35" s="3"/>
      <c r="F35" s="3"/>
      <c r="G35" s="3"/>
      <c r="H35" s="3"/>
      <c r="I35" s="173"/>
      <c r="J35" s="173"/>
      <c r="K35" s="173"/>
      <c r="L35" s="3"/>
      <c r="M35" s="3"/>
      <c r="N35" s="3"/>
      <c r="O35" s="3"/>
      <c r="P35" s="3"/>
      <c r="Q35" s="3"/>
      <c r="R35" s="1"/>
    </row>
    <row r="36" customFormat="false" ht="15.75" hidden="false" customHeight="false" outlineLevel="0" collapsed="false">
      <c r="A36" s="153" t="s">
        <v>339</v>
      </c>
    </row>
    <row r="37" customFormat="false" ht="15.75" hidden="false" customHeight="false" outlineLevel="0" collapsed="false">
      <c r="A37" s="177" t="s">
        <v>340</v>
      </c>
      <c r="B37" s="178"/>
      <c r="C37" s="178"/>
      <c r="D37" s="1" t="str">
        <f aca="false">IF(B39="Male","owner",IF(B39="Female","owner",IF(B39="Married","owners",IF(B39="Plural","owners",IF(B39="Company","owners",)))))</f>
        <v>owners</v>
      </c>
      <c r="E37" s="1"/>
      <c r="F37" s="1"/>
      <c r="G37" s="1"/>
      <c r="H37" s="1"/>
      <c r="I37" s="1" t="str">
        <f aca="false">IF(B39="Male","him",IF(B39="Female","her",IF(B39="Married","them",IF(B39="Plural","them",IF(B39="Company","them",)))))</f>
        <v>them</v>
      </c>
      <c r="J37" s="1" t="str">
        <f aca="false">IF(B39="Male","chooses",IF(B39="Female","chooses",IF(B39="Married","choose",IF(B39="Plural","choose",IF(B39="Company","choose",)))))</f>
        <v>choose</v>
      </c>
      <c r="K37" s="1" t="str">
        <f aca="false">IF(B39="Male","exercises",IF(B39="Female","exercises",IF(B39="Married","exercise",IF(B39="Plural","exercise",IF(B39="Company","exercise",)))))</f>
        <v>exercise</v>
      </c>
      <c r="L37" s="1" t="str">
        <f aca="false">IF(B39="Male","requires",IF(B39="Female","requires",IF(B39="Married","require",IF(B39="Plural","require",IF(B39="Company","require",)))))</f>
        <v>require</v>
      </c>
      <c r="M37" s="1" t="str">
        <f aca="false">IF(B39="Male","am",IF(B39="Female","am",IF(B39="Married","are",IF(B39="Plural","are",IF(B39="Company","are",)))))</f>
        <v>are</v>
      </c>
      <c r="N37" s="1" t="str">
        <f aca="false">IF(B39="Male","I",IF(B39="Female","I",IF(B39="Married","we",IF(B39="Plural","we",IF(B39="Company","we",)))))</f>
        <v>we</v>
      </c>
      <c r="O37" s="1"/>
      <c r="P37" s="1"/>
      <c r="Q37" s="1"/>
      <c r="R37" s="1"/>
      <c r="S37" s="155" t="s">
        <v>341</v>
      </c>
      <c r="T37" s="155"/>
      <c r="U37" s="1" t="n">
        <f aca="false">IF(X38="Male","his",IF(X38="Female","her"))</f>
        <v>0</v>
      </c>
      <c r="V37" s="1"/>
      <c r="W37" s="1"/>
      <c r="X37" s="1"/>
      <c r="Y37" s="1"/>
      <c r="Z37" s="1"/>
      <c r="AA37" s="1"/>
      <c r="AB37" s="1"/>
      <c r="AC37" s="1" t="str">
        <f aca="false">IF(S38="","",".")</f>
        <v/>
      </c>
      <c r="AD37" s="1"/>
      <c r="AE37" s="1"/>
      <c r="AF37" s="1"/>
      <c r="AG37" s="1"/>
    </row>
    <row r="38" customFormat="false" ht="15" hidden="false" customHeight="false" outlineLevel="0" collapsed="false">
      <c r="A38" s="156" t="str">
        <f aca="false">IF(B39="Male","Adjoining Owner",IF(B39="Female","Adjoining Owner",IF(B39="Married","Adjoining Owners",IF(B39="Plural","Adjoining Owners",IF(B39="Company","Adjoining Owners",)))))</f>
        <v>Adjoining Owners</v>
      </c>
      <c r="B38" s="156"/>
      <c r="C38" s="157" t="s">
        <v>179</v>
      </c>
      <c r="D38" s="70" t="str">
        <f aca="false">A38</f>
        <v>Adjoining Owners</v>
      </c>
      <c r="E38" s="70"/>
      <c r="F38" s="70" t="str">
        <f aca="false">CONCATENATE("(",A38,")")</f>
        <v>(Adjoining Owners)</v>
      </c>
      <c r="G38" s="70"/>
      <c r="H38" s="3" t="str">
        <f aca="false">IF(B39="Male","Owner",IF(B39="Female","Owner",IF(B39="Married","Owners",IF(B39="Plural","Owners",IF(B39="Company","Owners",)))))</f>
        <v>Owners</v>
      </c>
      <c r="I38" s="3" t="str">
        <f aca="false">IF(B39="Male","I",IF(B39="Female","I",IF(B39="Married","we",IF(B39="Plural","we",IF(B39="Company","we",)))))</f>
        <v>we</v>
      </c>
      <c r="J38" s="3" t="str">
        <f aca="false">IF(B39="Male","Adjoining Owner's",IF(B39="Female","Adjoining Owner's",IF(B39="Married","Adjoining Owners'",IF(B39="Plural","Adjoining Owners'",IF(B39="Company","Adjoining Owners'",)))))</f>
        <v>Adjoining Owners'</v>
      </c>
      <c r="K38" s="3"/>
      <c r="L38" s="3"/>
      <c r="M38" s="3" t="str">
        <f aca="false">IF(B39="Male","me",IF(B39="Female","me",IF(B39="Married","us",IF(B39="Plural","us",IF(B39="Company","us",)))))</f>
        <v>us</v>
      </c>
      <c r="N38" s="3" t="str">
        <f aca="false">IF(B39="Male","myself",IF(B39="Female","myself",IF(B39="Married","ourselves",IF(B39="Plural","ourselves",IF(B39="Company","ourselves",)))))</f>
        <v>ourselves</v>
      </c>
      <c r="O38" s="3" t="str">
        <f aca="false">IF(B39="Male","is",IF(B39="Female","is",IF(B39="Married","are",IF(B39="Plural","are",IF(B39="Company","are",)))))</f>
        <v>are</v>
      </c>
      <c r="P38" s="149" t="str">
        <f aca="false">IF(A41="","",".")</f>
        <v>.</v>
      </c>
      <c r="Q38" s="3"/>
      <c r="R38" s="1"/>
      <c r="S38" s="158" t="str">
        <f aca="true">IF(OFFSET(INDIRECT(A36),42,0,1,1)="","",OFFSET(INDIRECT(A36),42,0,1,1))</f>
        <v/>
      </c>
      <c r="T38" s="158" t="str">
        <f aca="true">IF(OFFSET(INDIRECT(A36),42,1,1,1)="","",OFFSET(INDIRECT(A36),42,1,1,1))</f>
        <v/>
      </c>
      <c r="U38" s="3" t="str">
        <f aca="false">LEFT(T38,1)</f>
        <v/>
      </c>
      <c r="V38" s="158" t="str">
        <f aca="true">IF(OFFSET(INDIRECT(A36),42,2,1,1)="","",OFFSET(INDIRECT(A36),42,2,1,1))</f>
        <v/>
      </c>
      <c r="W38" s="158" t="str">
        <f aca="true">IF(OFFSET(INDIRECT(A36),42,3,1,1)="","",OFFSET(INDIRECT(A36),42,3,1,1))</f>
        <v/>
      </c>
      <c r="X38" s="158" t="str">
        <f aca="true">IF(OFFSET(INDIRECT(A36),42,5,1,1)="","",OFFSET(INDIRECT(A36),42,5,1,1))</f>
        <v/>
      </c>
      <c r="Y38" s="1" t="str">
        <f aca="false">CONCATENATE(S38,AC37," ",T38," ",W38)</f>
        <v>  </v>
      </c>
      <c r="Z38" s="1"/>
      <c r="AA38" s="1"/>
      <c r="AB38" s="1"/>
      <c r="AC38" s="1"/>
      <c r="AD38" s="1"/>
      <c r="AE38" s="1"/>
      <c r="AF38" s="1"/>
      <c r="AG38" s="1"/>
    </row>
    <row r="39" customFormat="false" ht="15" hidden="false" customHeight="false" outlineLevel="0" collapsed="false">
      <c r="A39" s="160" t="s">
        <v>315</v>
      </c>
      <c r="B39" s="38" t="str">
        <f aca="true">IF(OFFSET(INDIRECT(A36),2,5,1,1)="","",OFFSET(INDIRECT(A36),2,5,1,1))</f>
        <v>Married</v>
      </c>
      <c r="C39" s="38" t="str">
        <f aca="true">IF(OFFSET(INDIRECT(A36),5,5,1,1)="","",OFFSET(INDIRECT(A36),5,5,1,1))</f>
        <v>Freeholders</v>
      </c>
      <c r="D39" s="3"/>
      <c r="E39" s="3" t="s">
        <v>316</v>
      </c>
      <c r="F39" s="3" t="s">
        <v>317</v>
      </c>
      <c r="G39" s="3" t="str">
        <f aca="false">IF(B39="Male","I",IF(B39="Female","I",IF(B39="Married","We",IF(B39="Plural","We",IF(B39="Company","We",)))))</f>
        <v>We</v>
      </c>
      <c r="H39" s="3" t="str">
        <f aca="false">IF(B39="Male","my",IF(B39="Female","my",IF(B39="Married","our",IF(B39="Plural","our",IF(B39="Company","our",)))))</f>
        <v>our</v>
      </c>
      <c r="I39" s="3" t="str">
        <f aca="false">IF(B39="Male","his",IF(B39="Female","her",IF(B39="Married","their",IF(B39="Plural","their",IF(B39="Company","their",)))))</f>
        <v>their</v>
      </c>
      <c r="J39" s="3" t="str">
        <f aca="false">IF(B39="Male","he",IF(B39="Female","she",IF(B39="Married","they",IF(B39="Plural","they",IF(B39="Company","they",)))))</f>
        <v>they</v>
      </c>
      <c r="K39" s="3" t="str">
        <f aca="false">IF(B39="Male","does",IF(B39="Female","does",IF(B39="Married","do",IF(B39="Plural","do",IF(B39="Company","do",)))))</f>
        <v>do</v>
      </c>
      <c r="L39" s="3" t="str">
        <f aca="false">IF(B39="Male","has",IF(B39="Female","has",IF(B39="Married","have",IF(B39="Plural","have",IF(B39="Company","have",)))))</f>
        <v>have</v>
      </c>
      <c r="M39" s="3" t="str">
        <f aca="false">IF(B39="Male","I am/am not",IF(B39="Female","I am/am not",IF(B39="Married","We are/are not",IF(B39="Plural","We are/are not",IF(B39="Company","We are/are not",)))))</f>
        <v>We are/are not</v>
      </c>
      <c r="N39" s="3" t="str">
        <f aca="false">IF(B39="Male","am/am not",IF(B39="Female","am/am not",IF(B39="Married","are/are not",IF(B39="Plural","are/are not",IF(B39="Company","are/are not",)))))</f>
        <v>are/are not</v>
      </c>
      <c r="O39" s="3" t="str">
        <f aca="false">IF(B39="Male","myself",IF(B39="Female","myself",IF(B39="Married","ourselves",IF(B39="Plural","ourselves",IF(B39="Company","ourselves",)))))</f>
        <v>ourselves</v>
      </c>
      <c r="P39" s="149" t="str">
        <f aca="false">IF(A42="","",".")</f>
        <v>.</v>
      </c>
      <c r="Q39" s="149" t="str">
        <f aca="false">IF(A42="","","&amp;")</f>
        <v>&amp;</v>
      </c>
      <c r="R39" s="1"/>
      <c r="S39" s="158" t="str">
        <f aca="true">IF(OFFSET(INDIRECT(A36),45,0,1,1)="","",CONCATENATE((OFFSET(INDIRECT(A36),45,0,1,1)),", "))</f>
        <v/>
      </c>
      <c r="T39" s="158" t="str">
        <f aca="true">IF(OFFSET(INDIRECT(A36),45,1,1,1)="","",OFFSET(INDIRECT(A36),45,1,1,1))</f>
        <v/>
      </c>
      <c r="U39" s="158" t="str">
        <f aca="true">IF(OFFSET(INDIRECT(A36),45,2,1,1)="","",CONCATENATE(" ",(OFFSET(INDIRECT(A36),45,2,1,1)),", "))</f>
        <v/>
      </c>
      <c r="V39" s="158" t="str">
        <f aca="true">IF(OFFSET(INDIRECT(A36),45,3,1,1)="","",CONCATENATE((OFFSET(INDIRECT(A36),45,3,1,1)),", "))</f>
        <v/>
      </c>
      <c r="W39" s="158" t="str">
        <f aca="true">IF(OFFSET(INDIRECT(A36),45,4,1,1)="","",CONCATENATE((OFFSET(INDIRECT(A36),45,4,1,1)),", "))</f>
        <v/>
      </c>
      <c r="X39" s="158" t="str">
        <f aca="true">IF(OFFSET(INDIRECT(A36),45,5,1,1)="","",CONCATENATE((OFFSET(INDIRECT(A36),45,5,1,1)),", "))</f>
        <v/>
      </c>
      <c r="Y39" s="158" t="str">
        <f aca="true">IF(OFFSET(INDIRECT(A36),45,6,1,1)="","",OFFSET(INDIRECT(A36),45,6,1,1))</f>
        <v/>
      </c>
      <c r="Z39" s="1"/>
      <c r="AA39" s="161" t="str">
        <f aca="false">CONCATENATE(IF(S39="","",S39),IF(T39="","",T39),IF(U39="","",U39),IF(V39="","",V39),IF(W39="","",W39),IF(X39="","",X39),IF(Y39="","",Y39))</f>
        <v/>
      </c>
      <c r="AB39" s="161"/>
      <c r="AC39" s="161"/>
      <c r="AD39" s="161"/>
      <c r="AE39" s="161"/>
      <c r="AF39" s="161"/>
      <c r="AG39" s="161"/>
    </row>
    <row r="40" customFormat="false" ht="15" hidden="false" customHeight="false" outlineLevel="0" collapsed="false">
      <c r="A40" s="3" t="s">
        <v>2</v>
      </c>
      <c r="B40" s="3" t="s">
        <v>3</v>
      </c>
      <c r="C40" s="3" t="s">
        <v>319</v>
      </c>
      <c r="D40" s="3" t="s">
        <v>4</v>
      </c>
      <c r="E40" s="3" t="s">
        <v>5</v>
      </c>
      <c r="F40" s="3" t="s">
        <v>320</v>
      </c>
      <c r="G40" s="3"/>
      <c r="H40" s="3"/>
      <c r="I40" s="3"/>
      <c r="J40" s="3"/>
      <c r="K40" s="3" t="s">
        <v>321</v>
      </c>
      <c r="L40" s="3"/>
      <c r="M40" s="3" t="s">
        <v>322</v>
      </c>
      <c r="N40" s="3" t="s">
        <v>323</v>
      </c>
      <c r="O40" s="3"/>
      <c r="P40" s="3"/>
      <c r="Q40" s="3"/>
      <c r="R40" s="1"/>
      <c r="S40" s="158" t="str">
        <f aca="true">IF(OFFSET(INDIRECT(A36),45,0,1,1)="","",OFFSET(INDIRECT(A36),45,0,1,1))</f>
        <v/>
      </c>
      <c r="T40" s="158" t="str">
        <f aca="true">IF(OFFSET(INDIRECT(A36),45,1,1,1)="","",OFFSET(INDIRECT(A36),45,1,1,1))</f>
        <v/>
      </c>
      <c r="U40" s="158" t="str">
        <f aca="true">IF(OFFSET(INDIRECT(A36),45,2,1,1)="","",CONCATENATE(" ",OFFSET(INDIRECT(A36),45,2,1,1)))</f>
        <v/>
      </c>
      <c r="V40" s="158" t="str">
        <f aca="true">IF(OFFSET(INDIRECT(A36),45,3,1,1)="","",OFFSET(INDIRECT(A36),45,3,1,1))</f>
        <v/>
      </c>
      <c r="W40" s="158" t="str">
        <f aca="true">IF(OFFSET(INDIRECT(A36),45,4,1,1)="","",OFFSET(INDIRECT(A36),45,4,1,1))</f>
        <v/>
      </c>
      <c r="X40" s="158" t="str">
        <f aca="true">IF(OFFSET(INDIRECT(A36),45,5,1,1)="","",OFFSET(INDIRECT(A36),45,5,1,1))</f>
        <v/>
      </c>
      <c r="Y40" s="158" t="str">
        <f aca="true">IF(OFFSET(INDIRECT(A36),45,6,1,1)="","",OFFSET(INDIRECT(A36),45,6,1,1))</f>
        <v/>
      </c>
      <c r="Z40" s="1"/>
      <c r="AA40" s="1"/>
      <c r="AB40" s="1"/>
      <c r="AC40" s="1"/>
      <c r="AD40" s="1"/>
      <c r="AE40" s="1"/>
      <c r="AF40" s="1"/>
      <c r="AG40" s="1"/>
    </row>
    <row r="41" customFormat="false" ht="15.75" hidden="false" customHeight="false" outlineLevel="0" collapsed="false">
      <c r="A41" s="38" t="str">
        <f aca="true">IF(OFFSET(INDIRECT(A36),2,0,1,1)="","",OFFSET(INDIRECT(A36),2,0,1,1))</f>
        <v>Mr</v>
      </c>
      <c r="B41" s="38" t="str">
        <f aca="true">IF(OFFSET(INDIRECT(A36),2,1,1,1)="","",OFFSET(INDIRECT(A36),2,1,1,1))</f>
        <v>Howard</v>
      </c>
      <c r="C41" s="3" t="str">
        <f aca="false">LEFT(B41,1)</f>
        <v>H</v>
      </c>
      <c r="D41" s="38" t="str">
        <f aca="true">IF(OFFSET(INDIRECT(A36),2,2,1,1)="","",OFFSET(INDIRECT(A36),2,2,1,1))</f>
        <v>Peter</v>
      </c>
      <c r="E41" s="38" t="str">
        <f aca="true">IF(OFFSET(INDIRECT(A36),2,3,1,1)="","",OFFSET(INDIRECT(A36),2,3,1,1))</f>
        <v>Stevens</v>
      </c>
      <c r="F41" s="3" t="str">
        <f aca="false">CONCATENATE(A41,P38," ",B41," ",E41)</f>
        <v>Mr. Howard Stevens</v>
      </c>
      <c r="G41" s="3"/>
      <c r="H41" s="3" t="str">
        <f aca="false">CONCATENATE(A41," ",C41," ",E41)</f>
        <v>Mr H Stevens</v>
      </c>
      <c r="I41" s="3"/>
      <c r="J41" s="3"/>
      <c r="K41" s="3" t="str">
        <f aca="false">CONCATENATE(A41,P38," ",C41,P38," ",E41)</f>
        <v>Mr. H. Stevens</v>
      </c>
      <c r="L41" s="3"/>
      <c r="M41" s="3" t="str">
        <f aca="false">CONCATENATE(B41," ",D41," ",E41)</f>
        <v>Howard Peter Stevens</v>
      </c>
      <c r="N41" s="3" t="str">
        <f aca="false">UPPER(M41)</f>
        <v>HOWARD PETER STEVENS</v>
      </c>
      <c r="O41" s="3"/>
      <c r="P41" s="3" t="str">
        <f aca="false">CONCATENATE(A41,P38," ",E41)</f>
        <v>Mr. Stevens</v>
      </c>
      <c r="Q41" s="3"/>
      <c r="R41" s="1"/>
      <c r="S41" s="1"/>
      <c r="T41" s="1"/>
      <c r="U41" s="1"/>
      <c r="V41" s="1"/>
      <c r="W41" s="1"/>
      <c r="X41" s="1"/>
      <c r="Y41" s="1"/>
      <c r="Z41" s="1"/>
      <c r="AA41" s="1"/>
      <c r="AB41" s="1"/>
      <c r="AC41" s="1"/>
      <c r="AD41" s="1"/>
      <c r="AE41" s="1"/>
      <c r="AF41" s="1"/>
      <c r="AG41" s="1"/>
    </row>
    <row r="42" customFormat="false" ht="15.75" hidden="false" customHeight="false" outlineLevel="0" collapsed="false">
      <c r="A42" s="38" t="str">
        <f aca="true">IF(OFFSET(INDIRECT(A36),3,0,1,1)="","",OFFSET(INDIRECT(A36),3,0,1,1))</f>
        <v>Mrs</v>
      </c>
      <c r="B42" s="38" t="str">
        <f aca="true">IF(OFFSET(INDIRECT(A36),3,1,1,1)="","",OFFSET(INDIRECT(A36),3,1,1,1))</f>
        <v>Desiree</v>
      </c>
      <c r="C42" s="3" t="str">
        <f aca="false">LEFT(B42,1)</f>
        <v>D</v>
      </c>
      <c r="D42" s="38" t="str">
        <f aca="true">IF(OFFSET(INDIRECT(A36),3,2,1,1)="","",OFFSET(INDIRECT(A36),3,2,1,1))</f>
        <v>Alexandra</v>
      </c>
      <c r="E42" s="38" t="str">
        <f aca="true">IF(OFFSET(INDIRECT(A36),3,3,1,1)="","",OFFSET(INDIRECT(A36),3,3,1,1))</f>
        <v>Stevens</v>
      </c>
      <c r="F42" s="3" t="str">
        <f aca="false">CONCATENATE(A42,P39," ",B42," ",E42)</f>
        <v>Mrs. Desiree Stevens</v>
      </c>
      <c r="G42" s="3"/>
      <c r="H42" s="3" t="str">
        <f aca="false">CONCATENATE(" ",Q39," ",A42," ",C42," ",E42)</f>
        <v> &amp; Mrs D Stevens</v>
      </c>
      <c r="I42" s="3"/>
      <c r="J42" s="3"/>
      <c r="K42" s="3" t="str">
        <f aca="false">CONCATENATE(" ",Q39," ",A42,P39," ",C42,P39," ",E42)</f>
        <v> &amp; Mrs. D. Stevens</v>
      </c>
      <c r="L42" s="3"/>
      <c r="M42" s="3" t="str">
        <f aca="false">CONCATENATE(" ",Q39," ",B42," ",D42," ",E42)</f>
        <v> &amp; Desiree Alexandra Stevens</v>
      </c>
      <c r="N42" s="3" t="str">
        <f aca="false">UPPER(M42)</f>
        <v> &amp; DESIREE ALEXANDRA STEVENS</v>
      </c>
      <c r="O42" s="3"/>
      <c r="P42" s="3" t="str">
        <f aca="false">CONCATENATE(" ",Q39," ",A42,P39," ",E42)</f>
        <v> &amp; Mrs. Stevens</v>
      </c>
      <c r="Q42" s="3"/>
      <c r="R42" s="1"/>
      <c r="S42" s="155" t="s">
        <v>342</v>
      </c>
      <c r="T42" s="155"/>
      <c r="U42" s="1" t="n">
        <f aca="false">IF(X43="Male","his",IF(X43="Female","her"))</f>
        <v>0</v>
      </c>
      <c r="V42" s="1"/>
      <c r="W42" s="1"/>
      <c r="X42" s="1"/>
      <c r="Y42" s="1"/>
      <c r="Z42" s="1"/>
      <c r="AA42" s="1"/>
      <c r="AB42" s="1"/>
      <c r="AC42" s="1" t="str">
        <f aca="false">IF(S43="","",".")</f>
        <v/>
      </c>
      <c r="AD42" s="1"/>
      <c r="AE42" s="1"/>
      <c r="AF42" s="1"/>
      <c r="AG42" s="1"/>
    </row>
    <row r="43" customFormat="false" ht="15" hidden="false" customHeight="false" outlineLevel="0" collapsed="false">
      <c r="A43" s="3"/>
      <c r="B43" s="3"/>
      <c r="C43" s="3"/>
      <c r="D43" s="3"/>
      <c r="E43" s="3"/>
      <c r="F43" s="3"/>
      <c r="G43" s="3"/>
      <c r="H43" s="3"/>
      <c r="I43" s="3"/>
      <c r="J43" s="3"/>
      <c r="K43" s="3" t="str">
        <f aca="false">CONCATENATE(A41,P38," &amp; ",A42,P39," ",C41,P38," ",E41)</f>
        <v>Mr. &amp; Mrs. H. Stevens</v>
      </c>
      <c r="L43" s="3"/>
      <c r="M43" s="3"/>
      <c r="N43" s="3"/>
      <c r="O43" s="3"/>
      <c r="P43" s="3" t="str">
        <f aca="false">CONCATENATE(A41,P38," &amp; ",A42,P39," ",E41)</f>
        <v>Mr. &amp; Mrs. Stevens</v>
      </c>
      <c r="Q43" s="3"/>
      <c r="R43" s="1"/>
      <c r="S43" s="179" t="str">
        <f aca="true">IF(OFFSET(INDIRECT(A36),48,0,1,1)="","",OFFSET(INDIRECT(A36),48,0,1,1))</f>
        <v/>
      </c>
      <c r="T43" s="179" t="str">
        <f aca="true">IF(OFFSET(INDIRECT(A36),48,1,1,1)="","",OFFSET(INDIRECT(A36),48,1,1,1))</f>
        <v/>
      </c>
      <c r="U43" s="3" t="str">
        <f aca="false">LEFT(T43,1)</f>
        <v/>
      </c>
      <c r="V43" s="179" t="str">
        <f aca="true">IF(OFFSET(INDIRECT(A36),48,2,1,1)="","",OFFSET(INDIRECT(A36),48,2,1,1))</f>
        <v/>
      </c>
      <c r="W43" s="179" t="str">
        <f aca="true">IF(OFFSET(INDIRECT(A36),48,3,1,1)="","",OFFSET(INDIRECT(A36),48,3,1,1))</f>
        <v/>
      </c>
      <c r="X43" s="179" t="str">
        <f aca="true">IF(OFFSET(INDIRECT(A36),48,5,1,1)="","",OFFSET(INDIRECT(A36),48,5,1,1))</f>
        <v/>
      </c>
      <c r="Y43" s="1" t="str">
        <f aca="false">CONCATENATE(S43,AC42," ",T43," ",W43)</f>
        <v>  </v>
      </c>
      <c r="Z43" s="1"/>
      <c r="AA43" s="1"/>
      <c r="AB43" s="1"/>
      <c r="AC43" s="1"/>
      <c r="AD43" s="1"/>
      <c r="AE43" s="1"/>
      <c r="AF43" s="1"/>
      <c r="AG43" s="1"/>
    </row>
    <row r="44" customFormat="false" ht="15" hidden="false" customHeight="true" outlineLevel="0" collapsed="false">
      <c r="A44" s="70" t="s">
        <v>328</v>
      </c>
      <c r="B44" s="70"/>
      <c r="C44" s="167" t="str">
        <f aca="false">CONCATENATE(AF80,AF81,AF82,AF83,AF84)</f>
        <v>HOWARD PETER STEVENS &amp; DESIREE ALEXANDRA STEVENS</v>
      </c>
      <c r="D44" s="167"/>
      <c r="E44" s="167"/>
      <c r="F44" s="167"/>
      <c r="G44" s="167"/>
      <c r="H44" s="167"/>
      <c r="I44" s="167"/>
      <c r="J44" s="112"/>
      <c r="K44" s="3"/>
      <c r="L44" s="1"/>
      <c r="M44" s="1"/>
      <c r="N44" s="3"/>
      <c r="O44" s="3"/>
      <c r="P44" s="3"/>
      <c r="Q44" s="3"/>
      <c r="R44" s="1"/>
      <c r="S44" s="179" t="str">
        <f aca="true">IF(OFFSET(INDIRECT(A36),51,0,1,1)="","",CONCATENATE((OFFSET(INDIRECT(A36),51,0,1,1)),", "))</f>
        <v/>
      </c>
      <c r="T44" s="179" t="str">
        <f aca="true">IF(OFFSET(INDIRECT(A36),51,1,1,1)="","",OFFSET(INDIRECT(A36),51,1,1,1))</f>
        <v/>
      </c>
      <c r="U44" s="179" t="str">
        <f aca="true">IF(OFFSET(INDIRECT(A36),51,2,1,1)="","",CONCATENATE(" ",(OFFSET(INDIRECT(A36),51,2,1,1)),", "))</f>
        <v/>
      </c>
      <c r="V44" s="179" t="str">
        <f aca="true">IF(OFFSET(INDIRECT(A36),51,3,1,1)="","",CONCATENATE((OFFSET(INDIRECT(A36),51,3,1,1)),", "))</f>
        <v/>
      </c>
      <c r="W44" s="179" t="str">
        <f aca="true">IF(OFFSET(INDIRECT(A36),51,4,1,1)="","",CONCATENATE((OFFSET(INDIRECT(A36),51,4,1,1)),", "))</f>
        <v/>
      </c>
      <c r="X44" s="179" t="str">
        <f aca="true">IF(OFFSET(INDIRECT(A36),51,5,1,1)="","",CONCATENATE((OFFSET(INDIRECT(A36),51,5,1,1)),", "))</f>
        <v/>
      </c>
      <c r="Y44" s="179" t="str">
        <f aca="true">IF(OFFSET(INDIRECT(A36),51,6,1,1)="","",OFFSET(INDIRECT(A36),51,6,1,1))</f>
        <v/>
      </c>
      <c r="Z44" s="1"/>
      <c r="AA44" s="170" t="str">
        <f aca="false">CONCATENATE(IF(S44="","",S44),IF(T44="","",T44),IF(U44="","",U44),IF(V44="","",V44),IF(W44="","",W44),IF(X44="","",X44),IF(Y44="","",Y44))</f>
        <v/>
      </c>
      <c r="AB44" s="170"/>
      <c r="AC44" s="170"/>
      <c r="AD44" s="170"/>
      <c r="AE44" s="170"/>
      <c r="AF44" s="170"/>
      <c r="AG44" s="170"/>
    </row>
    <row r="45" customFormat="false" ht="15" hidden="false" customHeight="false" outlineLevel="0" collapsed="false">
      <c r="A45" s="3" t="s">
        <v>329</v>
      </c>
      <c r="B45" s="3"/>
      <c r="C45" s="70" t="str">
        <f aca="false">IF(B39="Married",K43,IF(B39="Company",E41,CONCATENATE(AC80,AC81,AC82,AC83,AC84)))</f>
        <v>Mr. &amp; Mrs. H. Stevens</v>
      </c>
      <c r="D45" s="70"/>
      <c r="E45" s="70"/>
      <c r="F45" s="70"/>
      <c r="G45" s="70"/>
      <c r="H45" s="70"/>
      <c r="I45" s="70"/>
      <c r="J45" s="70"/>
      <c r="K45" s="1"/>
      <c r="L45" s="3"/>
      <c r="M45" s="3"/>
      <c r="N45" s="3"/>
      <c r="O45" s="3"/>
      <c r="P45" s="3" t="str">
        <f aca="false">IF(B39="Married",P43,IF(B39="Company","Sir/Madam",CONCATENATE(AH80,AH81,AH82,AH83,AH84)))</f>
        <v>Mr. &amp; Mrs. Stevens</v>
      </c>
      <c r="Q45" s="3"/>
      <c r="R45" s="1"/>
      <c r="S45" s="179" t="str">
        <f aca="true">IF(OFFSET(INDIRECT(A36),51,0,1,1)="","",OFFSET(INDIRECT(A36),51,0,1,1))</f>
        <v/>
      </c>
      <c r="T45" s="179" t="str">
        <f aca="true">IF(OFFSET(INDIRECT(A36),51,1,1,1)="","",OFFSET(INDIRECT(A36),51,1,1,1))</f>
        <v/>
      </c>
      <c r="U45" s="179" t="str">
        <f aca="true">IF(OFFSET(INDIRECT(A36),51,2,1,1)="","",CONCATENATE(" ",OFFSET(INDIRECT(A36),51,2,1,1)))</f>
        <v/>
      </c>
      <c r="V45" s="179" t="str">
        <f aca="true">IF(OFFSET(INDIRECT(A36),51,3,1,1)="","",OFFSET(INDIRECT(A36),51,3,1,1))</f>
        <v/>
      </c>
      <c r="W45" s="179" t="str">
        <f aca="true">IF(OFFSET(INDIRECT(A36),51,4,1,1)="","",OFFSET(INDIRECT(A36),51,4,1,1))</f>
        <v/>
      </c>
      <c r="X45" s="179" t="str">
        <f aca="true">IF(OFFSET(INDIRECT(A36),51,5,1,1)="","",OFFSET(INDIRECT(A36),51,5,1,1))</f>
        <v/>
      </c>
      <c r="Y45" s="179" t="str">
        <f aca="true">IF(OFFSET(INDIRECT(A36),51,6,1,1)="","",OFFSET(INDIRECT(A36),51,6,1,1))</f>
        <v/>
      </c>
      <c r="Z45" s="1"/>
      <c r="AA45" s="1"/>
      <c r="AB45" s="1"/>
      <c r="AC45" s="1"/>
      <c r="AD45" s="1"/>
      <c r="AE45" s="1"/>
      <c r="AF45" s="1"/>
      <c r="AG45" s="1"/>
    </row>
    <row r="46" customFormat="false" ht="15" hidden="false" customHeight="false" outlineLevel="0" collapsed="false">
      <c r="A46" s="160" t="s">
        <v>333</v>
      </c>
      <c r="B46" s="3"/>
      <c r="C46" s="70" t="str">
        <f aca="false">CONCATENATE("Dear ",P45)</f>
        <v>Dear Mr. &amp; Mrs. Stevens</v>
      </c>
      <c r="D46" s="70"/>
      <c r="E46" s="70"/>
      <c r="F46" s="70"/>
      <c r="G46" s="70"/>
      <c r="H46" s="70"/>
      <c r="I46" s="70"/>
      <c r="J46" s="70"/>
      <c r="K46" s="3"/>
      <c r="L46" s="3"/>
      <c r="M46" s="3"/>
      <c r="N46" s="3"/>
      <c r="O46" s="3"/>
      <c r="P46" s="3"/>
      <c r="Q46" s="149" t="str">
        <f aca="false">IF(A48="","",", ")</f>
        <v/>
      </c>
      <c r="R46" s="1"/>
      <c r="S46" s="1"/>
      <c r="T46" s="1"/>
      <c r="U46" s="1"/>
      <c r="V46" s="1"/>
      <c r="W46" s="1"/>
      <c r="X46" s="1"/>
      <c r="Y46" s="1"/>
      <c r="Z46" s="1"/>
      <c r="AA46" s="1"/>
      <c r="AB46" s="1"/>
      <c r="AC46" s="1"/>
      <c r="AD46" s="1"/>
      <c r="AE46" s="1"/>
      <c r="AF46" s="1"/>
      <c r="AG46" s="1"/>
    </row>
    <row r="47" customFormat="false" ht="15" hidden="false" customHeight="false" outlineLevel="0" collapsed="false">
      <c r="A47" s="3" t="s">
        <v>25</v>
      </c>
      <c r="B47" s="3" t="s">
        <v>26</v>
      </c>
      <c r="C47" s="3" t="s">
        <v>27</v>
      </c>
      <c r="D47" s="3" t="s">
        <v>28</v>
      </c>
      <c r="E47" s="3" t="s">
        <v>29</v>
      </c>
      <c r="F47" s="3" t="s">
        <v>30</v>
      </c>
      <c r="G47" s="3" t="s">
        <v>31</v>
      </c>
      <c r="H47" s="3"/>
      <c r="I47" s="3" t="s">
        <v>336</v>
      </c>
      <c r="J47" s="3"/>
      <c r="K47" s="3"/>
      <c r="L47" s="3"/>
      <c r="M47" s="3"/>
      <c r="N47" s="3"/>
      <c r="O47" s="3"/>
      <c r="P47" s="3"/>
      <c r="Q47" s="3"/>
      <c r="R47" s="1"/>
      <c r="S47" s="163" t="str">
        <f aca="false">CONCATENATE(IF(S40="","",S40),IF(S40="","",CHAR(10)),IF(T40="","",T40),IF(U40="","",U40),IF(U40="","",CHAR(10)),IF(V40="","",V40),IF(V40="","",CHAR(10)),IF(W40="","",W40),IF(W40="","",CHAR(10)),IF(X40="","",X40),IF(X40="","",CHAR(10)),IF(Y40="","",Y40))</f>
        <v/>
      </c>
      <c r="T47" s="163"/>
      <c r="U47" s="163"/>
      <c r="V47" s="1"/>
      <c r="W47" s="175" t="str">
        <f aca="false">CONCATENATE(IF(S45="","",S45),IF(S45="","",CHAR(10)),IF(T45="","",T45),IF(U45="","",U45),IF(U45="","",CHAR(10)),IF(V45="","",V45),IF(V45="","",CHAR(10)),IF(W45="","",W45),IF(W45="","",CHAR(10)),IF(X45="","",X45),IF(X45="","",CHAR(10)),IF(Y45="","",Y45))</f>
        <v/>
      </c>
      <c r="X47" s="175"/>
      <c r="Y47" s="175"/>
      <c r="Z47" s="1"/>
      <c r="AA47" s="1"/>
      <c r="AB47" s="1"/>
      <c r="AC47" s="1"/>
      <c r="AD47" s="1"/>
      <c r="AE47" s="1"/>
      <c r="AF47" s="1"/>
      <c r="AG47" s="1"/>
    </row>
    <row r="48" customFormat="false" ht="15" hidden="false" customHeight="true" outlineLevel="0" collapsed="false">
      <c r="A48" s="38" t="str">
        <f aca="true">IF(OFFSET(INDIRECT(A36),10,0,1,1)="","",CONCATENATE((OFFSET(INDIRECT(A36),10,0,1,1)),", "))</f>
        <v/>
      </c>
      <c r="B48" s="38" t="n">
        <f aca="true">IF(OFFSET(INDIRECT(A36),10,1,1,1)="","",OFFSET(INDIRECT(A36),10,1,1,1))</f>
        <v>52</v>
      </c>
      <c r="C48" s="38" t="str">
        <f aca="true">IF(OFFSET(INDIRECT(A36),10,2,1,1)="","",CONCATENATE(" ",OFFSET(INDIRECT(A36),10,2,1,1),", "))</f>
        <v> The Chase, </v>
      </c>
      <c r="D48" s="38" t="str">
        <f aca="true">IF(OFFSET(INDIRECT(A36),10,3,1,1)="","",CONCATENATE((OFFSET(INDIRECT(A36),10,3,1,1)),", "))</f>
        <v/>
      </c>
      <c r="E48" s="38" t="str">
        <f aca="true">IF(OFFSET(INDIRECT(A36),10,4,1,1)="","",CONCATENATE((OFFSET(INDIRECT(A36),10,4,1,1)),", "))</f>
        <v/>
      </c>
      <c r="F48" s="38" t="str">
        <f aca="true">IF(OFFSET(INDIRECT(A36),10,5,1,1)="","",CONCATENATE((OFFSET(INDIRECT(A36),10,5,1,1)),", "))</f>
        <v>London, </v>
      </c>
      <c r="G48" s="38" t="str">
        <f aca="true">IF(OFFSET(INDIRECT(A36),10,6,1,1)="","",OFFSET(INDIRECT(A36),10,6,1,1))</f>
        <v>SW4 0NH</v>
      </c>
      <c r="H48" s="3"/>
      <c r="I48" s="170" t="str">
        <f aca="false">CONCATENATE(IF(A48="","",A48),IF(B48="","",B48),IF(C48="","",C48),IF(D48="","",D48),IF(E48="","",E48),IF(F48="","",F48),IF(G48="","",G48))</f>
        <v>52 The Chase, London, SW4 0NH</v>
      </c>
      <c r="J48" s="170"/>
      <c r="K48" s="170"/>
      <c r="L48" s="170"/>
      <c r="M48" s="170"/>
      <c r="N48" s="170"/>
      <c r="O48" s="170"/>
      <c r="P48" s="112"/>
      <c r="Q48" s="112"/>
      <c r="R48" s="1"/>
      <c r="S48" s="163"/>
      <c r="T48" s="163"/>
      <c r="U48" s="163"/>
      <c r="V48" s="1"/>
      <c r="W48" s="175"/>
      <c r="X48" s="175"/>
      <c r="Y48" s="175"/>
      <c r="Z48" s="1"/>
      <c r="AA48" s="1"/>
      <c r="AB48" s="1"/>
      <c r="AC48" s="1"/>
      <c r="AD48" s="1"/>
      <c r="AE48" s="1"/>
      <c r="AF48" s="1"/>
      <c r="AG48" s="1"/>
    </row>
    <row r="49" customFormat="false" ht="15" hidden="false" customHeight="false" outlineLevel="0" collapsed="false">
      <c r="A49" s="38" t="str">
        <f aca="true">IF(OFFSET(INDIRECT(A36),10,0,1,1)="","",OFFSET(INDIRECT(A36),10,0,1,1))</f>
        <v/>
      </c>
      <c r="B49" s="38" t="n">
        <f aca="true">IF(OFFSET(INDIRECT(A36),10,1,1,1)="","",OFFSET(INDIRECT(A36),10,1,1,1))</f>
        <v>52</v>
      </c>
      <c r="C49" s="38" t="str">
        <f aca="true">IF(OFFSET(INDIRECT(A36),10,2,1,1)="","",CONCATENATE(" ",OFFSET(INDIRECT(A36),10,2,1,1)))</f>
        <v> The Chase</v>
      </c>
      <c r="D49" s="38" t="str">
        <f aca="true">IF(OFFSET(INDIRECT(A36),10,3,1,1)="","",OFFSET(INDIRECT(A36),10,3,1,1))</f>
        <v/>
      </c>
      <c r="E49" s="38" t="str">
        <f aca="true">IF(OFFSET(INDIRECT(A36),10,4,1,1)="","",OFFSET(INDIRECT(A36),10,4,1,1))</f>
        <v/>
      </c>
      <c r="F49" s="38" t="str">
        <f aca="true">IF(OFFSET(INDIRECT(A36),10,5,1,1)="","",OFFSET(INDIRECT(A36),10,5,1,1))</f>
        <v>London</v>
      </c>
      <c r="G49" s="38" t="str">
        <f aca="true">IF(OFFSET(INDIRECT(A36),10,6,1,1)="","",OFFSET(INDIRECT(A36),10,6,1,1))</f>
        <v>SW4 0NH</v>
      </c>
      <c r="H49" s="3"/>
      <c r="I49" s="3"/>
      <c r="J49" s="3"/>
      <c r="K49" s="3"/>
      <c r="L49" s="173"/>
      <c r="M49" s="173"/>
      <c r="N49" s="3"/>
      <c r="O49" s="3"/>
      <c r="P49" s="3"/>
      <c r="Q49" s="3"/>
      <c r="R49" s="1"/>
      <c r="S49" s="163"/>
      <c r="T49" s="163"/>
      <c r="U49" s="163"/>
      <c r="V49" s="1"/>
      <c r="W49" s="175"/>
      <c r="X49" s="175"/>
      <c r="Y49" s="175"/>
      <c r="Z49" s="1"/>
      <c r="AA49" s="1"/>
      <c r="AB49" s="1"/>
      <c r="AC49" s="1"/>
      <c r="AD49" s="1"/>
      <c r="AE49" s="1"/>
      <c r="AF49" s="1"/>
      <c r="AG49" s="1"/>
    </row>
    <row r="50" customFormat="false" ht="15" hidden="false" customHeight="false" outlineLevel="0" collapsed="false">
      <c r="A50" s="3" t="s">
        <v>83</v>
      </c>
      <c r="B50" s="3"/>
      <c r="C50" s="3"/>
      <c r="D50" s="3"/>
      <c r="E50" s="3"/>
      <c r="F50" s="3"/>
      <c r="G50" s="3"/>
      <c r="H50" s="3"/>
      <c r="I50" s="3" t="s">
        <v>337</v>
      </c>
      <c r="J50" s="3"/>
      <c r="K50" s="3"/>
      <c r="L50" s="173"/>
      <c r="M50" s="173"/>
      <c r="N50" s="3"/>
      <c r="O50" s="3"/>
      <c r="P50" s="3"/>
      <c r="Q50" s="3"/>
      <c r="R50" s="1"/>
      <c r="S50" s="163"/>
      <c r="T50" s="163"/>
      <c r="U50" s="163"/>
      <c r="V50" s="1"/>
      <c r="W50" s="175"/>
      <c r="X50" s="175"/>
      <c r="Y50" s="175"/>
      <c r="Z50" s="1"/>
      <c r="AA50" s="1"/>
      <c r="AB50" s="1"/>
      <c r="AC50" s="1"/>
      <c r="AD50" s="1"/>
      <c r="AE50" s="1"/>
      <c r="AF50" s="1"/>
      <c r="AG50" s="1"/>
    </row>
    <row r="51" customFormat="false" ht="15" hidden="false" customHeight="true" outlineLevel="0" collapsed="false">
      <c r="A51" s="1" t="str">
        <f aca="false">CONCATENATE(A50,"s")</f>
        <v>Leaseholders</v>
      </c>
      <c r="B51" s="3"/>
      <c r="C51" s="3"/>
      <c r="D51" s="3"/>
      <c r="E51" s="3"/>
      <c r="F51" s="3"/>
      <c r="G51" s="3"/>
      <c r="H51" s="3"/>
      <c r="I51" s="175" t="str">
        <f aca="false">CONCATENATE(IF(A49="","",A49),IF(A49="","",CHAR(10)),IF(B49="","",B49),IF(C49="","",C49),IF(C49="","",CHAR(10)),IF(D49="","",D49),IF(D49="","",CHAR(10)),IF(E49="","",E49),IF(E49="","",CHAR(10)),IF(F49="","",F49),IF(F49="","",CHAR(10)),IF(G49="","",G49))</f>
        <v>52 The Chase
London
SW4 0NH</v>
      </c>
      <c r="J51" s="175"/>
      <c r="K51" s="175"/>
      <c r="L51" s="173"/>
      <c r="M51" s="173"/>
      <c r="N51" s="3"/>
      <c r="O51" s="3"/>
      <c r="P51" s="3"/>
      <c r="Q51" s="3"/>
      <c r="R51" s="1"/>
      <c r="S51" s="163"/>
      <c r="T51" s="163"/>
      <c r="U51" s="163"/>
      <c r="V51" s="1"/>
      <c r="W51" s="175"/>
      <c r="X51" s="175"/>
      <c r="Y51" s="175"/>
      <c r="Z51" s="1"/>
      <c r="AA51" s="1"/>
      <c r="AB51" s="1"/>
      <c r="AC51" s="1"/>
      <c r="AD51" s="1"/>
      <c r="AE51" s="1"/>
      <c r="AF51" s="1"/>
      <c r="AG51" s="1"/>
    </row>
    <row r="52" customFormat="false" ht="15" hidden="false" customHeight="false" outlineLevel="0" collapsed="false">
      <c r="A52" s="3" t="s">
        <v>294</v>
      </c>
      <c r="B52" s="3"/>
      <c r="C52" s="3"/>
      <c r="D52" s="3"/>
      <c r="E52" s="3"/>
      <c r="F52" s="3"/>
      <c r="G52" s="3"/>
      <c r="H52" s="3"/>
      <c r="I52" s="175"/>
      <c r="J52" s="175"/>
      <c r="K52" s="175"/>
      <c r="L52" s="173"/>
      <c r="M52" s="173"/>
      <c r="N52" s="3"/>
      <c r="O52" s="3"/>
      <c r="P52" s="3"/>
      <c r="Q52" s="3"/>
      <c r="R52" s="1"/>
      <c r="S52" s="163"/>
      <c r="T52" s="163"/>
      <c r="U52" s="163"/>
      <c r="V52" s="1"/>
      <c r="W52" s="175"/>
      <c r="X52" s="175"/>
      <c r="Y52" s="175"/>
      <c r="Z52" s="1"/>
      <c r="AA52" s="1"/>
      <c r="AB52" s="1"/>
      <c r="AC52" s="1"/>
      <c r="AD52" s="1"/>
      <c r="AE52" s="1"/>
      <c r="AF52" s="1"/>
      <c r="AG52" s="1"/>
    </row>
    <row r="53" customFormat="false" ht="15" hidden="false" customHeight="false" outlineLevel="0" collapsed="false">
      <c r="A53" s="1" t="str">
        <f aca="false">CONCATENATE(A52,"s")</f>
        <v>Freeholders</v>
      </c>
      <c r="B53" s="3"/>
      <c r="C53" s="3"/>
      <c r="D53" s="3"/>
      <c r="E53" s="3"/>
      <c r="F53" s="3"/>
      <c r="G53" s="3"/>
      <c r="H53" s="3"/>
      <c r="I53" s="175"/>
      <c r="J53" s="175"/>
      <c r="K53" s="175"/>
      <c r="L53" s="173"/>
      <c r="M53" s="173"/>
      <c r="N53" s="3"/>
      <c r="O53" s="3"/>
      <c r="P53" s="3"/>
      <c r="Q53" s="3"/>
      <c r="R53" s="1"/>
      <c r="S53" s="1"/>
      <c r="T53" s="1"/>
      <c r="U53" s="1"/>
      <c r="V53" s="1"/>
      <c r="W53" s="1"/>
      <c r="X53" s="1"/>
      <c r="Y53" s="1"/>
      <c r="Z53" s="1"/>
      <c r="AA53" s="1"/>
      <c r="AB53" s="1"/>
      <c r="AC53" s="1"/>
      <c r="AD53" s="1"/>
      <c r="AE53" s="1"/>
      <c r="AF53" s="1"/>
      <c r="AG53" s="1"/>
    </row>
    <row r="54" customFormat="false" ht="15" hidden="false" customHeight="false" outlineLevel="0" collapsed="false">
      <c r="A54" s="3" t="s">
        <v>307</v>
      </c>
      <c r="B54" s="3"/>
      <c r="C54" s="3"/>
      <c r="D54" s="3"/>
      <c r="E54" s="3"/>
      <c r="F54" s="3"/>
      <c r="G54" s="3"/>
      <c r="H54" s="3"/>
      <c r="I54" s="175"/>
      <c r="J54" s="175"/>
      <c r="K54" s="175"/>
      <c r="L54" s="3"/>
      <c r="M54" s="3"/>
      <c r="N54" s="3"/>
      <c r="O54" s="3"/>
      <c r="P54" s="3"/>
      <c r="Q54" s="3"/>
      <c r="R54" s="1"/>
    </row>
    <row r="55" customFormat="false" ht="15" hidden="false" customHeight="false" outlineLevel="0" collapsed="false">
      <c r="A55" s="1" t="str">
        <f aca="false">IF(A54="Leaseholder &amp; Freeholder","Leaseholders &amp; Freeholders")</f>
        <v>Leaseholders &amp; Freeholders</v>
      </c>
      <c r="B55" s="3"/>
      <c r="C55" s="3"/>
      <c r="D55" s="3"/>
      <c r="E55" s="3"/>
      <c r="F55" s="3"/>
      <c r="G55" s="3"/>
      <c r="H55" s="3"/>
      <c r="I55" s="175"/>
      <c r="J55" s="175"/>
      <c r="K55" s="175"/>
      <c r="L55" s="3"/>
      <c r="M55" s="3"/>
      <c r="N55" s="3"/>
      <c r="O55" s="3"/>
      <c r="P55" s="3"/>
      <c r="Q55" s="3"/>
      <c r="R55" s="1"/>
      <c r="S55" s="149" t="s">
        <v>274</v>
      </c>
      <c r="T55" s="149"/>
    </row>
    <row r="56" customFormat="false" ht="15.75" hidden="false" customHeight="true" outlineLevel="0" collapsed="false">
      <c r="A56" s="1"/>
      <c r="B56" s="3"/>
      <c r="C56" s="3"/>
      <c r="D56" s="3"/>
      <c r="E56" s="3"/>
      <c r="F56" s="3"/>
      <c r="G56" s="3"/>
      <c r="H56" s="3"/>
      <c r="I56" s="175"/>
      <c r="J56" s="175"/>
      <c r="K56" s="175"/>
      <c r="L56" s="3"/>
      <c r="M56" s="3"/>
      <c r="N56" s="3"/>
      <c r="O56" s="3"/>
      <c r="P56" s="3"/>
      <c r="Q56" s="3"/>
      <c r="R56" s="1"/>
      <c r="S56" s="180" t="str">
        <f aca="false">CONCATENATE("Under Section 1(2), subject to your written consent",CHAR(10),"it is intended to build on the line of junction of the said lands a ",Form!F74)</f>
        <v>Under Section 1(2), subject to your written consent
it is intended to build on the line of junction of the said lands a</v>
      </c>
      <c r="T56" s="180"/>
      <c r="U56" s="180"/>
      <c r="V56" s="180"/>
      <c r="W56" s="180"/>
      <c r="X56" s="180"/>
      <c r="Y56" s="180"/>
      <c r="Z56" s="180"/>
      <c r="AA56" s="180"/>
    </row>
    <row r="57" customFormat="false" ht="15" hidden="false" customHeight="false" outlineLevel="0" collapsed="false">
      <c r="A57" s="1"/>
      <c r="B57" s="3"/>
      <c r="C57" s="3"/>
      <c r="D57" s="3"/>
      <c r="E57" s="3"/>
      <c r="F57" s="3"/>
      <c r="G57" s="3"/>
      <c r="H57" s="3"/>
      <c r="I57" s="3"/>
      <c r="J57" s="3"/>
      <c r="K57" s="3"/>
      <c r="L57" s="3"/>
      <c r="M57" s="3"/>
      <c r="N57" s="3"/>
      <c r="O57" s="3"/>
      <c r="P57" s="3"/>
      <c r="Q57" s="3"/>
      <c r="R57" s="1"/>
      <c r="S57" s="180"/>
      <c r="T57" s="180"/>
      <c r="U57" s="180"/>
      <c r="V57" s="180"/>
      <c r="W57" s="180"/>
      <c r="X57" s="180"/>
      <c r="Y57" s="180"/>
      <c r="Z57" s="180"/>
      <c r="AA57" s="180"/>
    </row>
    <row r="58" customFormat="false" ht="15" hidden="false" customHeight="false" outlineLevel="0" collapsed="false">
      <c r="A58" s="156" t="s">
        <v>343</v>
      </c>
      <c r="B58" s="156"/>
      <c r="C58" s="3"/>
      <c r="D58" s="3"/>
      <c r="E58" s="3"/>
      <c r="F58" s="3"/>
      <c r="G58" s="3"/>
      <c r="H58" s="3"/>
      <c r="I58" s="3"/>
      <c r="J58" s="3"/>
      <c r="K58" s="3"/>
      <c r="L58" s="3"/>
      <c r="M58" s="3"/>
      <c r="N58" s="3"/>
      <c r="O58" s="3"/>
      <c r="P58" s="3"/>
      <c r="Q58" s="149" t="str">
        <f aca="false">IF(A60="","",", ")</f>
        <v/>
      </c>
      <c r="R58" s="1"/>
    </row>
    <row r="59" customFormat="false" ht="15" hidden="false" customHeight="false" outlineLevel="0" collapsed="false">
      <c r="A59" s="3" t="s">
        <v>25</v>
      </c>
      <c r="B59" s="3" t="s">
        <v>26</v>
      </c>
      <c r="C59" s="3" t="s">
        <v>27</v>
      </c>
      <c r="D59" s="3" t="s">
        <v>28</v>
      </c>
      <c r="E59" s="3" t="s">
        <v>29</v>
      </c>
      <c r="F59" s="3" t="s">
        <v>30</v>
      </c>
      <c r="G59" s="3" t="s">
        <v>31</v>
      </c>
      <c r="H59" s="3"/>
      <c r="I59" s="3" t="s">
        <v>336</v>
      </c>
      <c r="J59" s="3"/>
      <c r="K59" s="3"/>
      <c r="L59" s="3"/>
      <c r="M59" s="3"/>
      <c r="N59" s="3"/>
      <c r="O59" s="3"/>
      <c r="P59" s="3"/>
      <c r="Q59" s="3"/>
      <c r="R59" s="1"/>
      <c r="S59" s="149" t="s">
        <v>292</v>
      </c>
      <c r="T59" s="149"/>
    </row>
    <row r="60" customFormat="false" ht="15" hidden="false" customHeight="true" outlineLevel="0" collapsed="false">
      <c r="A60" s="38" t="str">
        <f aca="true">IF(OFFSET(INDIRECT(A36),17,0,1,1)="","",CONCATENATE((OFFSET(INDIRECT(A36),17,0,1,1)),", "))</f>
        <v/>
      </c>
      <c r="B60" s="38" t="n">
        <f aca="true">IF(OFFSET(INDIRECT(A36),17,1,1,1)="","",OFFSET(INDIRECT(A36),17,1,1,1))</f>
        <v>52</v>
      </c>
      <c r="C60" s="38" t="str">
        <f aca="true">IF(OFFSET(INDIRECT(A36),17,2,1,1)="","",CONCATENATE(" ",(OFFSET(INDIRECT(A36),17,2,1,1)),", "))</f>
        <v> The Chase, </v>
      </c>
      <c r="D60" s="38" t="str">
        <f aca="true">IF(OFFSET(INDIRECT(A36),17,3,1,1)="","",CONCATENATE((OFFSET(INDIRECT(A36),17,3,1,1)),", "))</f>
        <v/>
      </c>
      <c r="E60" s="38" t="str">
        <f aca="true">IF(OFFSET(INDIRECT(A36),17,4,1,1)="","",CONCATENATE((OFFSET(INDIRECT(A36),17,4,1,1)),", "))</f>
        <v/>
      </c>
      <c r="F60" s="38" t="str">
        <f aca="true">IF(OFFSET(INDIRECT(A36),17,5,1,1)="","",CONCATENATE((OFFSET(INDIRECT(A36),17,5,1,1)),", "))</f>
        <v>London, </v>
      </c>
      <c r="G60" s="38" t="str">
        <f aca="true">IF(OFFSET(INDIRECT(A36),17,6,1,1)="","",OFFSET(INDIRECT(A36),17,6,1,1))</f>
        <v>SW4 0NH</v>
      </c>
      <c r="H60" s="3"/>
      <c r="I60" s="170" t="str">
        <f aca="false">CONCATENATE(IF(A60="","",A60),IF(B60="","",B60),IF(C60="","",C60),IF(D60="","",D60),IF(E60="","",E60),IF(F60="","",F60),IF(G60="","",G60))</f>
        <v>52 The Chase, London, SW4 0NH</v>
      </c>
      <c r="J60" s="170"/>
      <c r="K60" s="170"/>
      <c r="L60" s="170"/>
      <c r="M60" s="170"/>
      <c r="N60" s="170"/>
      <c r="O60" s="170"/>
      <c r="P60" s="112"/>
      <c r="Q60" s="112"/>
      <c r="R60" s="1"/>
      <c r="S60" s="180" t="str">
        <f aca="false">CONCATENATE("Under Section 1(5)",CHAR(10),"it is intended to build on the line of junction of the said lands a wall wholly on ",$H$12," land.")</f>
        <v>Under Section 1(5)
it is intended to build on the line of junction of the said lands a wall wholly on our land.</v>
      </c>
      <c r="T60" s="180"/>
      <c r="U60" s="180"/>
      <c r="V60" s="180"/>
      <c r="W60" s="180"/>
      <c r="X60" s="180"/>
      <c r="Y60" s="180"/>
      <c r="Z60" s="180"/>
      <c r="AA60" s="180"/>
    </row>
    <row r="61" customFormat="false" ht="15" hidden="false" customHeight="false" outlineLevel="0" collapsed="false">
      <c r="A61" s="38" t="str">
        <f aca="true">IF(OFFSET(INDIRECT(A36),17,0,1,1)="","",OFFSET(INDIRECT(A36),17,0,1,1))</f>
        <v/>
      </c>
      <c r="B61" s="38" t="n">
        <f aca="true">IF(OFFSET(INDIRECT(A36),17,1,1,1)="","",OFFSET(INDIRECT(A36),17,1,1,1))</f>
        <v>52</v>
      </c>
      <c r="C61" s="38" t="str">
        <f aca="true">IF(OFFSET(INDIRECT(A36),17,2,1,1)="","",CONCATENATE(" ",(OFFSET(INDIRECT(A36),17,2,1,1))))</f>
        <v> The Chase</v>
      </c>
      <c r="D61" s="38" t="str">
        <f aca="true">IF(OFFSET(INDIRECT(A36),17,3,1,1)="","",OFFSET(INDIRECT(A36),17,3,1,1))</f>
        <v/>
      </c>
      <c r="E61" s="38" t="str">
        <f aca="true">IF(OFFSET(INDIRECT(A36),17,4,1,1)="","",OFFSET(INDIRECT(A36),17,4,1,1))</f>
        <v/>
      </c>
      <c r="F61" s="38" t="str">
        <f aca="true">IF(OFFSET(INDIRECT(A36),17,5,1,1)="","",OFFSET(INDIRECT(A36),17,5,1,1))</f>
        <v>London</v>
      </c>
      <c r="G61" s="38" t="str">
        <f aca="true">IF(OFFSET(INDIRECT(A36),17,6,1,1)="","",OFFSET(INDIRECT(A36),17,6,1,1))</f>
        <v>SW4 0NH</v>
      </c>
      <c r="H61" s="3"/>
      <c r="I61" s="3"/>
      <c r="J61" s="3"/>
      <c r="K61" s="3"/>
      <c r="L61" s="173"/>
      <c r="M61" s="173"/>
      <c r="N61" s="3"/>
      <c r="O61" s="3"/>
      <c r="P61" s="3"/>
      <c r="Q61" s="3"/>
      <c r="R61" s="1"/>
      <c r="S61" s="180"/>
      <c r="T61" s="180"/>
      <c r="U61" s="180"/>
      <c r="V61" s="180"/>
      <c r="W61" s="180"/>
      <c r="X61" s="180"/>
      <c r="Y61" s="180"/>
      <c r="Z61" s="180"/>
      <c r="AA61" s="180"/>
    </row>
    <row r="62" customFormat="false" ht="15" hidden="false" customHeight="false" outlineLevel="0" collapsed="false">
      <c r="A62" s="3"/>
      <c r="B62" s="3"/>
      <c r="C62" s="3"/>
      <c r="D62" s="3"/>
      <c r="E62" s="3"/>
      <c r="F62" s="3"/>
      <c r="G62" s="3"/>
      <c r="H62" s="3"/>
      <c r="I62" s="3" t="s">
        <v>337</v>
      </c>
      <c r="J62" s="3"/>
      <c r="K62" s="3"/>
      <c r="L62" s="173"/>
      <c r="M62" s="173"/>
      <c r="N62" s="3"/>
      <c r="O62" s="3"/>
      <c r="P62" s="3"/>
      <c r="Q62" s="3"/>
      <c r="R62" s="1"/>
    </row>
    <row r="63" customFormat="false" ht="15" hidden="false" customHeight="true" outlineLevel="0" collapsed="false">
      <c r="A63" s="3"/>
      <c r="B63" s="3"/>
      <c r="C63" s="3"/>
      <c r="D63" s="3"/>
      <c r="E63" s="3"/>
      <c r="F63" s="3"/>
      <c r="G63" s="3"/>
      <c r="H63" s="3"/>
      <c r="I63" s="175" t="str">
        <f aca="false">CONCATENATE(IF(A61="","",A61),IF(A61="","",CHAR(10)),IF(B61="","",B61),IF(C61="","",C61),IF(C61="","",CHAR(10)),IF(D61="","",D61),IF(D61="","",CHAR(10)),IF(E61="","",E61),IF(E61="","",CHAR(10)),IF(F61="","",F61),IF(F61="","",CHAR(10)),IF(G61="","",G61))</f>
        <v>52 The Chase
London
SW4 0NH</v>
      </c>
      <c r="J63" s="175"/>
      <c r="K63" s="175"/>
      <c r="L63" s="173"/>
      <c r="M63" s="173"/>
      <c r="N63" s="3"/>
      <c r="O63" s="3"/>
      <c r="P63" s="3"/>
      <c r="Q63" s="3"/>
      <c r="R63" s="1"/>
      <c r="S63" s="149" t="s">
        <v>295</v>
      </c>
      <c r="T63" s="149"/>
      <c r="U63" s="149"/>
    </row>
    <row r="64" customFormat="false" ht="15" hidden="false" customHeight="false" outlineLevel="0" collapsed="false">
      <c r="A64" s="3"/>
      <c r="B64" s="3"/>
      <c r="C64" s="3"/>
      <c r="D64" s="3"/>
      <c r="E64" s="3"/>
      <c r="F64" s="3"/>
      <c r="G64" s="3"/>
      <c r="H64" s="3"/>
      <c r="I64" s="175"/>
      <c r="J64" s="175"/>
      <c r="K64" s="175"/>
      <c r="L64" s="173"/>
      <c r="M64" s="173"/>
      <c r="N64" s="3"/>
      <c r="O64" s="3"/>
      <c r="P64" s="3"/>
      <c r="Q64" s="3"/>
      <c r="R64" s="1"/>
      <c r="S64" s="181" t="str">
        <f aca="false">CONCATENATE(S56,CHAR(10),CHAR(10),S60)</f>
        <v>Under Section 1(2), subject to your written consent
it is intended to build on the line of junction of the said lands a 
Under Section 1(5)
it is intended to build on the line of junction of the said lands a wall wholly on our land.</v>
      </c>
      <c r="T64" s="181"/>
      <c r="U64" s="181"/>
      <c r="V64" s="181"/>
      <c r="W64" s="181"/>
      <c r="X64" s="181"/>
      <c r="Y64" s="181"/>
      <c r="Z64" s="181"/>
      <c r="AA64" s="181"/>
    </row>
    <row r="65" customFormat="false" ht="15" hidden="false" customHeight="false" outlineLevel="0" collapsed="false">
      <c r="A65" s="3"/>
      <c r="B65" s="3"/>
      <c r="C65" s="3"/>
      <c r="D65" s="3"/>
      <c r="E65" s="3"/>
      <c r="F65" s="3"/>
      <c r="G65" s="3"/>
      <c r="H65" s="3"/>
      <c r="I65" s="175"/>
      <c r="J65" s="175"/>
      <c r="K65" s="175"/>
      <c r="L65" s="173"/>
      <c r="M65" s="173"/>
      <c r="N65" s="3"/>
      <c r="O65" s="3"/>
      <c r="P65" s="3"/>
      <c r="Q65" s="3"/>
      <c r="R65" s="1"/>
      <c r="S65" s="181"/>
      <c r="T65" s="181"/>
      <c r="U65" s="181"/>
      <c r="V65" s="181"/>
      <c r="W65" s="181"/>
      <c r="X65" s="181"/>
      <c r="Y65" s="181"/>
      <c r="Z65" s="181"/>
      <c r="AA65" s="181"/>
    </row>
    <row r="66" customFormat="false" ht="15" hidden="false" customHeight="false" outlineLevel="0" collapsed="false">
      <c r="A66" s="3"/>
      <c r="B66" s="3"/>
      <c r="C66" s="3"/>
      <c r="D66" s="3"/>
      <c r="E66" s="3"/>
      <c r="F66" s="3"/>
      <c r="G66" s="3"/>
      <c r="H66" s="3"/>
      <c r="I66" s="175"/>
      <c r="J66" s="175"/>
      <c r="K66" s="175"/>
      <c r="L66" s="3"/>
      <c r="M66" s="3"/>
      <c r="N66" s="3"/>
      <c r="O66" s="3"/>
      <c r="P66" s="3"/>
      <c r="Q66" s="3"/>
      <c r="R66" s="1"/>
      <c r="S66" s="181"/>
      <c r="T66" s="181"/>
      <c r="U66" s="181"/>
      <c r="V66" s="181"/>
      <c r="W66" s="181"/>
      <c r="X66" s="181"/>
      <c r="Y66" s="181"/>
      <c r="Z66" s="181"/>
      <c r="AA66" s="181"/>
    </row>
    <row r="67" customFormat="false" ht="15" hidden="false" customHeight="false" outlineLevel="0" collapsed="false">
      <c r="A67" s="3"/>
      <c r="B67" s="3"/>
      <c r="C67" s="3"/>
      <c r="D67" s="3"/>
      <c r="E67" s="3"/>
      <c r="F67" s="3"/>
      <c r="G67" s="3"/>
      <c r="H67" s="3"/>
      <c r="I67" s="175"/>
      <c r="J67" s="175"/>
      <c r="K67" s="175"/>
      <c r="L67" s="3"/>
      <c r="M67" s="3"/>
      <c r="N67" s="3"/>
      <c r="O67" s="3"/>
      <c r="P67" s="3"/>
      <c r="Q67" s="3"/>
      <c r="R67" s="1"/>
      <c r="S67" s="181"/>
      <c r="T67" s="181"/>
      <c r="U67" s="181"/>
      <c r="V67" s="181"/>
      <c r="W67" s="181"/>
      <c r="X67" s="181"/>
      <c r="Y67" s="181"/>
      <c r="Z67" s="181"/>
      <c r="AA67" s="181"/>
    </row>
    <row r="68" customFormat="false" ht="15" hidden="false" customHeight="false" outlineLevel="0" collapsed="false">
      <c r="A68" s="3"/>
      <c r="B68" s="3"/>
      <c r="C68" s="3"/>
      <c r="D68" s="3"/>
      <c r="E68" s="3"/>
      <c r="F68" s="3"/>
      <c r="G68" s="3"/>
      <c r="H68" s="3"/>
      <c r="I68" s="175"/>
      <c r="J68" s="175"/>
      <c r="K68" s="175"/>
      <c r="L68" s="3"/>
      <c r="M68" s="3"/>
      <c r="N68" s="3"/>
      <c r="O68" s="3"/>
      <c r="P68" s="3"/>
      <c r="Q68" s="3"/>
      <c r="R68" s="1"/>
      <c r="S68" s="181"/>
      <c r="T68" s="181"/>
      <c r="U68" s="181"/>
      <c r="V68" s="181"/>
      <c r="W68" s="181"/>
      <c r="X68" s="181"/>
      <c r="Y68" s="181"/>
      <c r="Z68" s="181"/>
      <c r="AA68" s="181"/>
    </row>
    <row r="69" customFormat="false" ht="15" hidden="false" customHeight="false" outlineLevel="0" collapsed="false">
      <c r="A69" s="3"/>
      <c r="B69" s="3"/>
      <c r="C69" s="3"/>
      <c r="D69" s="3"/>
      <c r="E69" s="3"/>
      <c r="F69" s="3"/>
      <c r="G69" s="3"/>
      <c r="H69" s="3"/>
      <c r="I69" s="3"/>
      <c r="J69" s="3"/>
      <c r="K69" s="3"/>
      <c r="L69" s="3"/>
      <c r="M69" s="3"/>
      <c r="N69" s="3"/>
      <c r="O69" s="3"/>
      <c r="P69" s="3"/>
      <c r="Q69" s="3"/>
      <c r="R69" s="1"/>
    </row>
    <row r="70" customFormat="false" ht="15" hidden="false" customHeight="false" outlineLevel="0" collapsed="false">
      <c r="A70" s="156" t="s">
        <v>344</v>
      </c>
      <c r="B70" s="156"/>
      <c r="C70" s="3"/>
      <c r="D70" s="3"/>
      <c r="E70" s="3"/>
      <c r="F70" s="3"/>
      <c r="G70" s="3"/>
      <c r="H70" s="3"/>
      <c r="I70" s="3"/>
      <c r="J70" s="3"/>
      <c r="K70" s="3"/>
      <c r="L70" s="3"/>
      <c r="M70" s="3"/>
      <c r="N70" s="3"/>
      <c r="O70" s="3"/>
      <c r="P70" s="3"/>
      <c r="Q70" s="3" t="str">
        <f aca="false">IF(A72="","",", ")</f>
        <v/>
      </c>
      <c r="R70" s="1"/>
      <c r="S70" s="149" t="s">
        <v>345</v>
      </c>
      <c r="T70" s="149"/>
      <c r="U70" s="149"/>
    </row>
    <row r="71" customFormat="false" ht="15" hidden="false" customHeight="false" outlineLevel="0" collapsed="false">
      <c r="A71" s="3" t="s">
        <v>25</v>
      </c>
      <c r="B71" s="3" t="s">
        <v>26</v>
      </c>
      <c r="C71" s="3" t="s">
        <v>27</v>
      </c>
      <c r="D71" s="3" t="s">
        <v>28</v>
      </c>
      <c r="E71" s="3" t="s">
        <v>29</v>
      </c>
      <c r="F71" s="3" t="s">
        <v>30</v>
      </c>
      <c r="G71" s="3" t="s">
        <v>31</v>
      </c>
      <c r="H71" s="3"/>
      <c r="I71" s="3" t="s">
        <v>336</v>
      </c>
      <c r="J71" s="3"/>
      <c r="K71" s="3"/>
      <c r="L71" s="3"/>
      <c r="M71" s="3"/>
      <c r="N71" s="3"/>
      <c r="O71" s="3"/>
      <c r="P71" s="3"/>
      <c r="Q71" s="3"/>
      <c r="R71" s="1"/>
      <c r="S71" s="181" t="str">
        <f aca="false">IF(Form!B74="Section 1(2)",S56,IF(Form!B74="Section 1(5)",S60,IF(Form!B74="Section 1(2) &amp; Section 1(5)",S64,"")))</f>
        <v/>
      </c>
      <c r="T71" s="181"/>
      <c r="U71" s="181"/>
      <c r="V71" s="181"/>
      <c r="W71" s="181"/>
      <c r="X71" s="181"/>
      <c r="Y71" s="181"/>
      <c r="Z71" s="181"/>
      <c r="AA71" s="181"/>
    </row>
    <row r="72" customFormat="false" ht="15" hidden="false" customHeight="true" outlineLevel="0" collapsed="false">
      <c r="A72" s="38" t="str">
        <f aca="false">IF(Form!$B$44="","",Form!$B$44)</f>
        <v/>
      </c>
      <c r="B72" s="38" t="str">
        <f aca="false">IF(Form!$C$44="","",Form!$C$44)</f>
        <v/>
      </c>
      <c r="C72" s="38" t="str">
        <f aca="false">IF(Form!$D$44="","",Form!$D$44)</f>
        <v/>
      </c>
      <c r="D72" s="38" t="str">
        <f aca="false">IF(Form!$E$44="","",Form!$E$44)</f>
        <v/>
      </c>
      <c r="E72" s="38" t="str">
        <f aca="false">IF(Form!$F$44="","",Form!$F$44)</f>
        <v/>
      </c>
      <c r="F72" s="38" t="str">
        <f aca="false">IF(Form!$G$44="","",Form!$G$44)</f>
        <v/>
      </c>
      <c r="G72" s="38" t="str">
        <f aca="false">IF(Form!$H$44="","",Form!$H$44)</f>
        <v/>
      </c>
      <c r="H72" s="3"/>
      <c r="I72" s="170" t="str">
        <f aca="false">CONCATENATE(IF(A72="","",A72),IF(B72="","",B72),IF(C72="","",C72),IF(D72="","",D72),IF(E72="","",E72),IF(F72="","",F72),IF(G72="","",G72))</f>
        <v/>
      </c>
      <c r="J72" s="170"/>
      <c r="K72" s="170"/>
      <c r="L72" s="170"/>
      <c r="M72" s="170"/>
      <c r="N72" s="170"/>
      <c r="O72" s="170"/>
      <c r="P72" s="112"/>
      <c r="Q72" s="112"/>
      <c r="R72" s="1"/>
      <c r="S72" s="181"/>
      <c r="T72" s="181"/>
      <c r="U72" s="181"/>
      <c r="V72" s="181"/>
      <c r="W72" s="181"/>
      <c r="X72" s="181"/>
      <c r="Y72" s="181"/>
      <c r="Z72" s="181"/>
      <c r="AA72" s="181"/>
    </row>
    <row r="73" customFormat="false" ht="15" hidden="false" customHeight="false" outlineLevel="0" collapsed="false">
      <c r="A73" s="3"/>
      <c r="B73" s="3"/>
      <c r="C73" s="3"/>
      <c r="D73" s="3"/>
      <c r="E73" s="3"/>
      <c r="F73" s="3"/>
      <c r="G73" s="3"/>
      <c r="H73" s="3"/>
      <c r="I73" s="3"/>
      <c r="J73" s="3"/>
      <c r="K73" s="3"/>
      <c r="L73" s="173"/>
      <c r="M73" s="173"/>
      <c r="N73" s="3"/>
      <c r="O73" s="3"/>
      <c r="P73" s="3"/>
      <c r="Q73" s="3"/>
      <c r="R73" s="1"/>
      <c r="S73" s="181"/>
      <c r="T73" s="181"/>
      <c r="U73" s="181"/>
      <c r="V73" s="181"/>
      <c r="W73" s="181"/>
      <c r="X73" s="181"/>
      <c r="Y73" s="181"/>
      <c r="Z73" s="181"/>
      <c r="AA73" s="181"/>
    </row>
    <row r="74" customFormat="false" ht="15" hidden="false" customHeight="false" outlineLevel="0" collapsed="false">
      <c r="A74" s="3"/>
      <c r="B74" s="3"/>
      <c r="C74" s="3"/>
      <c r="D74" s="3"/>
      <c r="E74" s="3"/>
      <c r="F74" s="3"/>
      <c r="G74" s="3"/>
      <c r="H74" s="3"/>
      <c r="I74" s="3" t="s">
        <v>337</v>
      </c>
      <c r="J74" s="3"/>
      <c r="K74" s="3"/>
      <c r="L74" s="173"/>
      <c r="M74" s="173"/>
      <c r="N74" s="3"/>
      <c r="O74" s="3"/>
      <c r="P74" s="3"/>
      <c r="Q74" s="3"/>
      <c r="R74" s="1"/>
      <c r="S74" s="181"/>
      <c r="T74" s="181"/>
      <c r="U74" s="181"/>
      <c r="V74" s="181"/>
      <c r="W74" s="181"/>
      <c r="X74" s="181"/>
      <c r="Y74" s="181"/>
      <c r="Z74" s="181"/>
      <c r="AA74" s="181"/>
    </row>
    <row r="75" customFormat="false" ht="15" hidden="false" customHeight="true" outlineLevel="0" collapsed="false">
      <c r="A75" s="3"/>
      <c r="B75" s="3"/>
      <c r="C75" s="3"/>
      <c r="D75" s="3"/>
      <c r="E75" s="3"/>
      <c r="F75" s="3"/>
      <c r="G75" s="3"/>
      <c r="H75" s="3"/>
      <c r="I75" s="175" t="str">
        <f aca="false">CONCATENATE(IF(A72="","",A72),IF(A72="","",CHAR(10)),IF(B72="","",B72),IF(C72="","",C72),IF(C72="","",CHAR(10)),IF(D72="","",D72),IF(D72="","",CHAR(10)),IF(E72="","",E72),IF(E72="","",CHAR(10)),IF(F72="","",F72),IF(F72="","",CHAR(10)),IF(G72="","",G72))</f>
        <v/>
      </c>
      <c r="J75" s="175"/>
      <c r="K75" s="175"/>
      <c r="L75" s="173"/>
      <c r="M75" s="173"/>
      <c r="N75" s="3"/>
      <c r="O75" s="3"/>
      <c r="P75" s="3"/>
      <c r="Q75" s="3"/>
      <c r="R75" s="1"/>
      <c r="S75" s="181"/>
      <c r="T75" s="181"/>
      <c r="U75" s="181"/>
      <c r="V75" s="181"/>
      <c r="W75" s="181"/>
      <c r="X75" s="181"/>
      <c r="Y75" s="181"/>
      <c r="Z75" s="181"/>
      <c r="AA75" s="181"/>
    </row>
    <row r="76" customFormat="false" ht="15" hidden="false" customHeight="false" outlineLevel="0" collapsed="false">
      <c r="A76" s="3"/>
      <c r="B76" s="3"/>
      <c r="C76" s="3"/>
      <c r="D76" s="3"/>
      <c r="E76" s="3"/>
      <c r="F76" s="3"/>
      <c r="G76" s="3"/>
      <c r="H76" s="3"/>
      <c r="I76" s="175"/>
      <c r="J76" s="175"/>
      <c r="K76" s="175"/>
      <c r="L76" s="173"/>
      <c r="M76" s="173"/>
      <c r="N76" s="3"/>
      <c r="O76" s="3"/>
      <c r="P76" s="3"/>
      <c r="Q76" s="3"/>
      <c r="R76" s="1"/>
    </row>
    <row r="77" customFormat="false" ht="15" hidden="false" customHeight="false" outlineLevel="0" collapsed="false">
      <c r="A77" s="3"/>
      <c r="B77" s="3"/>
      <c r="C77" s="3"/>
      <c r="D77" s="3"/>
      <c r="E77" s="3"/>
      <c r="F77" s="3"/>
      <c r="G77" s="3"/>
      <c r="H77" s="3"/>
      <c r="I77" s="175"/>
      <c r="J77" s="175"/>
      <c r="K77" s="175"/>
      <c r="L77" s="173"/>
      <c r="M77" s="173"/>
      <c r="N77" s="3"/>
      <c r="O77" s="3"/>
      <c r="P77" s="3"/>
      <c r="Q77" s="3"/>
      <c r="R77" s="1"/>
      <c r="S77" s="149" t="s">
        <v>346</v>
      </c>
      <c r="T77" s="149"/>
      <c r="U77" s="149"/>
      <c r="V77" s="182" t="str">
        <f aca="true">IF(OFFSET(INDIRECT(A36),53,5,1,1)="No","DELETE THIS PAGE WHEN MADE INTO PDF!","")</f>
        <v>DELETE THIS PAGE WHEN MADE INTO PDF!</v>
      </c>
      <c r="W77" s="182"/>
      <c r="X77" s="182"/>
      <c r="Y77" s="182"/>
      <c r="Z77" s="182"/>
      <c r="AA77" s="182"/>
    </row>
    <row r="78" customFormat="false" ht="15" hidden="false" customHeight="false" outlineLevel="0" collapsed="false">
      <c r="A78" s="3"/>
      <c r="B78" s="3"/>
      <c r="C78" s="3"/>
      <c r="D78" s="3"/>
      <c r="E78" s="3"/>
      <c r="F78" s="3"/>
      <c r="G78" s="3"/>
      <c r="H78" s="3"/>
      <c r="I78" s="175"/>
      <c r="J78" s="175"/>
      <c r="K78" s="175"/>
      <c r="L78" s="3"/>
      <c r="M78" s="3"/>
      <c r="N78" s="3"/>
      <c r="O78" s="3"/>
      <c r="P78" s="3"/>
      <c r="Q78" s="3"/>
      <c r="R78" s="1"/>
      <c r="S78" s="149" t="s">
        <v>347</v>
      </c>
      <c r="T78" s="149"/>
      <c r="U78" s="149"/>
      <c r="V78" s="182" t="str">
        <f aca="true">IF(OFFSET(INDIRECT(A36),62,5,1,1)="No","DELETE THIS PAGE WHEN MADE INTO PDF!","")</f>
        <v/>
      </c>
      <c r="W78" s="182"/>
      <c r="X78" s="182"/>
      <c r="Y78" s="182"/>
      <c r="Z78" s="182"/>
      <c r="AA78" s="182"/>
    </row>
    <row r="79" customFormat="false" ht="15" hidden="false" customHeight="false" outlineLevel="0" collapsed="false">
      <c r="A79" s="3"/>
      <c r="B79" s="3"/>
      <c r="C79" s="3"/>
      <c r="D79" s="3"/>
      <c r="E79" s="3"/>
      <c r="F79" s="3"/>
      <c r="G79" s="3"/>
      <c r="H79" s="3"/>
      <c r="I79" s="175"/>
      <c r="J79" s="175"/>
      <c r="K79" s="175"/>
      <c r="L79" s="3"/>
      <c r="M79" s="3"/>
      <c r="N79" s="3"/>
      <c r="O79" s="3"/>
      <c r="P79" s="3"/>
      <c r="Q79" s="3"/>
      <c r="R79" s="1"/>
      <c r="S79" s="149" t="s">
        <v>348</v>
      </c>
      <c r="T79" s="149"/>
      <c r="U79" s="149"/>
      <c r="V79" s="182" t="str">
        <f aca="true">IF(OFFSET(INDIRECT(A36),76,5,1,1)="No","DELETE THIS PAGE WHEN MADE INTO PDF!","")</f>
        <v/>
      </c>
      <c r="W79" s="182"/>
      <c r="X79" s="182"/>
      <c r="Y79" s="182"/>
      <c r="Z79" s="182"/>
      <c r="AA79" s="182"/>
    </row>
    <row r="80" customFormat="false" ht="15" hidden="false" customHeight="false" outlineLevel="0" collapsed="false">
      <c r="A80" s="3"/>
      <c r="B80" s="3"/>
      <c r="C80" s="3"/>
      <c r="D80" s="3"/>
      <c r="E80" s="3"/>
      <c r="F80" s="3"/>
      <c r="G80" s="3"/>
      <c r="H80" s="3"/>
      <c r="I80" s="175"/>
      <c r="J80" s="175"/>
      <c r="K80" s="175"/>
      <c r="L80" s="3"/>
      <c r="M80" s="3"/>
      <c r="N80" s="3"/>
      <c r="O80" s="3"/>
      <c r="P80" s="3"/>
      <c r="Q80" s="3"/>
      <c r="R80" s="1"/>
      <c r="S80" s="38" t="str">
        <f aca="true">IF(OFFSET(INDIRECT(A36),2,0,1,1)="","",OFFSET(INDIRECT(A36),2,0,1,1))</f>
        <v>Mr</v>
      </c>
      <c r="T80" s="38" t="str">
        <f aca="true">IF(OFFSET(INDIRECT(A36),2,1,1,1)="","",OFFSET(INDIRECT(A36),2,1,1,1))</f>
        <v>Howard</v>
      </c>
      <c r="U80" s="3" t="str">
        <f aca="false">LEFT(T80,1)</f>
        <v>H</v>
      </c>
      <c r="V80" s="38" t="str">
        <f aca="true">IF(OFFSET(INDIRECT(A36),2,2,1,1)="","",OFFSET(INDIRECT(A36),2,2,1,1))</f>
        <v>Peter</v>
      </c>
      <c r="W80" s="38" t="str">
        <f aca="true">IF(OFFSET(INDIRECT(A36),2,3,1,1)="","",OFFSET(INDIRECT(A36),2,3,1,1))</f>
        <v>Stevens</v>
      </c>
      <c r="X80" s="3" t="str">
        <f aca="false">IF(B39="Company",W80,CONCATENATE(S80,P38," ",T80," ",W80))</f>
        <v>Mr. Howard Stevens</v>
      </c>
      <c r="Y80" s="3"/>
      <c r="Z80" s="3" t="str">
        <f aca="false">IF(B39="Company",W80,CONCATENATE(S80," ",U80," ",W80))</f>
        <v>Mr H Stevens</v>
      </c>
      <c r="AA80" s="3"/>
      <c r="AB80" s="3"/>
      <c r="AC80" s="3" t="str">
        <f aca="false">IF(B39="Company",W80,CONCATENATE(S80,P38," ",U80,P38," ",W80))</f>
        <v>Mr. H. Stevens</v>
      </c>
      <c r="AD80" s="3"/>
      <c r="AE80" s="3" t="str">
        <f aca="false">IF(B39="Company",W80,CONCATENATE(T80," ",V80," ",W80))</f>
        <v>Howard Peter Stevens</v>
      </c>
      <c r="AF80" s="3" t="str">
        <f aca="false">UPPER(AE80)</f>
        <v>HOWARD PETER STEVENS</v>
      </c>
      <c r="AG80" s="3"/>
      <c r="AH80" s="3" t="str">
        <f aca="false">IF(B39="Company",W80,CONCATENATE(S80,P38," ",W80))</f>
        <v>Mr. Stevens</v>
      </c>
      <c r="AI80" s="3"/>
      <c r="AJ80" s="1"/>
    </row>
    <row r="81" customFormat="false" ht="15" hidden="false" customHeight="false" outlineLevel="0" collapsed="false">
      <c r="A81" s="3"/>
      <c r="B81" s="3"/>
      <c r="C81" s="3"/>
      <c r="D81" s="3"/>
      <c r="E81" s="3"/>
      <c r="F81" s="3"/>
      <c r="G81" s="3"/>
      <c r="H81" s="3"/>
      <c r="I81" s="173"/>
      <c r="J81" s="173"/>
      <c r="K81" s="173"/>
      <c r="L81" s="3"/>
      <c r="M81" s="3"/>
      <c r="N81" s="3"/>
      <c r="O81" s="3"/>
      <c r="P81" s="3"/>
      <c r="Q81" s="3"/>
      <c r="R81" s="1"/>
      <c r="S81" s="38" t="str">
        <f aca="true">IF(OFFSET(INDIRECT(A36),3,0,1,1)="","",OFFSET(INDIRECT(A36),3,0,1,1))</f>
        <v>Mrs</v>
      </c>
      <c r="T81" s="38" t="str">
        <f aca="true">IF(OFFSET(INDIRECT(A36),3,1,1,1)="","",OFFSET(INDIRECT(A36),3,1,1,1))</f>
        <v>Desiree</v>
      </c>
      <c r="U81" s="3" t="str">
        <f aca="false">LEFT(T81,1)</f>
        <v>D</v>
      </c>
      <c r="V81" s="38" t="str">
        <f aca="true">IF(OFFSET(INDIRECT(A36),3,2,1,1)="","",OFFSET(INDIRECT(A36),3,2,1,1))</f>
        <v>Alexandra</v>
      </c>
      <c r="W81" s="38" t="str">
        <f aca="true">IF(OFFSET(INDIRECT(A36),3,3,1,1)="","",OFFSET(INDIRECT(A36),3,3,1,1))</f>
        <v>Stevens</v>
      </c>
      <c r="X81" s="3" t="str">
        <f aca="false">IF(W81="","",CONCATENATE(S81,P38," ",T81," ",W81))</f>
        <v>Mrs. Desiree Stevens</v>
      </c>
      <c r="Y81" s="3"/>
      <c r="Z81" s="3" t="str">
        <f aca="false">IF(W81="","",CONCATENATE(" ",Q64," ",S81," ",U81," ",W81))</f>
        <v>  Mrs D Stevens</v>
      </c>
      <c r="AA81" s="3"/>
      <c r="AB81" s="3"/>
      <c r="AC81" s="3" t="str">
        <f aca="false">IF(W81="","",IF(W82="",CONCATENATE(" ",$Q$39," ",S81,$P$38," ",U81,$P$38," ",W81),CONCATENATE(", ",S81,$P$38," ",U81,$P$38," ",W81)))</f>
        <v> &amp; Mrs. D. Stevens</v>
      </c>
      <c r="AD81" s="3"/>
      <c r="AE81" s="3" t="str">
        <f aca="false">IF(W81="","",CONCATENATE(" ",Q39," ",T81," ",V81," ",W81))</f>
        <v> &amp; Desiree Alexandra Stevens</v>
      </c>
      <c r="AF81" s="3" t="str">
        <f aca="false">UPPER(AE81)</f>
        <v> &amp; DESIREE ALEXANDRA STEVENS</v>
      </c>
      <c r="AG81" s="3"/>
      <c r="AH81" s="3" t="str">
        <f aca="false">IF(W81="","",IF(W82="",CONCATENATE(" ",Q39," ",S81,P38," ",W81),CONCATENATE(", ",S81,P38," ",W81)))</f>
        <v> &amp; Mrs. Stevens</v>
      </c>
      <c r="AI81" s="3"/>
      <c r="AJ81" s="1"/>
    </row>
    <row r="82" customFormat="false" ht="15" hidden="false" customHeight="false" outlineLevel="0" collapsed="false">
      <c r="A82" s="156" t="s">
        <v>349</v>
      </c>
      <c r="B82" s="156"/>
      <c r="C82" s="3"/>
      <c r="D82" s="3"/>
      <c r="E82" s="3"/>
      <c r="F82" s="3"/>
      <c r="G82" s="3"/>
      <c r="H82" s="3"/>
      <c r="I82" s="3"/>
      <c r="J82" s="3"/>
      <c r="K82" s="3"/>
      <c r="L82" s="3"/>
      <c r="M82" s="3"/>
      <c r="N82" s="3"/>
      <c r="O82" s="3"/>
      <c r="P82" s="3"/>
      <c r="Q82" s="3" t="str">
        <f aca="false">IF(A84="","",", ")</f>
        <v/>
      </c>
      <c r="R82" s="1"/>
      <c r="S82" s="38" t="str">
        <f aca="true">IF(OFFSET(INDIRECT(A36),4,0,1,1)="","",OFFSET(INDIRECT(A36),4,0,1,1))</f>
        <v/>
      </c>
      <c r="T82" s="38" t="str">
        <f aca="true">IF(OFFSET(INDIRECT(A36),4,1,1,1)="","",OFFSET(INDIRECT(A36),4,1,1,1))</f>
        <v/>
      </c>
      <c r="U82" s="3" t="str">
        <f aca="false">LEFT(T82,1)</f>
        <v/>
      </c>
      <c r="V82" s="38" t="str">
        <f aca="true">IF(OFFSET(INDIRECT(A36),4,2,1,1)="","",OFFSET(INDIRECT(A36),4,2,1,1))</f>
        <v/>
      </c>
      <c r="W82" s="38" t="str">
        <f aca="true">IF(OFFSET(INDIRECT(A36),4,3,1,1)="","",OFFSET(INDIRECT(A36),4,3,1,1))</f>
        <v/>
      </c>
      <c r="X82" s="3" t="str">
        <f aca="false">IF(W82="","",CONCATENATE(S82,P38," ",T82," ",W82))</f>
        <v/>
      </c>
      <c r="Y82" s="3"/>
      <c r="Z82" s="3" t="str">
        <f aca="false">IF(W82="","",CONCATENATE(" ",Q64," ",S82," ",U82," ",W82))</f>
        <v/>
      </c>
      <c r="AA82" s="3"/>
      <c r="AB82" s="3"/>
      <c r="AC82" s="3" t="str">
        <f aca="false">IF(W82="","",IF(W83="",CONCATENATE(" ",Q39," ",S82,P38," ",U82,P38," ",W82),CONCATENATE(", ",S82,P38," ",U82,P38," ",W82)))</f>
        <v/>
      </c>
      <c r="AD82" s="3"/>
      <c r="AE82" s="3" t="str">
        <f aca="false">IF(W82="","",CONCATENATE(" ",Q39," ",T82," ",V82," ",W82))</f>
        <v/>
      </c>
      <c r="AF82" s="3" t="str">
        <f aca="false">UPPER(AE82)</f>
        <v/>
      </c>
      <c r="AG82" s="3"/>
      <c r="AH82" s="3" t="str">
        <f aca="false">IF(W82="","",IF(W83="",CONCATENATE(" ",Q39," ",S82,P38," ",W82),CONCATENATE(", ",S82,P38," ",W82)))</f>
        <v/>
      </c>
      <c r="AI82" s="3"/>
      <c r="AJ82" s="1"/>
    </row>
    <row r="83" customFormat="false" ht="15" hidden="false" customHeight="false" outlineLevel="0" collapsed="false">
      <c r="A83" s="3" t="s">
        <v>25</v>
      </c>
      <c r="B83" s="3" t="s">
        <v>26</v>
      </c>
      <c r="C83" s="3" t="s">
        <v>27</v>
      </c>
      <c r="D83" s="3" t="s">
        <v>28</v>
      </c>
      <c r="E83" s="3" t="s">
        <v>29</v>
      </c>
      <c r="F83" s="3" t="s">
        <v>30</v>
      </c>
      <c r="G83" s="3" t="s">
        <v>31</v>
      </c>
      <c r="H83" s="3"/>
      <c r="I83" s="3" t="s">
        <v>336</v>
      </c>
      <c r="J83" s="3"/>
      <c r="K83" s="3"/>
      <c r="L83" s="3"/>
      <c r="M83" s="3"/>
      <c r="N83" s="3"/>
      <c r="O83" s="3"/>
      <c r="P83" s="3"/>
      <c r="Q83" s="3"/>
      <c r="R83" s="1"/>
      <c r="S83" s="38" t="str">
        <f aca="true">IF(OFFSET(INDIRECT(A36),5,0,1,1)="","",OFFSET(INDIRECT(A36),5,0,1,1))</f>
        <v/>
      </c>
      <c r="T83" s="38" t="str">
        <f aca="true">IF(OFFSET(INDIRECT(A36),5,1,1,1)="","",OFFSET(INDIRECT(A36),5,1,1,1))</f>
        <v/>
      </c>
      <c r="U83" s="3" t="str">
        <f aca="false">LEFT(T83,1)</f>
        <v/>
      </c>
      <c r="V83" s="38" t="str">
        <f aca="true">IF(OFFSET(INDIRECT(A36),5,2,1,1)="","",OFFSET(INDIRECT(A36),5,2,1,1))</f>
        <v/>
      </c>
      <c r="W83" s="38" t="str">
        <f aca="true">IF(OFFSET(INDIRECT(A36),5,3,1,1)="","",OFFSET(INDIRECT(A36),5,3,1,1))</f>
        <v/>
      </c>
      <c r="X83" s="3" t="str">
        <f aca="false">IF(W83="","",CONCATENATE(S83,P38," ",T83," ",W83))</f>
        <v/>
      </c>
      <c r="Y83" s="3"/>
      <c r="Z83" s="3" t="str">
        <f aca="false">IF(W83="","",CONCATENATE(" ",Q64," ",S83," ",U83," ",W83))</f>
        <v/>
      </c>
      <c r="AA83" s="3"/>
      <c r="AB83" s="3"/>
      <c r="AC83" s="3" t="str">
        <f aca="false">IF(W83="","",IF(W84="",CONCATENATE(" ",Q39," ",S83,P38," ",U83,P38," ",W83),CONCATENATE(", ",S83,P38," ",U83,P38," ",W83)))</f>
        <v/>
      </c>
      <c r="AD83" s="3"/>
      <c r="AE83" s="3" t="str">
        <f aca="false">IF(W83="","",CONCATENATE(" ",Q39," ",T83," ",V83," ",W83))</f>
        <v/>
      </c>
      <c r="AF83" s="3" t="str">
        <f aca="false">UPPER(AE83)</f>
        <v/>
      </c>
      <c r="AG83" s="3"/>
      <c r="AH83" s="3" t="str">
        <f aca="false">IF(W83="","",IF(W84="",CONCATENATE(" ",Q39," ",S83,P38," ",W83),CONCATENATE(", ",S83,P38," ",W83)))</f>
        <v/>
      </c>
      <c r="AI83" s="3"/>
      <c r="AJ83" s="1"/>
    </row>
    <row r="84" customFormat="false" ht="15" hidden="false" customHeight="true" outlineLevel="0" collapsed="false">
      <c r="A84" s="38" t="str">
        <f aca="false">IF(Form!$B$61="","",Form!$B$61)</f>
        <v/>
      </c>
      <c r="B84" s="38" t="str">
        <f aca="false">IF(Form!$C$61="","",Form!$C$61)</f>
        <v/>
      </c>
      <c r="C84" s="38" t="str">
        <f aca="false">IF(Form!$D$61="","",Form!$D$61)</f>
        <v/>
      </c>
      <c r="D84" s="38" t="str">
        <f aca="false">IF(Form!$E$61="","",Form!$E$61)</f>
        <v/>
      </c>
      <c r="E84" s="38" t="str">
        <f aca="false">IF(Form!$F$61="","",Form!$F$61)</f>
        <v/>
      </c>
      <c r="F84" s="38" t="str">
        <f aca="false">IF(Form!$G$61="","",Form!$G$61)</f>
        <v/>
      </c>
      <c r="G84" s="38" t="str">
        <f aca="false">IF(Form!$H$61="","",Form!$H$61)</f>
        <v/>
      </c>
      <c r="H84" s="3"/>
      <c r="I84" s="170" t="str">
        <f aca="false">CONCATENATE(IF(A84="","",A84),IF(B84="","",B84),IF(C84="","",C84),IF(D84="","",D84),IF(E84="","",E84),IF(F84="","",F84),IF(G84="","",G84))</f>
        <v/>
      </c>
      <c r="J84" s="170"/>
      <c r="K84" s="170"/>
      <c r="L84" s="170"/>
      <c r="M84" s="170"/>
      <c r="N84" s="170"/>
      <c r="O84" s="170"/>
      <c r="P84" s="112"/>
      <c r="Q84" s="112"/>
      <c r="R84" s="1"/>
      <c r="S84" s="38" t="str">
        <f aca="true">IF(OFFSET(INDIRECT(A36),6,0,1,1)="","",OFFSET(INDIRECT(A36),6,0,1,1))</f>
        <v/>
      </c>
      <c r="T84" s="38" t="str">
        <f aca="true">IF(OFFSET(INDIRECT(A36),6,1,1,1)="","",OFFSET(INDIRECT(A36),6,1,1,1))</f>
        <v/>
      </c>
      <c r="U84" s="3" t="str">
        <f aca="false">LEFT(T84,1)</f>
        <v/>
      </c>
      <c r="V84" s="38" t="str">
        <f aca="true">IF(OFFSET(INDIRECT(A36),6,2,1,1)="","",OFFSET(INDIRECT(A36),6,2,1,1))</f>
        <v/>
      </c>
      <c r="W84" s="38" t="str">
        <f aca="true">IF(OFFSET(INDIRECT(A36),6,3,1,1)="","",OFFSET(INDIRECT(A36),6,3,1,1))</f>
        <v/>
      </c>
      <c r="X84" s="3" t="str">
        <f aca="false">IF(W84="","",CONCATENATE(S84,P38," ",T84," ",W84))</f>
        <v/>
      </c>
      <c r="Y84" s="3"/>
      <c r="Z84" s="3" t="str">
        <f aca="false">IF(W84="","",CONCATENATE(" ",Q64," ",S84," ",U84," ",W84))</f>
        <v/>
      </c>
      <c r="AA84" s="3"/>
      <c r="AB84" s="3"/>
      <c r="AC84" s="3" t="str">
        <f aca="false">IF(W84="","",IF(W85="",CONCATENATE(" ",Q39," ",S84,P38," ",U84,P38," ",W84),CONCATENATE(", ",S84,P38," ",U84,P38," ",W84)))</f>
        <v/>
      </c>
      <c r="AD84" s="3"/>
      <c r="AE84" s="3" t="str">
        <f aca="false">IF(W84="","",CONCATENATE(" ",Q39," ",T84," ",V84," ",W84))</f>
        <v/>
      </c>
      <c r="AF84" s="3" t="str">
        <f aca="false">UPPER(AE84)</f>
        <v/>
      </c>
      <c r="AG84" s="3"/>
      <c r="AH84" s="3" t="str">
        <f aca="false">IF(W84="","",IF(W85="",CONCATENATE(" ",Q39," ",S84,P38," ",W84),CONCATENATE(", ",S84,P38," ",W84)))</f>
        <v/>
      </c>
      <c r="AI84" s="3"/>
      <c r="AJ84" s="1"/>
    </row>
    <row r="85" customFormat="false" ht="15" hidden="false" customHeight="false" outlineLevel="0" collapsed="false">
      <c r="A85" s="3"/>
      <c r="B85" s="3"/>
      <c r="C85" s="3"/>
      <c r="D85" s="3"/>
      <c r="E85" s="3"/>
      <c r="F85" s="3"/>
      <c r="G85" s="3"/>
      <c r="H85" s="3"/>
      <c r="I85" s="3"/>
      <c r="J85" s="3"/>
      <c r="K85" s="3"/>
      <c r="L85" s="173"/>
      <c r="M85" s="173"/>
      <c r="N85" s="3"/>
      <c r="O85" s="3"/>
      <c r="P85" s="3"/>
      <c r="Q85" s="3"/>
      <c r="R85" s="1"/>
    </row>
    <row r="86" customFormat="false" ht="15" hidden="false" customHeight="false" outlineLevel="0" collapsed="false">
      <c r="A86" s="3"/>
      <c r="B86" s="3"/>
      <c r="C86" s="3"/>
      <c r="D86" s="3"/>
      <c r="E86" s="3"/>
      <c r="F86" s="3"/>
      <c r="G86" s="3"/>
      <c r="H86" s="3"/>
      <c r="I86" s="3" t="s">
        <v>337</v>
      </c>
      <c r="J86" s="3"/>
      <c r="K86" s="3"/>
      <c r="L86" s="173"/>
      <c r="M86" s="173"/>
      <c r="N86" s="3"/>
      <c r="O86" s="3"/>
      <c r="P86" s="3"/>
      <c r="Q86" s="3"/>
      <c r="R86" s="1"/>
    </row>
    <row r="87" customFormat="false" ht="15" hidden="false" customHeight="true" outlineLevel="0" collapsed="false">
      <c r="A87" s="3"/>
      <c r="B87" s="3"/>
      <c r="C87" s="3"/>
      <c r="D87" s="3"/>
      <c r="E87" s="3"/>
      <c r="F87" s="3"/>
      <c r="G87" s="3"/>
      <c r="H87" s="3"/>
      <c r="I87" s="175" t="str">
        <f aca="false">CONCATENATE(IF(A84="","",A84),IF(A84="","",CHAR(10)),IF(B84="","",B84),IF(C84="","",C84),IF(C84="","",CHAR(10)),IF(D84="","",D84),IF(D84="","",CHAR(10)),IF(E84="","",E84),IF(E84="","",CHAR(10)),IF(F84="","",F84),IF(F84="","",CHAR(10)),IF(G84="","",G84))</f>
        <v/>
      </c>
      <c r="J87" s="175"/>
      <c r="K87" s="175"/>
      <c r="L87" s="173"/>
      <c r="M87" s="173"/>
      <c r="N87" s="3"/>
      <c r="O87" s="3"/>
      <c r="P87" s="3"/>
      <c r="Q87" s="3"/>
      <c r="R87" s="1"/>
    </row>
    <row r="88" customFormat="false" ht="15" hidden="false" customHeight="false" outlineLevel="0" collapsed="false">
      <c r="A88" s="3"/>
      <c r="B88" s="3"/>
      <c r="C88" s="3"/>
      <c r="D88" s="3"/>
      <c r="E88" s="3"/>
      <c r="F88" s="3"/>
      <c r="G88" s="3"/>
      <c r="H88" s="3"/>
      <c r="I88" s="175"/>
      <c r="J88" s="175"/>
      <c r="K88" s="175"/>
      <c r="L88" s="173"/>
      <c r="M88" s="173"/>
      <c r="N88" s="3"/>
      <c r="O88" s="3"/>
      <c r="P88" s="3"/>
      <c r="Q88" s="3"/>
      <c r="R88" s="1"/>
    </row>
    <row r="89" customFormat="false" ht="15" hidden="false" customHeight="false" outlineLevel="0" collapsed="false">
      <c r="A89" s="3"/>
      <c r="B89" s="3"/>
      <c r="C89" s="3"/>
      <c r="D89" s="3"/>
      <c r="E89" s="3"/>
      <c r="F89" s="3"/>
      <c r="G89" s="3"/>
      <c r="H89" s="3"/>
      <c r="I89" s="175"/>
      <c r="J89" s="175"/>
      <c r="K89" s="175"/>
      <c r="L89" s="173"/>
      <c r="M89" s="173"/>
      <c r="N89" s="3"/>
      <c r="O89" s="3"/>
      <c r="P89" s="3"/>
      <c r="Q89" s="3"/>
      <c r="R89" s="1"/>
    </row>
    <row r="90" customFormat="false" ht="15" hidden="false" customHeight="false" outlineLevel="0" collapsed="false">
      <c r="A90" s="3"/>
      <c r="B90" s="3"/>
      <c r="C90" s="3"/>
      <c r="D90" s="3"/>
      <c r="E90" s="3"/>
      <c r="F90" s="3"/>
      <c r="G90" s="3"/>
      <c r="H90" s="3"/>
      <c r="I90" s="175"/>
      <c r="J90" s="175"/>
      <c r="K90" s="175"/>
      <c r="L90" s="3"/>
      <c r="M90" s="3"/>
      <c r="N90" s="3"/>
      <c r="O90" s="3"/>
      <c r="P90" s="3"/>
      <c r="Q90" s="3"/>
      <c r="R90" s="1"/>
    </row>
    <row r="91" customFormat="false" ht="15" hidden="false" customHeight="false" outlineLevel="0" collapsed="false">
      <c r="A91" s="3"/>
      <c r="B91" s="3"/>
      <c r="C91" s="3"/>
      <c r="D91" s="3"/>
      <c r="E91" s="3"/>
      <c r="F91" s="3"/>
      <c r="G91" s="3"/>
      <c r="H91" s="3"/>
      <c r="I91" s="175"/>
      <c r="J91" s="175"/>
      <c r="K91" s="175"/>
      <c r="L91" s="3"/>
      <c r="M91" s="3"/>
      <c r="N91" s="3"/>
      <c r="O91" s="3"/>
      <c r="P91" s="3"/>
      <c r="Q91" s="3"/>
      <c r="R91" s="1"/>
    </row>
    <row r="92" customFormat="false" ht="15" hidden="false" customHeight="false" outlineLevel="0" collapsed="false">
      <c r="A92" s="3"/>
      <c r="B92" s="3"/>
      <c r="C92" s="3"/>
      <c r="D92" s="3"/>
      <c r="E92" s="3"/>
      <c r="F92" s="3"/>
      <c r="G92" s="3"/>
      <c r="H92" s="3"/>
      <c r="I92" s="175"/>
      <c r="J92" s="175"/>
      <c r="K92" s="175"/>
      <c r="L92" s="3"/>
      <c r="M92" s="3"/>
      <c r="N92" s="3"/>
      <c r="O92" s="3"/>
      <c r="P92" s="3"/>
      <c r="Q92" s="3"/>
      <c r="R92" s="1"/>
    </row>
    <row r="93" customFormat="false" ht="15" hidden="false" customHeight="false" outlineLevel="0" collapsed="false">
      <c r="A93" s="3"/>
      <c r="B93" s="3"/>
      <c r="C93" s="3"/>
      <c r="D93" s="3"/>
      <c r="E93" s="3"/>
      <c r="F93" s="3"/>
      <c r="G93" s="3"/>
      <c r="H93" s="3"/>
      <c r="I93" s="173"/>
      <c r="J93" s="173"/>
      <c r="K93" s="173"/>
      <c r="L93" s="3"/>
      <c r="M93" s="3"/>
      <c r="N93" s="3"/>
      <c r="O93" s="3"/>
      <c r="P93" s="3"/>
      <c r="Q93" s="3"/>
      <c r="R93" s="1"/>
    </row>
    <row r="94" customFormat="false" ht="15" hidden="false" customHeight="false" outlineLevel="0" collapsed="false">
      <c r="A94" s="156" t="s">
        <v>350</v>
      </c>
      <c r="B94" s="156"/>
      <c r="C94" s="3"/>
      <c r="D94" s="3"/>
      <c r="E94" s="3"/>
      <c r="F94" s="3"/>
      <c r="G94" s="3"/>
      <c r="H94" s="3"/>
      <c r="I94" s="3"/>
      <c r="J94" s="3"/>
      <c r="K94" s="3"/>
      <c r="L94" s="3"/>
      <c r="M94" s="3"/>
      <c r="N94" s="3"/>
      <c r="O94" s="3"/>
      <c r="P94" s="3"/>
      <c r="Q94" s="3" t="str">
        <f aca="false">IF(A96="","",", ")</f>
        <v>,</v>
      </c>
      <c r="R94" s="1"/>
    </row>
    <row r="95" customFormat="false" ht="15" hidden="false" customHeight="false" outlineLevel="0" collapsed="false">
      <c r="A95" s="3" t="s">
        <v>25</v>
      </c>
      <c r="B95" s="3" t="s">
        <v>26</v>
      </c>
      <c r="C95" s="3" t="s">
        <v>27</v>
      </c>
      <c r="D95" s="3" t="s">
        <v>28</v>
      </c>
      <c r="E95" s="3" t="s">
        <v>29</v>
      </c>
      <c r="F95" s="3" t="s">
        <v>30</v>
      </c>
      <c r="G95" s="3" t="s">
        <v>31</v>
      </c>
      <c r="H95" s="3"/>
      <c r="I95" s="3" t="s">
        <v>336</v>
      </c>
      <c r="J95" s="3"/>
      <c r="K95" s="3"/>
      <c r="L95" s="3"/>
      <c r="M95" s="3"/>
      <c r="N95" s="3"/>
      <c r="O95" s="3"/>
      <c r="P95" s="3"/>
      <c r="Q95" s="3"/>
      <c r="R95" s="1"/>
    </row>
    <row r="96" customFormat="false" ht="15" hidden="false" customHeight="true" outlineLevel="0" collapsed="false">
      <c r="A96" s="38" t="str">
        <f aca="false">IF(Form!$B$65="","",Form!$B$65)</f>
        <v>Third Surveyor</v>
      </c>
      <c r="B96" s="38" t="str">
        <f aca="false">IF(Form!$C$65="","",Form!$C$65)</f>
        <v/>
      </c>
      <c r="C96" s="38" t="str">
        <f aca="false">IF(Form!$D$65="","",Form!$D$65)</f>
        <v/>
      </c>
      <c r="D96" s="38" t="str">
        <f aca="false">IF(Form!$E$65="","",Form!$E$65)</f>
        <v/>
      </c>
      <c r="E96" s="38" t="str">
        <f aca="false">IF(Form!$F$65="","",Form!$F$65)</f>
        <v/>
      </c>
      <c r="F96" s="38" t="str">
        <f aca="false">IF(Form!$G$65="","",Form!$G$65)</f>
        <v/>
      </c>
      <c r="G96" s="38" t="str">
        <f aca="false">IF(Form!$H$65="","",Form!$H$65)</f>
        <v/>
      </c>
      <c r="H96" s="3"/>
      <c r="I96" s="170" t="str">
        <f aca="false">CONCATENATE(IF(A96="","",A96),IF(B96="","",B96),IF(C96="","",C96),IF(D96="","",D96),IF(E96="","",E96),IF(F96="","",F96),IF(G96="","",G96))</f>
        <v>Third Surveyor</v>
      </c>
      <c r="J96" s="170"/>
      <c r="K96" s="170"/>
      <c r="L96" s="170"/>
      <c r="M96" s="170"/>
      <c r="N96" s="170"/>
      <c r="O96" s="170"/>
      <c r="P96" s="112"/>
      <c r="Q96" s="112"/>
      <c r="R96" s="1"/>
    </row>
    <row r="97" customFormat="false" ht="15" hidden="false" customHeight="false" outlineLevel="0" collapsed="false">
      <c r="A97" s="3"/>
      <c r="B97" s="3"/>
      <c r="C97" s="3"/>
      <c r="D97" s="3"/>
      <c r="E97" s="3"/>
      <c r="F97" s="3"/>
      <c r="G97" s="3"/>
      <c r="H97" s="3"/>
      <c r="I97" s="3"/>
      <c r="J97" s="3"/>
      <c r="K97" s="3"/>
      <c r="L97" s="173"/>
      <c r="M97" s="173"/>
      <c r="N97" s="3"/>
      <c r="O97" s="3"/>
      <c r="P97" s="3"/>
      <c r="Q97" s="3"/>
      <c r="R97" s="1"/>
    </row>
    <row r="98" customFormat="false" ht="15" hidden="false" customHeight="false" outlineLevel="0" collapsed="false">
      <c r="A98" s="3"/>
      <c r="B98" s="3"/>
      <c r="C98" s="3"/>
      <c r="D98" s="3"/>
      <c r="E98" s="3"/>
      <c r="F98" s="3"/>
      <c r="G98" s="3"/>
      <c r="H98" s="3"/>
      <c r="I98" s="3" t="s">
        <v>337</v>
      </c>
      <c r="J98" s="3"/>
      <c r="K98" s="3"/>
      <c r="L98" s="173"/>
      <c r="M98" s="173"/>
      <c r="N98" s="3"/>
      <c r="O98" s="3"/>
      <c r="P98" s="3"/>
      <c r="Q98" s="3"/>
      <c r="R98" s="1"/>
    </row>
    <row r="99" customFormat="false" ht="15" hidden="false" customHeight="true" outlineLevel="0" collapsed="false">
      <c r="A99" s="3"/>
      <c r="B99" s="3"/>
      <c r="C99" s="3"/>
      <c r="D99" s="3"/>
      <c r="E99" s="3"/>
      <c r="F99" s="3"/>
      <c r="G99" s="3"/>
      <c r="H99" s="3"/>
      <c r="I99" s="175" t="str">
        <f aca="false">CONCATENATE(IF(A96="","",A96),IF(A96="","",CHAR(10)),IF(B96="","",B96),IF(C96="","",C96),IF(C96="","",CHAR(10)),IF(D96="","",D96),IF(D96="","",CHAR(10)),IF(E96="","",E96),IF(E96="","",CHAR(10)),IF(F96="","",F96),IF(F96="","",CHAR(10)),IF(G96="","",G96))</f>
        <v>Third Surveyor</v>
      </c>
      <c r="J99" s="175"/>
      <c r="K99" s="175"/>
      <c r="L99" s="173"/>
      <c r="M99" s="173"/>
      <c r="N99" s="3"/>
      <c r="O99" s="3"/>
      <c r="P99" s="3"/>
      <c r="Q99" s="3"/>
      <c r="R99" s="1"/>
    </row>
    <row r="100" customFormat="false" ht="15" hidden="false" customHeight="false" outlineLevel="0" collapsed="false">
      <c r="A100" s="3"/>
      <c r="B100" s="3"/>
      <c r="C100" s="3"/>
      <c r="D100" s="3"/>
      <c r="E100" s="3"/>
      <c r="F100" s="3"/>
      <c r="G100" s="3"/>
      <c r="H100" s="3"/>
      <c r="I100" s="175"/>
      <c r="J100" s="175"/>
      <c r="K100" s="175"/>
      <c r="L100" s="173"/>
      <c r="M100" s="173"/>
      <c r="N100" s="3"/>
      <c r="O100" s="3"/>
      <c r="P100" s="3"/>
      <c r="Q100" s="3"/>
      <c r="R100" s="1"/>
    </row>
    <row r="101" customFormat="false" ht="15" hidden="false" customHeight="false" outlineLevel="0" collapsed="false">
      <c r="A101" s="3"/>
      <c r="B101" s="3"/>
      <c r="C101" s="3"/>
      <c r="D101" s="3"/>
      <c r="E101" s="3"/>
      <c r="F101" s="3"/>
      <c r="G101" s="3"/>
      <c r="H101" s="3"/>
      <c r="I101" s="175"/>
      <c r="J101" s="175"/>
      <c r="K101" s="175"/>
      <c r="L101" s="173"/>
      <c r="M101" s="173"/>
      <c r="N101" s="3"/>
      <c r="O101" s="3"/>
      <c r="P101" s="3"/>
      <c r="Q101" s="3"/>
      <c r="R101" s="1"/>
    </row>
    <row r="102" customFormat="false" ht="15" hidden="false" customHeight="false" outlineLevel="0" collapsed="false">
      <c r="A102" s="3"/>
      <c r="B102" s="3"/>
      <c r="C102" s="3"/>
      <c r="D102" s="3"/>
      <c r="E102" s="3"/>
      <c r="F102" s="3"/>
      <c r="G102" s="3"/>
      <c r="H102" s="3"/>
      <c r="I102" s="175"/>
      <c r="J102" s="175"/>
      <c r="K102" s="175"/>
      <c r="L102" s="3"/>
      <c r="M102" s="3"/>
      <c r="N102" s="3"/>
      <c r="O102" s="3"/>
      <c r="P102" s="3"/>
      <c r="Q102" s="3"/>
      <c r="R102" s="1"/>
    </row>
    <row r="103" customFormat="false" ht="15" hidden="false" customHeight="false" outlineLevel="0" collapsed="false">
      <c r="A103" s="3"/>
      <c r="B103" s="3"/>
      <c r="C103" s="3"/>
      <c r="D103" s="3"/>
      <c r="E103" s="3"/>
      <c r="F103" s="3"/>
      <c r="G103" s="3"/>
      <c r="H103" s="3"/>
      <c r="I103" s="175"/>
      <c r="J103" s="175"/>
      <c r="K103" s="175"/>
      <c r="L103" s="3"/>
      <c r="M103" s="3"/>
      <c r="N103" s="3"/>
      <c r="O103" s="3"/>
      <c r="P103" s="3"/>
      <c r="Q103" s="3"/>
      <c r="R103" s="1"/>
    </row>
    <row r="104" customFormat="false" ht="15" hidden="false" customHeight="false" outlineLevel="0" collapsed="false">
      <c r="A104" s="3"/>
      <c r="B104" s="3"/>
      <c r="C104" s="3"/>
      <c r="D104" s="3"/>
      <c r="E104" s="3"/>
      <c r="F104" s="3"/>
      <c r="G104" s="3"/>
      <c r="H104" s="3"/>
      <c r="I104" s="175"/>
      <c r="J104" s="175"/>
      <c r="K104" s="175"/>
      <c r="L104" s="3"/>
      <c r="M104" s="3"/>
      <c r="N104" s="3"/>
      <c r="O104" s="3"/>
      <c r="P104" s="3"/>
      <c r="Q104" s="3"/>
      <c r="R104" s="1"/>
    </row>
    <row r="105" customFormat="false" ht="15" hidden="false" customHeight="false" outlineLevel="0" collapsed="false">
      <c r="A105" s="3"/>
      <c r="B105" s="3"/>
      <c r="C105" s="3"/>
      <c r="D105" s="3"/>
      <c r="E105" s="3"/>
      <c r="F105" s="3"/>
      <c r="G105" s="3"/>
      <c r="H105" s="3"/>
      <c r="I105" s="173"/>
      <c r="J105" s="173"/>
      <c r="K105" s="173"/>
      <c r="L105" s="3"/>
      <c r="M105" s="3"/>
      <c r="N105" s="3"/>
      <c r="O105" s="3"/>
      <c r="P105" s="3"/>
      <c r="Q105" s="3"/>
      <c r="R105" s="1"/>
    </row>
    <row r="106" customFormat="false" ht="15" hidden="false" customHeight="false" outlineLevel="0" collapsed="false">
      <c r="A106" s="156" t="s">
        <v>351</v>
      </c>
      <c r="B106" s="156"/>
      <c r="C106" s="3"/>
      <c r="D106" s="3"/>
      <c r="E106" s="3"/>
      <c r="F106" s="3"/>
      <c r="G106" s="3"/>
      <c r="H106" s="3"/>
      <c r="I106" s="3"/>
      <c r="J106" s="3"/>
      <c r="K106" s="3"/>
      <c r="L106" s="3"/>
      <c r="M106" s="3"/>
      <c r="N106" s="3"/>
      <c r="O106" s="3"/>
      <c r="P106" s="3"/>
      <c r="Q106" s="3" t="str">
        <f aca="false">IF(A108="","",", ")</f>
        <v>,</v>
      </c>
      <c r="R106" s="1"/>
    </row>
    <row r="107" customFormat="false" ht="15" hidden="false" customHeight="false" outlineLevel="0" collapsed="false">
      <c r="A107" s="3" t="s">
        <v>25</v>
      </c>
      <c r="B107" s="3" t="s">
        <v>26</v>
      </c>
      <c r="C107" s="3" t="s">
        <v>27</v>
      </c>
      <c r="D107" s="3" t="s">
        <v>28</v>
      </c>
      <c r="E107" s="3" t="s">
        <v>29</v>
      </c>
      <c r="F107" s="3" t="s">
        <v>30</v>
      </c>
      <c r="G107" s="3" t="s">
        <v>31</v>
      </c>
      <c r="H107" s="3"/>
      <c r="I107" s="3" t="s">
        <v>336</v>
      </c>
      <c r="J107" s="3"/>
      <c r="K107" s="3"/>
      <c r="L107" s="3"/>
      <c r="M107" s="3"/>
      <c r="N107" s="3"/>
      <c r="O107" s="3"/>
      <c r="P107" s="3"/>
      <c r="Q107" s="3"/>
      <c r="R107" s="1"/>
    </row>
    <row r="108" customFormat="false" ht="15" hidden="false" customHeight="true" outlineLevel="0" collapsed="false">
      <c r="A108" s="38" t="str">
        <f aca="false">IF(Form!$B$69="","",Form!$B$69)</f>
        <v>Company</v>
      </c>
      <c r="B108" s="38" t="str">
        <f aca="false">IF(Form!$C$69="","",Form!$C$69)</f>
        <v>House No</v>
      </c>
      <c r="C108" s="38" t="str">
        <f aca="false">IF(Form!$D$69="","",Form!$D$69)</f>
        <v>Road</v>
      </c>
      <c r="D108" s="38" t="str">
        <f aca="false">IF(Form!$E$69="","",Form!$E$69)</f>
        <v>Spare</v>
      </c>
      <c r="E108" s="38" t="str">
        <f aca="false">IF(Form!$F$69="","",Form!$F$69)</f>
        <v>Town</v>
      </c>
      <c r="F108" s="38" t="str">
        <f aca="false">IF(Form!$G$69="","",Form!$G$69)</f>
        <v>County</v>
      </c>
      <c r="G108" s="38" t="str">
        <f aca="false">IF(Form!$H$69="","",Form!$H$69)</f>
        <v>Post Code</v>
      </c>
      <c r="H108" s="3"/>
      <c r="I108" s="170" t="str">
        <f aca="false">CONCATENATE(IF(A108="","",A108),IF(B108="","",B108),IF(C108="","",C108),IF(D108="","",D108),IF(E108="","",E108),IF(F108="","",F108),IF(G108="","",G108))</f>
        <v>CompanyHouse NoRoadSpareTownCountyPost Code</v>
      </c>
      <c r="J108" s="170"/>
      <c r="K108" s="170"/>
      <c r="L108" s="170"/>
      <c r="M108" s="170"/>
      <c r="N108" s="170"/>
      <c r="O108" s="170"/>
      <c r="P108" s="112"/>
      <c r="Q108" s="112"/>
      <c r="R108" s="1"/>
    </row>
    <row r="109" customFormat="false" ht="15" hidden="false" customHeight="false" outlineLevel="0" collapsed="false">
      <c r="A109" s="3"/>
      <c r="B109" s="3"/>
      <c r="C109" s="3"/>
      <c r="D109" s="3"/>
      <c r="E109" s="3"/>
      <c r="F109" s="3"/>
      <c r="G109" s="3"/>
      <c r="H109" s="3"/>
      <c r="I109" s="3"/>
      <c r="J109" s="3"/>
      <c r="K109" s="3"/>
      <c r="L109" s="173"/>
      <c r="M109" s="173"/>
      <c r="N109" s="3"/>
      <c r="O109" s="3"/>
      <c r="P109" s="3"/>
      <c r="Q109" s="3"/>
      <c r="R109" s="1"/>
    </row>
    <row r="110" customFormat="false" ht="15" hidden="false" customHeight="false" outlineLevel="0" collapsed="false">
      <c r="A110" s="3"/>
      <c r="B110" s="3"/>
      <c r="C110" s="3"/>
      <c r="D110" s="3"/>
      <c r="E110" s="3"/>
      <c r="F110" s="3"/>
      <c r="G110" s="3"/>
      <c r="H110" s="3"/>
      <c r="I110" s="3" t="s">
        <v>337</v>
      </c>
      <c r="J110" s="3"/>
      <c r="K110" s="3"/>
      <c r="L110" s="173"/>
      <c r="M110" s="173"/>
      <c r="N110" s="3"/>
      <c r="O110" s="3"/>
      <c r="P110" s="3"/>
      <c r="Q110" s="3"/>
      <c r="R110" s="1"/>
    </row>
    <row r="111" customFormat="false" ht="15" hidden="false" customHeight="true" outlineLevel="0" collapsed="false">
      <c r="A111" s="3"/>
      <c r="B111" s="3"/>
      <c r="C111" s="3"/>
      <c r="D111" s="3"/>
      <c r="E111" s="3"/>
      <c r="F111" s="3"/>
      <c r="G111" s="3"/>
      <c r="H111" s="3"/>
      <c r="I111" s="175" t="str">
        <f aca="false">CONCATENATE(IF(A108="","",A108),IF(A108="","",CHAR(10)),IF(B108="","",B108),IF(C108="","",C108),IF(C108="","",CHAR(10)),IF(D108="","",D108),IF(D108="","",CHAR(10)),IF(E108="","",E108),IF(E108="","",CHAR(10)),IF(F108="","",F108),IF(F108="","",CHAR(10)),IF(G108="","",G108))</f>
        <v>Company
House NoRoad
Spare
Town
County
Post Code</v>
      </c>
      <c r="J111" s="175"/>
      <c r="K111" s="175"/>
      <c r="L111" s="173"/>
      <c r="M111" s="173"/>
      <c r="N111" s="3"/>
      <c r="O111" s="3"/>
      <c r="P111" s="3"/>
      <c r="Q111" s="3"/>
      <c r="R111" s="1"/>
    </row>
    <row r="112" customFormat="false" ht="15" hidden="false" customHeight="false" outlineLevel="0" collapsed="false">
      <c r="A112" s="3"/>
      <c r="B112" s="3"/>
      <c r="C112" s="3"/>
      <c r="D112" s="3"/>
      <c r="E112" s="3"/>
      <c r="F112" s="3"/>
      <c r="G112" s="3"/>
      <c r="H112" s="3"/>
      <c r="I112" s="175"/>
      <c r="J112" s="175"/>
      <c r="K112" s="175"/>
      <c r="L112" s="173"/>
      <c r="M112" s="173"/>
      <c r="N112" s="3"/>
      <c r="O112" s="3"/>
      <c r="P112" s="3"/>
      <c r="Q112" s="3"/>
      <c r="R112" s="1"/>
    </row>
    <row r="113" customFormat="false" ht="15" hidden="false" customHeight="false" outlineLevel="0" collapsed="false">
      <c r="A113" s="3"/>
      <c r="B113" s="3"/>
      <c r="C113" s="3"/>
      <c r="D113" s="3"/>
      <c r="E113" s="3"/>
      <c r="F113" s="3"/>
      <c r="G113" s="3"/>
      <c r="H113" s="3"/>
      <c r="I113" s="175"/>
      <c r="J113" s="175"/>
      <c r="K113" s="175"/>
      <c r="L113" s="173"/>
      <c r="M113" s="173"/>
      <c r="N113" s="3"/>
      <c r="O113" s="3"/>
      <c r="P113" s="3"/>
      <c r="Q113" s="3"/>
      <c r="R113" s="1"/>
    </row>
    <row r="114" customFormat="false" ht="15" hidden="false" customHeight="false" outlineLevel="0" collapsed="false">
      <c r="A114" s="3"/>
      <c r="B114" s="3"/>
      <c r="C114" s="3"/>
      <c r="D114" s="3"/>
      <c r="E114" s="3"/>
      <c r="F114" s="3"/>
      <c r="G114" s="3"/>
      <c r="H114" s="3"/>
      <c r="I114" s="175"/>
      <c r="J114" s="175"/>
      <c r="K114" s="175"/>
      <c r="L114" s="3"/>
      <c r="M114" s="3"/>
      <c r="N114" s="3"/>
      <c r="O114" s="3"/>
      <c r="P114" s="3"/>
      <c r="Q114" s="3"/>
      <c r="R114" s="1"/>
    </row>
    <row r="115" customFormat="false" ht="15" hidden="false" customHeight="false" outlineLevel="0" collapsed="false">
      <c r="A115" s="3"/>
      <c r="B115" s="3"/>
      <c r="C115" s="3"/>
      <c r="D115" s="3"/>
      <c r="E115" s="3"/>
      <c r="F115" s="3"/>
      <c r="G115" s="3"/>
      <c r="H115" s="3"/>
      <c r="I115" s="175"/>
      <c r="J115" s="175"/>
      <c r="K115" s="175"/>
      <c r="L115" s="3"/>
      <c r="M115" s="3"/>
      <c r="N115" s="3"/>
      <c r="O115" s="3"/>
      <c r="P115" s="3"/>
      <c r="Q115" s="3"/>
      <c r="R115" s="1"/>
    </row>
    <row r="116" customFormat="false" ht="15" hidden="false" customHeight="false" outlineLevel="0" collapsed="false">
      <c r="A116" s="3"/>
      <c r="B116" s="3"/>
      <c r="C116" s="3"/>
      <c r="D116" s="3"/>
      <c r="E116" s="3"/>
      <c r="F116" s="3"/>
      <c r="G116" s="3"/>
      <c r="H116" s="3"/>
      <c r="I116" s="175"/>
      <c r="J116" s="175"/>
      <c r="K116" s="175"/>
      <c r="L116" s="3"/>
      <c r="M116" s="3"/>
      <c r="N116" s="3"/>
      <c r="O116" s="3"/>
      <c r="P116" s="3"/>
      <c r="Q116" s="3"/>
      <c r="R116" s="1"/>
    </row>
    <row r="117" customFormat="false" ht="15" hidden="false" customHeight="false" outlineLevel="0" collapsed="false">
      <c r="A117" s="3"/>
      <c r="B117" s="3"/>
      <c r="C117" s="3"/>
      <c r="D117" s="3"/>
      <c r="E117" s="3"/>
      <c r="F117" s="3"/>
      <c r="G117" s="3"/>
      <c r="H117" s="3"/>
      <c r="I117" s="173"/>
      <c r="J117" s="173"/>
      <c r="K117" s="173"/>
      <c r="L117" s="3"/>
      <c r="M117" s="3"/>
      <c r="N117" s="3"/>
      <c r="O117" s="3"/>
      <c r="P117" s="3"/>
      <c r="Q117" s="3"/>
      <c r="R117" s="1"/>
    </row>
    <row r="118" customFormat="false" ht="15.75" hidden="false" customHeight="false" outlineLevel="0" collapsed="false">
      <c r="A118" s="141" t="s">
        <v>352</v>
      </c>
    </row>
    <row r="119" customFormat="false" ht="15.75" hidden="false" customHeight="false" outlineLevel="0" collapsed="false">
      <c r="A119" s="177" t="s">
        <v>353</v>
      </c>
      <c r="B119" s="178"/>
      <c r="C119" s="178"/>
      <c r="D119" s="1" t="str">
        <f aca="false">IF(B121="Male","owner",IF(B121="Female","owner",IF(B121="Married","owners",IF(B121="Plural","owners",IF(B121="Company","owners",)))))</f>
        <v>owners</v>
      </c>
      <c r="E119" s="1"/>
      <c r="F119" s="1"/>
      <c r="G119" s="1"/>
      <c r="H119" s="1"/>
      <c r="I119" s="1" t="str">
        <f aca="false">IF(B121="Male","him",IF(B121="Female","her",IF(B121="Married","them",IF(B121="Plural","them",IF(B121="Company","them",)))))</f>
        <v>them</v>
      </c>
      <c r="J119" s="1" t="str">
        <f aca="false">IF(B121="Male","chooses",IF(B121="Female","chooses",IF(B121="Married","choose",IF(B121="Plural","choose",IF(B121="Company","choose",)))))</f>
        <v>choose</v>
      </c>
      <c r="K119" s="1" t="str">
        <f aca="false">IF(B121="Male","exercises",IF(B121="Female","exercises",IF(B121="Married","exercise",IF(B121="Plural","exercise",IF(B121="Company","exercise",)))))</f>
        <v>exercise</v>
      </c>
      <c r="L119" s="1" t="str">
        <f aca="false">IF(B121="Male","requires",IF(B121="Female","requires",IF(B121="Married","require",IF(B121="Plural","require",IF(B121="Company","require",)))))</f>
        <v>require</v>
      </c>
      <c r="M119" s="1" t="str">
        <f aca="false">IF(B121="Male","am",IF(B121="Female","am",IF(B121="Married","are",IF(B121="Plural","are",IF(B121="Company","are",)))))</f>
        <v>are</v>
      </c>
      <c r="N119" s="1" t="str">
        <f aca="false">IF(B121="Male","I",IF(B121="Female","I",IF(B121="Married","we",IF(B121="Plural","we",IF(B121="Company","we",)))))</f>
        <v>we</v>
      </c>
      <c r="O119" s="1"/>
      <c r="P119" s="1"/>
      <c r="Q119" s="1"/>
      <c r="R119" s="1"/>
      <c r="S119" s="155" t="s">
        <v>341</v>
      </c>
      <c r="T119" s="155"/>
      <c r="U119" s="1" t="n">
        <f aca="false">IF(X120="Male","his",IF(X120="Female","her"))</f>
        <v>0</v>
      </c>
      <c r="V119" s="1"/>
      <c r="W119" s="1"/>
      <c r="X119" s="1"/>
      <c r="Y119" s="1"/>
      <c r="Z119" s="1"/>
      <c r="AA119" s="1"/>
      <c r="AB119" s="1"/>
      <c r="AC119" s="1" t="str">
        <f aca="false">IF(S120="","",".")</f>
        <v/>
      </c>
      <c r="AD119" s="1"/>
      <c r="AE119" s="1"/>
      <c r="AF119" s="1"/>
      <c r="AG119" s="1"/>
    </row>
    <row r="120" customFormat="false" ht="15" hidden="false" customHeight="false" outlineLevel="0" collapsed="false">
      <c r="A120" s="156" t="str">
        <f aca="false">IF(B121="Male","Adjoining Owner",IF(B121="Female","Adjoining Owner",IF(B121="Married","Adjoining Owners",IF(B121="Plural","Adjoining Owners",IF(B121="Company","Adjoining Owners",)))))</f>
        <v>Adjoining Owners</v>
      </c>
      <c r="B120" s="156"/>
      <c r="C120" s="157" t="s">
        <v>179</v>
      </c>
      <c r="D120" s="70" t="str">
        <f aca="false">A120</f>
        <v>Adjoining Owners</v>
      </c>
      <c r="E120" s="70"/>
      <c r="F120" s="70" t="str">
        <f aca="false">CONCATENATE("(",A120,")")</f>
        <v>(Adjoining Owners)</v>
      </c>
      <c r="G120" s="70"/>
      <c r="H120" s="3" t="str">
        <f aca="false">IF(B121="Male","Owner",IF(B121="Female","Owner",IF(B121="Married","Owners",IF(B121="Plural","Owners",IF(B121="Company","Owners",)))))</f>
        <v>Owners</v>
      </c>
      <c r="I120" s="3" t="str">
        <f aca="false">IF(B121="Male","I",IF(B121="Female","I",IF(B121="Married","we",IF(B121="Plural","we",IF(B121="Company","we",)))))</f>
        <v>we</v>
      </c>
      <c r="J120" s="3" t="str">
        <f aca="false">IF(B121="Male","Adjoining Owner's",IF(B121="Female","Adjoining Owner's",IF(B121="Married","Adjoining Owners'",IF(B121="Plural","Adjoining Owners'",IF(B121="Company","Adjoining Owners'",)))))</f>
        <v>Adjoining Owners'</v>
      </c>
      <c r="K120" s="3"/>
      <c r="L120" s="3"/>
      <c r="M120" s="3" t="str">
        <f aca="false">IF(B121="Male","me",IF(B121="Female","me",IF(B121="Married","us",IF(B121="Plural","us",IF(B121="Company","us",)))))</f>
        <v>us</v>
      </c>
      <c r="N120" s="3" t="str">
        <f aca="false">IF(B121="Male","myself",IF(B121="Female","myself",IF(B121="Married","ourselves",IF(B121="Plural","ourselves",IF(B121="Company","ourselves",)))))</f>
        <v>ourselves</v>
      </c>
      <c r="O120" s="3" t="str">
        <f aca="false">IF(B121="Male","is",IF(B121="Female","is",IF(B121="Married","are",IF(B121="Plural","are",IF(B121="Company","are",)))))</f>
        <v>are</v>
      </c>
      <c r="P120" s="149" t="str">
        <f aca="false">IF(A123="","",".")</f>
        <v/>
      </c>
      <c r="Q120" s="3"/>
      <c r="R120" s="1"/>
      <c r="S120" s="158" t="str">
        <f aca="true">IF(OFFSET(INDIRECT(A118),42,0,1,1)="","",OFFSET(INDIRECT(A118),42,0,1,1))</f>
        <v/>
      </c>
      <c r="T120" s="158" t="str">
        <f aca="true">IF(OFFSET(INDIRECT(A118),42,1,1,1)="","",OFFSET(INDIRECT(A118),42,1,1,1))</f>
        <v/>
      </c>
      <c r="U120" s="3" t="str">
        <f aca="false">LEFT(T120,1)</f>
        <v/>
      </c>
      <c r="V120" s="158" t="str">
        <f aca="true">IF(OFFSET(INDIRECT(A118),42,2,1,1)="","",OFFSET(INDIRECT(A118),42,2,1,1))</f>
        <v/>
      </c>
      <c r="W120" s="158" t="str">
        <f aca="true">IF(OFFSET(INDIRECT(A118),42,3,1,1)="","",OFFSET(INDIRECT(A118),42,3,1,1))</f>
        <v/>
      </c>
      <c r="X120" s="158" t="str">
        <f aca="true">IF(OFFSET(INDIRECT(A118),42,5,1,1)="","",OFFSET(INDIRECT(A118),42,5,1,1))</f>
        <v/>
      </c>
      <c r="Y120" s="1" t="str">
        <f aca="false">CONCATENATE(S120,AC119," ",T120," ",W120)</f>
        <v>  </v>
      </c>
      <c r="Z120" s="1"/>
      <c r="AA120" s="1"/>
      <c r="AB120" s="1"/>
      <c r="AC120" s="1"/>
      <c r="AD120" s="1"/>
      <c r="AE120" s="1"/>
      <c r="AF120" s="1"/>
      <c r="AG120" s="1"/>
    </row>
    <row r="121" customFormat="false" ht="15" hidden="false" customHeight="false" outlineLevel="0" collapsed="false">
      <c r="A121" s="160" t="s">
        <v>315</v>
      </c>
      <c r="B121" s="38" t="str">
        <f aca="true">IF(OFFSET(INDIRECT(A118),2,5,1,1)="","",OFFSET(INDIRECT(A118),2,5,1,1))</f>
        <v>Company</v>
      </c>
      <c r="C121" s="38" t="str">
        <f aca="true">IF(OFFSET(INDIRECT(A118),5,5,1,1)="","",OFFSET(INDIRECT(A118),5,5,1,1))</f>
        <v>Freeholders</v>
      </c>
      <c r="D121" s="3"/>
      <c r="E121" s="3" t="s">
        <v>316</v>
      </c>
      <c r="F121" s="3" t="s">
        <v>317</v>
      </c>
      <c r="G121" s="3" t="str">
        <f aca="false">IF(B121="Male","I",IF(B121="Female","I",IF(B121="Married","We",IF(B121="Plural","We",IF(B121="Company","We",)))))</f>
        <v>We</v>
      </c>
      <c r="H121" s="3" t="str">
        <f aca="false">IF(B121="Male","my",IF(B121="Female","my",IF(B121="Married","our",IF(B121="Plural","our",IF(B121="Company","our",)))))</f>
        <v>our</v>
      </c>
      <c r="I121" s="3" t="str">
        <f aca="false">IF(B121="Male","his",IF(B121="Female","her",IF(B121="Married","their",IF(B121="Plural","their",IF(B121="Company","their",)))))</f>
        <v>their</v>
      </c>
      <c r="J121" s="3" t="str">
        <f aca="false">IF(B121="Male","he",IF(B121="Female","she",IF(B121="Married","they",IF(B121="Plural","they",IF(B121="Company","they",)))))</f>
        <v>they</v>
      </c>
      <c r="K121" s="3" t="str">
        <f aca="false">IF(B121="Male","does",IF(B121="Female","does",IF(B121="Married","do",IF(B121="Plural","do",IF(B121="Company","do",)))))</f>
        <v>do</v>
      </c>
      <c r="L121" s="3" t="str">
        <f aca="false">IF(B121="Male","has",IF(B121="Female","has",IF(B121="Married","have",IF(B121="Plural","have",IF(B121="Company","have",)))))</f>
        <v>have</v>
      </c>
      <c r="M121" s="3" t="str">
        <f aca="false">IF(B121="Male","I am/am not",IF(B121="Female","I am/am not",IF(B121="Married","We are/are not",IF(B121="Plural","We are/are not",IF(B121="Company","We are/are not",)))))</f>
        <v>We are/are not</v>
      </c>
      <c r="N121" s="3" t="str">
        <f aca="false">IF(B121="Male","am/am not",IF(B121="Female","am/am not",IF(B121="Married","are/are not",IF(B121="Plural","are/are not",IF(B121="Company","are/are not",)))))</f>
        <v>are/are not</v>
      </c>
      <c r="O121" s="3" t="str">
        <f aca="false">IF(B121="Male","myself",IF(B121="Female","myself",IF(B121="Married","ourselves",IF(B121="Plural","ourselves",IF(B121="Company","ourselves",)))))</f>
        <v>ourselves</v>
      </c>
      <c r="P121" s="149" t="str">
        <f aca="false">IF(A124="","",".")</f>
        <v/>
      </c>
      <c r="Q121" s="149" t="str">
        <f aca="false">IF(A124="","","&amp;")</f>
        <v/>
      </c>
      <c r="R121" s="1"/>
      <c r="S121" s="158" t="str">
        <f aca="true">IF(OFFSET(INDIRECT(A118),45,0,1,1)="","",CONCATENATE((OFFSET(INDIRECT(A118),45,0,1,1)),", "))</f>
        <v/>
      </c>
      <c r="T121" s="158" t="str">
        <f aca="true">IF(OFFSET(INDIRECT(A118),45,1,1,1)="","",OFFSET(INDIRECT(A118),45,1,1,1))</f>
        <v/>
      </c>
      <c r="U121" s="158" t="str">
        <f aca="true">IF(OFFSET(INDIRECT(A118),45,2,1,1)="","",CONCATENATE(" ",(OFFSET(INDIRECT(A118),45,2,1,1)),", "))</f>
        <v/>
      </c>
      <c r="V121" s="158" t="str">
        <f aca="true">IF(OFFSET(INDIRECT(A118),45,3,1,1)="","",CONCATENATE((OFFSET(INDIRECT(A118),45,3,1,1)),", "))</f>
        <v/>
      </c>
      <c r="W121" s="158" t="str">
        <f aca="true">IF(OFFSET(INDIRECT(A118),45,4,1,1)="","",CONCATENATE((OFFSET(INDIRECT(A118),45,4,1,1)),", "))</f>
        <v/>
      </c>
      <c r="X121" s="158" t="str">
        <f aca="true">IF(OFFSET(INDIRECT(A118),45,5,1,1)="","",CONCATENATE((OFFSET(INDIRECT(A118),45,5,1,1)),", "))</f>
        <v/>
      </c>
      <c r="Y121" s="158" t="str">
        <f aca="true">IF(OFFSET(INDIRECT(A118),45,6,1,1)="","",OFFSET(INDIRECT(A118),45,6,1,1))</f>
        <v/>
      </c>
      <c r="Z121" s="1"/>
      <c r="AA121" s="161" t="str">
        <f aca="false">CONCATENATE(IF(S121="","",S121),IF(T121="","",T121),IF(U121="","",U121),IF(V121="","",V121),IF(W121="","",W121),IF(X121="","",X121),IF(Y121="","",Y121))</f>
        <v/>
      </c>
      <c r="AB121" s="161"/>
      <c r="AC121" s="161"/>
      <c r="AD121" s="161"/>
      <c r="AE121" s="161"/>
      <c r="AF121" s="161"/>
      <c r="AG121" s="161"/>
    </row>
    <row r="122" customFormat="false" ht="15" hidden="false" customHeight="false" outlineLevel="0" collapsed="false">
      <c r="A122" s="3" t="s">
        <v>2</v>
      </c>
      <c r="B122" s="3" t="s">
        <v>3</v>
      </c>
      <c r="C122" s="3" t="s">
        <v>319</v>
      </c>
      <c r="D122" s="3" t="s">
        <v>4</v>
      </c>
      <c r="E122" s="3" t="s">
        <v>5</v>
      </c>
      <c r="F122" s="3" t="s">
        <v>320</v>
      </c>
      <c r="G122" s="3"/>
      <c r="H122" s="3"/>
      <c r="I122" s="3"/>
      <c r="J122" s="3"/>
      <c r="K122" s="3" t="s">
        <v>321</v>
      </c>
      <c r="L122" s="3"/>
      <c r="M122" s="3" t="s">
        <v>322</v>
      </c>
      <c r="N122" s="3" t="s">
        <v>323</v>
      </c>
      <c r="O122" s="3"/>
      <c r="P122" s="3"/>
      <c r="Q122" s="3"/>
      <c r="R122" s="1"/>
      <c r="S122" s="158" t="str">
        <f aca="true">IF(OFFSET(INDIRECT(A118),45,0,1,1)="","",OFFSET(INDIRECT(A118),45,0,1,1))</f>
        <v/>
      </c>
      <c r="T122" s="158" t="str">
        <f aca="true">IF(OFFSET(INDIRECT(A118),45,1,1,1)="","",OFFSET(INDIRECT(A118),45,1,1,1))</f>
        <v/>
      </c>
      <c r="U122" s="158" t="str">
        <f aca="true">IF(OFFSET(INDIRECT(A118),45,2,1,1)="","",CONCATENATE(" ",OFFSET(INDIRECT(A118),45,2,1,1)))</f>
        <v/>
      </c>
      <c r="V122" s="158" t="str">
        <f aca="true">IF(OFFSET(INDIRECT(A118),45,3,1,1)="","",OFFSET(INDIRECT(A118),45,3,1,1))</f>
        <v/>
      </c>
      <c r="W122" s="158" t="str">
        <f aca="true">IF(OFFSET(INDIRECT(A118),45,4,1,1)="","",OFFSET(INDIRECT(A118),45,4,1,1))</f>
        <v/>
      </c>
      <c r="X122" s="158" t="str">
        <f aca="true">IF(OFFSET(INDIRECT(A118),45,5,1,1)="","",OFFSET(INDIRECT(A118),45,5,1,1))</f>
        <v/>
      </c>
      <c r="Y122" s="158" t="str">
        <f aca="true">IF(OFFSET(INDIRECT(A118),45,6,1,1)="","",OFFSET(INDIRECT(A118),45,6,1,1))</f>
        <v/>
      </c>
      <c r="Z122" s="1"/>
      <c r="AA122" s="1"/>
      <c r="AB122" s="1"/>
      <c r="AC122" s="1"/>
      <c r="AD122" s="1"/>
      <c r="AE122" s="1"/>
      <c r="AF122" s="1"/>
      <c r="AG122" s="1"/>
    </row>
    <row r="123" customFormat="false" ht="15.75" hidden="false" customHeight="false" outlineLevel="0" collapsed="false">
      <c r="A123" s="38" t="str">
        <f aca="true">IF(OFFSET(INDIRECT(A118),2,0,1,1)="","",OFFSET(INDIRECT(A118),2,0,1,1))</f>
        <v/>
      </c>
      <c r="B123" s="38" t="str">
        <f aca="true">IF(OFFSET(INDIRECT(A118),2,1,1,1)="","",OFFSET(INDIRECT(A118),2,1,1,1))</f>
        <v/>
      </c>
      <c r="C123" s="3" t="str">
        <f aca="false">LEFT(B123,1)</f>
        <v/>
      </c>
      <c r="D123" s="38" t="str">
        <f aca="true">IF(OFFSET(INDIRECT(A118),2,2,1,1)="","",OFFSET(INDIRECT(A118),2,2,1,1))</f>
        <v/>
      </c>
      <c r="E123" s="38" t="str">
        <f aca="true">IF(OFFSET(INDIRECT(A118),2,3,1,1)="","",OFFSET(INDIRECT(A118),2,3,1,1))</f>
        <v>56 The Chase (No 2) Limited</v>
      </c>
      <c r="F123" s="3" t="str">
        <f aca="false">CONCATENATE(A123,P120," ",B123," ",E123)</f>
        <v>  56 The Chase (No 2) Limited</v>
      </c>
      <c r="G123" s="3"/>
      <c r="H123" s="3" t="str">
        <f aca="false">CONCATENATE(A123," ",C123," ",E123)</f>
        <v>  56 The Chase (No 2) Limited</v>
      </c>
      <c r="I123" s="3"/>
      <c r="J123" s="3"/>
      <c r="K123" s="3" t="str">
        <f aca="false">CONCATENATE(A123,P120," ",C123,P120," ",E123)</f>
        <v>  56 The Chase (No 2) Limited</v>
      </c>
      <c r="L123" s="3"/>
      <c r="M123" s="3" t="str">
        <f aca="false">CONCATENATE(B123," ",D123," ",E123)</f>
        <v>  56 The Chase (No 2) Limited</v>
      </c>
      <c r="N123" s="3" t="str">
        <f aca="false">UPPER(M123)</f>
        <v>  56 THE CHASE (NO 2) LIMITED</v>
      </c>
      <c r="O123" s="3"/>
      <c r="P123" s="3" t="str">
        <f aca="false">CONCATENATE(A123,P120," ",E123)</f>
        <v> 56 The Chase (No 2) Limited</v>
      </c>
      <c r="Q123" s="3"/>
      <c r="R123" s="1"/>
      <c r="S123" s="1"/>
      <c r="T123" s="1"/>
      <c r="U123" s="1"/>
      <c r="V123" s="1"/>
      <c r="W123" s="1"/>
      <c r="X123" s="1"/>
      <c r="Y123" s="1"/>
      <c r="Z123" s="1"/>
      <c r="AA123" s="1"/>
      <c r="AB123" s="1"/>
      <c r="AC123" s="1"/>
      <c r="AD123" s="1"/>
      <c r="AE123" s="1"/>
      <c r="AF123" s="1"/>
      <c r="AG123" s="1"/>
    </row>
    <row r="124" customFormat="false" ht="15.75" hidden="false" customHeight="false" outlineLevel="0" collapsed="false">
      <c r="A124" s="38" t="str">
        <f aca="true">IF(OFFSET(INDIRECT(A118),3,0,1,1)="","",OFFSET(INDIRECT(A118),3,0,1,1))</f>
        <v/>
      </c>
      <c r="B124" s="38" t="str">
        <f aca="true">IF(OFFSET(INDIRECT(A118),3,1,1,1)="","",OFFSET(INDIRECT(A118),3,1,1,1))</f>
        <v/>
      </c>
      <c r="C124" s="3" t="str">
        <f aca="false">LEFT(B124,1)</f>
        <v/>
      </c>
      <c r="D124" s="38" t="str">
        <f aca="true">IF(OFFSET(INDIRECT(A118),3,2,1,1)="","",OFFSET(INDIRECT(A118),3,2,1,1))</f>
        <v/>
      </c>
      <c r="E124" s="38" t="str">
        <f aca="true">IF(OFFSET(INDIRECT(A118),3,3,1,1)="","",OFFSET(INDIRECT(A118),3,3,1,1))</f>
        <v/>
      </c>
      <c r="F124" s="3" t="str">
        <f aca="false">CONCATENATE(A124,P121," ",B124," ",E124)</f>
        <v>  </v>
      </c>
      <c r="G124" s="3"/>
      <c r="H124" s="3" t="str">
        <f aca="false">CONCATENATE(" ",Q121," ",A124," ",C124," ",E124)</f>
        <v>    </v>
      </c>
      <c r="I124" s="3"/>
      <c r="J124" s="3"/>
      <c r="K124" s="3" t="str">
        <f aca="false">CONCATENATE(" ",Q121," ",A124,P121," ",C124,P121," ",E124)</f>
        <v>    </v>
      </c>
      <c r="L124" s="3"/>
      <c r="M124" s="3" t="str">
        <f aca="false">CONCATENATE(" ",Q121," ",B124," ",D124," ",E124)</f>
        <v>    </v>
      </c>
      <c r="N124" s="3" t="str">
        <f aca="false">UPPER(M124)</f>
        <v>    </v>
      </c>
      <c r="O124" s="3"/>
      <c r="P124" s="3" t="str">
        <f aca="false">CONCATENATE(" ",Q121," ",A124,P121," ",E124)</f>
        <v>   </v>
      </c>
      <c r="Q124" s="3"/>
      <c r="R124" s="1"/>
      <c r="S124" s="155" t="s">
        <v>342</v>
      </c>
      <c r="T124" s="155"/>
      <c r="U124" s="1" t="n">
        <f aca="false">IF(X125="Male","his",IF(X125="Female","her"))</f>
        <v>0</v>
      </c>
      <c r="V124" s="1"/>
      <c r="W124" s="1"/>
      <c r="X124" s="1"/>
      <c r="Y124" s="1"/>
      <c r="Z124" s="1"/>
      <c r="AA124" s="1"/>
      <c r="AB124" s="1"/>
      <c r="AC124" s="1" t="str">
        <f aca="false">IF(S125="","",".")</f>
        <v/>
      </c>
      <c r="AD124" s="1"/>
      <c r="AE124" s="1"/>
      <c r="AF124" s="1"/>
      <c r="AG124" s="1"/>
    </row>
    <row r="125" customFormat="false" ht="15" hidden="false" customHeight="false" outlineLevel="0" collapsed="false">
      <c r="A125" s="3"/>
      <c r="B125" s="3"/>
      <c r="C125" s="3"/>
      <c r="D125" s="3"/>
      <c r="E125" s="3"/>
      <c r="F125" s="3"/>
      <c r="G125" s="3"/>
      <c r="H125" s="3"/>
      <c r="I125" s="3"/>
      <c r="J125" s="3"/>
      <c r="K125" s="3" t="str">
        <f aca="false">CONCATENATE(A123,P120," &amp; ",A124,P121," ",C123,P120," ",E123)</f>
        <v> &amp;   56 The Chase (No 2) Limited</v>
      </c>
      <c r="L125" s="3"/>
      <c r="M125" s="3"/>
      <c r="N125" s="3"/>
      <c r="O125" s="3"/>
      <c r="P125" s="3" t="str">
        <f aca="false">CONCATENATE(A123,P120," &amp; ",A124,P121," ",E123)</f>
        <v> &amp;  56 The Chase (No 2) Limited</v>
      </c>
      <c r="Q125" s="3"/>
      <c r="R125" s="1"/>
      <c r="S125" s="179" t="str">
        <f aca="true">IF(OFFSET(INDIRECT(A118),48,0,1,1)="","",OFFSET(INDIRECT(A118),48,0,1,1))</f>
        <v/>
      </c>
      <c r="T125" s="179" t="str">
        <f aca="true">IF(OFFSET(INDIRECT(A118),48,1,1,1)="","",OFFSET(INDIRECT(A118),48,1,1,1))</f>
        <v/>
      </c>
      <c r="U125" s="3" t="str">
        <f aca="false">LEFT(T125,1)</f>
        <v/>
      </c>
      <c r="V125" s="179" t="str">
        <f aca="true">IF(OFFSET(INDIRECT(A118),48,2,1,1)="","",OFFSET(INDIRECT(A118),48,2,1,1))</f>
        <v/>
      </c>
      <c r="W125" s="179" t="str">
        <f aca="true">IF(OFFSET(INDIRECT(A118),48,3,1,1)="","",OFFSET(INDIRECT(A118),48,3,1,1))</f>
        <v/>
      </c>
      <c r="X125" s="179" t="str">
        <f aca="true">IF(OFFSET(INDIRECT(A118),48,5,1,1)="","",OFFSET(INDIRECT(A118),48,5,1,1))</f>
        <v/>
      </c>
      <c r="Y125" s="1" t="str">
        <f aca="false">CONCATENATE(S125,AC124," ",T125," ",W125)</f>
        <v>  </v>
      </c>
      <c r="Z125" s="1"/>
      <c r="AA125" s="1"/>
      <c r="AB125" s="1"/>
      <c r="AC125" s="1"/>
      <c r="AD125" s="1"/>
      <c r="AE125" s="1"/>
      <c r="AF125" s="1"/>
      <c r="AG125" s="1"/>
    </row>
    <row r="126" customFormat="false" ht="15" hidden="false" customHeight="true" outlineLevel="0" collapsed="false">
      <c r="A126" s="70" t="s">
        <v>328</v>
      </c>
      <c r="B126" s="70"/>
      <c r="C126" s="167" t="str">
        <f aca="false">CONCATENATE(AF162,AF163,AF164,AF165,AF166)</f>
        <v>56 THE CHASE (NO 2) LIMITED</v>
      </c>
      <c r="D126" s="167"/>
      <c r="E126" s="167"/>
      <c r="F126" s="167"/>
      <c r="G126" s="167"/>
      <c r="H126" s="167"/>
      <c r="I126" s="167"/>
      <c r="J126" s="112"/>
      <c r="K126" s="3"/>
      <c r="L126" s="1"/>
      <c r="M126" s="1"/>
      <c r="N126" s="3"/>
      <c r="O126" s="3"/>
      <c r="P126" s="3"/>
      <c r="Q126" s="3"/>
      <c r="R126" s="1"/>
      <c r="S126" s="179" t="str">
        <f aca="true">IF(OFFSET(INDIRECT(A118),51,0,1,1)="","",CONCATENATE((OFFSET(INDIRECT(A118),51,0,1,1)),", "))</f>
        <v/>
      </c>
      <c r="T126" s="179" t="str">
        <f aca="true">IF(OFFSET(INDIRECT(A118),51,1,1,1)="","",OFFSET(INDIRECT(A118),51,1,1,1))</f>
        <v/>
      </c>
      <c r="U126" s="179" t="str">
        <f aca="true">IF(OFFSET(INDIRECT(A118),51,2,1,1)="","",CONCATENATE(" ",(OFFSET(INDIRECT(A118),51,2,1,1)),", "))</f>
        <v/>
      </c>
      <c r="V126" s="179" t="str">
        <f aca="true">IF(OFFSET(INDIRECT(A118),51,3,1,1)="","",CONCATENATE((OFFSET(INDIRECT(A118),51,3,1,1)),", "))</f>
        <v/>
      </c>
      <c r="W126" s="179" t="str">
        <f aca="true">IF(OFFSET(INDIRECT(A118),51,4,1,1)="","",CONCATENATE((OFFSET(INDIRECT(A118),51,4,1,1)),", "))</f>
        <v/>
      </c>
      <c r="X126" s="179" t="str">
        <f aca="true">IF(OFFSET(INDIRECT(A118),51,5,1,1)="","",CONCATENATE((OFFSET(INDIRECT(A118),51,5,1,1)),", "))</f>
        <v/>
      </c>
      <c r="Y126" s="179" t="str">
        <f aca="true">IF(OFFSET(INDIRECT(A118),51,6,1,1)="","",OFFSET(INDIRECT(A118),51,6,1,1))</f>
        <v/>
      </c>
      <c r="Z126" s="1"/>
      <c r="AA126" s="170" t="str">
        <f aca="false">CONCATENATE(IF(S126="","",S126),IF(T126="","",T126),IF(U126="","",U126),IF(V126="","",V126),IF(W126="","",W126),IF(X126="","",X126),IF(Y126="","",Y126))</f>
        <v/>
      </c>
      <c r="AB126" s="170"/>
      <c r="AC126" s="170"/>
      <c r="AD126" s="170"/>
      <c r="AE126" s="170"/>
      <c r="AF126" s="170"/>
      <c r="AG126" s="170"/>
    </row>
    <row r="127" customFormat="false" ht="15" hidden="false" customHeight="false" outlineLevel="0" collapsed="false">
      <c r="A127" s="3" t="s">
        <v>329</v>
      </c>
      <c r="B127" s="3"/>
      <c r="C127" s="70" t="str">
        <f aca="false">IF(B121="Married",K125,IF(B121="Company",E123,CONCATENATE(AC162,AC163,AC164,AC165,AC166)))</f>
        <v>56 The Chase (No 2) Limited</v>
      </c>
      <c r="D127" s="70"/>
      <c r="E127" s="70"/>
      <c r="F127" s="70"/>
      <c r="G127" s="70"/>
      <c r="H127" s="70"/>
      <c r="I127" s="70"/>
      <c r="J127" s="70"/>
      <c r="K127" s="1"/>
      <c r="L127" s="3"/>
      <c r="M127" s="3"/>
      <c r="N127" s="3"/>
      <c r="O127" s="3"/>
      <c r="P127" s="3" t="str">
        <f aca="false">IF(B121="Married",P125,IF(B121="Company","Sir/Madam",CONCATENATE(AH162,AH163,AH164,AH165,AH166)))</f>
        <v>Sir/Madam</v>
      </c>
      <c r="Q127" s="3"/>
      <c r="R127" s="1"/>
      <c r="S127" s="179" t="str">
        <f aca="true">IF(OFFSET(INDIRECT(A118),51,0,1,1)="","",OFFSET(INDIRECT(A118),51,0,1,1))</f>
        <v/>
      </c>
      <c r="T127" s="179" t="str">
        <f aca="true">IF(OFFSET(INDIRECT(A118),51,1,1,1)="","",OFFSET(INDIRECT(A118),51,1,1,1))</f>
        <v/>
      </c>
      <c r="U127" s="179" t="str">
        <f aca="true">IF(OFFSET(INDIRECT(A118),51,2,1,1)="","",CONCATENATE(" ",OFFSET(INDIRECT(A118),51,2,1,1)))</f>
        <v/>
      </c>
      <c r="V127" s="179" t="str">
        <f aca="true">IF(OFFSET(INDIRECT(A118),51,3,1,1)="","",OFFSET(INDIRECT(A118),51,3,1,1))</f>
        <v/>
      </c>
      <c r="W127" s="179" t="str">
        <f aca="true">IF(OFFSET(INDIRECT(A118),51,4,1,1)="","",OFFSET(INDIRECT(A118),51,4,1,1))</f>
        <v/>
      </c>
      <c r="X127" s="179" t="str">
        <f aca="true">IF(OFFSET(INDIRECT(A118),51,5,1,1)="","",OFFSET(INDIRECT(A118),51,5,1,1))</f>
        <v/>
      </c>
      <c r="Y127" s="179" t="str">
        <f aca="true">IF(OFFSET(INDIRECT(A118),51,6,1,1)="","",OFFSET(INDIRECT(A118),51,6,1,1))</f>
        <v/>
      </c>
      <c r="Z127" s="1"/>
      <c r="AA127" s="1"/>
      <c r="AB127" s="1"/>
      <c r="AC127" s="1"/>
      <c r="AD127" s="1"/>
      <c r="AE127" s="1"/>
      <c r="AF127" s="1"/>
      <c r="AG127" s="1"/>
    </row>
    <row r="128" customFormat="false" ht="15" hidden="false" customHeight="false" outlineLevel="0" collapsed="false">
      <c r="A128" s="160" t="s">
        <v>333</v>
      </c>
      <c r="B128" s="3"/>
      <c r="C128" s="70" t="str">
        <f aca="false">CONCATENATE("Dear ",P127)</f>
        <v>Dear Sir/Madam</v>
      </c>
      <c r="D128" s="70"/>
      <c r="E128" s="70"/>
      <c r="F128" s="70"/>
      <c r="G128" s="70"/>
      <c r="H128" s="70"/>
      <c r="I128" s="70"/>
      <c r="J128" s="70"/>
      <c r="K128" s="3"/>
      <c r="L128" s="3"/>
      <c r="M128" s="3"/>
      <c r="N128" s="3"/>
      <c r="O128" s="3"/>
      <c r="P128" s="3"/>
      <c r="Q128" s="149" t="str">
        <f aca="false">IF(A130="","",", ")</f>
        <v/>
      </c>
      <c r="R128" s="1"/>
      <c r="S128" s="1"/>
      <c r="T128" s="1"/>
      <c r="U128" s="1"/>
      <c r="V128" s="1"/>
      <c r="W128" s="1"/>
      <c r="X128" s="1"/>
      <c r="Y128" s="1"/>
      <c r="Z128" s="1"/>
      <c r="AA128" s="1"/>
      <c r="AB128" s="1"/>
      <c r="AC128" s="1"/>
      <c r="AD128" s="1"/>
      <c r="AE128" s="1"/>
      <c r="AF128" s="1"/>
      <c r="AG128" s="1"/>
    </row>
    <row r="129" customFormat="false" ht="15" hidden="false" customHeight="false" outlineLevel="0" collapsed="false">
      <c r="A129" s="3" t="s">
        <v>25</v>
      </c>
      <c r="B129" s="3" t="s">
        <v>26</v>
      </c>
      <c r="C129" s="3" t="s">
        <v>27</v>
      </c>
      <c r="D129" s="3" t="s">
        <v>28</v>
      </c>
      <c r="E129" s="3" t="s">
        <v>29</v>
      </c>
      <c r="F129" s="3" t="s">
        <v>30</v>
      </c>
      <c r="G129" s="3" t="s">
        <v>31</v>
      </c>
      <c r="H129" s="3"/>
      <c r="I129" s="3" t="s">
        <v>336</v>
      </c>
      <c r="J129" s="3"/>
      <c r="K129" s="3"/>
      <c r="L129" s="3"/>
      <c r="M129" s="3"/>
      <c r="N129" s="3"/>
      <c r="O129" s="3"/>
      <c r="P129" s="3"/>
      <c r="Q129" s="3"/>
      <c r="R129" s="1"/>
      <c r="S129" s="163" t="str">
        <f aca="false">CONCATENATE(IF(S122="","",S122),IF(S122="","",CHAR(10)),IF(T122="","",T122),IF(U122="","",U122),IF(U122="","",CHAR(10)),IF(V122="","",V122),IF(V122="","",CHAR(10)),IF(W122="","",W122),IF(W122="","",CHAR(10)),IF(X122="","",X122),IF(X122="","",CHAR(10)),IF(Y122="","",Y122))</f>
        <v/>
      </c>
      <c r="T129" s="163"/>
      <c r="U129" s="163"/>
      <c r="V129" s="1"/>
      <c r="W129" s="175" t="str">
        <f aca="false">CONCATENATE(IF(S127="","",S127),IF(S127="","",CHAR(10)),IF(T127="","",T127),IF(U127="","",U127),IF(U127="","",CHAR(10)),IF(V127="","",V127),IF(V127="","",CHAR(10)),IF(W127="","",W127),IF(W127="","",CHAR(10)),IF(X127="","",X127),IF(X127="","",CHAR(10)),IF(Y127="","",Y127))</f>
        <v/>
      </c>
      <c r="X129" s="175"/>
      <c r="Y129" s="175"/>
      <c r="Z129" s="1"/>
      <c r="AA129" s="1"/>
      <c r="AB129" s="1"/>
      <c r="AC129" s="1"/>
      <c r="AD129" s="1"/>
      <c r="AE129" s="1"/>
      <c r="AF129" s="1"/>
      <c r="AG129" s="1"/>
    </row>
    <row r="130" customFormat="false" ht="15" hidden="false" customHeight="true" outlineLevel="0" collapsed="false">
      <c r="A130" s="38" t="str">
        <f aca="true">IF(OFFSET(INDIRECT(A118),10,0,1,1)="","",CONCATENATE((OFFSET(INDIRECT(A118),10,0,1,1)),", "))</f>
        <v/>
      </c>
      <c r="B130" s="38" t="n">
        <f aca="true">IF(OFFSET(INDIRECT(A118),10,1,1,1)="","",OFFSET(INDIRECT(A118),10,1,1,1))</f>
        <v>56</v>
      </c>
      <c r="C130" s="38" t="str">
        <f aca="true">IF(OFFSET(INDIRECT(A118),10,2,1,1)="","",CONCATENATE(" ",OFFSET(INDIRECT(A118),10,2,1,1),", "))</f>
        <v> The Chase, </v>
      </c>
      <c r="D130" s="38" t="str">
        <f aca="true">IF(OFFSET(INDIRECT(A118),10,3,1,1)="","",CONCATENATE((OFFSET(INDIRECT(A118),10,3,1,1)),", "))</f>
        <v/>
      </c>
      <c r="E130" s="38" t="str">
        <f aca="true">IF(OFFSET(INDIRECT(A118),10,4,1,1)="","",CONCATENATE((OFFSET(INDIRECT(A118),10,4,1,1)),", "))</f>
        <v/>
      </c>
      <c r="F130" s="38" t="str">
        <f aca="true">IF(OFFSET(INDIRECT(A118),10,5,1,1)="","",CONCATENATE((OFFSET(INDIRECT(A118),10,5,1,1)),", "))</f>
        <v>London, </v>
      </c>
      <c r="G130" s="38" t="str">
        <f aca="true">IF(OFFSET(INDIRECT(A118),10,6,1,1)="","",OFFSET(INDIRECT(A118),10,6,1,1))</f>
        <v>SW4 0NH</v>
      </c>
      <c r="H130" s="3"/>
      <c r="I130" s="170" t="str">
        <f aca="false">CONCATENATE(IF(A130="","",A130),IF(B130="","",B130),IF(C130="","",C130),IF(D130="","",D130),IF(E130="","",E130),IF(F130="","",F130),IF(G130="","",G130))</f>
        <v>56 The Chase, London, SW4 0NH</v>
      </c>
      <c r="J130" s="170"/>
      <c r="K130" s="170"/>
      <c r="L130" s="170"/>
      <c r="M130" s="170"/>
      <c r="N130" s="170"/>
      <c r="O130" s="170"/>
      <c r="P130" s="112"/>
      <c r="Q130" s="112"/>
      <c r="R130" s="1"/>
      <c r="S130" s="163"/>
      <c r="T130" s="163"/>
      <c r="U130" s="163"/>
      <c r="V130" s="1"/>
      <c r="W130" s="175"/>
      <c r="X130" s="175"/>
      <c r="Y130" s="175"/>
      <c r="Z130" s="1"/>
      <c r="AA130" s="1"/>
      <c r="AB130" s="1"/>
      <c r="AC130" s="1"/>
      <c r="AD130" s="1"/>
      <c r="AE130" s="1"/>
      <c r="AF130" s="1"/>
      <c r="AG130" s="1"/>
    </row>
    <row r="131" customFormat="false" ht="15" hidden="false" customHeight="false" outlineLevel="0" collapsed="false">
      <c r="A131" s="38" t="str">
        <f aca="true">IF(OFFSET(INDIRECT(A118),10,0,1,1)="","",OFFSET(INDIRECT(A118),10,0,1,1))</f>
        <v/>
      </c>
      <c r="B131" s="38" t="n">
        <f aca="true">IF(OFFSET(INDIRECT(A118),10,1,1,1)="","",OFFSET(INDIRECT(A118),10,1,1,1))</f>
        <v>56</v>
      </c>
      <c r="C131" s="38" t="str">
        <f aca="true">IF(OFFSET(INDIRECT(A118),10,2,1,1)="","",CONCATENATE(" ",OFFSET(INDIRECT(A118),10,2,1,1)))</f>
        <v> The Chase</v>
      </c>
      <c r="D131" s="38" t="str">
        <f aca="true">IF(OFFSET(INDIRECT(A118),10,3,1,1)="","",OFFSET(INDIRECT(A118),10,3,1,1))</f>
        <v/>
      </c>
      <c r="E131" s="38" t="str">
        <f aca="true">IF(OFFSET(INDIRECT(A118),10,4,1,1)="","",OFFSET(INDIRECT(A118),10,4,1,1))</f>
        <v/>
      </c>
      <c r="F131" s="38" t="str">
        <f aca="true">IF(OFFSET(INDIRECT(A118),10,5,1,1)="","",OFFSET(INDIRECT(A118),10,5,1,1))</f>
        <v>London</v>
      </c>
      <c r="G131" s="38" t="str">
        <f aca="true">IF(OFFSET(INDIRECT(A118),10,6,1,1)="","",OFFSET(INDIRECT(A118),10,6,1,1))</f>
        <v>SW4 0NH</v>
      </c>
      <c r="H131" s="3"/>
      <c r="I131" s="3"/>
      <c r="J131" s="3"/>
      <c r="K131" s="3"/>
      <c r="L131" s="173"/>
      <c r="M131" s="173"/>
      <c r="N131" s="3"/>
      <c r="O131" s="3"/>
      <c r="P131" s="3"/>
      <c r="Q131" s="3"/>
      <c r="R131" s="1"/>
      <c r="S131" s="163"/>
      <c r="T131" s="163"/>
      <c r="U131" s="163"/>
      <c r="V131" s="1"/>
      <c r="W131" s="175"/>
      <c r="X131" s="175"/>
      <c r="Y131" s="175"/>
      <c r="Z131" s="1"/>
      <c r="AA131" s="1"/>
      <c r="AB131" s="1"/>
      <c r="AC131" s="1"/>
      <c r="AD131" s="1"/>
      <c r="AE131" s="1"/>
      <c r="AF131" s="1"/>
      <c r="AG131" s="1"/>
    </row>
    <row r="132" customFormat="false" ht="15" hidden="false" customHeight="false" outlineLevel="0" collapsed="false">
      <c r="A132" s="3" t="s">
        <v>83</v>
      </c>
      <c r="B132" s="3"/>
      <c r="C132" s="3"/>
      <c r="D132" s="3"/>
      <c r="E132" s="3"/>
      <c r="F132" s="3"/>
      <c r="G132" s="3"/>
      <c r="H132" s="3"/>
      <c r="I132" s="3" t="s">
        <v>337</v>
      </c>
      <c r="J132" s="3"/>
      <c r="K132" s="3"/>
      <c r="L132" s="173"/>
      <c r="M132" s="173"/>
      <c r="N132" s="3"/>
      <c r="O132" s="3"/>
      <c r="P132" s="3"/>
      <c r="Q132" s="3"/>
      <c r="R132" s="1"/>
      <c r="S132" s="163"/>
      <c r="T132" s="163"/>
      <c r="U132" s="163"/>
      <c r="V132" s="1"/>
      <c r="W132" s="175"/>
      <c r="X132" s="175"/>
      <c r="Y132" s="175"/>
      <c r="Z132" s="1"/>
      <c r="AA132" s="1"/>
      <c r="AB132" s="1"/>
      <c r="AC132" s="1"/>
      <c r="AD132" s="1"/>
      <c r="AE132" s="1"/>
      <c r="AF132" s="1"/>
      <c r="AG132" s="1"/>
    </row>
    <row r="133" customFormat="false" ht="15" hidden="false" customHeight="true" outlineLevel="0" collapsed="false">
      <c r="A133" s="1" t="str">
        <f aca="false">CONCATENATE(A132,"s")</f>
        <v>Leaseholders</v>
      </c>
      <c r="B133" s="3"/>
      <c r="C133" s="3"/>
      <c r="D133" s="3"/>
      <c r="E133" s="3"/>
      <c r="F133" s="3"/>
      <c r="G133" s="3"/>
      <c r="H133" s="3"/>
      <c r="I133" s="175" t="str">
        <f aca="false">CONCATENATE(IF(A131="","",A131),IF(A131="","",CHAR(10)),IF(B131="","",B131),IF(C131="","",C131),IF(C131="","",CHAR(10)),IF(D131="","",D131),IF(D131="","",CHAR(10)),IF(E131="","",E131),IF(E131="","",CHAR(10)),IF(F131="","",F131),IF(F131="","",CHAR(10)),IF(G131="","",G131))</f>
        <v>56 The Chase
London
SW4 0NH</v>
      </c>
      <c r="J133" s="175"/>
      <c r="K133" s="175"/>
      <c r="L133" s="173"/>
      <c r="M133" s="173"/>
      <c r="N133" s="3"/>
      <c r="O133" s="3"/>
      <c r="P133" s="3"/>
      <c r="Q133" s="3"/>
      <c r="R133" s="1"/>
      <c r="S133" s="163"/>
      <c r="T133" s="163"/>
      <c r="U133" s="163"/>
      <c r="V133" s="1"/>
      <c r="W133" s="175"/>
      <c r="X133" s="175"/>
      <c r="Y133" s="175"/>
      <c r="Z133" s="1"/>
      <c r="AA133" s="1"/>
      <c r="AB133" s="1"/>
      <c r="AC133" s="1"/>
      <c r="AD133" s="1"/>
      <c r="AE133" s="1"/>
      <c r="AF133" s="1"/>
      <c r="AG133" s="1"/>
    </row>
    <row r="134" customFormat="false" ht="15" hidden="false" customHeight="false" outlineLevel="0" collapsed="false">
      <c r="A134" s="3" t="s">
        <v>294</v>
      </c>
      <c r="B134" s="3"/>
      <c r="C134" s="3"/>
      <c r="D134" s="3"/>
      <c r="E134" s="3"/>
      <c r="F134" s="3"/>
      <c r="G134" s="3"/>
      <c r="H134" s="3"/>
      <c r="I134" s="175"/>
      <c r="J134" s="175"/>
      <c r="K134" s="175"/>
      <c r="L134" s="173"/>
      <c r="M134" s="173"/>
      <c r="N134" s="3"/>
      <c r="O134" s="3"/>
      <c r="P134" s="3"/>
      <c r="Q134" s="3"/>
      <c r="R134" s="1"/>
      <c r="S134" s="163"/>
      <c r="T134" s="163"/>
      <c r="U134" s="163"/>
      <c r="V134" s="1"/>
      <c r="W134" s="175"/>
      <c r="X134" s="175"/>
      <c r="Y134" s="175"/>
      <c r="Z134" s="1"/>
      <c r="AA134" s="1"/>
      <c r="AB134" s="1"/>
      <c r="AC134" s="1"/>
      <c r="AD134" s="1"/>
      <c r="AE134" s="1"/>
      <c r="AF134" s="1"/>
      <c r="AG134" s="1"/>
    </row>
    <row r="135" customFormat="false" ht="15" hidden="false" customHeight="false" outlineLevel="0" collapsed="false">
      <c r="A135" s="1" t="str">
        <f aca="false">CONCATENATE(A134,"s")</f>
        <v>Freeholders</v>
      </c>
      <c r="B135" s="3"/>
      <c r="C135" s="3"/>
      <c r="D135" s="3"/>
      <c r="E135" s="3"/>
      <c r="F135" s="3"/>
      <c r="G135" s="3"/>
      <c r="H135" s="3"/>
      <c r="I135" s="175"/>
      <c r="J135" s="175"/>
      <c r="K135" s="175"/>
      <c r="L135" s="173"/>
      <c r="M135" s="173"/>
      <c r="N135" s="3"/>
      <c r="O135" s="3"/>
      <c r="P135" s="3"/>
      <c r="Q135" s="3"/>
      <c r="R135" s="1"/>
      <c r="S135" s="1"/>
      <c r="T135" s="1"/>
      <c r="U135" s="1"/>
      <c r="V135" s="1"/>
      <c r="W135" s="1"/>
      <c r="X135" s="1"/>
      <c r="Y135" s="1"/>
      <c r="Z135" s="1"/>
      <c r="AA135" s="1"/>
      <c r="AB135" s="1"/>
      <c r="AC135" s="1"/>
      <c r="AD135" s="1"/>
      <c r="AE135" s="1"/>
      <c r="AF135" s="1"/>
      <c r="AG135" s="1"/>
    </row>
    <row r="136" customFormat="false" ht="15" hidden="false" customHeight="false" outlineLevel="0" collapsed="false">
      <c r="A136" s="3" t="s">
        <v>307</v>
      </c>
      <c r="B136" s="3"/>
      <c r="C136" s="3"/>
      <c r="D136" s="3"/>
      <c r="E136" s="3"/>
      <c r="F136" s="3"/>
      <c r="G136" s="3"/>
      <c r="H136" s="3"/>
      <c r="I136" s="175"/>
      <c r="J136" s="175"/>
      <c r="K136" s="175"/>
      <c r="L136" s="3"/>
      <c r="M136" s="3"/>
      <c r="N136" s="3"/>
      <c r="O136" s="3"/>
      <c r="P136" s="3"/>
      <c r="Q136" s="3"/>
      <c r="R136" s="1"/>
    </row>
    <row r="137" customFormat="false" ht="15" hidden="false" customHeight="false" outlineLevel="0" collapsed="false">
      <c r="A137" s="1" t="str">
        <f aca="false">IF(A136="Leaseholder &amp; Freeholder","Leaseholders &amp; Freeholders")</f>
        <v>Leaseholders &amp; Freeholders</v>
      </c>
      <c r="B137" s="3"/>
      <c r="C137" s="3"/>
      <c r="D137" s="3"/>
      <c r="E137" s="3"/>
      <c r="F137" s="3"/>
      <c r="G137" s="3"/>
      <c r="H137" s="3"/>
      <c r="I137" s="175"/>
      <c r="J137" s="175"/>
      <c r="K137" s="175"/>
      <c r="L137" s="3"/>
      <c r="M137" s="3"/>
      <c r="N137" s="3"/>
      <c r="O137" s="3"/>
      <c r="P137" s="3"/>
      <c r="Q137" s="3"/>
      <c r="R137" s="1"/>
      <c r="S137" s="149" t="s">
        <v>274</v>
      </c>
      <c r="T137" s="149"/>
    </row>
    <row r="138" customFormat="false" ht="15.75" hidden="false" customHeight="true" outlineLevel="0" collapsed="false">
      <c r="A138" s="1"/>
      <c r="B138" s="3"/>
      <c r="C138" s="3"/>
      <c r="D138" s="3"/>
      <c r="E138" s="3"/>
      <c r="F138" s="3"/>
      <c r="G138" s="3"/>
      <c r="H138" s="3"/>
      <c r="I138" s="175"/>
      <c r="J138" s="175"/>
      <c r="K138" s="175"/>
      <c r="L138" s="3"/>
      <c r="M138" s="3"/>
      <c r="N138" s="3"/>
      <c r="O138" s="3"/>
      <c r="P138" s="3"/>
      <c r="Q138" s="3"/>
      <c r="R138" s="1"/>
      <c r="S138" s="180" t="str">
        <f aca="false">CONCATENATE("Under Section 1(2), subject to your written consent",CHAR(10),"it is intended to build on the line of junction of the said lands a ",Form!N74)</f>
        <v>Under Section 1(2), subject to your written consent
it is intended to build on the line of junction of the said lands a</v>
      </c>
      <c r="T138" s="180"/>
      <c r="U138" s="180"/>
      <c r="V138" s="180"/>
      <c r="W138" s="180"/>
      <c r="X138" s="180"/>
      <c r="Y138" s="180"/>
      <c r="Z138" s="180"/>
      <c r="AA138" s="180"/>
    </row>
    <row r="139" customFormat="false" ht="15" hidden="false" customHeight="false" outlineLevel="0" collapsed="false">
      <c r="A139" s="1"/>
      <c r="B139" s="3"/>
      <c r="C139" s="3"/>
      <c r="D139" s="3"/>
      <c r="E139" s="3"/>
      <c r="F139" s="3"/>
      <c r="G139" s="3"/>
      <c r="H139" s="3"/>
      <c r="I139" s="3"/>
      <c r="J139" s="3"/>
      <c r="K139" s="3"/>
      <c r="L139" s="3"/>
      <c r="M139" s="3"/>
      <c r="N139" s="3"/>
      <c r="O139" s="3"/>
      <c r="P139" s="3"/>
      <c r="Q139" s="3"/>
      <c r="R139" s="1"/>
      <c r="S139" s="180"/>
      <c r="T139" s="180"/>
      <c r="U139" s="180"/>
      <c r="V139" s="180"/>
      <c r="W139" s="180"/>
      <c r="X139" s="180"/>
      <c r="Y139" s="180"/>
      <c r="Z139" s="180"/>
      <c r="AA139" s="180"/>
    </row>
    <row r="140" customFormat="false" ht="15" hidden="false" customHeight="false" outlineLevel="0" collapsed="false">
      <c r="A140" s="156" t="s">
        <v>343</v>
      </c>
      <c r="B140" s="156"/>
      <c r="C140" s="3"/>
      <c r="D140" s="3"/>
      <c r="E140" s="3"/>
      <c r="F140" s="3"/>
      <c r="G140" s="3"/>
      <c r="H140" s="3"/>
      <c r="I140" s="3"/>
      <c r="J140" s="3"/>
      <c r="K140" s="3"/>
      <c r="L140" s="3"/>
      <c r="M140" s="3"/>
      <c r="N140" s="3"/>
      <c r="O140" s="3"/>
      <c r="P140" s="3"/>
      <c r="Q140" s="149" t="str">
        <f aca="false">IF(A142="","",", ")</f>
        <v>, </v>
      </c>
      <c r="R140" s="1"/>
    </row>
    <row r="141" customFormat="false" ht="15" hidden="false" customHeight="false" outlineLevel="0" collapsed="false">
      <c r="A141" s="3" t="s">
        <v>25</v>
      </c>
      <c r="B141" s="3" t="s">
        <v>26</v>
      </c>
      <c r="C141" s="3" t="s">
        <v>27</v>
      </c>
      <c r="D141" s="3" t="s">
        <v>28</v>
      </c>
      <c r="E141" s="3" t="s">
        <v>29</v>
      </c>
      <c r="F141" s="3" t="s">
        <v>30</v>
      </c>
      <c r="G141" s="3" t="s">
        <v>31</v>
      </c>
      <c r="H141" s="3"/>
      <c r="I141" s="3" t="s">
        <v>336</v>
      </c>
      <c r="J141" s="3"/>
      <c r="K141" s="3"/>
      <c r="L141" s="3"/>
      <c r="M141" s="3"/>
      <c r="N141" s="3"/>
      <c r="O141" s="3"/>
      <c r="P141" s="3"/>
      <c r="Q141" s="3"/>
      <c r="R141" s="1"/>
      <c r="S141" s="149" t="s">
        <v>292</v>
      </c>
      <c r="T141" s="149"/>
    </row>
    <row r="142" customFormat="false" ht="15" hidden="false" customHeight="true" outlineLevel="0" collapsed="false">
      <c r="A142" s="38" t="str">
        <f aca="true">IF(OFFSET(INDIRECT(A118),17,0,1,1)="","",CONCATENATE((OFFSET(INDIRECT(A118),17,0,1,1)),", "))</f>
        <v>C/o Pastor Real Estate, </v>
      </c>
      <c r="B142" s="38" t="n">
        <f aca="true">IF(OFFSET(INDIRECT(A118),17,1,1,1)="","",OFFSET(INDIRECT(A118),17,1,1,1))</f>
        <v>48</v>
      </c>
      <c r="C142" s="38" t="str">
        <f aca="true">IF(OFFSET(INDIRECT(A118),17,2,1,1)="","",CONCATENATE(" ",(OFFSET(INDIRECT(A118),17,2,1,1)),", "))</f>
        <v> Curzon Street, </v>
      </c>
      <c r="D142" s="38" t="str">
        <f aca="true">IF(OFFSET(INDIRECT(A118),17,3,1,1)="","",CONCATENATE((OFFSET(INDIRECT(A118),17,3,1,1)),", "))</f>
        <v/>
      </c>
      <c r="E142" s="38" t="str">
        <f aca="true">IF(OFFSET(INDIRECT(A118),17,4,1,1)="","",CONCATENATE((OFFSET(INDIRECT(A118),17,4,1,1)),", "))</f>
        <v/>
      </c>
      <c r="F142" s="38" t="str">
        <f aca="true">IF(OFFSET(INDIRECT(A118),17,5,1,1)="","",CONCATENATE((OFFSET(INDIRECT(A118),17,5,1,1)),", "))</f>
        <v>London, </v>
      </c>
      <c r="G142" s="38" t="str">
        <f aca="true">IF(OFFSET(INDIRECT(A118),17,6,1,1)="","",OFFSET(INDIRECT(A118),17,6,1,1))</f>
        <v>W1J 7UL</v>
      </c>
      <c r="H142" s="3"/>
      <c r="I142" s="170" t="str">
        <f aca="false">CONCATENATE(IF(A142="","",A142),IF(B142="","",B142),IF(C142="","",C142),IF(D142="","",D142),IF(E142="","",E142),IF(F142="","",F142),IF(G142="","",G142))</f>
        <v>C/o Pastor Real Estate, 48 Curzon Street, London, W1J 7UL</v>
      </c>
      <c r="J142" s="170"/>
      <c r="K142" s="170"/>
      <c r="L142" s="170"/>
      <c r="M142" s="170"/>
      <c r="N142" s="170"/>
      <c r="O142" s="170"/>
      <c r="P142" s="112"/>
      <c r="Q142" s="112"/>
      <c r="R142" s="1"/>
      <c r="S142" s="180" t="str">
        <f aca="false">CONCATENATE("Under Section 1(5)",CHAR(10),"it is intended to build on the line of junction of the said lands a wall wholly on ",$H$12," land.")</f>
        <v>Under Section 1(5)
it is intended to build on the line of junction of the said lands a wall wholly on our land.</v>
      </c>
      <c r="T142" s="180"/>
      <c r="U142" s="180"/>
      <c r="V142" s="180"/>
      <c r="W142" s="180"/>
      <c r="X142" s="180"/>
      <c r="Y142" s="180"/>
      <c r="Z142" s="180"/>
      <c r="AA142" s="180"/>
    </row>
    <row r="143" customFormat="false" ht="15" hidden="false" customHeight="false" outlineLevel="0" collapsed="false">
      <c r="A143" s="38" t="str">
        <f aca="true">IF(OFFSET(INDIRECT(A118),17,0,1,1)="","",OFFSET(INDIRECT(A118),17,0,1,1))</f>
        <v>C/o Pastor Real Estate</v>
      </c>
      <c r="B143" s="38" t="n">
        <f aca="true">IF(OFFSET(INDIRECT(A118),17,1,1,1)="","",OFFSET(INDIRECT(A118),17,1,1,1))</f>
        <v>48</v>
      </c>
      <c r="C143" s="38" t="str">
        <f aca="true">IF(OFFSET(INDIRECT(A118),17,2,1,1)="","",CONCATENATE(" ",(OFFSET(INDIRECT(A118),17,2,1,1))))</f>
        <v> Curzon Street</v>
      </c>
      <c r="D143" s="38" t="str">
        <f aca="true">IF(OFFSET(INDIRECT(A118),17,3,1,1)="","",OFFSET(INDIRECT(A118),17,3,1,1))</f>
        <v/>
      </c>
      <c r="E143" s="38" t="str">
        <f aca="true">IF(OFFSET(INDIRECT(A118),17,4,1,1)="","",OFFSET(INDIRECT(A118),17,4,1,1))</f>
        <v/>
      </c>
      <c r="F143" s="38" t="str">
        <f aca="true">IF(OFFSET(INDIRECT(A118),17,5,1,1)="","",OFFSET(INDIRECT(A118),17,5,1,1))</f>
        <v>London</v>
      </c>
      <c r="G143" s="38" t="str">
        <f aca="true">IF(OFFSET(INDIRECT(A118),17,6,1,1)="","",OFFSET(INDIRECT(A118),17,6,1,1))</f>
        <v>W1J 7UL</v>
      </c>
      <c r="H143" s="3"/>
      <c r="I143" s="3"/>
      <c r="J143" s="3"/>
      <c r="K143" s="3"/>
      <c r="L143" s="173"/>
      <c r="M143" s="173"/>
      <c r="N143" s="3"/>
      <c r="O143" s="3"/>
      <c r="P143" s="3"/>
      <c r="Q143" s="3"/>
      <c r="R143" s="1"/>
      <c r="S143" s="180"/>
      <c r="T143" s="180"/>
      <c r="U143" s="180"/>
      <c r="V143" s="180"/>
      <c r="W143" s="180"/>
      <c r="X143" s="180"/>
      <c r="Y143" s="180"/>
      <c r="Z143" s="180"/>
      <c r="AA143" s="180"/>
    </row>
    <row r="144" customFormat="false" ht="15" hidden="false" customHeight="false" outlineLevel="0" collapsed="false">
      <c r="A144" s="3"/>
      <c r="B144" s="3"/>
      <c r="C144" s="3"/>
      <c r="D144" s="3"/>
      <c r="E144" s="3"/>
      <c r="F144" s="3"/>
      <c r="G144" s="3"/>
      <c r="H144" s="3"/>
      <c r="I144" s="3" t="s">
        <v>337</v>
      </c>
      <c r="J144" s="3"/>
      <c r="K144" s="3"/>
      <c r="L144" s="173"/>
      <c r="M144" s="173"/>
      <c r="N144" s="3"/>
      <c r="O144" s="3"/>
      <c r="P144" s="3"/>
      <c r="Q144" s="3"/>
      <c r="R144" s="1"/>
    </row>
    <row r="145" customFormat="false" ht="15" hidden="false" customHeight="true" outlineLevel="0" collapsed="false">
      <c r="A145" s="3"/>
      <c r="B145" s="3"/>
      <c r="C145" s="3"/>
      <c r="D145" s="3"/>
      <c r="E145" s="3"/>
      <c r="F145" s="3"/>
      <c r="G145" s="3"/>
      <c r="H145" s="3"/>
      <c r="I145" s="175" t="str">
        <f aca="false">CONCATENATE(IF(A143="","",A143),IF(A143="","",CHAR(10)),IF(B143="","",B143),IF(C143="","",C143),IF(C143="","",CHAR(10)),IF(D143="","",D143),IF(D143="","",CHAR(10)),IF(E143="","",E143),IF(E143="","",CHAR(10)),IF(F143="","",F143),IF(F143="","",CHAR(10)),IF(G143="","",G143))</f>
        <v>C/o Pastor Real Estate
48 Curzon Street
London
W1J 7UL</v>
      </c>
      <c r="J145" s="175"/>
      <c r="K145" s="175"/>
      <c r="L145" s="173"/>
      <c r="M145" s="173"/>
      <c r="N145" s="3"/>
      <c r="O145" s="3"/>
      <c r="P145" s="3"/>
      <c r="Q145" s="3"/>
      <c r="R145" s="1"/>
      <c r="S145" s="149" t="s">
        <v>295</v>
      </c>
      <c r="T145" s="149"/>
      <c r="U145" s="149"/>
    </row>
    <row r="146" customFormat="false" ht="15" hidden="false" customHeight="true" outlineLevel="0" collapsed="false">
      <c r="A146" s="3"/>
      <c r="B146" s="3"/>
      <c r="C146" s="3"/>
      <c r="D146" s="3"/>
      <c r="E146" s="3"/>
      <c r="F146" s="3"/>
      <c r="G146" s="3"/>
      <c r="H146" s="3"/>
      <c r="I146" s="175"/>
      <c r="J146" s="175"/>
      <c r="K146" s="175"/>
      <c r="L146" s="173"/>
      <c r="M146" s="173"/>
      <c r="N146" s="3"/>
      <c r="O146" s="3"/>
      <c r="P146" s="3"/>
      <c r="Q146" s="3"/>
      <c r="R146" s="1"/>
      <c r="S146" s="181" t="str">
        <f aca="false">CONCATENATE(S138,CHAR(10),CHAR(10),S142)</f>
        <v>Under Section 1(2), subject to your written consent
it is intended to build on the line of junction of the said lands a 
Under Section 1(5)
it is intended to build on the line of junction of the said lands a wall wholly on our land.</v>
      </c>
      <c r="T146" s="181"/>
      <c r="U146" s="181"/>
      <c r="V146" s="181"/>
      <c r="W146" s="181"/>
      <c r="X146" s="181"/>
      <c r="Y146" s="181"/>
      <c r="Z146" s="181"/>
      <c r="AA146" s="181"/>
    </row>
    <row r="147" customFormat="false" ht="15" hidden="false" customHeight="false" outlineLevel="0" collapsed="false">
      <c r="A147" s="3"/>
      <c r="B147" s="3"/>
      <c r="C147" s="3"/>
      <c r="D147" s="3"/>
      <c r="E147" s="3"/>
      <c r="F147" s="3"/>
      <c r="G147" s="3"/>
      <c r="H147" s="3"/>
      <c r="I147" s="175"/>
      <c r="J147" s="175"/>
      <c r="K147" s="175"/>
      <c r="L147" s="173"/>
      <c r="M147" s="173"/>
      <c r="N147" s="3"/>
      <c r="O147" s="3"/>
      <c r="P147" s="3"/>
      <c r="Q147" s="3"/>
      <c r="R147" s="1"/>
      <c r="S147" s="181"/>
      <c r="T147" s="181"/>
      <c r="U147" s="181"/>
      <c r="V147" s="181"/>
      <c r="W147" s="181"/>
      <c r="X147" s="181"/>
      <c r="Y147" s="181"/>
      <c r="Z147" s="181"/>
      <c r="AA147" s="181"/>
    </row>
    <row r="148" customFormat="false" ht="15" hidden="false" customHeight="false" outlineLevel="0" collapsed="false">
      <c r="A148" s="3"/>
      <c r="B148" s="3"/>
      <c r="C148" s="3"/>
      <c r="D148" s="3"/>
      <c r="E148" s="3"/>
      <c r="F148" s="3"/>
      <c r="G148" s="3"/>
      <c r="H148" s="3"/>
      <c r="I148" s="175"/>
      <c r="J148" s="175"/>
      <c r="K148" s="175"/>
      <c r="L148" s="3"/>
      <c r="M148" s="3"/>
      <c r="N148" s="3"/>
      <c r="O148" s="3"/>
      <c r="P148" s="3"/>
      <c r="Q148" s="3"/>
      <c r="R148" s="1"/>
      <c r="S148" s="181"/>
      <c r="T148" s="181"/>
      <c r="U148" s="181"/>
      <c r="V148" s="181"/>
      <c r="W148" s="181"/>
      <c r="X148" s="181"/>
      <c r="Y148" s="181"/>
      <c r="Z148" s="181"/>
      <c r="AA148" s="181"/>
    </row>
    <row r="149" customFormat="false" ht="15" hidden="false" customHeight="false" outlineLevel="0" collapsed="false">
      <c r="A149" s="3"/>
      <c r="B149" s="3"/>
      <c r="C149" s="3"/>
      <c r="D149" s="3"/>
      <c r="E149" s="3"/>
      <c r="F149" s="3"/>
      <c r="G149" s="3"/>
      <c r="H149" s="3"/>
      <c r="I149" s="175"/>
      <c r="J149" s="175"/>
      <c r="K149" s="175"/>
      <c r="L149" s="3"/>
      <c r="M149" s="3"/>
      <c r="N149" s="3"/>
      <c r="O149" s="3"/>
      <c r="P149" s="3"/>
      <c r="Q149" s="3"/>
      <c r="R149" s="1"/>
      <c r="S149" s="181"/>
      <c r="T149" s="181"/>
      <c r="U149" s="181"/>
      <c r="V149" s="181"/>
      <c r="W149" s="181"/>
      <c r="X149" s="181"/>
      <c r="Y149" s="181"/>
      <c r="Z149" s="181"/>
      <c r="AA149" s="181"/>
    </row>
    <row r="150" customFormat="false" ht="15" hidden="false" customHeight="false" outlineLevel="0" collapsed="false">
      <c r="A150" s="3"/>
      <c r="B150" s="3"/>
      <c r="C150" s="3"/>
      <c r="D150" s="3"/>
      <c r="E150" s="3"/>
      <c r="F150" s="3"/>
      <c r="G150" s="3"/>
      <c r="H150" s="3"/>
      <c r="I150" s="175"/>
      <c r="J150" s="175"/>
      <c r="K150" s="175"/>
      <c r="L150" s="3"/>
      <c r="M150" s="3"/>
      <c r="N150" s="3"/>
      <c r="O150" s="3"/>
      <c r="P150" s="3"/>
      <c r="Q150" s="3"/>
      <c r="R150" s="1"/>
      <c r="S150" s="181"/>
      <c r="T150" s="181"/>
      <c r="U150" s="181"/>
      <c r="V150" s="181"/>
      <c r="W150" s="181"/>
      <c r="X150" s="181"/>
      <c r="Y150" s="181"/>
      <c r="Z150" s="181"/>
      <c r="AA150" s="181"/>
    </row>
    <row r="151" customFormat="false" ht="15" hidden="false" customHeight="false" outlineLevel="0" collapsed="false">
      <c r="A151" s="3"/>
      <c r="B151" s="3"/>
      <c r="C151" s="3"/>
      <c r="D151" s="3"/>
      <c r="E151" s="3"/>
      <c r="F151" s="3"/>
      <c r="G151" s="3"/>
      <c r="H151" s="3"/>
      <c r="I151" s="3"/>
      <c r="J151" s="3"/>
      <c r="K151" s="3"/>
      <c r="L151" s="3"/>
      <c r="M151" s="3"/>
      <c r="N151" s="3"/>
      <c r="O151" s="3"/>
      <c r="P151" s="3"/>
      <c r="Q151" s="3"/>
      <c r="R151" s="1"/>
    </row>
    <row r="152" customFormat="false" ht="15" hidden="false" customHeight="false" outlineLevel="0" collapsed="false">
      <c r="A152" s="156" t="s">
        <v>344</v>
      </c>
      <c r="B152" s="156"/>
      <c r="C152" s="3"/>
      <c r="D152" s="3"/>
      <c r="E152" s="3"/>
      <c r="F152" s="3"/>
      <c r="G152" s="3"/>
      <c r="H152" s="3"/>
      <c r="I152" s="3"/>
      <c r="J152" s="3"/>
      <c r="K152" s="3"/>
      <c r="L152" s="3"/>
      <c r="M152" s="3"/>
      <c r="N152" s="3"/>
      <c r="O152" s="3"/>
      <c r="P152" s="3"/>
      <c r="Q152" s="3" t="str">
        <f aca="false">IF(A154="","",", ")</f>
        <v/>
      </c>
      <c r="R152" s="1"/>
      <c r="S152" s="149" t="s">
        <v>345</v>
      </c>
      <c r="T152" s="149"/>
      <c r="U152" s="149"/>
    </row>
    <row r="153" customFormat="false" ht="15" hidden="false" customHeight="false" outlineLevel="0" collapsed="false">
      <c r="A153" s="3" t="s">
        <v>25</v>
      </c>
      <c r="B153" s="3" t="s">
        <v>26</v>
      </c>
      <c r="C153" s="3" t="s">
        <v>27</v>
      </c>
      <c r="D153" s="3" t="s">
        <v>28</v>
      </c>
      <c r="E153" s="3" t="s">
        <v>29</v>
      </c>
      <c r="F153" s="3" t="s">
        <v>30</v>
      </c>
      <c r="G153" s="3" t="s">
        <v>31</v>
      </c>
      <c r="H153" s="3"/>
      <c r="I153" s="3" t="s">
        <v>336</v>
      </c>
      <c r="J153" s="3"/>
      <c r="K153" s="3"/>
      <c r="L153" s="3"/>
      <c r="M153" s="3"/>
      <c r="N153" s="3"/>
      <c r="O153" s="3"/>
      <c r="P153" s="3"/>
      <c r="Q153" s="3"/>
      <c r="R153" s="1"/>
      <c r="S153" s="181" t="str">
        <f aca="false">IF(Form!J74="Section 1(2)",S138,IF(Form!J74="Section 1(5)",S142,IF(Form!J74="Section 1(2) &amp; Section 1(5)",S146,"")))</f>
        <v/>
      </c>
      <c r="T153" s="181"/>
      <c r="U153" s="181"/>
      <c r="V153" s="181"/>
      <c r="W153" s="181"/>
      <c r="X153" s="181"/>
      <c r="Y153" s="181"/>
      <c r="Z153" s="181"/>
      <c r="AA153" s="181"/>
    </row>
    <row r="154" customFormat="false" ht="15" hidden="false" customHeight="true" outlineLevel="0" collapsed="false">
      <c r="A154" s="38" t="str">
        <f aca="false">IF(Form!$J$44="","",Form!$J$44)</f>
        <v/>
      </c>
      <c r="B154" s="38" t="str">
        <f aca="false">IF(Form!$K$44="","",Form!$K$44)</f>
        <v/>
      </c>
      <c r="C154" s="38" t="str">
        <f aca="false">IF(Form!$L$44="","",Form!$L$44)</f>
        <v/>
      </c>
      <c r="D154" s="38" t="str">
        <f aca="false">IF(Form!$M$44="","",Form!$M$44)</f>
        <v/>
      </c>
      <c r="E154" s="38" t="str">
        <f aca="false">IF(Form!$N$44="","",Form!$N$44)</f>
        <v/>
      </c>
      <c r="F154" s="38" t="str">
        <f aca="false">IF(Form!$O$44="","",Form!$O$44)</f>
        <v/>
      </c>
      <c r="G154" s="38" t="str">
        <f aca="false">IF(Form!$P$44="","",Form!$P$44)</f>
        <v/>
      </c>
      <c r="H154" s="3"/>
      <c r="I154" s="170" t="str">
        <f aca="false">CONCATENATE(IF(A154="","",A154),IF(B154="","",B154),IF(C154="","",C154),IF(D154="","",D154),IF(E154="","",E154),IF(F154="","",F154),IF(G154="","",G154))</f>
        <v/>
      </c>
      <c r="J154" s="170"/>
      <c r="K154" s="170"/>
      <c r="L154" s="170"/>
      <c r="M154" s="170"/>
      <c r="N154" s="170"/>
      <c r="O154" s="170"/>
      <c r="P154" s="112"/>
      <c r="Q154" s="112"/>
      <c r="R154" s="1"/>
      <c r="S154" s="181"/>
      <c r="T154" s="181"/>
      <c r="U154" s="181"/>
      <c r="V154" s="181"/>
      <c r="W154" s="181"/>
      <c r="X154" s="181"/>
      <c r="Y154" s="181"/>
      <c r="Z154" s="181"/>
      <c r="AA154" s="181"/>
    </row>
    <row r="155" customFormat="false" ht="15" hidden="false" customHeight="false" outlineLevel="0" collapsed="false">
      <c r="A155" s="3"/>
      <c r="B155" s="3"/>
      <c r="C155" s="3"/>
      <c r="D155" s="3"/>
      <c r="E155" s="3"/>
      <c r="F155" s="3"/>
      <c r="G155" s="3"/>
      <c r="H155" s="3"/>
      <c r="I155" s="3"/>
      <c r="J155" s="3"/>
      <c r="K155" s="3"/>
      <c r="L155" s="173"/>
      <c r="M155" s="173"/>
      <c r="N155" s="3"/>
      <c r="O155" s="3"/>
      <c r="P155" s="3"/>
      <c r="Q155" s="3"/>
      <c r="R155" s="1"/>
      <c r="S155" s="181"/>
      <c r="T155" s="181"/>
      <c r="U155" s="181"/>
      <c r="V155" s="181"/>
      <c r="W155" s="181"/>
      <c r="X155" s="181"/>
      <c r="Y155" s="181"/>
      <c r="Z155" s="181"/>
      <c r="AA155" s="181"/>
    </row>
    <row r="156" customFormat="false" ht="15" hidden="false" customHeight="false" outlineLevel="0" collapsed="false">
      <c r="A156" s="3"/>
      <c r="B156" s="3"/>
      <c r="C156" s="3"/>
      <c r="D156" s="3"/>
      <c r="E156" s="3"/>
      <c r="F156" s="3"/>
      <c r="G156" s="3"/>
      <c r="H156" s="3"/>
      <c r="I156" s="3" t="s">
        <v>337</v>
      </c>
      <c r="J156" s="3"/>
      <c r="K156" s="3"/>
      <c r="L156" s="173"/>
      <c r="M156" s="173"/>
      <c r="N156" s="3"/>
      <c r="O156" s="3"/>
      <c r="P156" s="3"/>
      <c r="Q156" s="3"/>
      <c r="R156" s="1"/>
      <c r="S156" s="181"/>
      <c r="T156" s="181"/>
      <c r="U156" s="181"/>
      <c r="V156" s="181"/>
      <c r="W156" s="181"/>
      <c r="X156" s="181"/>
      <c r="Y156" s="181"/>
      <c r="Z156" s="181"/>
      <c r="AA156" s="181"/>
    </row>
    <row r="157" customFormat="false" ht="15" hidden="false" customHeight="true" outlineLevel="0" collapsed="false">
      <c r="A157" s="3"/>
      <c r="B157" s="3"/>
      <c r="C157" s="3"/>
      <c r="D157" s="3"/>
      <c r="E157" s="3"/>
      <c r="F157" s="3"/>
      <c r="G157" s="3"/>
      <c r="H157" s="3"/>
      <c r="I157" s="175" t="str">
        <f aca="false">CONCATENATE(IF(A154="","",A154),IF(A154="","",CHAR(10)),IF(B154="","",B154),IF(C154="","",C154),IF(C154="","",CHAR(10)),IF(D154="","",D154),IF(D154="","",CHAR(10)),IF(E154="","",E154),IF(E154="","",CHAR(10)),IF(F154="","",F154),IF(F154="","",CHAR(10)),IF(G154="","",G154))</f>
        <v/>
      </c>
      <c r="J157" s="175"/>
      <c r="K157" s="175"/>
      <c r="L157" s="173"/>
      <c r="M157" s="173"/>
      <c r="N157" s="3"/>
      <c r="O157" s="3"/>
      <c r="P157" s="3"/>
      <c r="Q157" s="3"/>
      <c r="R157" s="1"/>
      <c r="S157" s="181"/>
      <c r="T157" s="181"/>
      <c r="U157" s="181"/>
      <c r="V157" s="181"/>
      <c r="W157" s="181"/>
      <c r="X157" s="181"/>
      <c r="Y157" s="181"/>
      <c r="Z157" s="181"/>
      <c r="AA157" s="181"/>
    </row>
    <row r="158" customFormat="false" ht="15" hidden="false" customHeight="false" outlineLevel="0" collapsed="false">
      <c r="A158" s="3"/>
      <c r="B158" s="3"/>
      <c r="C158" s="3"/>
      <c r="D158" s="3"/>
      <c r="E158" s="3"/>
      <c r="F158" s="3"/>
      <c r="G158" s="3"/>
      <c r="H158" s="3"/>
      <c r="I158" s="175"/>
      <c r="J158" s="175"/>
      <c r="K158" s="175"/>
      <c r="L158" s="173"/>
      <c r="M158" s="173"/>
      <c r="N158" s="3"/>
      <c r="O158" s="3"/>
      <c r="P158" s="3"/>
      <c r="Q158" s="3"/>
      <c r="R158" s="1"/>
    </row>
    <row r="159" customFormat="false" ht="15" hidden="false" customHeight="false" outlineLevel="0" collapsed="false">
      <c r="A159" s="3"/>
      <c r="B159" s="3"/>
      <c r="C159" s="3"/>
      <c r="D159" s="3"/>
      <c r="E159" s="3"/>
      <c r="F159" s="3"/>
      <c r="G159" s="3"/>
      <c r="H159" s="3"/>
      <c r="I159" s="175"/>
      <c r="J159" s="175"/>
      <c r="K159" s="175"/>
      <c r="L159" s="173"/>
      <c r="M159" s="173"/>
      <c r="N159" s="3"/>
      <c r="O159" s="3"/>
      <c r="P159" s="3"/>
      <c r="Q159" s="3"/>
      <c r="R159" s="1"/>
      <c r="S159" s="149" t="s">
        <v>346</v>
      </c>
      <c r="T159" s="149"/>
      <c r="U159" s="149"/>
      <c r="V159" s="182" t="str">
        <f aca="true">IF(OFFSET(INDIRECT(A118),53,5,1,1)="No","DELETE THIS PAGE WHEN MADE INTO PDF!","")</f>
        <v>DELETE THIS PAGE WHEN MADE INTO PDF!</v>
      </c>
      <c r="W159" s="182"/>
      <c r="X159" s="182"/>
      <c r="Y159" s="182"/>
      <c r="Z159" s="182"/>
      <c r="AA159" s="182"/>
    </row>
    <row r="160" customFormat="false" ht="15" hidden="false" customHeight="false" outlineLevel="0" collapsed="false">
      <c r="A160" s="3"/>
      <c r="B160" s="3"/>
      <c r="C160" s="3"/>
      <c r="D160" s="3"/>
      <c r="E160" s="3"/>
      <c r="F160" s="3"/>
      <c r="G160" s="3"/>
      <c r="H160" s="3"/>
      <c r="I160" s="175"/>
      <c r="J160" s="175"/>
      <c r="K160" s="175"/>
      <c r="L160" s="3"/>
      <c r="M160" s="3"/>
      <c r="N160" s="3"/>
      <c r="O160" s="3"/>
      <c r="P160" s="3"/>
      <c r="Q160" s="3"/>
      <c r="R160" s="1"/>
      <c r="S160" s="149" t="s">
        <v>347</v>
      </c>
      <c r="T160" s="149"/>
      <c r="U160" s="149"/>
      <c r="V160" s="182" t="str">
        <f aca="true">IF(OFFSET(INDIRECT(A118),62,5,1,1)="No","DELETE THIS PAGE WHEN MADE INTO PDF!","")</f>
        <v/>
      </c>
      <c r="W160" s="182"/>
      <c r="X160" s="182"/>
      <c r="Y160" s="182"/>
      <c r="Z160" s="182"/>
      <c r="AA160" s="182"/>
    </row>
    <row r="161" customFormat="false" ht="15" hidden="false" customHeight="false" outlineLevel="0" collapsed="false">
      <c r="A161" s="3"/>
      <c r="B161" s="3"/>
      <c r="C161" s="3"/>
      <c r="D161" s="3"/>
      <c r="E161" s="3"/>
      <c r="F161" s="3"/>
      <c r="G161" s="3"/>
      <c r="H161" s="3"/>
      <c r="I161" s="175"/>
      <c r="J161" s="175"/>
      <c r="K161" s="175"/>
      <c r="L161" s="3"/>
      <c r="M161" s="3"/>
      <c r="N161" s="3"/>
      <c r="O161" s="3"/>
      <c r="P161" s="3"/>
      <c r="Q161" s="3"/>
      <c r="R161" s="1"/>
      <c r="S161" s="149" t="s">
        <v>348</v>
      </c>
      <c r="T161" s="149"/>
      <c r="U161" s="149"/>
      <c r="V161" s="182" t="str">
        <f aca="true">IF(OFFSET(INDIRECT(A118),76,5,1,1)="No","DELETE THIS PAGE WHEN MADE INTO PDF!","")</f>
        <v/>
      </c>
      <c r="W161" s="182"/>
      <c r="X161" s="182"/>
      <c r="Y161" s="182"/>
      <c r="Z161" s="182"/>
      <c r="AA161" s="182"/>
    </row>
    <row r="162" customFormat="false" ht="15" hidden="false" customHeight="false" outlineLevel="0" collapsed="false">
      <c r="A162" s="3"/>
      <c r="B162" s="3"/>
      <c r="C162" s="3"/>
      <c r="D162" s="3"/>
      <c r="E162" s="3"/>
      <c r="F162" s="3"/>
      <c r="G162" s="3"/>
      <c r="H162" s="3"/>
      <c r="I162" s="175"/>
      <c r="J162" s="175"/>
      <c r="K162" s="175"/>
      <c r="L162" s="3"/>
      <c r="M162" s="3"/>
      <c r="N162" s="3"/>
      <c r="O162" s="3"/>
      <c r="P162" s="3"/>
      <c r="Q162" s="3"/>
      <c r="R162" s="1"/>
      <c r="S162" s="38" t="str">
        <f aca="true">IF(OFFSET(INDIRECT(A118),2,0,1,1)="","",OFFSET(INDIRECT(A118),2,0,1,1))</f>
        <v/>
      </c>
      <c r="T162" s="38" t="str">
        <f aca="true">IF(OFFSET(INDIRECT(A118),2,1,1,1)="","",OFFSET(INDIRECT(A118),2,1,1,1))</f>
        <v/>
      </c>
      <c r="U162" s="3" t="str">
        <f aca="false">LEFT(T162,1)</f>
        <v/>
      </c>
      <c r="V162" s="38" t="str">
        <f aca="true">IF(OFFSET(INDIRECT(A118),2,2,1,1)="","",OFFSET(INDIRECT(A118),2,2,1,1))</f>
        <v/>
      </c>
      <c r="W162" s="38" t="str">
        <f aca="true">IF(OFFSET(INDIRECT(A118),2,3,1,1)="","",OFFSET(INDIRECT(A118),2,3,1,1))</f>
        <v>56 The Chase (No 2) Limited</v>
      </c>
      <c r="X162" s="3" t="str">
        <f aca="false">IF(B121="Company",W162,CONCATENATE(S162,P120," ",T162," ",W162))</f>
        <v>56 The Chase (No 2) Limited</v>
      </c>
      <c r="Y162" s="3"/>
      <c r="Z162" s="3" t="str">
        <f aca="false">IF(B121="Company",W162,CONCATENATE(S162," ",U162," ",W162))</f>
        <v>56 The Chase (No 2) Limited</v>
      </c>
      <c r="AA162" s="3"/>
      <c r="AB162" s="3"/>
      <c r="AC162" s="3" t="str">
        <f aca="false">IF(B121="Company",W162,CONCATENATE(S162,P120," ",U162,P120," ",W162))</f>
        <v>56 The Chase (No 2) Limited</v>
      </c>
      <c r="AD162" s="3"/>
      <c r="AE162" s="3" t="str">
        <f aca="false">IF(B121="Company",W162,CONCATENATE(T162," ",V162," ",W162))</f>
        <v>56 The Chase (No 2) Limited</v>
      </c>
      <c r="AF162" s="3" t="str">
        <f aca="false">UPPER(AE162)</f>
        <v>56 THE CHASE (NO 2) LIMITED</v>
      </c>
      <c r="AG162" s="3"/>
      <c r="AH162" s="3" t="str">
        <f aca="false">IF(B121="Company",W162,CONCATENATE(S162,P120," ",W162))</f>
        <v>56 The Chase (No 2) Limited</v>
      </c>
      <c r="AI162" s="3"/>
      <c r="AJ162" s="1"/>
    </row>
    <row r="163" customFormat="false" ht="15" hidden="false" customHeight="false" outlineLevel="0" collapsed="false">
      <c r="A163" s="3"/>
      <c r="B163" s="3"/>
      <c r="C163" s="3"/>
      <c r="D163" s="3"/>
      <c r="E163" s="3"/>
      <c r="F163" s="3"/>
      <c r="G163" s="3"/>
      <c r="H163" s="3"/>
      <c r="I163" s="173"/>
      <c r="J163" s="173"/>
      <c r="K163" s="173"/>
      <c r="L163" s="3"/>
      <c r="M163" s="3"/>
      <c r="N163" s="3"/>
      <c r="O163" s="3"/>
      <c r="P163" s="3"/>
      <c r="Q163" s="3"/>
      <c r="R163" s="1"/>
      <c r="S163" s="38" t="str">
        <f aca="true">IF(OFFSET(INDIRECT(A118),3,0,1,1)="","",OFFSET(INDIRECT(A118),3,0,1,1))</f>
        <v/>
      </c>
      <c r="T163" s="38" t="str">
        <f aca="true">IF(OFFSET(INDIRECT(A118),3,1,1,1)="","",OFFSET(INDIRECT(A118),3,1,1,1))</f>
        <v/>
      </c>
      <c r="U163" s="3" t="str">
        <f aca="false">LEFT(T163,1)</f>
        <v/>
      </c>
      <c r="V163" s="38" t="str">
        <f aca="true">IF(OFFSET(INDIRECT(A118),3,2,1,1)="","",OFFSET(INDIRECT(A118),3,2,1,1))</f>
        <v/>
      </c>
      <c r="W163" s="38" t="str">
        <f aca="true">IF(OFFSET(INDIRECT(A118),3,3,1,1)="","",OFFSET(INDIRECT(A118),3,3,1,1))</f>
        <v/>
      </c>
      <c r="X163" s="3" t="str">
        <f aca="false">IF(W163="","",CONCATENATE(S163,P120," ",T163," ",W163))</f>
        <v/>
      </c>
      <c r="Y163" s="3"/>
      <c r="Z163" s="3" t="str">
        <f aca="false">IF(W163="","",CONCATENATE(" ",Q146," ",S163," ",U163," ",W163))</f>
        <v/>
      </c>
      <c r="AA163" s="3"/>
      <c r="AB163" s="3"/>
      <c r="AC163" s="3" t="str">
        <f aca="false">IF(W163="","",IF(W164="",CONCATENATE(" ",$Q$39," ",S163,$P$38," ",U163,$P$38," ",W163),CONCATENATE(", ",S163,$P$38," ",U163,$P$38," ",W163)))</f>
        <v/>
      </c>
      <c r="AD163" s="3"/>
      <c r="AE163" s="3" t="str">
        <f aca="false">IF(W163="","",CONCATENATE(" ",Q121," ",T163," ",V163," ",W163))</f>
        <v/>
      </c>
      <c r="AF163" s="3" t="str">
        <f aca="false">UPPER(AE163)</f>
        <v/>
      </c>
      <c r="AG163" s="3"/>
      <c r="AH163" s="3" t="str">
        <f aca="false">IF(W163="","",IF(W164="",CONCATENATE(" ",Q121," ",S163,P120," ",W163),CONCATENATE(", ",S163,P120," ",W163)))</f>
        <v/>
      </c>
      <c r="AI163" s="3"/>
      <c r="AJ163" s="1"/>
    </row>
    <row r="164" customFormat="false" ht="15" hidden="false" customHeight="false" outlineLevel="0" collapsed="false">
      <c r="A164" s="156" t="s">
        <v>349</v>
      </c>
      <c r="B164" s="156"/>
      <c r="C164" s="3"/>
      <c r="D164" s="3"/>
      <c r="E164" s="3"/>
      <c r="F164" s="3"/>
      <c r="G164" s="3"/>
      <c r="H164" s="3"/>
      <c r="I164" s="3"/>
      <c r="J164" s="3"/>
      <c r="K164" s="3"/>
      <c r="L164" s="3"/>
      <c r="M164" s="3"/>
      <c r="N164" s="3"/>
      <c r="O164" s="3"/>
      <c r="P164" s="3"/>
      <c r="Q164" s="3" t="str">
        <f aca="false">IF(A166="","",", ")</f>
        <v/>
      </c>
      <c r="R164" s="1"/>
      <c r="S164" s="38" t="str">
        <f aca="true">IF(OFFSET(INDIRECT(A118),4,0,1,1)="","",OFFSET(INDIRECT(A118),4,0,1,1))</f>
        <v/>
      </c>
      <c r="T164" s="38" t="str">
        <f aca="true">IF(OFFSET(INDIRECT(A118),4,1,1,1)="","",OFFSET(INDIRECT(A118),4,1,1,1))</f>
        <v/>
      </c>
      <c r="U164" s="3" t="str">
        <f aca="false">LEFT(T164,1)</f>
        <v/>
      </c>
      <c r="V164" s="38" t="str">
        <f aca="true">IF(OFFSET(INDIRECT(A118),4,2,1,1)="","",OFFSET(INDIRECT(A118),4,2,1,1))</f>
        <v/>
      </c>
      <c r="W164" s="38" t="str">
        <f aca="true">IF(OFFSET(INDIRECT(A118),4,3,1,1)="","",OFFSET(INDIRECT(A118),4,3,1,1))</f>
        <v/>
      </c>
      <c r="X164" s="3" t="str">
        <f aca="false">IF(W164="","",CONCATENATE(S164,P120," ",T164," ",W164))</f>
        <v/>
      </c>
      <c r="Y164" s="3"/>
      <c r="Z164" s="3" t="str">
        <f aca="false">IF(W164="","",CONCATENATE(" ",Q146," ",S164," ",U164," ",W164))</f>
        <v/>
      </c>
      <c r="AA164" s="3"/>
      <c r="AB164" s="3"/>
      <c r="AC164" s="3" t="str">
        <f aca="false">IF(W164="","",IF(W165="",CONCATENATE(" ",Q121," ",S164,P120," ",U164,P120," ",W164),CONCATENATE(", ",S164,P120," ",U164,P120," ",W164)))</f>
        <v/>
      </c>
      <c r="AD164" s="3"/>
      <c r="AE164" s="3" t="str">
        <f aca="false">IF(W164="","",CONCATENATE(" ",Q121," ",T164," ",V164," ",W164))</f>
        <v/>
      </c>
      <c r="AF164" s="3" t="str">
        <f aca="false">UPPER(AE164)</f>
        <v/>
      </c>
      <c r="AG164" s="3"/>
      <c r="AH164" s="3" t="str">
        <f aca="false">IF(W164="","",IF(W165="",CONCATENATE(" ",Q121," ",S164,P120," ",W164),CONCATENATE(", ",S164,P120," ",W164)))</f>
        <v/>
      </c>
      <c r="AI164" s="3"/>
      <c r="AJ164" s="1"/>
    </row>
    <row r="165" customFormat="false" ht="15" hidden="false" customHeight="false" outlineLevel="0" collapsed="false">
      <c r="A165" s="3" t="s">
        <v>25</v>
      </c>
      <c r="B165" s="3" t="s">
        <v>26</v>
      </c>
      <c r="C165" s="3" t="s">
        <v>27</v>
      </c>
      <c r="D165" s="3" t="s">
        <v>28</v>
      </c>
      <c r="E165" s="3" t="s">
        <v>29</v>
      </c>
      <c r="F165" s="3" t="s">
        <v>30</v>
      </c>
      <c r="G165" s="3" t="s">
        <v>31</v>
      </c>
      <c r="H165" s="3"/>
      <c r="I165" s="3" t="s">
        <v>336</v>
      </c>
      <c r="J165" s="3"/>
      <c r="K165" s="3"/>
      <c r="L165" s="3"/>
      <c r="M165" s="3"/>
      <c r="N165" s="3"/>
      <c r="O165" s="3"/>
      <c r="P165" s="3"/>
      <c r="Q165" s="3"/>
      <c r="R165" s="1"/>
      <c r="S165" s="38" t="str">
        <f aca="true">IF(OFFSET(INDIRECT(A118),5,0,1,1)="","",OFFSET(INDIRECT(A118),5,0,1,1))</f>
        <v/>
      </c>
      <c r="T165" s="38" t="str">
        <f aca="true">IF(OFFSET(INDIRECT(A118),5,1,1,1)="","",OFFSET(INDIRECT(A118),5,1,1,1))</f>
        <v/>
      </c>
      <c r="U165" s="3" t="str">
        <f aca="false">LEFT(T165,1)</f>
        <v/>
      </c>
      <c r="V165" s="38" t="str">
        <f aca="true">IF(OFFSET(INDIRECT(A118),5,2,1,1)="","",OFFSET(INDIRECT(A118),5,2,1,1))</f>
        <v/>
      </c>
      <c r="W165" s="38" t="str">
        <f aca="true">IF(OFFSET(INDIRECT(A118),5,3,1,1)="","",OFFSET(INDIRECT(A118),5,3,1,1))</f>
        <v/>
      </c>
      <c r="X165" s="3" t="str">
        <f aca="false">IF(W165="","",CONCATENATE(S165,P120," ",T165," ",W165))</f>
        <v/>
      </c>
      <c r="Y165" s="3"/>
      <c r="Z165" s="3" t="str">
        <f aca="false">IF(W165="","",CONCATENATE(" ",Q146," ",S165," ",U165," ",W165))</f>
        <v/>
      </c>
      <c r="AA165" s="3"/>
      <c r="AB165" s="3"/>
      <c r="AC165" s="3" t="str">
        <f aca="false">IF(W165="","",IF(W166="",CONCATENATE(" ",Q121," ",S165,P120," ",U165,P120," ",W165),CONCATENATE(", ",S165,P120," ",U165,P120," ",W165)))</f>
        <v/>
      </c>
      <c r="AD165" s="3"/>
      <c r="AE165" s="3" t="str">
        <f aca="false">IF(W165="","",CONCATENATE(" ",Q121," ",T165," ",V165," ",W165))</f>
        <v/>
      </c>
      <c r="AF165" s="3" t="str">
        <f aca="false">UPPER(AE165)</f>
        <v/>
      </c>
      <c r="AG165" s="3"/>
      <c r="AH165" s="3" t="str">
        <f aca="false">IF(W165="","",IF(W166="",CONCATENATE(" ",Q121," ",S165,P120," ",W165),CONCATENATE(", ",S165,P120," ",W165)))</f>
        <v/>
      </c>
      <c r="AI165" s="3"/>
      <c r="AJ165" s="1"/>
    </row>
    <row r="166" customFormat="false" ht="15" hidden="false" customHeight="true" outlineLevel="0" collapsed="false">
      <c r="A166" s="38" t="str">
        <f aca="false">IF(Form!$J$61="","",Form!$J$61)</f>
        <v/>
      </c>
      <c r="B166" s="38" t="str">
        <f aca="false">IF(Form!$K$61="","",Form!$K$61)</f>
        <v/>
      </c>
      <c r="C166" s="38" t="str">
        <f aca="false">IF(Form!$L$61="","",Form!$L$61)</f>
        <v/>
      </c>
      <c r="D166" s="38" t="str">
        <f aca="false">IF(Form!$M$61="","",Form!$M$61)</f>
        <v/>
      </c>
      <c r="E166" s="38" t="str">
        <f aca="false">IF(Form!$N$61="","",Form!$N$61)</f>
        <v/>
      </c>
      <c r="F166" s="38" t="str">
        <f aca="false">IF(Form!$O$61="","",Form!$O$61)</f>
        <v/>
      </c>
      <c r="G166" s="38" t="str">
        <f aca="false">IF(Form!$P$61="","",Form!$P$61)</f>
        <v/>
      </c>
      <c r="H166" s="3"/>
      <c r="I166" s="170" t="str">
        <f aca="false">CONCATENATE(IF(A166="","",A166),IF(B166="","",B166),IF(C166="","",C166),IF(D166="","",D166),IF(E166="","",E166),IF(F166="","",F166),IF(G166="","",G166))</f>
        <v/>
      </c>
      <c r="J166" s="170"/>
      <c r="K166" s="170"/>
      <c r="L166" s="170"/>
      <c r="M166" s="170"/>
      <c r="N166" s="170"/>
      <c r="O166" s="170"/>
      <c r="P166" s="112"/>
      <c r="Q166" s="112"/>
      <c r="R166" s="1"/>
      <c r="S166" s="38" t="str">
        <f aca="true">IF(OFFSET(INDIRECT(A118),6,0,1,1)="","",OFFSET(INDIRECT(A118),6,0,1,1))</f>
        <v/>
      </c>
      <c r="T166" s="38" t="str">
        <f aca="true">IF(OFFSET(INDIRECT(A118),6,1,1,1)="","",OFFSET(INDIRECT(A118),6,1,1,1))</f>
        <v/>
      </c>
      <c r="U166" s="3" t="str">
        <f aca="false">LEFT(T166,1)</f>
        <v/>
      </c>
      <c r="V166" s="38" t="str">
        <f aca="true">IF(OFFSET(INDIRECT(A118),6,2,1,1)="","",OFFSET(INDIRECT(A118),6,2,1,1))</f>
        <v/>
      </c>
      <c r="W166" s="38" t="str">
        <f aca="true">IF(OFFSET(INDIRECT(A118),6,3,1,1)="","",OFFSET(INDIRECT(A118),6,3,1,1))</f>
        <v/>
      </c>
      <c r="X166" s="3" t="str">
        <f aca="false">IF(W166="","",CONCATENATE(S166,P120," ",T166," ",W166))</f>
        <v/>
      </c>
      <c r="Y166" s="3"/>
      <c r="Z166" s="3" t="str">
        <f aca="false">IF(W166="","",CONCATENATE(" ",Q146," ",S166," ",U166," ",W166))</f>
        <v/>
      </c>
      <c r="AA166" s="3"/>
      <c r="AB166" s="3"/>
      <c r="AC166" s="3" t="str">
        <f aca="false">IF(W166="","",IF(W167="",CONCATENATE(" ",Q121," ",S166,P120," ",U166,P120," ",W166),CONCATENATE(", ",S166,P120," ",U166,P120," ",W166)))</f>
        <v/>
      </c>
      <c r="AD166" s="3"/>
      <c r="AE166" s="3" t="str">
        <f aca="false">IF(W166="","",CONCATENATE(" ",Q121," ",T166," ",V166," ",W166))</f>
        <v/>
      </c>
      <c r="AF166" s="3" t="str">
        <f aca="false">UPPER(AE166)</f>
        <v/>
      </c>
      <c r="AG166" s="3"/>
      <c r="AH166" s="3" t="str">
        <f aca="false">IF(W166="","",IF(W167="",CONCATENATE(" ",Q121," ",S166,P120," ",W166),CONCATENATE(", ",S166,P120," ",W166)))</f>
        <v/>
      </c>
      <c r="AI166" s="3"/>
      <c r="AJ166" s="1"/>
    </row>
    <row r="167" customFormat="false" ht="15" hidden="false" customHeight="false" outlineLevel="0" collapsed="false">
      <c r="A167" s="3"/>
      <c r="B167" s="3"/>
      <c r="C167" s="3"/>
      <c r="D167" s="3"/>
      <c r="E167" s="3"/>
      <c r="F167" s="3"/>
      <c r="G167" s="3"/>
      <c r="H167" s="3"/>
      <c r="I167" s="3"/>
      <c r="J167" s="3"/>
      <c r="K167" s="3"/>
      <c r="L167" s="173"/>
      <c r="M167" s="173"/>
      <c r="N167" s="3"/>
      <c r="O167" s="3"/>
      <c r="P167" s="3"/>
      <c r="Q167" s="3"/>
      <c r="R167" s="1"/>
    </row>
    <row r="168" customFormat="false" ht="15" hidden="false" customHeight="false" outlineLevel="0" collapsed="false">
      <c r="A168" s="3"/>
      <c r="B168" s="3"/>
      <c r="C168" s="3"/>
      <c r="D168" s="3"/>
      <c r="E168" s="3"/>
      <c r="F168" s="3"/>
      <c r="G168" s="3"/>
      <c r="H168" s="3"/>
      <c r="I168" s="3" t="s">
        <v>337</v>
      </c>
      <c r="J168" s="3"/>
      <c r="K168" s="3"/>
      <c r="L168" s="173"/>
      <c r="M168" s="173"/>
      <c r="N168" s="3"/>
      <c r="O168" s="3"/>
      <c r="P168" s="3"/>
      <c r="Q168" s="3"/>
      <c r="R168" s="1"/>
    </row>
    <row r="169" customFormat="false" ht="15" hidden="false" customHeight="true" outlineLevel="0" collapsed="false">
      <c r="A169" s="3"/>
      <c r="B169" s="3"/>
      <c r="C169" s="3"/>
      <c r="D169" s="3"/>
      <c r="E169" s="3"/>
      <c r="F169" s="3"/>
      <c r="G169" s="3"/>
      <c r="H169" s="3"/>
      <c r="I169" s="175" t="str">
        <f aca="false">CONCATENATE(IF(A166="","",A166),IF(A166="","",CHAR(10)),IF(B166="","",B166),IF(C166="","",C166),IF(C166="","",CHAR(10)),IF(D166="","",D166),IF(D166="","",CHAR(10)),IF(E166="","",E166),IF(E166="","",CHAR(10)),IF(F166="","",F166),IF(F166="","",CHAR(10)),IF(G166="","",G166))</f>
        <v/>
      </c>
      <c r="J169" s="175"/>
      <c r="K169" s="175"/>
      <c r="L169" s="173"/>
      <c r="M169" s="173"/>
      <c r="N169" s="3"/>
      <c r="O169" s="3"/>
      <c r="P169" s="3"/>
      <c r="Q169" s="3"/>
      <c r="R169" s="1"/>
    </row>
    <row r="170" customFormat="false" ht="15" hidden="false" customHeight="false" outlineLevel="0" collapsed="false">
      <c r="A170" s="3"/>
      <c r="B170" s="3"/>
      <c r="C170" s="3"/>
      <c r="D170" s="3"/>
      <c r="E170" s="3"/>
      <c r="F170" s="3"/>
      <c r="G170" s="3"/>
      <c r="H170" s="3"/>
      <c r="I170" s="175"/>
      <c r="J170" s="175"/>
      <c r="K170" s="175"/>
      <c r="L170" s="173"/>
      <c r="M170" s="173"/>
      <c r="N170" s="3"/>
      <c r="O170" s="3"/>
      <c r="P170" s="3"/>
      <c r="Q170" s="3"/>
      <c r="R170" s="1"/>
    </row>
    <row r="171" customFormat="false" ht="15" hidden="false" customHeight="false" outlineLevel="0" collapsed="false">
      <c r="A171" s="3"/>
      <c r="B171" s="3"/>
      <c r="C171" s="3"/>
      <c r="D171" s="3"/>
      <c r="E171" s="3"/>
      <c r="F171" s="3"/>
      <c r="G171" s="3"/>
      <c r="H171" s="3"/>
      <c r="I171" s="175"/>
      <c r="J171" s="175"/>
      <c r="K171" s="175"/>
      <c r="L171" s="173"/>
      <c r="M171" s="173"/>
      <c r="N171" s="3"/>
      <c r="O171" s="3"/>
      <c r="P171" s="3"/>
      <c r="Q171" s="3"/>
      <c r="R171" s="1"/>
    </row>
    <row r="172" customFormat="false" ht="15" hidden="false" customHeight="false" outlineLevel="0" collapsed="false">
      <c r="A172" s="3"/>
      <c r="B172" s="3"/>
      <c r="C172" s="3"/>
      <c r="D172" s="3"/>
      <c r="E172" s="3"/>
      <c r="F172" s="3"/>
      <c r="G172" s="3"/>
      <c r="H172" s="3"/>
      <c r="I172" s="175"/>
      <c r="J172" s="175"/>
      <c r="K172" s="175"/>
      <c r="L172" s="3"/>
      <c r="M172" s="3"/>
      <c r="N172" s="3"/>
      <c r="O172" s="3"/>
      <c r="P172" s="3"/>
      <c r="Q172" s="3"/>
      <c r="R172" s="1"/>
    </row>
    <row r="173" customFormat="false" ht="15" hidden="false" customHeight="false" outlineLevel="0" collapsed="false">
      <c r="A173" s="3"/>
      <c r="B173" s="3"/>
      <c r="C173" s="3"/>
      <c r="D173" s="3"/>
      <c r="E173" s="3"/>
      <c r="F173" s="3"/>
      <c r="G173" s="3"/>
      <c r="H173" s="3"/>
      <c r="I173" s="175"/>
      <c r="J173" s="175"/>
      <c r="K173" s="175"/>
      <c r="L173" s="3"/>
      <c r="M173" s="3"/>
      <c r="N173" s="3"/>
      <c r="O173" s="3"/>
      <c r="P173" s="3"/>
      <c r="Q173" s="3"/>
      <c r="R173" s="1"/>
    </row>
    <row r="174" customFormat="false" ht="15" hidden="false" customHeight="false" outlineLevel="0" collapsed="false">
      <c r="A174" s="3"/>
      <c r="B174" s="3"/>
      <c r="C174" s="3"/>
      <c r="D174" s="3"/>
      <c r="E174" s="3"/>
      <c r="F174" s="3"/>
      <c r="G174" s="3"/>
      <c r="H174" s="3"/>
      <c r="I174" s="175"/>
      <c r="J174" s="175"/>
      <c r="K174" s="175"/>
      <c r="L174" s="3"/>
      <c r="M174" s="3"/>
      <c r="N174" s="3"/>
      <c r="O174" s="3"/>
      <c r="P174" s="3"/>
      <c r="Q174" s="3"/>
      <c r="R174" s="1"/>
    </row>
    <row r="175" customFormat="false" ht="15" hidden="false" customHeight="false" outlineLevel="0" collapsed="false">
      <c r="A175" s="3"/>
      <c r="B175" s="3"/>
      <c r="C175" s="3"/>
      <c r="D175" s="3"/>
      <c r="E175" s="3"/>
      <c r="F175" s="3"/>
      <c r="G175" s="3"/>
      <c r="H175" s="3"/>
      <c r="I175" s="173"/>
      <c r="J175" s="173"/>
      <c r="K175" s="173"/>
      <c r="L175" s="3"/>
      <c r="M175" s="3"/>
      <c r="N175" s="3"/>
      <c r="O175" s="3"/>
      <c r="P175" s="3"/>
      <c r="Q175" s="3"/>
      <c r="R175" s="1"/>
    </row>
    <row r="176" customFormat="false" ht="15" hidden="false" customHeight="false" outlineLevel="0" collapsed="false">
      <c r="A176" s="156" t="s">
        <v>350</v>
      </c>
      <c r="B176" s="156"/>
      <c r="C176" s="3"/>
      <c r="D176" s="3"/>
      <c r="E176" s="3"/>
      <c r="F176" s="3"/>
      <c r="G176" s="3"/>
      <c r="H176" s="3"/>
      <c r="I176" s="3"/>
      <c r="J176" s="3"/>
      <c r="K176" s="3"/>
      <c r="L176" s="3"/>
      <c r="M176" s="3"/>
      <c r="N176" s="3"/>
      <c r="O176" s="3"/>
      <c r="P176" s="3"/>
      <c r="Q176" s="3" t="str">
        <f aca="false">IF(A178="","",", ")</f>
        <v>,</v>
      </c>
      <c r="R176" s="1"/>
    </row>
    <row r="177" customFormat="false" ht="15" hidden="false" customHeight="false" outlineLevel="0" collapsed="false">
      <c r="A177" s="3" t="s">
        <v>25</v>
      </c>
      <c r="B177" s="3" t="s">
        <v>26</v>
      </c>
      <c r="C177" s="3" t="s">
        <v>27</v>
      </c>
      <c r="D177" s="3" t="s">
        <v>28</v>
      </c>
      <c r="E177" s="3" t="s">
        <v>29</v>
      </c>
      <c r="F177" s="3" t="s">
        <v>30</v>
      </c>
      <c r="G177" s="3" t="s">
        <v>31</v>
      </c>
      <c r="H177" s="3"/>
      <c r="I177" s="3" t="s">
        <v>336</v>
      </c>
      <c r="J177" s="3"/>
      <c r="K177" s="3"/>
      <c r="L177" s="3"/>
      <c r="M177" s="3"/>
      <c r="N177" s="3"/>
      <c r="O177" s="3"/>
      <c r="P177" s="3"/>
      <c r="Q177" s="3"/>
      <c r="R177" s="1"/>
    </row>
    <row r="178" customFormat="false" ht="15" hidden="false" customHeight="true" outlineLevel="0" collapsed="false">
      <c r="A178" s="38" t="str">
        <f aca="false">IF(Form!$J$65="","",Form!$J$65)</f>
        <v>Third Surveyor</v>
      </c>
      <c r="B178" s="38" t="str">
        <f aca="false">IF(Form!$K$65="","",Form!$K$65)</f>
        <v/>
      </c>
      <c r="C178" s="38" t="str">
        <f aca="false">IF(Form!$L$65="","",Form!$L$65)</f>
        <v/>
      </c>
      <c r="D178" s="38" t="str">
        <f aca="false">IF(Form!$M$65="","",Form!$M$65)</f>
        <v/>
      </c>
      <c r="E178" s="38" t="str">
        <f aca="false">IF(Form!$N$65="","",Form!$N$65)</f>
        <v/>
      </c>
      <c r="F178" s="38" t="str">
        <f aca="false">IF(Form!$O$65="","",Form!$O$65)</f>
        <v/>
      </c>
      <c r="G178" s="38" t="str">
        <f aca="false">IF(Form!$P$65="","",Form!$P$65)</f>
        <v/>
      </c>
      <c r="H178" s="3"/>
      <c r="I178" s="170" t="str">
        <f aca="false">CONCATENATE(IF(A178="","",A178),IF(B178="","",B178),IF(C178="","",C178),IF(D178="","",D178),IF(E178="","",E178),IF(F178="","",F178),IF(G178="","",G178))</f>
        <v>Third Surveyor</v>
      </c>
      <c r="J178" s="170"/>
      <c r="K178" s="170"/>
      <c r="L178" s="170"/>
      <c r="M178" s="170"/>
      <c r="N178" s="170"/>
      <c r="O178" s="170"/>
      <c r="P178" s="112"/>
      <c r="Q178" s="112"/>
      <c r="R178" s="1"/>
    </row>
    <row r="179" customFormat="false" ht="15" hidden="false" customHeight="false" outlineLevel="0" collapsed="false">
      <c r="A179" s="3"/>
      <c r="B179" s="3"/>
      <c r="C179" s="3"/>
      <c r="D179" s="3"/>
      <c r="E179" s="3"/>
      <c r="F179" s="3"/>
      <c r="G179" s="3"/>
      <c r="H179" s="3"/>
      <c r="I179" s="3"/>
      <c r="J179" s="3"/>
      <c r="K179" s="3"/>
      <c r="L179" s="173"/>
      <c r="M179" s="173"/>
      <c r="N179" s="3"/>
      <c r="O179" s="3"/>
      <c r="P179" s="3"/>
      <c r="Q179" s="3"/>
      <c r="R179" s="1"/>
    </row>
    <row r="180" customFormat="false" ht="15" hidden="false" customHeight="false" outlineLevel="0" collapsed="false">
      <c r="A180" s="3"/>
      <c r="B180" s="3"/>
      <c r="C180" s="3"/>
      <c r="D180" s="3"/>
      <c r="E180" s="3"/>
      <c r="F180" s="3"/>
      <c r="G180" s="3"/>
      <c r="H180" s="3"/>
      <c r="I180" s="3" t="s">
        <v>337</v>
      </c>
      <c r="J180" s="3"/>
      <c r="K180" s="3"/>
      <c r="L180" s="173"/>
      <c r="M180" s="173"/>
      <c r="N180" s="3"/>
      <c r="O180" s="3"/>
      <c r="P180" s="3"/>
      <c r="Q180" s="3"/>
      <c r="R180" s="1"/>
    </row>
    <row r="181" customFormat="false" ht="15" hidden="false" customHeight="true" outlineLevel="0" collapsed="false">
      <c r="A181" s="3"/>
      <c r="B181" s="3"/>
      <c r="C181" s="3"/>
      <c r="D181" s="3"/>
      <c r="E181" s="3"/>
      <c r="F181" s="3"/>
      <c r="G181" s="3"/>
      <c r="H181" s="3"/>
      <c r="I181" s="175" t="str">
        <f aca="false">CONCATENATE(IF(A178="","",A178),IF(A178="","",CHAR(10)),IF(B178="","",B178),IF(C178="","",C178),IF(C178="","",CHAR(10)),IF(D178="","",D178),IF(D178="","",CHAR(10)),IF(E178="","",E178),IF(E178="","",CHAR(10)),IF(F178="","",F178),IF(F178="","",CHAR(10)),IF(G178="","",G178))</f>
        <v>Third Surveyor</v>
      </c>
      <c r="J181" s="175"/>
      <c r="K181" s="175"/>
      <c r="L181" s="173"/>
      <c r="M181" s="173"/>
      <c r="N181" s="3"/>
      <c r="O181" s="3"/>
      <c r="P181" s="3"/>
      <c r="Q181" s="3"/>
      <c r="R181" s="1"/>
    </row>
    <row r="182" customFormat="false" ht="15" hidden="false" customHeight="false" outlineLevel="0" collapsed="false">
      <c r="A182" s="3"/>
      <c r="B182" s="3"/>
      <c r="C182" s="3"/>
      <c r="D182" s="3"/>
      <c r="E182" s="3"/>
      <c r="F182" s="3"/>
      <c r="G182" s="3"/>
      <c r="H182" s="3"/>
      <c r="I182" s="175"/>
      <c r="J182" s="175"/>
      <c r="K182" s="175"/>
      <c r="L182" s="173"/>
      <c r="M182" s="173"/>
      <c r="N182" s="3"/>
      <c r="O182" s="3"/>
      <c r="P182" s="3"/>
      <c r="Q182" s="3"/>
      <c r="R182" s="1"/>
    </row>
    <row r="183" customFormat="false" ht="15" hidden="false" customHeight="false" outlineLevel="0" collapsed="false">
      <c r="A183" s="3"/>
      <c r="B183" s="3"/>
      <c r="C183" s="3"/>
      <c r="D183" s="3"/>
      <c r="E183" s="3"/>
      <c r="F183" s="3"/>
      <c r="G183" s="3"/>
      <c r="H183" s="3"/>
      <c r="I183" s="175"/>
      <c r="J183" s="175"/>
      <c r="K183" s="175"/>
      <c r="L183" s="173"/>
      <c r="M183" s="173"/>
      <c r="N183" s="3"/>
      <c r="O183" s="3"/>
      <c r="P183" s="3"/>
      <c r="Q183" s="3"/>
      <c r="R183" s="1"/>
    </row>
    <row r="184" customFormat="false" ht="15" hidden="false" customHeight="false" outlineLevel="0" collapsed="false">
      <c r="A184" s="3"/>
      <c r="B184" s="3"/>
      <c r="C184" s="3"/>
      <c r="D184" s="3"/>
      <c r="E184" s="3"/>
      <c r="F184" s="3"/>
      <c r="G184" s="3"/>
      <c r="H184" s="3"/>
      <c r="I184" s="175"/>
      <c r="J184" s="175"/>
      <c r="K184" s="175"/>
      <c r="L184" s="3"/>
      <c r="M184" s="3"/>
      <c r="N184" s="3"/>
      <c r="O184" s="3"/>
      <c r="P184" s="3"/>
      <c r="Q184" s="3"/>
      <c r="R184" s="1"/>
    </row>
    <row r="185" customFormat="false" ht="15" hidden="false" customHeight="false" outlineLevel="0" collapsed="false">
      <c r="A185" s="3"/>
      <c r="B185" s="3"/>
      <c r="C185" s="3"/>
      <c r="D185" s="3"/>
      <c r="E185" s="3"/>
      <c r="F185" s="3"/>
      <c r="G185" s="3"/>
      <c r="H185" s="3"/>
      <c r="I185" s="175"/>
      <c r="J185" s="175"/>
      <c r="K185" s="175"/>
      <c r="L185" s="3"/>
      <c r="M185" s="3"/>
      <c r="N185" s="3"/>
      <c r="O185" s="3"/>
      <c r="P185" s="3"/>
      <c r="Q185" s="3"/>
      <c r="R185" s="1"/>
    </row>
    <row r="186" customFormat="false" ht="15" hidden="false" customHeight="false" outlineLevel="0" collapsed="false">
      <c r="A186" s="3"/>
      <c r="B186" s="3"/>
      <c r="C186" s="3"/>
      <c r="D186" s="3"/>
      <c r="E186" s="3"/>
      <c r="F186" s="3"/>
      <c r="G186" s="3"/>
      <c r="H186" s="3"/>
      <c r="I186" s="175"/>
      <c r="J186" s="175"/>
      <c r="K186" s="175"/>
      <c r="L186" s="3"/>
      <c r="M186" s="3"/>
      <c r="N186" s="3"/>
      <c r="O186" s="3"/>
      <c r="P186" s="3"/>
      <c r="Q186" s="3"/>
      <c r="R186" s="1"/>
    </row>
    <row r="187" customFormat="false" ht="15" hidden="false" customHeight="false" outlineLevel="0" collapsed="false">
      <c r="A187" s="3"/>
      <c r="B187" s="3"/>
      <c r="C187" s="3"/>
      <c r="D187" s="3"/>
      <c r="E187" s="3"/>
      <c r="F187" s="3"/>
      <c r="G187" s="3"/>
      <c r="H187" s="3"/>
      <c r="I187" s="173"/>
      <c r="J187" s="173"/>
      <c r="K187" s="173"/>
      <c r="L187" s="3"/>
      <c r="M187" s="3"/>
      <c r="N187" s="3"/>
      <c r="O187" s="3"/>
      <c r="P187" s="3"/>
      <c r="Q187" s="3"/>
      <c r="R187" s="1"/>
    </row>
    <row r="188" customFormat="false" ht="15" hidden="false" customHeight="false" outlineLevel="0" collapsed="false">
      <c r="A188" s="156" t="s">
        <v>351</v>
      </c>
      <c r="B188" s="156"/>
      <c r="C188" s="3"/>
      <c r="D188" s="3"/>
      <c r="E188" s="3"/>
      <c r="F188" s="3"/>
      <c r="G188" s="3"/>
      <c r="H188" s="3"/>
      <c r="I188" s="3"/>
      <c r="J188" s="3"/>
      <c r="K188" s="3"/>
      <c r="L188" s="3"/>
      <c r="M188" s="3"/>
      <c r="N188" s="3"/>
      <c r="O188" s="3"/>
      <c r="P188" s="3"/>
      <c r="Q188" s="3" t="str">
        <f aca="false">IF(A190="","",", ")</f>
        <v>,</v>
      </c>
      <c r="R188" s="1"/>
    </row>
    <row r="189" customFormat="false" ht="15" hidden="false" customHeight="false" outlineLevel="0" collapsed="false">
      <c r="A189" s="3" t="s">
        <v>25</v>
      </c>
      <c r="B189" s="3" t="s">
        <v>26</v>
      </c>
      <c r="C189" s="3" t="s">
        <v>27</v>
      </c>
      <c r="D189" s="3" t="s">
        <v>28</v>
      </c>
      <c r="E189" s="3" t="s">
        <v>29</v>
      </c>
      <c r="F189" s="3" t="s">
        <v>30</v>
      </c>
      <c r="G189" s="3" t="s">
        <v>31</v>
      </c>
      <c r="H189" s="3"/>
      <c r="I189" s="3" t="s">
        <v>336</v>
      </c>
      <c r="J189" s="3"/>
      <c r="K189" s="3"/>
      <c r="L189" s="3"/>
      <c r="M189" s="3"/>
      <c r="N189" s="3"/>
      <c r="O189" s="3"/>
      <c r="P189" s="3"/>
      <c r="Q189" s="3"/>
      <c r="R189" s="1"/>
    </row>
    <row r="190" customFormat="false" ht="15" hidden="false" customHeight="true" outlineLevel="0" collapsed="false">
      <c r="A190" s="38" t="str">
        <f aca="false">IF(Form!$J$69="","",Form!$J$69)</f>
        <v>Company</v>
      </c>
      <c r="B190" s="38" t="str">
        <f aca="false">IF(Form!$K$69="","",Form!$K$69)</f>
        <v>House No</v>
      </c>
      <c r="C190" s="38" t="str">
        <f aca="false">IF(Form!$L$69="","",Form!$L$69)</f>
        <v>Road</v>
      </c>
      <c r="D190" s="38" t="str">
        <f aca="false">IF(Form!$M$69="","",Form!$M$69)</f>
        <v>Spare</v>
      </c>
      <c r="E190" s="38" t="str">
        <f aca="false">IF(Form!$N$69="","",Form!$N$69)</f>
        <v>Town</v>
      </c>
      <c r="F190" s="38" t="str">
        <f aca="false">IF(Form!$O$69="","",Form!$O$69)</f>
        <v>County</v>
      </c>
      <c r="G190" s="38" t="str">
        <f aca="false">IF(Form!$P$69="","",Form!$P$69)</f>
        <v>Post Code</v>
      </c>
      <c r="H190" s="3"/>
      <c r="I190" s="170" t="str">
        <f aca="false">CONCATENATE(IF(A190="","",A190),IF(B190="","",B190),IF(C190="","",C190),IF(D190="","",D190),IF(E190="","",E190),IF(F190="","",F190),IF(G190="","",G190))</f>
        <v>CompanyHouse NoRoadSpareTownCountyPost Code</v>
      </c>
      <c r="J190" s="170"/>
      <c r="K190" s="170"/>
      <c r="L190" s="170"/>
      <c r="M190" s="170"/>
      <c r="N190" s="170"/>
      <c r="O190" s="170"/>
      <c r="P190" s="112"/>
      <c r="Q190" s="112"/>
      <c r="R190" s="1"/>
    </row>
    <row r="191" customFormat="false" ht="15" hidden="false" customHeight="false" outlineLevel="0" collapsed="false">
      <c r="A191" s="3"/>
      <c r="B191" s="3"/>
      <c r="C191" s="3"/>
      <c r="D191" s="3"/>
      <c r="E191" s="3"/>
      <c r="F191" s="3"/>
      <c r="G191" s="3"/>
      <c r="H191" s="3"/>
      <c r="I191" s="3"/>
      <c r="J191" s="3"/>
      <c r="K191" s="3"/>
      <c r="L191" s="173"/>
      <c r="M191" s="173"/>
      <c r="N191" s="3"/>
      <c r="O191" s="3"/>
      <c r="P191" s="3"/>
      <c r="Q191" s="3"/>
      <c r="R191" s="1"/>
    </row>
    <row r="192" customFormat="false" ht="15" hidden="false" customHeight="false" outlineLevel="0" collapsed="false">
      <c r="A192" s="3"/>
      <c r="B192" s="3"/>
      <c r="C192" s="3"/>
      <c r="D192" s="3"/>
      <c r="E192" s="3"/>
      <c r="F192" s="3"/>
      <c r="G192" s="3"/>
      <c r="H192" s="3"/>
      <c r="I192" s="3" t="s">
        <v>337</v>
      </c>
      <c r="J192" s="3"/>
      <c r="K192" s="3"/>
      <c r="L192" s="173"/>
      <c r="M192" s="173"/>
      <c r="N192" s="3"/>
      <c r="O192" s="3"/>
      <c r="P192" s="3"/>
      <c r="Q192" s="3"/>
      <c r="R192" s="1"/>
    </row>
    <row r="193" customFormat="false" ht="15" hidden="false" customHeight="true" outlineLevel="0" collapsed="false">
      <c r="A193" s="3"/>
      <c r="B193" s="3"/>
      <c r="C193" s="3"/>
      <c r="D193" s="3"/>
      <c r="E193" s="3"/>
      <c r="F193" s="3"/>
      <c r="G193" s="3"/>
      <c r="H193" s="3"/>
      <c r="I193" s="175" t="str">
        <f aca="false">CONCATENATE(IF(A190="","",A190),IF(A190="","",CHAR(10)),IF(B190="","",B190),IF(C190="","",C190),IF(C190="","",CHAR(10)),IF(D190="","",D190),IF(D190="","",CHAR(10)),IF(E190="","",E190),IF(E190="","",CHAR(10)),IF(F190="","",F190),IF(F190="","",CHAR(10)),IF(G190="","",G190))</f>
        <v>Company
House NoRoad
Spare
Town
County
Post Code</v>
      </c>
      <c r="J193" s="175"/>
      <c r="K193" s="175"/>
      <c r="L193" s="173"/>
      <c r="M193" s="173"/>
      <c r="N193" s="3"/>
      <c r="O193" s="3"/>
      <c r="P193" s="3"/>
      <c r="Q193" s="3"/>
      <c r="R193" s="1"/>
    </row>
    <row r="194" customFormat="false" ht="15" hidden="false" customHeight="false" outlineLevel="0" collapsed="false">
      <c r="A194" s="3"/>
      <c r="B194" s="3"/>
      <c r="C194" s="3"/>
      <c r="D194" s="3"/>
      <c r="E194" s="3"/>
      <c r="F194" s="3"/>
      <c r="G194" s="3"/>
      <c r="H194" s="3"/>
      <c r="I194" s="175"/>
      <c r="J194" s="175"/>
      <c r="K194" s="175"/>
      <c r="L194" s="173"/>
      <c r="M194" s="173"/>
      <c r="N194" s="3"/>
      <c r="O194" s="3"/>
      <c r="P194" s="3"/>
      <c r="Q194" s="3"/>
      <c r="R194" s="1"/>
    </row>
    <row r="195" customFormat="false" ht="15" hidden="false" customHeight="false" outlineLevel="0" collapsed="false">
      <c r="A195" s="3"/>
      <c r="B195" s="3"/>
      <c r="C195" s="3"/>
      <c r="D195" s="3"/>
      <c r="E195" s="3"/>
      <c r="F195" s="3"/>
      <c r="G195" s="3"/>
      <c r="H195" s="3"/>
      <c r="I195" s="175"/>
      <c r="J195" s="175"/>
      <c r="K195" s="175"/>
      <c r="L195" s="173"/>
      <c r="M195" s="173"/>
      <c r="N195" s="3"/>
      <c r="O195" s="3"/>
      <c r="P195" s="3"/>
      <c r="Q195" s="3"/>
      <c r="R195" s="1"/>
    </row>
    <row r="196" customFormat="false" ht="15" hidden="false" customHeight="false" outlineLevel="0" collapsed="false">
      <c r="A196" s="3"/>
      <c r="B196" s="3"/>
      <c r="C196" s="3"/>
      <c r="D196" s="3"/>
      <c r="E196" s="3"/>
      <c r="F196" s="3"/>
      <c r="G196" s="3"/>
      <c r="H196" s="3"/>
      <c r="I196" s="175"/>
      <c r="J196" s="175"/>
      <c r="K196" s="175"/>
      <c r="L196" s="3"/>
      <c r="M196" s="3"/>
      <c r="N196" s="3"/>
      <c r="O196" s="3"/>
      <c r="P196" s="3"/>
      <c r="Q196" s="3"/>
      <c r="R196" s="1"/>
    </row>
    <row r="197" customFormat="false" ht="15" hidden="false" customHeight="false" outlineLevel="0" collapsed="false">
      <c r="A197" s="3"/>
      <c r="B197" s="3"/>
      <c r="C197" s="3"/>
      <c r="D197" s="3"/>
      <c r="E197" s="3"/>
      <c r="F197" s="3"/>
      <c r="G197" s="3"/>
      <c r="H197" s="3"/>
      <c r="I197" s="175"/>
      <c r="J197" s="175"/>
      <c r="K197" s="175"/>
      <c r="L197" s="3"/>
      <c r="M197" s="3"/>
      <c r="N197" s="3"/>
      <c r="O197" s="3"/>
      <c r="P197" s="3"/>
      <c r="Q197" s="3"/>
      <c r="R197" s="1"/>
    </row>
    <row r="198" customFormat="false" ht="15" hidden="false" customHeight="false" outlineLevel="0" collapsed="false">
      <c r="A198" s="3"/>
      <c r="B198" s="3"/>
      <c r="C198" s="3"/>
      <c r="D198" s="3"/>
      <c r="E198" s="3"/>
      <c r="F198" s="3"/>
      <c r="G198" s="3"/>
      <c r="H198" s="3"/>
      <c r="I198" s="175"/>
      <c r="J198" s="175"/>
      <c r="K198" s="175"/>
      <c r="L198" s="3"/>
      <c r="M198" s="3"/>
      <c r="N198" s="3"/>
      <c r="O198" s="3"/>
      <c r="P198" s="3"/>
      <c r="Q198" s="3"/>
      <c r="R198" s="1"/>
    </row>
    <row r="199" customFormat="false" ht="15" hidden="false" customHeight="false" outlineLevel="0" collapsed="false">
      <c r="A199" s="3"/>
      <c r="B199" s="3"/>
      <c r="C199" s="3"/>
      <c r="D199" s="3"/>
      <c r="E199" s="3"/>
      <c r="F199" s="3"/>
      <c r="G199" s="3"/>
      <c r="H199" s="3"/>
      <c r="I199" s="173"/>
      <c r="J199" s="173"/>
      <c r="K199" s="173"/>
      <c r="L199" s="3"/>
      <c r="M199" s="3"/>
      <c r="N199" s="3"/>
      <c r="O199" s="3"/>
      <c r="P199" s="3"/>
      <c r="Q199" s="3"/>
      <c r="R199" s="1"/>
    </row>
    <row r="200" customFormat="false" ht="15.75" hidden="false" customHeight="false" outlineLevel="0" collapsed="false">
      <c r="A200" s="141" t="s">
        <v>354</v>
      </c>
    </row>
    <row r="201" customFormat="false" ht="15.75" hidden="false" customHeight="false" outlineLevel="0" collapsed="false">
      <c r="A201" s="177" t="s">
        <v>355</v>
      </c>
      <c r="B201" s="178"/>
      <c r="C201" s="178"/>
      <c r="D201" s="1" t="str">
        <f aca="false">IF(B203="Male","owner",IF(B203="Female","owner",IF(B203="Married","owners",IF(B203="Plural","owners",IF(B203="Company","owners",)))))</f>
        <v>owners</v>
      </c>
      <c r="E201" s="1"/>
      <c r="F201" s="1"/>
      <c r="G201" s="1"/>
      <c r="H201" s="1"/>
      <c r="I201" s="1" t="str">
        <f aca="false">IF(B203="Male","him",IF(B203="Female","her",IF(B203="Married","them",IF(B203="Plural","them",IF(B203="Company","them",)))))</f>
        <v>them</v>
      </c>
      <c r="J201" s="1" t="str">
        <f aca="false">IF(B203="Male","chooses",IF(B203="Female","chooses",IF(B203="Married","choose",IF(B203="Plural","choose",IF(B203="Company","choose",)))))</f>
        <v>choose</v>
      </c>
      <c r="K201" s="1" t="str">
        <f aca="false">IF(B203="Male","exercises",IF(B203="Female","exercises",IF(B203="Married","exercise",IF(B203="Plural","exercise",IF(B203="Company","exercise",)))))</f>
        <v>exercise</v>
      </c>
      <c r="L201" s="1" t="str">
        <f aca="false">IF(B203="Male","requires",IF(B203="Female","requires",IF(B203="Married","require",IF(B203="Plural","require",IF(B203="Company","require",)))))</f>
        <v>require</v>
      </c>
      <c r="M201" s="1" t="str">
        <f aca="false">IF(B203="Male","am",IF(B203="Female","am",IF(B203="Married","are",IF(B203="Plural","are",IF(B203="Company","are",)))))</f>
        <v>are</v>
      </c>
      <c r="N201" s="1" t="str">
        <f aca="false">IF(B203="Male","I",IF(B203="Female","I",IF(B203="Married","we",IF(B203="Plural","we",IF(B203="Company","we",)))))</f>
        <v>we</v>
      </c>
      <c r="O201" s="1"/>
      <c r="P201" s="1"/>
      <c r="Q201" s="1"/>
      <c r="R201" s="1"/>
      <c r="S201" s="155" t="s">
        <v>341</v>
      </c>
      <c r="T201" s="155"/>
      <c r="U201" s="1" t="n">
        <f aca="false">IF(X202="Male","his",IF(X202="Female","her"))</f>
        <v>0</v>
      </c>
      <c r="V201" s="1"/>
      <c r="W201" s="1"/>
      <c r="X201" s="1"/>
      <c r="Y201" s="1"/>
      <c r="Z201" s="1"/>
      <c r="AA201" s="1"/>
      <c r="AB201" s="1"/>
      <c r="AC201" s="1" t="str">
        <f aca="false">IF(S202="","",".")</f>
        <v/>
      </c>
      <c r="AD201" s="1"/>
      <c r="AE201" s="1"/>
      <c r="AF201" s="1"/>
      <c r="AG201" s="1"/>
    </row>
    <row r="202" customFormat="false" ht="15" hidden="false" customHeight="false" outlineLevel="0" collapsed="false">
      <c r="A202" s="156" t="str">
        <f aca="false">IF(B203="Male","Adjoining Owner",IF(B203="Female","Adjoining Owner",IF(B203="Married","Adjoining Owners",IF(B203="Plural","Adjoining Owners",IF(B203="Company","Adjoining Owners",)))))</f>
        <v>Adjoining Owners</v>
      </c>
      <c r="B202" s="156"/>
      <c r="C202" s="157" t="s">
        <v>179</v>
      </c>
      <c r="D202" s="70" t="str">
        <f aca="false">A202</f>
        <v>Adjoining Owners</v>
      </c>
      <c r="E202" s="70"/>
      <c r="F202" s="70" t="str">
        <f aca="false">CONCATENATE("(",A202,")")</f>
        <v>(Adjoining Owners)</v>
      </c>
      <c r="G202" s="70"/>
      <c r="H202" s="3" t="str">
        <f aca="false">IF(B203="Male","Owner",IF(B203="Female","Owner",IF(B203="Married","Owners",IF(B203="Plural","Owners",IF(B203="Company","Owners",)))))</f>
        <v>Owners</v>
      </c>
      <c r="I202" s="3" t="str">
        <f aca="false">IF(B203="Male","I",IF(B203="Female","I",IF(B203="Married","we",IF(B203="Plural","we",IF(B203="Company","we",)))))</f>
        <v>we</v>
      </c>
      <c r="J202" s="3" t="str">
        <f aca="false">IF(B203="Male","Adjoining Owner's",IF(B203="Female","Adjoining Owner's",IF(B203="Married","Adjoining Owners'",IF(B203="Plural","Adjoining Owners'",IF(B203="Company","Adjoining Owners'",)))))</f>
        <v>Adjoining Owners'</v>
      </c>
      <c r="K202" s="3"/>
      <c r="L202" s="3"/>
      <c r="M202" s="3" t="str">
        <f aca="false">IF(B203="Male","me",IF(B203="Female","me",IF(B203="Married","us",IF(B203="Plural","us",IF(B203="Company","us",)))))</f>
        <v>us</v>
      </c>
      <c r="N202" s="3" t="str">
        <f aca="false">IF(B203="Male","myself",IF(B203="Female","myself",IF(B203="Married","ourselves",IF(B203="Plural","ourselves",IF(B203="Company","ourselves",)))))</f>
        <v>ourselves</v>
      </c>
      <c r="O202" s="3" t="str">
        <f aca="false">IF(B203="Male","is",IF(B203="Female","is",IF(B203="Married","are",IF(B203="Plural","are",IF(B203="Company","are",)))))</f>
        <v>are</v>
      </c>
      <c r="P202" s="149" t="str">
        <f aca="false">IF(A205="","",".")</f>
        <v>.</v>
      </c>
      <c r="Q202" s="3"/>
      <c r="R202" s="1"/>
      <c r="S202" s="158" t="str">
        <f aca="true">IF(OFFSET(INDIRECT(A200),42,0,1,1)="","",OFFSET(INDIRECT(A200),42,0,1,1))</f>
        <v/>
      </c>
      <c r="T202" s="158" t="str">
        <f aca="true">IF(OFFSET(INDIRECT(A200),42,1,1,1)="","",OFFSET(INDIRECT(A200),42,1,1,1))</f>
        <v/>
      </c>
      <c r="U202" s="3" t="str">
        <f aca="false">LEFT(T202,1)</f>
        <v/>
      </c>
      <c r="V202" s="158" t="str">
        <f aca="true">IF(OFFSET(INDIRECT(A200),42,2,1,1)="","",OFFSET(INDIRECT(A200),42,2,1,1))</f>
        <v/>
      </c>
      <c r="W202" s="158" t="str">
        <f aca="true">IF(OFFSET(INDIRECT(A200),42,3,1,1)="","",OFFSET(INDIRECT(A200),42,3,1,1))</f>
        <v/>
      </c>
      <c r="X202" s="158" t="str">
        <f aca="true">IF(OFFSET(INDIRECT(A200),42,5,1,1)="","",OFFSET(INDIRECT(A200),42,5,1,1))</f>
        <v/>
      </c>
      <c r="Y202" s="1" t="str">
        <f aca="false">CONCATENATE(S202,AC201," ",T202," ",W202)</f>
        <v>  </v>
      </c>
      <c r="Z202" s="1"/>
      <c r="AA202" s="1"/>
      <c r="AB202" s="1"/>
      <c r="AC202" s="1"/>
      <c r="AD202" s="1"/>
      <c r="AE202" s="1"/>
      <c r="AF202" s="1"/>
      <c r="AG202" s="1"/>
    </row>
    <row r="203" customFormat="false" ht="15" hidden="false" customHeight="false" outlineLevel="0" collapsed="false">
      <c r="A203" s="160" t="s">
        <v>315</v>
      </c>
      <c r="B203" s="38" t="str">
        <f aca="true">IF(OFFSET(INDIRECT(A200),2,5,1,1)="","",OFFSET(INDIRECT(A200),2,5,1,1))</f>
        <v>Married</v>
      </c>
      <c r="C203" s="38" t="str">
        <f aca="true">IF(OFFSET(INDIRECT(A200),5,5,1,1)="","",OFFSET(INDIRECT(A200),5,5,1,1))</f>
        <v>Leaseholders</v>
      </c>
      <c r="D203" s="3"/>
      <c r="E203" s="3" t="s">
        <v>316</v>
      </c>
      <c r="F203" s="3" t="s">
        <v>317</v>
      </c>
      <c r="G203" s="3" t="str">
        <f aca="false">IF(B203="Male","I",IF(B203="Female","I",IF(B203="Married","We",IF(B203="Plural","We",IF(B203="Company","We",)))))</f>
        <v>We</v>
      </c>
      <c r="H203" s="3" t="str">
        <f aca="false">IF(B203="Male","my",IF(B203="Female","my",IF(B203="Married","our",IF(B203="Plural","our",IF(B203="Company","our",)))))</f>
        <v>our</v>
      </c>
      <c r="I203" s="3" t="str">
        <f aca="false">IF(B203="Male","his",IF(B203="Female","her",IF(B203="Married","their",IF(B203="Plural","their",IF(B203="Company","their",)))))</f>
        <v>their</v>
      </c>
      <c r="J203" s="3" t="str">
        <f aca="false">IF(B203="Male","he",IF(B203="Female","she",IF(B203="Married","they",IF(B203="Plural","they",IF(B203="Company","they",)))))</f>
        <v>they</v>
      </c>
      <c r="K203" s="3" t="str">
        <f aca="false">IF(B203="Male","does",IF(B203="Female","does",IF(B203="Married","do",IF(B203="Plural","do",IF(B203="Company","do",)))))</f>
        <v>do</v>
      </c>
      <c r="L203" s="3" t="str">
        <f aca="false">IF(B203="Male","has",IF(B203="Female","has",IF(B203="Married","have",IF(B203="Plural","have",IF(B203="Company","have",)))))</f>
        <v>have</v>
      </c>
      <c r="M203" s="3" t="str">
        <f aca="false">IF(B203="Male","I am/am not",IF(B203="Female","I am/am not",IF(B203="Married","We are/are not",IF(B203="Plural","We are/are not",IF(B203="Company","We are/are not",)))))</f>
        <v>We are/are not</v>
      </c>
      <c r="N203" s="3" t="str">
        <f aca="false">IF(B203="Male","am/am not",IF(B203="Female","am/am not",IF(B203="Married","are/are not",IF(B203="Plural","are/are not",IF(B203="Company","are/are not",)))))</f>
        <v>are/are not</v>
      </c>
      <c r="O203" s="3" t="str">
        <f aca="false">IF(B203="Male","myself",IF(B203="Female","myself",IF(B203="Married","ourselves",IF(B203="Plural","ourselves",IF(B203="Company","ourselves",)))))</f>
        <v>ourselves</v>
      </c>
      <c r="P203" s="149" t="str">
        <f aca="false">IF(A206="","",".")</f>
        <v>.</v>
      </c>
      <c r="Q203" s="149" t="str">
        <f aca="false">IF(A206="","","&amp;")</f>
        <v>&amp;</v>
      </c>
      <c r="R203" s="1"/>
      <c r="S203" s="158" t="str">
        <f aca="true">IF(OFFSET(INDIRECT(A200),45,0,1,1)="","",CONCATENATE((OFFSET(INDIRECT(A200),45,0,1,1)),", "))</f>
        <v/>
      </c>
      <c r="T203" s="158" t="str">
        <f aca="true">IF(OFFSET(INDIRECT(A200),45,1,1,1)="","",OFFSET(INDIRECT(A200),45,1,1,1))</f>
        <v/>
      </c>
      <c r="U203" s="158" t="str">
        <f aca="true">IF(OFFSET(INDIRECT(A200),45,2,1,1)="","",CONCATENATE(" ",(OFFSET(INDIRECT(A200),45,2,1,1)),", "))</f>
        <v/>
      </c>
      <c r="V203" s="158" t="str">
        <f aca="true">IF(OFFSET(INDIRECT(A200),45,3,1,1)="","",CONCATENATE((OFFSET(INDIRECT(A200),45,3,1,1)),", "))</f>
        <v/>
      </c>
      <c r="W203" s="158" t="str">
        <f aca="true">IF(OFFSET(INDIRECT(A200),45,4,1,1)="","",CONCATENATE((OFFSET(INDIRECT(A200),45,4,1,1)),", "))</f>
        <v/>
      </c>
      <c r="X203" s="158" t="str">
        <f aca="true">IF(OFFSET(INDIRECT(A200),45,5,1,1)="","",CONCATENATE((OFFSET(INDIRECT(A200),45,5,1,1)),", "))</f>
        <v/>
      </c>
      <c r="Y203" s="158" t="str">
        <f aca="true">IF(OFFSET(INDIRECT(A200),45,6,1,1)="","",OFFSET(INDIRECT(A200),45,6,1,1))</f>
        <v/>
      </c>
      <c r="Z203" s="1"/>
      <c r="AA203" s="161" t="str">
        <f aca="false">CONCATENATE(IF(S203="","",S203),IF(T203="","",T203),IF(U203="","",U203),IF(V203="","",V203),IF(W203="","",W203),IF(X203="","",X203),IF(Y203="","",Y203))</f>
        <v/>
      </c>
      <c r="AB203" s="161"/>
      <c r="AC203" s="161"/>
      <c r="AD203" s="161"/>
      <c r="AE203" s="161"/>
      <c r="AF203" s="161"/>
      <c r="AG203" s="161"/>
    </row>
    <row r="204" customFormat="false" ht="15" hidden="false" customHeight="false" outlineLevel="0" collapsed="false">
      <c r="A204" s="3" t="s">
        <v>2</v>
      </c>
      <c r="B204" s="3" t="s">
        <v>3</v>
      </c>
      <c r="C204" s="3" t="s">
        <v>319</v>
      </c>
      <c r="D204" s="3" t="s">
        <v>4</v>
      </c>
      <c r="E204" s="3" t="s">
        <v>5</v>
      </c>
      <c r="F204" s="3" t="s">
        <v>320</v>
      </c>
      <c r="G204" s="3"/>
      <c r="H204" s="3"/>
      <c r="I204" s="3"/>
      <c r="J204" s="3"/>
      <c r="K204" s="3" t="s">
        <v>321</v>
      </c>
      <c r="L204" s="3"/>
      <c r="M204" s="3" t="s">
        <v>322</v>
      </c>
      <c r="N204" s="3" t="s">
        <v>323</v>
      </c>
      <c r="O204" s="3"/>
      <c r="P204" s="3"/>
      <c r="Q204" s="3"/>
      <c r="R204" s="1"/>
      <c r="S204" s="158" t="str">
        <f aca="true">IF(OFFSET(INDIRECT(A200),45,0,1,1)="","",OFFSET(INDIRECT(A200),45,0,1,1))</f>
        <v/>
      </c>
      <c r="T204" s="158" t="str">
        <f aca="true">IF(OFFSET(INDIRECT(A200),45,1,1,1)="","",OFFSET(INDIRECT(A200),45,1,1,1))</f>
        <v/>
      </c>
      <c r="U204" s="158" t="str">
        <f aca="true">IF(OFFSET(INDIRECT(A200),45,2,1,1)="","",CONCATENATE(" ",OFFSET(INDIRECT(A200),45,2,1,1)))</f>
        <v/>
      </c>
      <c r="V204" s="158" t="str">
        <f aca="true">IF(OFFSET(INDIRECT(A200),45,3,1,1)="","",OFFSET(INDIRECT(A200),45,3,1,1))</f>
        <v/>
      </c>
      <c r="W204" s="158" t="str">
        <f aca="true">IF(OFFSET(INDIRECT(A200),45,4,1,1)="","",OFFSET(INDIRECT(A200),45,4,1,1))</f>
        <v/>
      </c>
      <c r="X204" s="158" t="str">
        <f aca="true">IF(OFFSET(INDIRECT(A200),45,5,1,1)="","",OFFSET(INDIRECT(A200),45,5,1,1))</f>
        <v/>
      </c>
      <c r="Y204" s="158" t="str">
        <f aca="true">IF(OFFSET(INDIRECT(A200),45,6,1,1)="","",OFFSET(INDIRECT(A200),45,6,1,1))</f>
        <v/>
      </c>
      <c r="Z204" s="1"/>
      <c r="AA204" s="1"/>
      <c r="AB204" s="1"/>
      <c r="AC204" s="1"/>
      <c r="AD204" s="1"/>
      <c r="AE204" s="1"/>
      <c r="AF204" s="1"/>
      <c r="AG204" s="1"/>
    </row>
    <row r="205" customFormat="false" ht="15.75" hidden="false" customHeight="false" outlineLevel="0" collapsed="false">
      <c r="A205" s="38" t="str">
        <f aca="true">IF(OFFSET(INDIRECT(A200),2,0,1,1)="","",OFFSET(INDIRECT(A200),2,0,1,1))</f>
        <v>Mr</v>
      </c>
      <c r="B205" s="38" t="str">
        <f aca="true">IF(OFFSET(INDIRECT(A200),2,1,1,1)="","",OFFSET(INDIRECT(A200),2,1,1,1))</f>
        <v>Howard</v>
      </c>
      <c r="C205" s="3" t="str">
        <f aca="false">LEFT(B205,1)</f>
        <v>H</v>
      </c>
      <c r="D205" s="38" t="str">
        <f aca="true">IF(OFFSET(INDIRECT(A200),2,2,1,1)="","",OFFSET(INDIRECT(A200),2,2,1,1))</f>
        <v>Peter</v>
      </c>
      <c r="E205" s="38" t="str">
        <f aca="true">IF(OFFSET(INDIRECT(A200),2,3,1,1)="","",OFFSET(INDIRECT(A200),2,3,1,1))</f>
        <v>Stevens</v>
      </c>
      <c r="F205" s="3" t="str">
        <f aca="false">CONCATENATE(A205,P202," ",B205," ",E205)</f>
        <v>Mr. Howard Stevens</v>
      </c>
      <c r="G205" s="3"/>
      <c r="H205" s="3" t="str">
        <f aca="false">CONCATENATE(A205," ",C205," ",E205)</f>
        <v>Mr H Stevens</v>
      </c>
      <c r="I205" s="3"/>
      <c r="J205" s="3"/>
      <c r="K205" s="3" t="str">
        <f aca="false">CONCATENATE(A205,P202," ",C205,P202," ",E205)</f>
        <v>Mr. H. Stevens</v>
      </c>
      <c r="L205" s="3"/>
      <c r="M205" s="3" t="str">
        <f aca="false">CONCATENATE(B205," ",D205," ",E205)</f>
        <v>Howard Peter Stevens</v>
      </c>
      <c r="N205" s="3" t="str">
        <f aca="false">UPPER(M205)</f>
        <v>HOWARD PETER STEVENS</v>
      </c>
      <c r="O205" s="3"/>
      <c r="P205" s="3" t="str">
        <f aca="false">CONCATENATE(A205,P202," ",E205)</f>
        <v>Mr. Stevens</v>
      </c>
      <c r="Q205" s="3"/>
      <c r="R205" s="1"/>
      <c r="S205" s="1"/>
      <c r="T205" s="1"/>
      <c r="U205" s="1"/>
      <c r="V205" s="1"/>
      <c r="W205" s="1"/>
      <c r="X205" s="1"/>
      <c r="Y205" s="1"/>
      <c r="Z205" s="1"/>
      <c r="AA205" s="1"/>
      <c r="AB205" s="1"/>
      <c r="AC205" s="1"/>
      <c r="AD205" s="1"/>
      <c r="AE205" s="1"/>
      <c r="AF205" s="1"/>
      <c r="AG205" s="1"/>
    </row>
    <row r="206" customFormat="false" ht="15.75" hidden="false" customHeight="false" outlineLevel="0" collapsed="false">
      <c r="A206" s="38" t="str">
        <f aca="true">IF(OFFSET(INDIRECT(A200),3,0,1,1)="","",OFFSET(INDIRECT(A200),3,0,1,1))</f>
        <v>Mrs</v>
      </c>
      <c r="B206" s="38" t="str">
        <f aca="true">IF(OFFSET(INDIRECT(A200),3,1,1,1)="","",OFFSET(INDIRECT(A200),3,1,1,1))</f>
        <v>Desiree</v>
      </c>
      <c r="C206" s="3" t="str">
        <f aca="false">LEFT(B206,1)</f>
        <v>D</v>
      </c>
      <c r="D206" s="38" t="str">
        <f aca="true">IF(OFFSET(INDIRECT(A200),3,2,1,1)="","",OFFSET(INDIRECT(A200),3,2,1,1))</f>
        <v>Alexandra</v>
      </c>
      <c r="E206" s="38" t="str">
        <f aca="true">IF(OFFSET(INDIRECT(A200),3,3,1,1)="","",OFFSET(INDIRECT(A200),3,3,1,1))</f>
        <v>Stevens</v>
      </c>
      <c r="F206" s="3" t="str">
        <f aca="false">CONCATENATE(A206,P203," ",B206," ",E206)</f>
        <v>Mrs. Desiree Stevens</v>
      </c>
      <c r="G206" s="3"/>
      <c r="H206" s="3" t="str">
        <f aca="false">CONCATENATE(" ",Q203," ",A206," ",C206," ",E206)</f>
        <v> &amp; Mrs D Stevens</v>
      </c>
      <c r="I206" s="3"/>
      <c r="J206" s="3"/>
      <c r="K206" s="3" t="str">
        <f aca="false">CONCATENATE(" ",Q203," ",A206,P203," ",C206,P203," ",E206)</f>
        <v> &amp; Mrs. D. Stevens</v>
      </c>
      <c r="L206" s="3"/>
      <c r="M206" s="3" t="str">
        <f aca="false">CONCATENATE(" ",Q203," ",B206," ",D206," ",E206)</f>
        <v> &amp; Desiree Alexandra Stevens</v>
      </c>
      <c r="N206" s="3" t="str">
        <f aca="false">UPPER(M206)</f>
        <v> &amp; DESIREE ALEXANDRA STEVENS</v>
      </c>
      <c r="O206" s="3"/>
      <c r="P206" s="3" t="str">
        <f aca="false">CONCATENATE(" ",Q203," ",A206,P203," ",E206)</f>
        <v> &amp; Mrs. Stevens</v>
      </c>
      <c r="Q206" s="3"/>
      <c r="R206" s="1"/>
      <c r="S206" s="155" t="s">
        <v>342</v>
      </c>
      <c r="T206" s="155"/>
      <c r="U206" s="1" t="n">
        <f aca="false">IF(X207="Male","his",IF(X207="Female","her"))</f>
        <v>0</v>
      </c>
      <c r="V206" s="1"/>
      <c r="W206" s="1"/>
      <c r="X206" s="1"/>
      <c r="Y206" s="1"/>
      <c r="Z206" s="1"/>
      <c r="AA206" s="1"/>
      <c r="AB206" s="1"/>
      <c r="AC206" s="1" t="str">
        <f aca="false">IF(S207="","",".")</f>
        <v/>
      </c>
      <c r="AD206" s="1"/>
      <c r="AE206" s="1"/>
      <c r="AF206" s="1"/>
      <c r="AG206" s="1"/>
    </row>
    <row r="207" customFormat="false" ht="15" hidden="false" customHeight="false" outlineLevel="0" collapsed="false">
      <c r="A207" s="3"/>
      <c r="B207" s="3"/>
      <c r="C207" s="3"/>
      <c r="D207" s="3"/>
      <c r="E207" s="3"/>
      <c r="F207" s="3"/>
      <c r="G207" s="3"/>
      <c r="H207" s="3"/>
      <c r="I207" s="3"/>
      <c r="J207" s="3"/>
      <c r="K207" s="3" t="str">
        <f aca="false">CONCATENATE(A205,P202," &amp; ",A206,P203," ",C205,P202," ",E205)</f>
        <v>Mr. &amp; Mrs. H. Stevens</v>
      </c>
      <c r="L207" s="3"/>
      <c r="M207" s="3"/>
      <c r="N207" s="3"/>
      <c r="O207" s="3"/>
      <c r="P207" s="3" t="str">
        <f aca="false">CONCATENATE(A205,P202," &amp; ",A206,P203," ",E205)</f>
        <v>Mr. &amp; Mrs. Stevens</v>
      </c>
      <c r="Q207" s="3"/>
      <c r="R207" s="1"/>
      <c r="S207" s="179" t="str">
        <f aca="true">IF(OFFSET(INDIRECT(A200),48,0,1,1)="","",OFFSET(INDIRECT(A200),48,0,1,1))</f>
        <v/>
      </c>
      <c r="T207" s="179" t="str">
        <f aca="true">IF(OFFSET(INDIRECT(A200),48,1,1,1)="","",OFFSET(INDIRECT(A200),48,1,1,1))</f>
        <v/>
      </c>
      <c r="U207" s="3" t="str">
        <f aca="false">LEFT(T207,1)</f>
        <v/>
      </c>
      <c r="V207" s="179" t="str">
        <f aca="true">IF(OFFSET(INDIRECT(A200),48,2,1,1)="","",OFFSET(INDIRECT(A200),48,2,1,1))</f>
        <v/>
      </c>
      <c r="W207" s="179" t="str">
        <f aca="true">IF(OFFSET(INDIRECT(A200),48,3,1,1)="","",OFFSET(INDIRECT(A200),48,3,1,1))</f>
        <v/>
      </c>
      <c r="X207" s="179" t="str">
        <f aca="true">IF(OFFSET(INDIRECT(A200),48,5,1,1)="","",OFFSET(INDIRECT(A200),48,5,1,1))</f>
        <v/>
      </c>
      <c r="Y207" s="1" t="str">
        <f aca="false">CONCATENATE(S207,AC206," ",T207," ",W207)</f>
        <v>  </v>
      </c>
      <c r="Z207" s="1"/>
      <c r="AA207" s="1"/>
      <c r="AB207" s="1"/>
      <c r="AC207" s="1"/>
      <c r="AD207" s="1"/>
      <c r="AE207" s="1"/>
      <c r="AF207" s="1"/>
      <c r="AG207" s="1"/>
    </row>
    <row r="208" customFormat="false" ht="15" hidden="false" customHeight="true" outlineLevel="0" collapsed="false">
      <c r="A208" s="70" t="s">
        <v>328</v>
      </c>
      <c r="B208" s="70"/>
      <c r="C208" s="167" t="str">
        <f aca="false">CONCATENATE(AF244,AF245,AF246,AF247,AF248)</f>
        <v>HOWARD PETER STEVENS &amp; DESIREE ALEXANDRA STEVENS</v>
      </c>
      <c r="D208" s="167"/>
      <c r="E208" s="167"/>
      <c r="F208" s="167"/>
      <c r="G208" s="167"/>
      <c r="H208" s="167"/>
      <c r="I208" s="167"/>
      <c r="J208" s="112"/>
      <c r="K208" s="3"/>
      <c r="L208" s="1"/>
      <c r="M208" s="1"/>
      <c r="N208" s="3"/>
      <c r="O208" s="3"/>
      <c r="P208" s="3"/>
      <c r="Q208" s="3"/>
      <c r="R208" s="1"/>
      <c r="S208" s="179" t="str">
        <f aca="true">IF(OFFSET(INDIRECT(A200),51,0,1,1)="","",CONCATENATE((OFFSET(INDIRECT(A200),51,0,1,1)),", "))</f>
        <v/>
      </c>
      <c r="T208" s="179" t="str">
        <f aca="true">IF(OFFSET(INDIRECT(A200),51,1,1,1)="","",OFFSET(INDIRECT(A200),51,1,1,1))</f>
        <v/>
      </c>
      <c r="U208" s="179" t="str">
        <f aca="true">IF(OFFSET(INDIRECT(A200),51,2,1,1)="","",CONCATENATE(" ",(OFFSET(INDIRECT(A200),51,2,1,1)),", "))</f>
        <v/>
      </c>
      <c r="V208" s="179" t="str">
        <f aca="true">IF(OFFSET(INDIRECT(A200),51,3,1,1)="","",CONCATENATE((OFFSET(INDIRECT(A200),51,3,1,1)),", "))</f>
        <v/>
      </c>
      <c r="W208" s="179" t="str">
        <f aca="true">IF(OFFSET(INDIRECT(A200),51,4,1,1)="","",CONCATENATE((OFFSET(INDIRECT(A200),51,4,1,1)),", "))</f>
        <v/>
      </c>
      <c r="X208" s="179" t="str">
        <f aca="true">IF(OFFSET(INDIRECT(A200),51,5,1,1)="","",CONCATENATE((OFFSET(INDIRECT(A200),51,5,1,1)),", "))</f>
        <v/>
      </c>
      <c r="Y208" s="179" t="str">
        <f aca="true">IF(OFFSET(INDIRECT(A200),51,6,1,1)="","",OFFSET(INDIRECT(A200),51,6,1,1))</f>
        <v/>
      </c>
      <c r="Z208" s="1"/>
      <c r="AA208" s="170" t="str">
        <f aca="false">CONCATENATE(IF(S208="","",S208),IF(T208="","",T208),IF(U208="","",U208),IF(V208="","",V208),IF(W208="","",W208),IF(X208="","",X208),IF(Y208="","",Y208))</f>
        <v/>
      </c>
      <c r="AB208" s="170"/>
      <c r="AC208" s="170"/>
      <c r="AD208" s="170"/>
      <c r="AE208" s="170"/>
      <c r="AF208" s="170"/>
      <c r="AG208" s="170"/>
    </row>
    <row r="209" customFormat="false" ht="15" hidden="false" customHeight="false" outlineLevel="0" collapsed="false">
      <c r="A209" s="3" t="s">
        <v>329</v>
      </c>
      <c r="B209" s="3"/>
      <c r="C209" s="70" t="str">
        <f aca="false">IF(B203="Married",K207,IF(B203="Company",E205,CONCATENATE(AC244,AC245,AC246,AC247,AC248)))</f>
        <v>Mr. &amp; Mrs. H. Stevens</v>
      </c>
      <c r="D209" s="70"/>
      <c r="E209" s="70"/>
      <c r="F209" s="70"/>
      <c r="G209" s="70"/>
      <c r="H209" s="70"/>
      <c r="I209" s="70"/>
      <c r="J209" s="70"/>
      <c r="K209" s="1"/>
      <c r="L209" s="3"/>
      <c r="M209" s="3"/>
      <c r="N209" s="3"/>
      <c r="O209" s="3"/>
      <c r="P209" s="3" t="str">
        <f aca="false">IF(B203="Married",P207,IF(B203="Company","Sir/Madam",CONCATENATE(AH244,AH245,AH246,AH247,AH248)))</f>
        <v>Mr. &amp; Mrs. Stevens</v>
      </c>
      <c r="Q209" s="3"/>
      <c r="R209" s="1"/>
      <c r="S209" s="179" t="str">
        <f aca="true">IF(OFFSET(INDIRECT(A200),51,0,1,1)="","",OFFSET(INDIRECT(A200),51,0,1,1))</f>
        <v/>
      </c>
      <c r="T209" s="179" t="str">
        <f aca="true">IF(OFFSET(INDIRECT(A200),51,1,1,1)="","",OFFSET(INDIRECT(A200),51,1,1,1))</f>
        <v/>
      </c>
      <c r="U209" s="179" t="str">
        <f aca="true">IF(OFFSET(INDIRECT(A200),51,2,1,1)="","",CONCATENATE(" ",OFFSET(INDIRECT(A200),51,2,1,1)))</f>
        <v/>
      </c>
      <c r="V209" s="179" t="str">
        <f aca="true">IF(OFFSET(INDIRECT(A200),51,3,1,1)="","",OFFSET(INDIRECT(A200),51,3,1,1))</f>
        <v/>
      </c>
      <c r="W209" s="179" t="str">
        <f aca="true">IF(OFFSET(INDIRECT(A200),51,4,1,1)="","",OFFSET(INDIRECT(A200),51,4,1,1))</f>
        <v/>
      </c>
      <c r="X209" s="179" t="str">
        <f aca="true">IF(OFFSET(INDIRECT(A200),51,5,1,1)="","",OFFSET(INDIRECT(A200),51,5,1,1))</f>
        <v/>
      </c>
      <c r="Y209" s="179" t="str">
        <f aca="true">IF(OFFSET(INDIRECT(A200),51,6,1,1)="","",OFFSET(INDIRECT(A200),51,6,1,1))</f>
        <v/>
      </c>
      <c r="Z209" s="1"/>
      <c r="AA209" s="1"/>
      <c r="AB209" s="1"/>
      <c r="AC209" s="1"/>
      <c r="AD209" s="1"/>
      <c r="AE209" s="1"/>
      <c r="AF209" s="1"/>
      <c r="AG209" s="1"/>
    </row>
    <row r="210" customFormat="false" ht="15" hidden="false" customHeight="false" outlineLevel="0" collapsed="false">
      <c r="A210" s="160" t="s">
        <v>333</v>
      </c>
      <c r="B210" s="3"/>
      <c r="C210" s="70" t="str">
        <f aca="false">CONCATENATE("Dear ",P209)</f>
        <v>Dear Mr. &amp; Mrs. Stevens</v>
      </c>
      <c r="D210" s="70"/>
      <c r="E210" s="70"/>
      <c r="F210" s="70"/>
      <c r="G210" s="70"/>
      <c r="H210" s="70"/>
      <c r="I210" s="70"/>
      <c r="J210" s="70"/>
      <c r="K210" s="3"/>
      <c r="L210" s="3"/>
      <c r="M210" s="3"/>
      <c r="N210" s="3"/>
      <c r="O210" s="3"/>
      <c r="P210" s="3"/>
      <c r="Q210" s="149" t="str">
        <f aca="false">IF(A212="","",", ")</f>
        <v/>
      </c>
      <c r="R210" s="1"/>
      <c r="S210" s="1"/>
      <c r="T210" s="1"/>
      <c r="U210" s="1"/>
      <c r="V210" s="1"/>
      <c r="W210" s="1"/>
      <c r="X210" s="1"/>
      <c r="Y210" s="1"/>
      <c r="Z210" s="1"/>
      <c r="AA210" s="1"/>
      <c r="AB210" s="1"/>
      <c r="AC210" s="1"/>
      <c r="AD210" s="1"/>
      <c r="AE210" s="1"/>
      <c r="AF210" s="1"/>
      <c r="AG210" s="1"/>
    </row>
    <row r="211" customFormat="false" ht="15" hidden="false" customHeight="false" outlineLevel="0" collapsed="false">
      <c r="A211" s="3" t="s">
        <v>25</v>
      </c>
      <c r="B211" s="3" t="s">
        <v>26</v>
      </c>
      <c r="C211" s="3" t="s">
        <v>27</v>
      </c>
      <c r="D211" s="3" t="s">
        <v>28</v>
      </c>
      <c r="E211" s="3" t="s">
        <v>29</v>
      </c>
      <c r="F211" s="3" t="s">
        <v>30</v>
      </c>
      <c r="G211" s="3" t="s">
        <v>31</v>
      </c>
      <c r="H211" s="3"/>
      <c r="I211" s="3" t="s">
        <v>336</v>
      </c>
      <c r="J211" s="3"/>
      <c r="K211" s="3"/>
      <c r="L211" s="3"/>
      <c r="M211" s="3"/>
      <c r="N211" s="3"/>
      <c r="O211" s="3"/>
      <c r="P211" s="3"/>
      <c r="Q211" s="3"/>
      <c r="R211" s="1"/>
      <c r="S211" s="163" t="str">
        <f aca="false">CONCATENATE(IF(S204="","",S204),IF(S204="","",CHAR(10)),IF(T204="","",T204),IF(U204="","",U204),IF(U204="","",CHAR(10)),IF(V204="","",V204),IF(V204="","",CHAR(10)),IF(W204="","",W204),IF(W204="","",CHAR(10)),IF(X204="","",X204),IF(X204="","",CHAR(10)),IF(Y204="","",Y204))</f>
        <v/>
      </c>
      <c r="T211" s="163"/>
      <c r="U211" s="163"/>
      <c r="V211" s="1"/>
      <c r="W211" s="175" t="str">
        <f aca="false">CONCATENATE(IF(S209="","",S209),IF(S209="","",CHAR(10)),IF(T209="","",T209),IF(U209="","",U209),IF(U209="","",CHAR(10)),IF(V209="","",V209),IF(V209="","",CHAR(10)),IF(W209="","",W209),IF(W209="","",CHAR(10)),IF(X209="","",X209),IF(X209="","",CHAR(10)),IF(Y209="","",Y209))</f>
        <v/>
      </c>
      <c r="X211" s="175"/>
      <c r="Y211" s="175"/>
      <c r="Z211" s="1"/>
      <c r="AA211" s="1"/>
      <c r="AB211" s="1"/>
      <c r="AC211" s="1"/>
      <c r="AD211" s="1"/>
      <c r="AE211" s="1"/>
      <c r="AF211" s="1"/>
      <c r="AG211" s="1"/>
    </row>
    <row r="212" customFormat="false" ht="15" hidden="false" customHeight="true" outlineLevel="0" collapsed="false">
      <c r="A212" s="38" t="str">
        <f aca="true">IF(OFFSET(INDIRECT(A200),10,0,1,1)="","",CONCATENATE((OFFSET(INDIRECT(A200),10,0,1,1)),", "))</f>
        <v/>
      </c>
      <c r="B212" s="38" t="str">
        <f aca="true">IF(OFFSET(INDIRECT(A200),10,1,1,1)="","",OFFSET(INDIRECT(A200),10,1,1,1))</f>
        <v>56A</v>
      </c>
      <c r="C212" s="38" t="str">
        <f aca="true">IF(OFFSET(INDIRECT(A200),10,2,1,1)="","",CONCATENATE(" ",OFFSET(INDIRECT(A200),10,2,1,1),", "))</f>
        <v> The Chase, </v>
      </c>
      <c r="D212" s="38" t="str">
        <f aca="true">IF(OFFSET(INDIRECT(A200),10,3,1,1)="","",CONCATENATE((OFFSET(INDIRECT(A200),10,3,1,1)),", "))</f>
        <v/>
      </c>
      <c r="E212" s="38" t="str">
        <f aca="true">IF(OFFSET(INDIRECT(A200),10,4,1,1)="","",CONCATENATE((OFFSET(INDIRECT(A200),10,4,1,1)),", "))</f>
        <v/>
      </c>
      <c r="F212" s="38" t="str">
        <f aca="true">IF(OFFSET(INDIRECT(A200),10,5,1,1)="","",CONCATENATE((OFFSET(INDIRECT(A200),10,5,1,1)),", "))</f>
        <v>London, </v>
      </c>
      <c r="G212" s="38" t="str">
        <f aca="true">IF(OFFSET(INDIRECT(A200),10,6,1,1)="","",OFFSET(INDIRECT(A200),10,6,1,1))</f>
        <v>SW4 0NH</v>
      </c>
      <c r="H212" s="3"/>
      <c r="I212" s="170" t="str">
        <f aca="false">CONCATENATE(IF(A212="","",A212),IF(B212="","",B212),IF(C212="","",C212),IF(D212="","",D212),IF(E212="","",E212),IF(F212="","",F212),IF(G212="","",G212))</f>
        <v>56A The Chase, London, SW4 0NH</v>
      </c>
      <c r="J212" s="170"/>
      <c r="K212" s="170"/>
      <c r="L212" s="170"/>
      <c r="M212" s="170"/>
      <c r="N212" s="170"/>
      <c r="O212" s="170"/>
      <c r="P212" s="112"/>
      <c r="Q212" s="112"/>
      <c r="R212" s="1"/>
      <c r="S212" s="163"/>
      <c r="T212" s="163"/>
      <c r="U212" s="163"/>
      <c r="V212" s="1"/>
      <c r="W212" s="175"/>
      <c r="X212" s="175"/>
      <c r="Y212" s="175"/>
      <c r="Z212" s="1"/>
      <c r="AA212" s="1"/>
      <c r="AB212" s="1"/>
      <c r="AC212" s="1"/>
      <c r="AD212" s="1"/>
      <c r="AE212" s="1"/>
      <c r="AF212" s="1"/>
      <c r="AG212" s="1"/>
    </row>
    <row r="213" customFormat="false" ht="15" hidden="false" customHeight="false" outlineLevel="0" collapsed="false">
      <c r="A213" s="38" t="str">
        <f aca="true">IF(OFFSET(INDIRECT(A200),10,0,1,1)="","",OFFSET(INDIRECT(A200),10,0,1,1))</f>
        <v/>
      </c>
      <c r="B213" s="38" t="str">
        <f aca="true">IF(OFFSET(INDIRECT(A200),10,1,1,1)="","",OFFSET(INDIRECT(A200),10,1,1,1))</f>
        <v>56A</v>
      </c>
      <c r="C213" s="38" t="str">
        <f aca="true">IF(OFFSET(INDIRECT(A200),10,2,1,1)="","",CONCATENATE(" ",OFFSET(INDIRECT(A200),10,2,1,1)))</f>
        <v> The Chase</v>
      </c>
      <c r="D213" s="38" t="str">
        <f aca="true">IF(OFFSET(INDIRECT(A200),10,3,1,1)="","",OFFSET(INDIRECT(A200),10,3,1,1))</f>
        <v/>
      </c>
      <c r="E213" s="38" t="str">
        <f aca="true">IF(OFFSET(INDIRECT(A200),10,4,1,1)="","",OFFSET(INDIRECT(A200),10,4,1,1))</f>
        <v/>
      </c>
      <c r="F213" s="38" t="str">
        <f aca="true">IF(OFFSET(INDIRECT(A200),10,5,1,1)="","",OFFSET(INDIRECT(A200),10,5,1,1))</f>
        <v>London</v>
      </c>
      <c r="G213" s="38" t="str">
        <f aca="true">IF(OFFSET(INDIRECT(A200),10,6,1,1)="","",OFFSET(INDIRECT(A200),10,6,1,1))</f>
        <v>SW4 0NH</v>
      </c>
      <c r="H213" s="3"/>
      <c r="I213" s="3"/>
      <c r="J213" s="3"/>
      <c r="K213" s="3"/>
      <c r="L213" s="173"/>
      <c r="M213" s="173"/>
      <c r="N213" s="3"/>
      <c r="O213" s="3"/>
      <c r="P213" s="3"/>
      <c r="Q213" s="3"/>
      <c r="R213" s="1"/>
      <c r="S213" s="163"/>
      <c r="T213" s="163"/>
      <c r="U213" s="163"/>
      <c r="V213" s="1"/>
      <c r="W213" s="175"/>
      <c r="X213" s="175"/>
      <c r="Y213" s="175"/>
      <c r="Z213" s="1"/>
      <c r="AA213" s="1"/>
      <c r="AB213" s="1"/>
      <c r="AC213" s="1"/>
      <c r="AD213" s="1"/>
      <c r="AE213" s="1"/>
      <c r="AF213" s="1"/>
      <c r="AG213" s="1"/>
    </row>
    <row r="214" customFormat="false" ht="15" hidden="false" customHeight="false" outlineLevel="0" collapsed="false">
      <c r="A214" s="3" t="s">
        <v>83</v>
      </c>
      <c r="B214" s="3"/>
      <c r="C214" s="3"/>
      <c r="D214" s="3"/>
      <c r="E214" s="3"/>
      <c r="F214" s="3"/>
      <c r="G214" s="3"/>
      <c r="H214" s="3"/>
      <c r="I214" s="3" t="s">
        <v>337</v>
      </c>
      <c r="J214" s="3"/>
      <c r="K214" s="3"/>
      <c r="L214" s="173"/>
      <c r="M214" s="173"/>
      <c r="N214" s="3"/>
      <c r="O214" s="3"/>
      <c r="P214" s="3"/>
      <c r="Q214" s="3"/>
      <c r="R214" s="1"/>
      <c r="S214" s="163"/>
      <c r="T214" s="163"/>
      <c r="U214" s="163"/>
      <c r="V214" s="1"/>
      <c r="W214" s="175"/>
      <c r="X214" s="175"/>
      <c r="Y214" s="175"/>
      <c r="Z214" s="1"/>
      <c r="AA214" s="1"/>
      <c r="AB214" s="1"/>
      <c r="AC214" s="1"/>
      <c r="AD214" s="1"/>
      <c r="AE214" s="1"/>
      <c r="AF214" s="1"/>
      <c r="AG214" s="1"/>
    </row>
    <row r="215" customFormat="false" ht="15" hidden="false" customHeight="true" outlineLevel="0" collapsed="false">
      <c r="A215" s="1" t="str">
        <f aca="false">CONCATENATE(A214,"s")</f>
        <v>Leaseholders</v>
      </c>
      <c r="B215" s="3"/>
      <c r="C215" s="3"/>
      <c r="D215" s="3"/>
      <c r="E215" s="3"/>
      <c r="F215" s="3"/>
      <c r="G215" s="3"/>
      <c r="H215" s="3"/>
      <c r="I215" s="175" t="str">
        <f aca="false">CONCATENATE(IF(A213="","",A213),IF(A213="","",CHAR(10)),IF(B213="","",B213),IF(C213="","",C213),IF(C213="","",CHAR(10)),IF(D213="","",D213),IF(D213="","",CHAR(10)),IF(E213="","",E213),IF(E213="","",CHAR(10)),IF(F213="","",F213),IF(F213="","",CHAR(10)),IF(G213="","",G213))</f>
        <v>56A The Chase
London
SW4 0NH</v>
      </c>
      <c r="J215" s="175"/>
      <c r="K215" s="175"/>
      <c r="L215" s="173"/>
      <c r="M215" s="173"/>
      <c r="N215" s="3"/>
      <c r="O215" s="3"/>
      <c r="P215" s="3"/>
      <c r="Q215" s="3"/>
      <c r="R215" s="1"/>
      <c r="S215" s="163"/>
      <c r="T215" s="163"/>
      <c r="U215" s="163"/>
      <c r="V215" s="1"/>
      <c r="W215" s="175"/>
      <c r="X215" s="175"/>
      <c r="Y215" s="175"/>
      <c r="Z215" s="1"/>
      <c r="AA215" s="1"/>
      <c r="AB215" s="1"/>
      <c r="AC215" s="1"/>
      <c r="AD215" s="1"/>
      <c r="AE215" s="1"/>
      <c r="AF215" s="1"/>
      <c r="AG215" s="1"/>
    </row>
    <row r="216" customFormat="false" ht="15" hidden="false" customHeight="false" outlineLevel="0" collapsed="false">
      <c r="A216" s="3" t="s">
        <v>294</v>
      </c>
      <c r="B216" s="3"/>
      <c r="C216" s="3"/>
      <c r="D216" s="3"/>
      <c r="E216" s="3"/>
      <c r="F216" s="3"/>
      <c r="G216" s="3"/>
      <c r="H216" s="3"/>
      <c r="I216" s="175"/>
      <c r="J216" s="175"/>
      <c r="K216" s="175"/>
      <c r="L216" s="173"/>
      <c r="M216" s="173"/>
      <c r="N216" s="3"/>
      <c r="O216" s="3"/>
      <c r="P216" s="3"/>
      <c r="Q216" s="3"/>
      <c r="R216" s="1"/>
      <c r="S216" s="163"/>
      <c r="T216" s="163"/>
      <c r="U216" s="163"/>
      <c r="V216" s="1"/>
      <c r="W216" s="175"/>
      <c r="X216" s="175"/>
      <c r="Y216" s="175"/>
      <c r="Z216" s="1"/>
      <c r="AA216" s="1"/>
      <c r="AB216" s="1"/>
      <c r="AC216" s="1"/>
      <c r="AD216" s="1"/>
      <c r="AE216" s="1"/>
      <c r="AF216" s="1"/>
      <c r="AG216" s="1"/>
    </row>
    <row r="217" customFormat="false" ht="15" hidden="false" customHeight="false" outlineLevel="0" collapsed="false">
      <c r="A217" s="1" t="str">
        <f aca="false">CONCATENATE(A216,"s")</f>
        <v>Freeholders</v>
      </c>
      <c r="B217" s="3"/>
      <c r="C217" s="3"/>
      <c r="D217" s="3"/>
      <c r="E217" s="3"/>
      <c r="F217" s="3"/>
      <c r="G217" s="3"/>
      <c r="H217" s="3"/>
      <c r="I217" s="175"/>
      <c r="J217" s="175"/>
      <c r="K217" s="175"/>
      <c r="L217" s="173"/>
      <c r="M217" s="173"/>
      <c r="N217" s="3"/>
      <c r="O217" s="3"/>
      <c r="P217" s="3"/>
      <c r="Q217" s="3"/>
      <c r="R217" s="1"/>
      <c r="S217" s="1"/>
      <c r="T217" s="1"/>
      <c r="U217" s="1"/>
      <c r="V217" s="1"/>
      <c r="W217" s="1"/>
      <c r="X217" s="1"/>
      <c r="Y217" s="1"/>
      <c r="Z217" s="1"/>
      <c r="AA217" s="1"/>
      <c r="AB217" s="1"/>
      <c r="AC217" s="1"/>
      <c r="AD217" s="1"/>
      <c r="AE217" s="1"/>
      <c r="AF217" s="1"/>
      <c r="AG217" s="1"/>
    </row>
    <row r="218" customFormat="false" ht="15" hidden="false" customHeight="false" outlineLevel="0" collapsed="false">
      <c r="A218" s="3" t="s">
        <v>307</v>
      </c>
      <c r="B218" s="3"/>
      <c r="C218" s="3"/>
      <c r="D218" s="3"/>
      <c r="E218" s="3"/>
      <c r="F218" s="3"/>
      <c r="G218" s="3"/>
      <c r="H218" s="3"/>
      <c r="I218" s="175"/>
      <c r="J218" s="175"/>
      <c r="K218" s="175"/>
      <c r="L218" s="3"/>
      <c r="M218" s="3"/>
      <c r="N218" s="3"/>
      <c r="O218" s="3"/>
      <c r="P218" s="3"/>
      <c r="Q218" s="3"/>
      <c r="R218" s="1"/>
    </row>
    <row r="219" customFormat="false" ht="15" hidden="false" customHeight="false" outlineLevel="0" collapsed="false">
      <c r="A219" s="1" t="str">
        <f aca="false">IF(A218="Leaseholder &amp; Freeholder","Leaseholders &amp; Freeholders")</f>
        <v>Leaseholders &amp; Freeholders</v>
      </c>
      <c r="B219" s="3"/>
      <c r="C219" s="3"/>
      <c r="D219" s="3"/>
      <c r="E219" s="3"/>
      <c r="F219" s="3"/>
      <c r="G219" s="3"/>
      <c r="H219" s="3"/>
      <c r="I219" s="175"/>
      <c r="J219" s="175"/>
      <c r="K219" s="175"/>
      <c r="L219" s="3"/>
      <c r="M219" s="3"/>
      <c r="N219" s="3"/>
      <c r="O219" s="3"/>
      <c r="P219" s="3"/>
      <c r="Q219" s="3"/>
      <c r="R219" s="1"/>
      <c r="S219" s="149" t="s">
        <v>274</v>
      </c>
      <c r="T219" s="149"/>
    </row>
    <row r="220" customFormat="false" ht="15.75" hidden="false" customHeight="true" outlineLevel="0" collapsed="false">
      <c r="A220" s="1"/>
      <c r="B220" s="3"/>
      <c r="C220" s="3"/>
      <c r="D220" s="3"/>
      <c r="E220" s="3"/>
      <c r="F220" s="3"/>
      <c r="G220" s="3"/>
      <c r="H220" s="3"/>
      <c r="I220" s="175"/>
      <c r="J220" s="175"/>
      <c r="K220" s="175"/>
      <c r="L220" s="3"/>
      <c r="M220" s="3"/>
      <c r="N220" s="3"/>
      <c r="O220" s="3"/>
      <c r="P220" s="3"/>
      <c r="Q220" s="3"/>
      <c r="R220" s="1"/>
      <c r="S220" s="180" t="str">
        <f aca="false">CONCATENATE("Under Section 1(2), subject to your written consent",CHAR(10),"it is intended to build on the line of junction of the said lands a ",Form!V74)</f>
        <v>Under Section 1(2), subject to your written consent
it is intended to build on the line of junction of the said lands a</v>
      </c>
      <c r="T220" s="180"/>
      <c r="U220" s="180"/>
      <c r="V220" s="180"/>
      <c r="W220" s="180"/>
      <c r="X220" s="180"/>
      <c r="Y220" s="180"/>
      <c r="Z220" s="180"/>
      <c r="AA220" s="180"/>
    </row>
    <row r="221" customFormat="false" ht="15" hidden="false" customHeight="false" outlineLevel="0" collapsed="false">
      <c r="A221" s="1"/>
      <c r="B221" s="3"/>
      <c r="C221" s="3"/>
      <c r="D221" s="3"/>
      <c r="E221" s="3"/>
      <c r="F221" s="3"/>
      <c r="G221" s="3"/>
      <c r="H221" s="3"/>
      <c r="I221" s="3"/>
      <c r="J221" s="3"/>
      <c r="K221" s="3"/>
      <c r="L221" s="3"/>
      <c r="M221" s="3"/>
      <c r="N221" s="3"/>
      <c r="O221" s="3"/>
      <c r="P221" s="3"/>
      <c r="Q221" s="3"/>
      <c r="R221" s="1"/>
      <c r="S221" s="180"/>
      <c r="T221" s="180"/>
      <c r="U221" s="180"/>
      <c r="V221" s="180"/>
      <c r="W221" s="180"/>
      <c r="X221" s="180"/>
      <c r="Y221" s="180"/>
      <c r="Z221" s="180"/>
      <c r="AA221" s="180"/>
    </row>
    <row r="222" customFormat="false" ht="15" hidden="false" customHeight="false" outlineLevel="0" collapsed="false">
      <c r="A222" s="156" t="s">
        <v>343</v>
      </c>
      <c r="B222" s="156"/>
      <c r="C222" s="3"/>
      <c r="D222" s="3"/>
      <c r="E222" s="3"/>
      <c r="F222" s="3"/>
      <c r="G222" s="3"/>
      <c r="H222" s="3"/>
      <c r="I222" s="3"/>
      <c r="J222" s="3"/>
      <c r="K222" s="3"/>
      <c r="L222" s="3"/>
      <c r="M222" s="3"/>
      <c r="N222" s="3"/>
      <c r="O222" s="3"/>
      <c r="P222" s="3"/>
      <c r="Q222" s="149" t="str">
        <f aca="false">IF(A224="","",", ")</f>
        <v/>
      </c>
      <c r="R222" s="1"/>
    </row>
    <row r="223" customFormat="false" ht="15" hidden="false" customHeight="false" outlineLevel="0" collapsed="false">
      <c r="A223" s="3" t="s">
        <v>25</v>
      </c>
      <c r="B223" s="3" t="s">
        <v>26</v>
      </c>
      <c r="C223" s="3" t="s">
        <v>27</v>
      </c>
      <c r="D223" s="3" t="s">
        <v>28</v>
      </c>
      <c r="E223" s="3" t="s">
        <v>29</v>
      </c>
      <c r="F223" s="3" t="s">
        <v>30</v>
      </c>
      <c r="G223" s="3" t="s">
        <v>31</v>
      </c>
      <c r="H223" s="3"/>
      <c r="I223" s="3" t="s">
        <v>336</v>
      </c>
      <c r="J223" s="3"/>
      <c r="K223" s="3"/>
      <c r="L223" s="3"/>
      <c r="M223" s="3"/>
      <c r="N223" s="3"/>
      <c r="O223" s="3"/>
      <c r="P223" s="3"/>
      <c r="Q223" s="3"/>
      <c r="R223" s="1"/>
      <c r="S223" s="149" t="s">
        <v>292</v>
      </c>
      <c r="T223" s="149"/>
    </row>
    <row r="224" customFormat="false" ht="15" hidden="false" customHeight="true" outlineLevel="0" collapsed="false">
      <c r="A224" s="38" t="str">
        <f aca="true">IF(OFFSET(INDIRECT(A200),17,0,1,1)="","",CONCATENATE((OFFSET(INDIRECT(A200),17,0,1,1)),", "))</f>
        <v/>
      </c>
      <c r="B224" s="38" t="n">
        <f aca="true">IF(OFFSET(INDIRECT(A200),17,1,1,1)="","",OFFSET(INDIRECT(A200),17,1,1,1))</f>
        <v>52</v>
      </c>
      <c r="C224" s="38" t="str">
        <f aca="true">IF(OFFSET(INDIRECT(A200),17,2,1,1)="","",CONCATENATE(" ",(OFFSET(INDIRECT(A200),17,2,1,1)),", "))</f>
        <v> The Chase, </v>
      </c>
      <c r="D224" s="38" t="str">
        <f aca="true">IF(OFFSET(INDIRECT(A200),17,3,1,1)="","",CONCATENATE((OFFSET(INDIRECT(A200),17,3,1,1)),", "))</f>
        <v/>
      </c>
      <c r="E224" s="38" t="str">
        <f aca="true">IF(OFFSET(INDIRECT(A200),17,4,1,1)="","",CONCATENATE((OFFSET(INDIRECT(A200),17,4,1,1)),", "))</f>
        <v/>
      </c>
      <c r="F224" s="38" t="str">
        <f aca="true">IF(OFFSET(INDIRECT(A200),17,5,1,1)="","",CONCATENATE((OFFSET(INDIRECT(A200),17,5,1,1)),", "))</f>
        <v>London, </v>
      </c>
      <c r="G224" s="38" t="str">
        <f aca="true">IF(OFFSET(INDIRECT(A200),17,6,1,1)="","",OFFSET(INDIRECT(A200),17,6,1,1))</f>
        <v>SW4 0NH</v>
      </c>
      <c r="H224" s="3"/>
      <c r="I224" s="170" t="str">
        <f aca="false">CONCATENATE(IF(A224="","",A224),IF(B224="","",B224),IF(C224="","",C224),IF(D224="","",D224),IF(E224="","",E224),IF(F224="","",F224),IF(G224="","",G224))</f>
        <v>52 The Chase, London, SW4 0NH</v>
      </c>
      <c r="J224" s="170"/>
      <c r="K224" s="170"/>
      <c r="L224" s="170"/>
      <c r="M224" s="170"/>
      <c r="N224" s="170"/>
      <c r="O224" s="170"/>
      <c r="P224" s="112"/>
      <c r="Q224" s="112"/>
      <c r="R224" s="1"/>
      <c r="S224" s="180" t="str">
        <f aca="false">CONCATENATE("Under Section 1(5)",CHAR(10),"it is intended to build on the line of junction of the said lands a wall wholly on ",$H$12," land.")</f>
        <v>Under Section 1(5)
it is intended to build on the line of junction of the said lands a wall wholly on our land.</v>
      </c>
      <c r="T224" s="180"/>
      <c r="U224" s="180"/>
      <c r="V224" s="180"/>
      <c r="W224" s="180"/>
      <c r="X224" s="180"/>
      <c r="Y224" s="180"/>
      <c r="Z224" s="180"/>
      <c r="AA224" s="180"/>
    </row>
    <row r="225" customFormat="false" ht="15" hidden="false" customHeight="false" outlineLevel="0" collapsed="false">
      <c r="A225" s="38" t="str">
        <f aca="true">IF(OFFSET(INDIRECT(A200),17,0,1,1)="","",OFFSET(INDIRECT(A200),17,0,1,1))</f>
        <v/>
      </c>
      <c r="B225" s="38" t="n">
        <f aca="true">IF(OFFSET(INDIRECT(A200),17,1,1,1)="","",OFFSET(INDIRECT(A200),17,1,1,1))</f>
        <v>52</v>
      </c>
      <c r="C225" s="38" t="str">
        <f aca="true">IF(OFFSET(INDIRECT(A200),17,2,1,1)="","",CONCATENATE(" ",(OFFSET(INDIRECT(A200),17,2,1,1))))</f>
        <v> The Chase</v>
      </c>
      <c r="D225" s="38" t="str">
        <f aca="true">IF(OFFSET(INDIRECT(A200),17,3,1,1)="","",OFFSET(INDIRECT(A200),17,3,1,1))</f>
        <v/>
      </c>
      <c r="E225" s="38" t="str">
        <f aca="true">IF(OFFSET(INDIRECT(A200),17,4,1,1)="","",OFFSET(INDIRECT(A200),17,4,1,1))</f>
        <v/>
      </c>
      <c r="F225" s="38" t="str">
        <f aca="true">IF(OFFSET(INDIRECT(A200),17,5,1,1)="","",OFFSET(INDIRECT(A200),17,5,1,1))</f>
        <v>London</v>
      </c>
      <c r="G225" s="38" t="str">
        <f aca="true">IF(OFFSET(INDIRECT(A200),17,6,1,1)="","",OFFSET(INDIRECT(A200),17,6,1,1))</f>
        <v>SW4 0NH</v>
      </c>
      <c r="H225" s="3"/>
      <c r="I225" s="3"/>
      <c r="J225" s="3"/>
      <c r="K225" s="3"/>
      <c r="L225" s="173"/>
      <c r="M225" s="173"/>
      <c r="N225" s="3"/>
      <c r="O225" s="3"/>
      <c r="P225" s="3"/>
      <c r="Q225" s="3"/>
      <c r="R225" s="1"/>
      <c r="S225" s="180"/>
      <c r="T225" s="180"/>
      <c r="U225" s="180"/>
      <c r="V225" s="180"/>
      <c r="W225" s="180"/>
      <c r="X225" s="180"/>
      <c r="Y225" s="180"/>
      <c r="Z225" s="180"/>
      <c r="AA225" s="180"/>
    </row>
    <row r="226" customFormat="false" ht="15" hidden="false" customHeight="false" outlineLevel="0" collapsed="false">
      <c r="A226" s="3"/>
      <c r="B226" s="3"/>
      <c r="C226" s="3"/>
      <c r="D226" s="3"/>
      <c r="E226" s="3"/>
      <c r="F226" s="3"/>
      <c r="G226" s="3"/>
      <c r="H226" s="3"/>
      <c r="I226" s="3" t="s">
        <v>337</v>
      </c>
      <c r="J226" s="3"/>
      <c r="K226" s="3"/>
      <c r="L226" s="173"/>
      <c r="M226" s="173"/>
      <c r="N226" s="3"/>
      <c r="O226" s="3"/>
      <c r="P226" s="3"/>
      <c r="Q226" s="3"/>
      <c r="R226" s="1"/>
    </row>
    <row r="227" customFormat="false" ht="15" hidden="false" customHeight="true" outlineLevel="0" collapsed="false">
      <c r="A227" s="3"/>
      <c r="B227" s="3"/>
      <c r="C227" s="3"/>
      <c r="D227" s="3"/>
      <c r="E227" s="3"/>
      <c r="F227" s="3"/>
      <c r="G227" s="3"/>
      <c r="H227" s="3"/>
      <c r="I227" s="175" t="str">
        <f aca="false">CONCATENATE(IF(A225="","",A225),IF(A225="","",CHAR(10)),IF(B225="","",B225),IF(C225="","",C225),IF(C225="","",CHAR(10)),IF(D225="","",D225),IF(D225="","",CHAR(10)),IF(E225="","",E225),IF(E225="","",CHAR(10)),IF(F225="","",F225),IF(F225="","",CHAR(10)),IF(G225="","",G225))</f>
        <v>52 The Chase
London
SW4 0NH</v>
      </c>
      <c r="J227" s="175"/>
      <c r="K227" s="175"/>
      <c r="L227" s="173"/>
      <c r="M227" s="173"/>
      <c r="N227" s="3"/>
      <c r="O227" s="3"/>
      <c r="P227" s="3"/>
      <c r="Q227" s="3"/>
      <c r="R227" s="1"/>
      <c r="S227" s="149" t="s">
        <v>295</v>
      </c>
      <c r="T227" s="149"/>
      <c r="U227" s="149"/>
    </row>
    <row r="228" customFormat="false" ht="15" hidden="false" customHeight="true" outlineLevel="0" collapsed="false">
      <c r="A228" s="3"/>
      <c r="B228" s="3"/>
      <c r="C228" s="3"/>
      <c r="D228" s="3"/>
      <c r="E228" s="3"/>
      <c r="F228" s="3"/>
      <c r="G228" s="3"/>
      <c r="H228" s="3"/>
      <c r="I228" s="175"/>
      <c r="J228" s="175"/>
      <c r="K228" s="175"/>
      <c r="L228" s="173"/>
      <c r="M228" s="173"/>
      <c r="N228" s="3"/>
      <c r="O228" s="3"/>
      <c r="P228" s="3"/>
      <c r="Q228" s="3"/>
      <c r="R228" s="1"/>
      <c r="S228" s="181" t="str">
        <f aca="false">CONCATENATE(S220,CHAR(10),CHAR(10),S224)</f>
        <v>Under Section 1(2), subject to your written consent
it is intended to build on the line of junction of the said lands a 
Under Section 1(5)
it is intended to build on the line of junction of the said lands a wall wholly on our land.</v>
      </c>
      <c r="T228" s="181"/>
      <c r="U228" s="181"/>
      <c r="V228" s="181"/>
      <c r="W228" s="181"/>
      <c r="X228" s="181"/>
      <c r="Y228" s="181"/>
      <c r="Z228" s="181"/>
      <c r="AA228" s="181"/>
    </row>
    <row r="229" customFormat="false" ht="15" hidden="false" customHeight="false" outlineLevel="0" collapsed="false">
      <c r="A229" s="3"/>
      <c r="B229" s="3"/>
      <c r="C229" s="3"/>
      <c r="D229" s="3"/>
      <c r="E229" s="3"/>
      <c r="F229" s="3"/>
      <c r="G229" s="3"/>
      <c r="H229" s="3"/>
      <c r="I229" s="175"/>
      <c r="J229" s="175"/>
      <c r="K229" s="175"/>
      <c r="L229" s="173"/>
      <c r="M229" s="173"/>
      <c r="N229" s="3"/>
      <c r="O229" s="3"/>
      <c r="P229" s="3"/>
      <c r="Q229" s="3"/>
      <c r="R229" s="1"/>
      <c r="S229" s="181"/>
      <c r="T229" s="181"/>
      <c r="U229" s="181"/>
      <c r="V229" s="181"/>
      <c r="W229" s="181"/>
      <c r="X229" s="181"/>
      <c r="Y229" s="181"/>
      <c r="Z229" s="181"/>
      <c r="AA229" s="181"/>
    </row>
    <row r="230" customFormat="false" ht="15" hidden="false" customHeight="false" outlineLevel="0" collapsed="false">
      <c r="A230" s="3"/>
      <c r="B230" s="3"/>
      <c r="C230" s="3"/>
      <c r="D230" s="3"/>
      <c r="E230" s="3"/>
      <c r="F230" s="3"/>
      <c r="G230" s="3"/>
      <c r="H230" s="3"/>
      <c r="I230" s="175"/>
      <c r="J230" s="175"/>
      <c r="K230" s="175"/>
      <c r="L230" s="3"/>
      <c r="M230" s="3"/>
      <c r="N230" s="3"/>
      <c r="O230" s="3"/>
      <c r="P230" s="3"/>
      <c r="Q230" s="3"/>
      <c r="R230" s="1"/>
      <c r="S230" s="181"/>
      <c r="T230" s="181"/>
      <c r="U230" s="181"/>
      <c r="V230" s="181"/>
      <c r="W230" s="181"/>
      <c r="X230" s="181"/>
      <c r="Y230" s="181"/>
      <c r="Z230" s="181"/>
      <c r="AA230" s="181"/>
    </row>
    <row r="231" customFormat="false" ht="15" hidden="false" customHeight="false" outlineLevel="0" collapsed="false">
      <c r="A231" s="3"/>
      <c r="B231" s="3"/>
      <c r="C231" s="3"/>
      <c r="D231" s="3"/>
      <c r="E231" s="3"/>
      <c r="F231" s="3"/>
      <c r="G231" s="3"/>
      <c r="H231" s="3"/>
      <c r="I231" s="175"/>
      <c r="J231" s="175"/>
      <c r="K231" s="175"/>
      <c r="L231" s="3"/>
      <c r="M231" s="3"/>
      <c r="N231" s="3"/>
      <c r="O231" s="3"/>
      <c r="P231" s="3"/>
      <c r="Q231" s="3"/>
      <c r="R231" s="1"/>
      <c r="S231" s="181"/>
      <c r="T231" s="181"/>
      <c r="U231" s="181"/>
      <c r="V231" s="181"/>
      <c r="W231" s="181"/>
      <c r="X231" s="181"/>
      <c r="Y231" s="181"/>
      <c r="Z231" s="181"/>
      <c r="AA231" s="181"/>
    </row>
    <row r="232" customFormat="false" ht="15" hidden="false" customHeight="false" outlineLevel="0" collapsed="false">
      <c r="A232" s="3"/>
      <c r="B232" s="3"/>
      <c r="C232" s="3"/>
      <c r="D232" s="3"/>
      <c r="E232" s="3"/>
      <c r="F232" s="3"/>
      <c r="G232" s="3"/>
      <c r="H232" s="3"/>
      <c r="I232" s="175"/>
      <c r="J232" s="175"/>
      <c r="K232" s="175"/>
      <c r="L232" s="3"/>
      <c r="M232" s="3"/>
      <c r="N232" s="3"/>
      <c r="O232" s="3"/>
      <c r="P232" s="3"/>
      <c r="Q232" s="3"/>
      <c r="R232" s="1"/>
      <c r="S232" s="181"/>
      <c r="T232" s="181"/>
      <c r="U232" s="181"/>
      <c r="V232" s="181"/>
      <c r="W232" s="181"/>
      <c r="X232" s="181"/>
      <c r="Y232" s="181"/>
      <c r="Z232" s="181"/>
      <c r="AA232" s="181"/>
    </row>
    <row r="233" customFormat="false" ht="15" hidden="false" customHeight="false" outlineLevel="0" collapsed="false">
      <c r="A233" s="3"/>
      <c r="B233" s="3"/>
      <c r="C233" s="3"/>
      <c r="D233" s="3"/>
      <c r="E233" s="3"/>
      <c r="F233" s="3"/>
      <c r="G233" s="3"/>
      <c r="H233" s="3"/>
      <c r="I233" s="3"/>
      <c r="J233" s="3"/>
      <c r="K233" s="3"/>
      <c r="L233" s="3"/>
      <c r="M233" s="3"/>
      <c r="N233" s="3"/>
      <c r="O233" s="3"/>
      <c r="P233" s="3"/>
      <c r="Q233" s="3"/>
      <c r="R233" s="1"/>
    </row>
    <row r="234" customFormat="false" ht="15" hidden="false" customHeight="false" outlineLevel="0" collapsed="false">
      <c r="A234" s="156" t="s">
        <v>344</v>
      </c>
      <c r="B234" s="156"/>
      <c r="C234" s="3"/>
      <c r="D234" s="3"/>
      <c r="E234" s="3"/>
      <c r="F234" s="3"/>
      <c r="G234" s="3"/>
      <c r="H234" s="3"/>
      <c r="I234" s="3"/>
      <c r="J234" s="3"/>
      <c r="K234" s="3"/>
      <c r="L234" s="3"/>
      <c r="M234" s="3"/>
      <c r="N234" s="3"/>
      <c r="O234" s="3"/>
      <c r="P234" s="3"/>
      <c r="Q234" s="3" t="str">
        <f aca="false">IF(A236="","",", ")</f>
        <v/>
      </c>
      <c r="R234" s="1"/>
      <c r="S234" s="149" t="s">
        <v>345</v>
      </c>
      <c r="T234" s="149"/>
      <c r="U234" s="149"/>
    </row>
    <row r="235" customFormat="false" ht="15" hidden="false" customHeight="false" outlineLevel="0" collapsed="false">
      <c r="A235" s="3" t="s">
        <v>25</v>
      </c>
      <c r="B235" s="3" t="s">
        <v>26</v>
      </c>
      <c r="C235" s="3" t="s">
        <v>27</v>
      </c>
      <c r="D235" s="3" t="s">
        <v>28</v>
      </c>
      <c r="E235" s="3" t="s">
        <v>29</v>
      </c>
      <c r="F235" s="3" t="s">
        <v>30</v>
      </c>
      <c r="G235" s="3" t="s">
        <v>31</v>
      </c>
      <c r="H235" s="3"/>
      <c r="I235" s="3" t="s">
        <v>336</v>
      </c>
      <c r="J235" s="3"/>
      <c r="K235" s="3"/>
      <c r="L235" s="3"/>
      <c r="M235" s="3"/>
      <c r="N235" s="3"/>
      <c r="O235" s="3"/>
      <c r="P235" s="3"/>
      <c r="Q235" s="3"/>
      <c r="R235" s="1"/>
      <c r="S235" s="181" t="str">
        <f aca="false">IF(Form!R74="Section 1(2)",S220,IF(Form!R74="Section 1(5)",S224,IF(Form!R74="Section 1(2) &amp; Section 1(5)",S228,"")))</f>
        <v/>
      </c>
      <c r="T235" s="181"/>
      <c r="U235" s="181"/>
      <c r="V235" s="181"/>
      <c r="W235" s="181"/>
      <c r="X235" s="181"/>
      <c r="Y235" s="181"/>
      <c r="Z235" s="181"/>
      <c r="AA235" s="181"/>
    </row>
    <row r="236" customFormat="false" ht="15" hidden="false" customHeight="true" outlineLevel="0" collapsed="false">
      <c r="A236" s="38" t="str">
        <f aca="false">IF(Form!$B$44="","",Form!$B$44)</f>
        <v/>
      </c>
      <c r="B236" s="38" t="str">
        <f aca="false">IF(Form!$C$44="","",Form!$C$44)</f>
        <v/>
      </c>
      <c r="C236" s="38" t="str">
        <f aca="false">IF(Form!$D$44="","",Form!$D$44)</f>
        <v/>
      </c>
      <c r="D236" s="38" t="str">
        <f aca="false">IF(Form!$E$44="","",Form!$E$44)</f>
        <v/>
      </c>
      <c r="E236" s="38" t="str">
        <f aca="false">IF(Form!$F$44="","",Form!$F$44)</f>
        <v/>
      </c>
      <c r="F236" s="38" t="str">
        <f aca="false">IF(Form!$G$44="","",Form!$G$44)</f>
        <v/>
      </c>
      <c r="G236" s="38" t="str">
        <f aca="false">IF(Form!$H$44="","",Form!$H$44)</f>
        <v/>
      </c>
      <c r="H236" s="3"/>
      <c r="I236" s="170" t="str">
        <f aca="false">CONCATENATE(IF(A236="","",A236),IF(B236="","",B236),IF(C236="","",C236),IF(D236="","",D236),IF(E236="","",E236),IF(F236="","",F236),IF(G236="","",G236))</f>
        <v/>
      </c>
      <c r="J236" s="170"/>
      <c r="K236" s="170"/>
      <c r="L236" s="170"/>
      <c r="M236" s="170"/>
      <c r="N236" s="170"/>
      <c r="O236" s="170"/>
      <c r="P236" s="112"/>
      <c r="Q236" s="112"/>
      <c r="R236" s="1"/>
      <c r="S236" s="181"/>
      <c r="T236" s="181"/>
      <c r="U236" s="181"/>
      <c r="V236" s="181"/>
      <c r="W236" s="181"/>
      <c r="X236" s="181"/>
      <c r="Y236" s="181"/>
      <c r="Z236" s="181"/>
      <c r="AA236" s="181"/>
    </row>
    <row r="237" customFormat="false" ht="15" hidden="false" customHeight="false" outlineLevel="0" collapsed="false">
      <c r="A237" s="3"/>
      <c r="B237" s="3"/>
      <c r="C237" s="3"/>
      <c r="D237" s="3"/>
      <c r="E237" s="3"/>
      <c r="F237" s="3"/>
      <c r="G237" s="3"/>
      <c r="H237" s="3"/>
      <c r="I237" s="3"/>
      <c r="J237" s="3"/>
      <c r="K237" s="3"/>
      <c r="L237" s="173"/>
      <c r="M237" s="173"/>
      <c r="N237" s="3"/>
      <c r="O237" s="3"/>
      <c r="P237" s="3"/>
      <c r="Q237" s="3"/>
      <c r="R237" s="1"/>
      <c r="S237" s="181"/>
      <c r="T237" s="181"/>
      <c r="U237" s="181"/>
      <c r="V237" s="181"/>
      <c r="W237" s="181"/>
      <c r="X237" s="181"/>
      <c r="Y237" s="181"/>
      <c r="Z237" s="181"/>
      <c r="AA237" s="181"/>
    </row>
    <row r="238" customFormat="false" ht="15" hidden="false" customHeight="false" outlineLevel="0" collapsed="false">
      <c r="A238" s="3"/>
      <c r="B238" s="3"/>
      <c r="C238" s="3"/>
      <c r="D238" s="3"/>
      <c r="E238" s="3"/>
      <c r="F238" s="3"/>
      <c r="G238" s="3"/>
      <c r="H238" s="3"/>
      <c r="I238" s="3" t="s">
        <v>337</v>
      </c>
      <c r="J238" s="3"/>
      <c r="K238" s="3"/>
      <c r="L238" s="173"/>
      <c r="M238" s="173"/>
      <c r="N238" s="3"/>
      <c r="O238" s="3"/>
      <c r="P238" s="3"/>
      <c r="Q238" s="3"/>
      <c r="R238" s="1"/>
      <c r="S238" s="181"/>
      <c r="T238" s="181"/>
      <c r="U238" s="181"/>
      <c r="V238" s="181"/>
      <c r="W238" s="181"/>
      <c r="X238" s="181"/>
      <c r="Y238" s="181"/>
      <c r="Z238" s="181"/>
      <c r="AA238" s="181"/>
    </row>
    <row r="239" customFormat="false" ht="15" hidden="false" customHeight="true" outlineLevel="0" collapsed="false">
      <c r="A239" s="3"/>
      <c r="B239" s="3"/>
      <c r="C239" s="3"/>
      <c r="D239" s="3"/>
      <c r="E239" s="3"/>
      <c r="F239" s="3"/>
      <c r="G239" s="3"/>
      <c r="H239" s="3"/>
      <c r="I239" s="175" t="str">
        <f aca="false">CONCATENATE(IF(A236="","",A236),IF(A236="","",CHAR(10)),IF(B236="","",B236),IF(C236="","",C236),IF(C236="","",CHAR(10)),IF(D236="","",D236),IF(D236="","",CHAR(10)),IF(E236="","",E236),IF(E236="","",CHAR(10)),IF(F236="","",F236),IF(F236="","",CHAR(10)),IF(G236="","",G236))</f>
        <v/>
      </c>
      <c r="J239" s="175"/>
      <c r="K239" s="175"/>
      <c r="L239" s="173"/>
      <c r="M239" s="173"/>
      <c r="N239" s="3"/>
      <c r="O239" s="3"/>
      <c r="P239" s="3"/>
      <c r="Q239" s="3"/>
      <c r="R239" s="1"/>
      <c r="S239" s="181"/>
      <c r="T239" s="181"/>
      <c r="U239" s="181"/>
      <c r="V239" s="181"/>
      <c r="W239" s="181"/>
      <c r="X239" s="181"/>
      <c r="Y239" s="181"/>
      <c r="Z239" s="181"/>
      <c r="AA239" s="181"/>
    </row>
    <row r="240" customFormat="false" ht="15" hidden="false" customHeight="false" outlineLevel="0" collapsed="false">
      <c r="A240" s="3"/>
      <c r="B240" s="3"/>
      <c r="C240" s="3"/>
      <c r="D240" s="3"/>
      <c r="E240" s="3"/>
      <c r="F240" s="3"/>
      <c r="G240" s="3"/>
      <c r="H240" s="3"/>
      <c r="I240" s="175"/>
      <c r="J240" s="175"/>
      <c r="K240" s="175"/>
      <c r="L240" s="173"/>
      <c r="M240" s="173"/>
      <c r="N240" s="3"/>
      <c r="O240" s="3"/>
      <c r="P240" s="3"/>
      <c r="Q240" s="3"/>
      <c r="R240" s="1"/>
    </row>
    <row r="241" customFormat="false" ht="15" hidden="false" customHeight="false" outlineLevel="0" collapsed="false">
      <c r="A241" s="3"/>
      <c r="B241" s="3"/>
      <c r="C241" s="3"/>
      <c r="D241" s="3"/>
      <c r="E241" s="3"/>
      <c r="F241" s="3"/>
      <c r="G241" s="3"/>
      <c r="H241" s="3"/>
      <c r="I241" s="175"/>
      <c r="J241" s="175"/>
      <c r="K241" s="175"/>
      <c r="L241" s="173"/>
      <c r="M241" s="173"/>
      <c r="N241" s="3"/>
      <c r="O241" s="3"/>
      <c r="P241" s="3"/>
      <c r="Q241" s="3"/>
      <c r="R241" s="1"/>
      <c r="S241" s="149" t="s">
        <v>346</v>
      </c>
      <c r="T241" s="149"/>
      <c r="U241" s="149"/>
      <c r="V241" s="182" t="str">
        <f aca="true">IF(OFFSET(INDIRECT(A200),53,5,1,1)="No","DELETE THIS PAGE WHEN MADE INTO PDF!","")</f>
        <v>DELETE THIS PAGE WHEN MADE INTO PDF!</v>
      </c>
      <c r="W241" s="182"/>
      <c r="X241" s="182"/>
      <c r="Y241" s="182"/>
      <c r="Z241" s="182"/>
      <c r="AA241" s="182"/>
    </row>
    <row r="242" customFormat="false" ht="15" hidden="false" customHeight="false" outlineLevel="0" collapsed="false">
      <c r="A242" s="3"/>
      <c r="B242" s="3"/>
      <c r="C242" s="3"/>
      <c r="D242" s="3"/>
      <c r="E242" s="3"/>
      <c r="F242" s="3"/>
      <c r="G242" s="3"/>
      <c r="H242" s="3"/>
      <c r="I242" s="175"/>
      <c r="J242" s="175"/>
      <c r="K242" s="175"/>
      <c r="L242" s="3"/>
      <c r="M242" s="3"/>
      <c r="N242" s="3"/>
      <c r="O242" s="3"/>
      <c r="P242" s="3"/>
      <c r="Q242" s="3"/>
      <c r="R242" s="1"/>
      <c r="S242" s="149" t="s">
        <v>347</v>
      </c>
      <c r="T242" s="149"/>
      <c r="U242" s="149"/>
      <c r="V242" s="182" t="str">
        <f aca="true">IF(OFFSET(INDIRECT(A200),62,5,1,1)="No","DELETE THIS PAGE WHEN MADE INTO PDF!","")</f>
        <v/>
      </c>
      <c r="W242" s="182"/>
      <c r="X242" s="182"/>
      <c r="Y242" s="182"/>
      <c r="Z242" s="182"/>
      <c r="AA242" s="182"/>
    </row>
    <row r="243" customFormat="false" ht="15" hidden="false" customHeight="false" outlineLevel="0" collapsed="false">
      <c r="A243" s="3"/>
      <c r="B243" s="3"/>
      <c r="C243" s="3"/>
      <c r="D243" s="3"/>
      <c r="E243" s="3"/>
      <c r="F243" s="3"/>
      <c r="G243" s="3"/>
      <c r="H243" s="3"/>
      <c r="I243" s="175"/>
      <c r="J243" s="175"/>
      <c r="K243" s="175"/>
      <c r="L243" s="3"/>
      <c r="M243" s="3"/>
      <c r="N243" s="3"/>
      <c r="O243" s="3"/>
      <c r="P243" s="3"/>
      <c r="Q243" s="3"/>
      <c r="R243" s="1"/>
      <c r="S243" s="149" t="s">
        <v>348</v>
      </c>
      <c r="T243" s="149"/>
      <c r="U243" s="149"/>
      <c r="V243" s="182" t="str">
        <f aca="true">IF(OFFSET(INDIRECT(A200),76,5,1,1)="No","DELETE THIS PAGE WHEN MADE INTO PDF!","")</f>
        <v/>
      </c>
      <c r="W243" s="182"/>
      <c r="X243" s="182"/>
      <c r="Y243" s="182"/>
      <c r="Z243" s="182"/>
      <c r="AA243" s="182"/>
    </row>
    <row r="244" customFormat="false" ht="15" hidden="false" customHeight="false" outlineLevel="0" collapsed="false">
      <c r="A244" s="3"/>
      <c r="B244" s="3"/>
      <c r="C244" s="3"/>
      <c r="D244" s="3"/>
      <c r="E244" s="3"/>
      <c r="F244" s="3"/>
      <c r="G244" s="3"/>
      <c r="H244" s="3"/>
      <c r="I244" s="175"/>
      <c r="J244" s="175"/>
      <c r="K244" s="175"/>
      <c r="L244" s="3"/>
      <c r="M244" s="3"/>
      <c r="N244" s="3"/>
      <c r="O244" s="3"/>
      <c r="P244" s="3"/>
      <c r="Q244" s="3"/>
      <c r="R244" s="1"/>
      <c r="S244" s="38" t="str">
        <f aca="true">IF(OFFSET(INDIRECT(A200),2,0,1,1)="","",OFFSET(INDIRECT(A200),2,0,1,1))</f>
        <v>Mr</v>
      </c>
      <c r="T244" s="38" t="str">
        <f aca="true">IF(OFFSET(INDIRECT(A200),2,1,1,1)="","",OFFSET(INDIRECT(A200),2,1,1,1))</f>
        <v>Howard</v>
      </c>
      <c r="U244" s="3" t="str">
        <f aca="false">LEFT(T244,1)</f>
        <v>H</v>
      </c>
      <c r="V244" s="38" t="str">
        <f aca="true">IF(OFFSET(INDIRECT(A200),2,2,1,1)="","",OFFSET(INDIRECT(A200),2,2,1,1))</f>
        <v>Peter</v>
      </c>
      <c r="W244" s="38" t="str">
        <f aca="true">IF(OFFSET(INDIRECT(A200),2,3,1,1)="","",OFFSET(INDIRECT(A200),2,3,1,1))</f>
        <v>Stevens</v>
      </c>
      <c r="X244" s="3" t="str">
        <f aca="false">IF(B203="Company",W244,CONCATENATE(S244,P202," ",T244," ",W244))</f>
        <v>Mr. Howard Stevens</v>
      </c>
      <c r="Y244" s="3"/>
      <c r="Z244" s="3" t="str">
        <f aca="false">IF(B203="Company",W244,CONCATENATE(S244," ",U244," ",W244))</f>
        <v>Mr H Stevens</v>
      </c>
      <c r="AA244" s="3"/>
      <c r="AB244" s="3"/>
      <c r="AC244" s="3" t="str">
        <f aca="false">IF(B203="Company",W244,CONCATENATE(S244,P202," ",U244,P202," ",W244))</f>
        <v>Mr. H. Stevens</v>
      </c>
      <c r="AD244" s="3"/>
      <c r="AE244" s="3" t="str">
        <f aca="false">IF(B203="Company",W244,CONCATENATE(T244," ",V244," ",W244))</f>
        <v>Howard Peter Stevens</v>
      </c>
      <c r="AF244" s="3" t="str">
        <f aca="false">UPPER(AE244)</f>
        <v>HOWARD PETER STEVENS</v>
      </c>
      <c r="AG244" s="3"/>
      <c r="AH244" s="3" t="str">
        <f aca="false">IF(B203="Company",W244,CONCATENATE(S244,P202," ",W244))</f>
        <v>Mr. Stevens</v>
      </c>
      <c r="AI244" s="3"/>
      <c r="AJ244" s="1"/>
    </row>
    <row r="245" customFormat="false" ht="15" hidden="false" customHeight="false" outlineLevel="0" collapsed="false">
      <c r="A245" s="3"/>
      <c r="B245" s="3"/>
      <c r="C245" s="3"/>
      <c r="D245" s="3"/>
      <c r="E245" s="3"/>
      <c r="F245" s="3"/>
      <c r="G245" s="3"/>
      <c r="H245" s="3"/>
      <c r="I245" s="173"/>
      <c r="J245" s="173"/>
      <c r="K245" s="173"/>
      <c r="L245" s="3"/>
      <c r="M245" s="3"/>
      <c r="N245" s="3"/>
      <c r="O245" s="3"/>
      <c r="P245" s="3"/>
      <c r="Q245" s="3"/>
      <c r="R245" s="1"/>
      <c r="S245" s="38" t="str">
        <f aca="true">IF(OFFSET(INDIRECT(A200),3,0,1,1)="","",OFFSET(INDIRECT(A200),3,0,1,1))</f>
        <v>Mrs</v>
      </c>
      <c r="T245" s="38" t="str">
        <f aca="true">IF(OFFSET(INDIRECT(A200),3,1,1,1)="","",OFFSET(INDIRECT(A200),3,1,1,1))</f>
        <v>Desiree</v>
      </c>
      <c r="U245" s="3" t="str">
        <f aca="false">LEFT(T245,1)</f>
        <v>D</v>
      </c>
      <c r="V245" s="38" t="str">
        <f aca="true">IF(OFFSET(INDIRECT(A200),3,2,1,1)="","",OFFSET(INDIRECT(A200),3,2,1,1))</f>
        <v>Alexandra</v>
      </c>
      <c r="W245" s="38" t="str">
        <f aca="true">IF(OFFSET(INDIRECT(A200),3,3,1,1)="","",OFFSET(INDIRECT(A200),3,3,1,1))</f>
        <v>Stevens</v>
      </c>
      <c r="X245" s="3" t="str">
        <f aca="false">IF(W245="","",CONCATENATE(S245,P202," ",T245," ",W245))</f>
        <v>Mrs. Desiree Stevens</v>
      </c>
      <c r="Y245" s="3"/>
      <c r="Z245" s="3" t="str">
        <f aca="false">IF(W245="","",CONCATENATE(" ",Q228," ",S245," ",U245," ",W245))</f>
        <v>  Mrs D Stevens</v>
      </c>
      <c r="AA245" s="3"/>
      <c r="AB245" s="3"/>
      <c r="AC245" s="3" t="str">
        <f aca="false">IF(W245="","",IF(W246="",CONCATENATE(" ",$Q$39," ",S245,$P$38," ",U245,$P$38," ",W245),CONCATENATE(", ",S245,$P$38," ",U245,$P$38," ",W245)))</f>
        <v> &amp; Mrs. D. Stevens</v>
      </c>
      <c r="AD245" s="3"/>
      <c r="AE245" s="3" t="str">
        <f aca="false">IF(W245="","",CONCATENATE(" ",Q203," ",T245," ",V245," ",W245))</f>
        <v> &amp; Desiree Alexandra Stevens</v>
      </c>
      <c r="AF245" s="3" t="str">
        <f aca="false">UPPER(AE245)</f>
        <v> &amp; DESIREE ALEXANDRA STEVENS</v>
      </c>
      <c r="AG245" s="3"/>
      <c r="AH245" s="3" t="str">
        <f aca="false">IF(W245="","",IF(W246="",CONCATENATE(" ",Q203," ",S245,P202," ",W245),CONCATENATE(", ",S245,P202," ",W245)))</f>
        <v> &amp; Mrs. Stevens</v>
      </c>
      <c r="AI245" s="3"/>
      <c r="AJ245" s="1"/>
    </row>
    <row r="246" customFormat="false" ht="15" hidden="false" customHeight="false" outlineLevel="0" collapsed="false">
      <c r="A246" s="156" t="s">
        <v>349</v>
      </c>
      <c r="B246" s="156"/>
      <c r="C246" s="3"/>
      <c r="D246" s="3"/>
      <c r="E246" s="3"/>
      <c r="F246" s="3"/>
      <c r="G246" s="3"/>
      <c r="H246" s="3"/>
      <c r="I246" s="3"/>
      <c r="J246" s="3"/>
      <c r="K246" s="3"/>
      <c r="L246" s="3"/>
      <c r="M246" s="3"/>
      <c r="N246" s="3"/>
      <c r="O246" s="3"/>
      <c r="P246" s="3"/>
      <c r="Q246" s="3" t="str">
        <f aca="false">IF(A248="","",", ")</f>
        <v/>
      </c>
      <c r="R246" s="1"/>
      <c r="S246" s="38" t="str">
        <f aca="true">IF(OFFSET(INDIRECT(A200),4,0,1,1)="","",OFFSET(INDIRECT(A200),4,0,1,1))</f>
        <v/>
      </c>
      <c r="T246" s="38" t="str">
        <f aca="true">IF(OFFSET(INDIRECT(A200),4,1,1,1)="","",OFFSET(INDIRECT(A200),4,1,1,1))</f>
        <v/>
      </c>
      <c r="U246" s="3" t="str">
        <f aca="false">LEFT(T246,1)</f>
        <v/>
      </c>
      <c r="V246" s="38" t="str">
        <f aca="true">IF(OFFSET(INDIRECT(A200),4,2,1,1)="","",OFFSET(INDIRECT(A200),4,2,1,1))</f>
        <v/>
      </c>
      <c r="W246" s="38" t="str">
        <f aca="true">IF(OFFSET(INDIRECT(A200),4,3,1,1)="","",OFFSET(INDIRECT(A200),4,3,1,1))</f>
        <v/>
      </c>
      <c r="X246" s="3" t="str">
        <f aca="false">IF(W246="","",CONCATENATE(S246,P202," ",T246," ",W246))</f>
        <v/>
      </c>
      <c r="Y246" s="3"/>
      <c r="Z246" s="3" t="str">
        <f aca="false">IF(W246="","",CONCATENATE(" ",Q228," ",S246," ",U246," ",W246))</f>
        <v/>
      </c>
      <c r="AA246" s="3"/>
      <c r="AB246" s="3"/>
      <c r="AC246" s="3" t="str">
        <f aca="false">IF(W246="","",IF(W247="",CONCATENATE(" ",Q203," ",S246,P202," ",U246,P202," ",W246),CONCATENATE(", ",S246,P202," ",U246,P202," ",W246)))</f>
        <v/>
      </c>
      <c r="AD246" s="3"/>
      <c r="AE246" s="3" t="str">
        <f aca="false">IF(W246="","",CONCATENATE(" ",Q203," ",T246," ",V246," ",W246))</f>
        <v/>
      </c>
      <c r="AF246" s="3" t="str">
        <f aca="false">UPPER(AE246)</f>
        <v/>
      </c>
      <c r="AG246" s="3"/>
      <c r="AH246" s="3" t="str">
        <f aca="false">IF(W246="","",IF(W247="",CONCATENATE(" ",Q203," ",S246,P202," ",W246),CONCATENATE(", ",S246,P202," ",W246)))</f>
        <v/>
      </c>
      <c r="AI246" s="3"/>
      <c r="AJ246" s="1"/>
    </row>
    <row r="247" customFormat="false" ht="15" hidden="false" customHeight="false" outlineLevel="0" collapsed="false">
      <c r="A247" s="3" t="s">
        <v>25</v>
      </c>
      <c r="B247" s="3" t="s">
        <v>26</v>
      </c>
      <c r="C247" s="3" t="s">
        <v>27</v>
      </c>
      <c r="D247" s="3" t="s">
        <v>28</v>
      </c>
      <c r="E247" s="3" t="s">
        <v>29</v>
      </c>
      <c r="F247" s="3" t="s">
        <v>30</v>
      </c>
      <c r="G247" s="3" t="s">
        <v>31</v>
      </c>
      <c r="H247" s="3"/>
      <c r="I247" s="3" t="s">
        <v>336</v>
      </c>
      <c r="J247" s="3"/>
      <c r="K247" s="3"/>
      <c r="L247" s="3"/>
      <c r="M247" s="3"/>
      <c r="N247" s="3"/>
      <c r="O247" s="3"/>
      <c r="P247" s="3"/>
      <c r="Q247" s="3"/>
      <c r="R247" s="1"/>
      <c r="S247" s="38" t="str">
        <f aca="true">IF(OFFSET(INDIRECT(A200),5,0,1,1)="","",OFFSET(INDIRECT(A200),5,0,1,1))</f>
        <v/>
      </c>
      <c r="T247" s="38" t="str">
        <f aca="true">IF(OFFSET(INDIRECT(A200),5,1,1,1)="","",OFFSET(INDIRECT(A200),5,1,1,1))</f>
        <v/>
      </c>
      <c r="U247" s="3" t="str">
        <f aca="false">LEFT(T247,1)</f>
        <v/>
      </c>
      <c r="V247" s="38" t="str">
        <f aca="true">IF(OFFSET(INDIRECT(A200),5,2,1,1)="","",OFFSET(INDIRECT(A200),5,2,1,1))</f>
        <v/>
      </c>
      <c r="W247" s="38" t="str">
        <f aca="true">IF(OFFSET(INDIRECT(A200),5,3,1,1)="","",OFFSET(INDIRECT(A200),5,3,1,1))</f>
        <v/>
      </c>
      <c r="X247" s="3" t="str">
        <f aca="false">IF(W247="","",CONCATENATE(S247,P202," ",T247," ",W247))</f>
        <v/>
      </c>
      <c r="Y247" s="3"/>
      <c r="Z247" s="3" t="str">
        <f aca="false">IF(W247="","",CONCATENATE(" ",Q228," ",S247," ",U247," ",W247))</f>
        <v/>
      </c>
      <c r="AA247" s="3"/>
      <c r="AB247" s="3"/>
      <c r="AC247" s="3" t="str">
        <f aca="false">IF(W247="","",IF(W248="",CONCATENATE(" ",Q203," ",S247,P202," ",U247,P202," ",W247),CONCATENATE(", ",S247,P202," ",U247,P202," ",W247)))</f>
        <v/>
      </c>
      <c r="AD247" s="3"/>
      <c r="AE247" s="3" t="str">
        <f aca="false">IF(W247="","",CONCATENATE(" ",Q203," ",T247," ",V247," ",W247))</f>
        <v/>
      </c>
      <c r="AF247" s="3" t="str">
        <f aca="false">UPPER(AE247)</f>
        <v/>
      </c>
      <c r="AG247" s="3"/>
      <c r="AH247" s="3" t="str">
        <f aca="false">IF(W247="","",IF(W248="",CONCATENATE(" ",Q203," ",S247,P202," ",W247),CONCATENATE(", ",S247,P202," ",W247)))</f>
        <v/>
      </c>
      <c r="AI247" s="3"/>
      <c r="AJ247" s="1"/>
    </row>
    <row r="248" customFormat="false" ht="15" hidden="false" customHeight="true" outlineLevel="0" collapsed="false">
      <c r="A248" s="38" t="str">
        <f aca="false">IF(Form!$B$61="","",Form!$B$61)</f>
        <v/>
      </c>
      <c r="B248" s="38" t="str">
        <f aca="false">IF(Form!$C$61="","",Form!$C$61)</f>
        <v/>
      </c>
      <c r="C248" s="38" t="str">
        <f aca="false">IF(Form!$D$61="","",Form!$D$61)</f>
        <v/>
      </c>
      <c r="D248" s="38" t="str">
        <f aca="false">IF(Form!$E$61="","",Form!$E$61)</f>
        <v/>
      </c>
      <c r="E248" s="38" t="str">
        <f aca="false">IF(Form!$F$61="","",Form!$F$61)</f>
        <v/>
      </c>
      <c r="F248" s="38" t="str">
        <f aca="false">IF(Form!$G$61="","",Form!$G$61)</f>
        <v/>
      </c>
      <c r="G248" s="38" t="str">
        <f aca="false">IF(Form!$H$61="","",Form!$H$61)</f>
        <v/>
      </c>
      <c r="H248" s="3"/>
      <c r="I248" s="170" t="str">
        <f aca="false">CONCATENATE(IF(A248="","",A248),IF(B248="","",B248),IF(C248="","",C248),IF(D248="","",D248),IF(E248="","",E248),IF(F248="","",F248),IF(G248="","",G248))</f>
        <v/>
      </c>
      <c r="J248" s="170"/>
      <c r="K248" s="170"/>
      <c r="L248" s="170"/>
      <c r="M248" s="170"/>
      <c r="N248" s="170"/>
      <c r="O248" s="170"/>
      <c r="P248" s="112"/>
      <c r="Q248" s="112"/>
      <c r="R248" s="1"/>
      <c r="S248" s="38" t="str">
        <f aca="true">IF(OFFSET(INDIRECT(A200),6,0,1,1)="","",OFFSET(INDIRECT(A200),6,0,1,1))</f>
        <v/>
      </c>
      <c r="T248" s="38" t="str">
        <f aca="true">IF(OFFSET(INDIRECT(A200),6,1,1,1)="","",OFFSET(INDIRECT(A200),6,1,1,1))</f>
        <v/>
      </c>
      <c r="U248" s="3" t="str">
        <f aca="false">LEFT(T248,1)</f>
        <v/>
      </c>
      <c r="V248" s="38" t="str">
        <f aca="true">IF(OFFSET(INDIRECT(A200),6,2,1,1)="","",OFFSET(INDIRECT(A200),6,2,1,1))</f>
        <v/>
      </c>
      <c r="W248" s="38" t="str">
        <f aca="true">IF(OFFSET(INDIRECT(A200),6,3,1,1)="","",OFFSET(INDIRECT(A200),6,3,1,1))</f>
        <v/>
      </c>
      <c r="X248" s="3" t="str">
        <f aca="false">IF(W248="","",CONCATENATE(S248,P202," ",T248," ",W248))</f>
        <v/>
      </c>
      <c r="Y248" s="3"/>
      <c r="Z248" s="3" t="str">
        <f aca="false">IF(W248="","",CONCATENATE(" ",Q228," ",S248," ",U248," ",W248))</f>
        <v/>
      </c>
      <c r="AA248" s="3"/>
      <c r="AB248" s="3"/>
      <c r="AC248" s="3" t="str">
        <f aca="false">IF(W248="","",IF(W249="",CONCATENATE(" ",Q203," ",S248,P202," ",U248,P202," ",W248),CONCATENATE(", ",S248,P202," ",U248,P202," ",W248)))</f>
        <v/>
      </c>
      <c r="AD248" s="3"/>
      <c r="AE248" s="3" t="str">
        <f aca="false">IF(W248="","",CONCATENATE(" ",Q203," ",T248," ",V248," ",W248))</f>
        <v/>
      </c>
      <c r="AF248" s="3" t="str">
        <f aca="false">UPPER(AE248)</f>
        <v/>
      </c>
      <c r="AG248" s="3"/>
      <c r="AH248" s="3" t="str">
        <f aca="false">IF(W248="","",IF(W249="",CONCATENATE(" ",Q203," ",S248,P202," ",W248),CONCATENATE(", ",S248,P202," ",W248)))</f>
        <v/>
      </c>
      <c r="AI248" s="3"/>
      <c r="AJ248" s="1"/>
    </row>
    <row r="249" customFormat="false" ht="15" hidden="false" customHeight="false" outlineLevel="0" collapsed="false">
      <c r="A249" s="3"/>
      <c r="B249" s="3"/>
      <c r="C249" s="3"/>
      <c r="D249" s="3"/>
      <c r="E249" s="3"/>
      <c r="F249" s="3"/>
      <c r="G249" s="3"/>
      <c r="H249" s="3"/>
      <c r="I249" s="3"/>
      <c r="J249" s="3"/>
      <c r="K249" s="3"/>
      <c r="L249" s="173"/>
      <c r="M249" s="173"/>
      <c r="N249" s="3"/>
      <c r="O249" s="3"/>
      <c r="P249" s="3"/>
      <c r="Q249" s="3"/>
      <c r="R249" s="1"/>
    </row>
    <row r="250" customFormat="false" ht="15" hidden="false" customHeight="false" outlineLevel="0" collapsed="false">
      <c r="A250" s="3"/>
      <c r="B250" s="3"/>
      <c r="C250" s="3"/>
      <c r="D250" s="3"/>
      <c r="E250" s="3"/>
      <c r="F250" s="3"/>
      <c r="G250" s="3"/>
      <c r="H250" s="3"/>
      <c r="I250" s="3" t="s">
        <v>337</v>
      </c>
      <c r="J250" s="3"/>
      <c r="K250" s="3"/>
      <c r="L250" s="173"/>
      <c r="M250" s="173"/>
      <c r="N250" s="3"/>
      <c r="O250" s="3"/>
      <c r="P250" s="3"/>
      <c r="Q250" s="3"/>
      <c r="R250" s="1"/>
    </row>
    <row r="251" customFormat="false" ht="15" hidden="false" customHeight="true" outlineLevel="0" collapsed="false">
      <c r="A251" s="3"/>
      <c r="B251" s="3"/>
      <c r="C251" s="3"/>
      <c r="D251" s="3"/>
      <c r="E251" s="3"/>
      <c r="F251" s="3"/>
      <c r="G251" s="3"/>
      <c r="H251" s="3"/>
      <c r="I251" s="175" t="str">
        <f aca="false">CONCATENATE(IF(A248="","",A248),IF(A248="","",CHAR(10)),IF(B248="","",B248),IF(C248="","",C248),IF(C248="","",CHAR(10)),IF(D248="","",D248),IF(D248="","",CHAR(10)),IF(E248="","",E248),IF(E248="","",CHAR(10)),IF(F248="","",F248),IF(F248="","",CHAR(10)),IF(G248="","",G248))</f>
        <v/>
      </c>
      <c r="J251" s="175"/>
      <c r="K251" s="175"/>
      <c r="L251" s="173"/>
      <c r="M251" s="173"/>
      <c r="N251" s="3"/>
      <c r="O251" s="3"/>
      <c r="P251" s="3"/>
      <c r="Q251" s="3"/>
      <c r="R251" s="1"/>
    </row>
    <row r="252" customFormat="false" ht="15" hidden="false" customHeight="false" outlineLevel="0" collapsed="false">
      <c r="A252" s="3"/>
      <c r="B252" s="3"/>
      <c r="C252" s="3"/>
      <c r="D252" s="3"/>
      <c r="E252" s="3"/>
      <c r="F252" s="3"/>
      <c r="G252" s="3"/>
      <c r="H252" s="3"/>
      <c r="I252" s="175"/>
      <c r="J252" s="175"/>
      <c r="K252" s="175"/>
      <c r="L252" s="173"/>
      <c r="M252" s="173"/>
      <c r="N252" s="3"/>
      <c r="O252" s="3"/>
      <c r="P252" s="3"/>
      <c r="Q252" s="3"/>
      <c r="R252" s="1"/>
    </row>
    <row r="253" customFormat="false" ht="15" hidden="false" customHeight="false" outlineLevel="0" collapsed="false">
      <c r="A253" s="3"/>
      <c r="B253" s="3"/>
      <c r="C253" s="3"/>
      <c r="D253" s="3"/>
      <c r="E253" s="3"/>
      <c r="F253" s="3"/>
      <c r="G253" s="3"/>
      <c r="H253" s="3"/>
      <c r="I253" s="175"/>
      <c r="J253" s="175"/>
      <c r="K253" s="175"/>
      <c r="L253" s="173"/>
      <c r="M253" s="173"/>
      <c r="N253" s="3"/>
      <c r="O253" s="3"/>
      <c r="P253" s="3"/>
      <c r="Q253" s="3"/>
      <c r="R253" s="1"/>
    </row>
    <row r="254" customFormat="false" ht="15" hidden="false" customHeight="false" outlineLevel="0" collapsed="false">
      <c r="A254" s="3"/>
      <c r="B254" s="3"/>
      <c r="C254" s="3"/>
      <c r="D254" s="3"/>
      <c r="E254" s="3"/>
      <c r="F254" s="3"/>
      <c r="G254" s="3"/>
      <c r="H254" s="3"/>
      <c r="I254" s="175"/>
      <c r="J254" s="175"/>
      <c r="K254" s="175"/>
      <c r="L254" s="3"/>
      <c r="M254" s="3"/>
      <c r="N254" s="3"/>
      <c r="O254" s="3"/>
      <c r="P254" s="3"/>
      <c r="Q254" s="3"/>
      <c r="R254" s="1"/>
    </row>
    <row r="255" customFormat="false" ht="15" hidden="false" customHeight="false" outlineLevel="0" collapsed="false">
      <c r="A255" s="3"/>
      <c r="B255" s="3"/>
      <c r="C255" s="3"/>
      <c r="D255" s="3"/>
      <c r="E255" s="3"/>
      <c r="F255" s="3"/>
      <c r="G255" s="3"/>
      <c r="H255" s="3"/>
      <c r="I255" s="175"/>
      <c r="J255" s="175"/>
      <c r="K255" s="175"/>
      <c r="L255" s="3"/>
      <c r="M255" s="3"/>
      <c r="N255" s="3"/>
      <c r="O255" s="3"/>
      <c r="P255" s="3"/>
      <c r="Q255" s="3"/>
      <c r="R255" s="1"/>
    </row>
    <row r="256" customFormat="false" ht="15" hidden="false" customHeight="false" outlineLevel="0" collapsed="false">
      <c r="A256" s="3"/>
      <c r="B256" s="3"/>
      <c r="C256" s="3"/>
      <c r="D256" s="3"/>
      <c r="E256" s="3"/>
      <c r="F256" s="3"/>
      <c r="G256" s="3"/>
      <c r="H256" s="3"/>
      <c r="I256" s="175"/>
      <c r="J256" s="175"/>
      <c r="K256" s="175"/>
      <c r="L256" s="3"/>
      <c r="M256" s="3"/>
      <c r="N256" s="3"/>
      <c r="O256" s="3"/>
      <c r="P256" s="3"/>
      <c r="Q256" s="3"/>
      <c r="R256" s="1"/>
    </row>
    <row r="257" customFormat="false" ht="15" hidden="false" customHeight="false" outlineLevel="0" collapsed="false">
      <c r="A257" s="3"/>
      <c r="B257" s="3"/>
      <c r="C257" s="3"/>
      <c r="D257" s="3"/>
      <c r="E257" s="3"/>
      <c r="F257" s="3"/>
      <c r="G257" s="3"/>
      <c r="H257" s="3"/>
      <c r="I257" s="173"/>
      <c r="J257" s="173"/>
      <c r="K257" s="173"/>
      <c r="L257" s="3"/>
      <c r="M257" s="3"/>
      <c r="N257" s="3"/>
      <c r="O257" s="3"/>
      <c r="P257" s="3"/>
      <c r="Q257" s="3"/>
      <c r="R257" s="1"/>
    </row>
    <row r="258" customFormat="false" ht="15" hidden="false" customHeight="false" outlineLevel="0" collapsed="false">
      <c r="A258" s="156" t="s">
        <v>350</v>
      </c>
      <c r="B258" s="156"/>
      <c r="C258" s="3"/>
      <c r="D258" s="3"/>
      <c r="E258" s="3"/>
      <c r="F258" s="3"/>
      <c r="G258" s="3"/>
      <c r="H258" s="3"/>
      <c r="I258" s="3"/>
      <c r="J258" s="3"/>
      <c r="K258" s="3"/>
      <c r="L258" s="3"/>
      <c r="M258" s="3"/>
      <c r="N258" s="3"/>
      <c r="O258" s="3"/>
      <c r="P258" s="3"/>
      <c r="Q258" s="3" t="str">
        <f aca="false">IF(A260="","",", ")</f>
        <v>,</v>
      </c>
      <c r="R258" s="1"/>
    </row>
    <row r="259" customFormat="false" ht="15" hidden="false" customHeight="false" outlineLevel="0" collapsed="false">
      <c r="A259" s="3" t="s">
        <v>25</v>
      </c>
      <c r="B259" s="3" t="s">
        <v>26</v>
      </c>
      <c r="C259" s="3" t="s">
        <v>27</v>
      </c>
      <c r="D259" s="3" t="s">
        <v>28</v>
      </c>
      <c r="E259" s="3" t="s">
        <v>29</v>
      </c>
      <c r="F259" s="3" t="s">
        <v>30</v>
      </c>
      <c r="G259" s="3" t="s">
        <v>31</v>
      </c>
      <c r="H259" s="3"/>
      <c r="I259" s="3" t="s">
        <v>336</v>
      </c>
      <c r="J259" s="3"/>
      <c r="K259" s="3"/>
      <c r="L259" s="3"/>
      <c r="M259" s="3"/>
      <c r="N259" s="3"/>
      <c r="O259" s="3"/>
      <c r="P259" s="3"/>
      <c r="Q259" s="3"/>
      <c r="R259" s="1"/>
    </row>
    <row r="260" customFormat="false" ht="15" hidden="false" customHeight="true" outlineLevel="0" collapsed="false">
      <c r="A260" s="38" t="str">
        <f aca="false">IF(Form!$B$65="","",Form!$B$65)</f>
        <v>Third Surveyor</v>
      </c>
      <c r="B260" s="38" t="str">
        <f aca="false">IF(Form!$C$65="","",Form!$C$65)</f>
        <v/>
      </c>
      <c r="C260" s="38" t="str">
        <f aca="false">IF(Form!$D$65="","",Form!$D$65)</f>
        <v/>
      </c>
      <c r="D260" s="38" t="str">
        <f aca="false">IF(Form!$E$65="","",Form!$E$65)</f>
        <v/>
      </c>
      <c r="E260" s="38" t="str">
        <f aca="false">IF(Form!$F$65="","",Form!$F$65)</f>
        <v/>
      </c>
      <c r="F260" s="38" t="str">
        <f aca="false">IF(Form!$G$65="","",Form!$G$65)</f>
        <v/>
      </c>
      <c r="G260" s="38" t="str">
        <f aca="false">IF(Form!$H$65="","",Form!$H$65)</f>
        <v/>
      </c>
      <c r="H260" s="3"/>
      <c r="I260" s="170" t="str">
        <f aca="false">CONCATENATE(IF(A260="","",A260),IF(B260="","",B260),IF(C260="","",C260),IF(D260="","",D260),IF(E260="","",E260),IF(F260="","",F260),IF(G260="","",G260))</f>
        <v>Third Surveyor</v>
      </c>
      <c r="J260" s="170"/>
      <c r="K260" s="170"/>
      <c r="L260" s="170"/>
      <c r="M260" s="170"/>
      <c r="N260" s="170"/>
      <c r="O260" s="170"/>
      <c r="P260" s="112"/>
      <c r="Q260" s="112"/>
      <c r="R260" s="1"/>
    </row>
    <row r="261" customFormat="false" ht="15" hidden="false" customHeight="false" outlineLevel="0" collapsed="false">
      <c r="A261" s="3"/>
      <c r="B261" s="3"/>
      <c r="C261" s="3"/>
      <c r="D261" s="3"/>
      <c r="E261" s="3"/>
      <c r="F261" s="3"/>
      <c r="G261" s="3"/>
      <c r="H261" s="3"/>
      <c r="I261" s="3"/>
      <c r="J261" s="3"/>
      <c r="K261" s="3"/>
      <c r="L261" s="173"/>
      <c r="M261" s="173"/>
      <c r="N261" s="3"/>
      <c r="O261" s="3"/>
      <c r="P261" s="3"/>
      <c r="Q261" s="3"/>
      <c r="R261" s="1"/>
    </row>
    <row r="262" customFormat="false" ht="15" hidden="false" customHeight="false" outlineLevel="0" collapsed="false">
      <c r="A262" s="3"/>
      <c r="B262" s="3"/>
      <c r="C262" s="3"/>
      <c r="D262" s="3"/>
      <c r="E262" s="3"/>
      <c r="F262" s="3"/>
      <c r="G262" s="3"/>
      <c r="H262" s="3"/>
      <c r="I262" s="3" t="s">
        <v>337</v>
      </c>
      <c r="J262" s="3"/>
      <c r="K262" s="3"/>
      <c r="L262" s="173"/>
      <c r="M262" s="173"/>
      <c r="N262" s="3"/>
      <c r="O262" s="3"/>
      <c r="P262" s="3"/>
      <c r="Q262" s="3"/>
      <c r="R262" s="1"/>
    </row>
    <row r="263" customFormat="false" ht="15" hidden="false" customHeight="true" outlineLevel="0" collapsed="false">
      <c r="A263" s="3"/>
      <c r="B263" s="3"/>
      <c r="C263" s="3"/>
      <c r="D263" s="3"/>
      <c r="E263" s="3"/>
      <c r="F263" s="3"/>
      <c r="G263" s="3"/>
      <c r="H263" s="3"/>
      <c r="I263" s="175" t="str">
        <f aca="false">CONCATENATE(IF(A260="","",A260),IF(A260="","",CHAR(10)),IF(B260="","",B260),IF(C260="","",C260),IF(C260="","",CHAR(10)),IF(D260="","",D260),IF(D260="","",CHAR(10)),IF(E260="","",E260),IF(E260="","",CHAR(10)),IF(F260="","",F260),IF(F260="","",CHAR(10)),IF(G260="","",G260))</f>
        <v>Third Surveyor</v>
      </c>
      <c r="J263" s="175"/>
      <c r="K263" s="175"/>
      <c r="L263" s="173"/>
      <c r="M263" s="173"/>
      <c r="N263" s="3"/>
      <c r="O263" s="3"/>
      <c r="P263" s="3"/>
      <c r="Q263" s="3"/>
      <c r="R263" s="1"/>
    </row>
    <row r="264" customFormat="false" ht="15" hidden="false" customHeight="false" outlineLevel="0" collapsed="false">
      <c r="A264" s="3"/>
      <c r="B264" s="3"/>
      <c r="C264" s="3"/>
      <c r="D264" s="3"/>
      <c r="E264" s="3"/>
      <c r="F264" s="3"/>
      <c r="G264" s="3"/>
      <c r="H264" s="3"/>
      <c r="I264" s="175"/>
      <c r="J264" s="175"/>
      <c r="K264" s="175"/>
      <c r="L264" s="173"/>
      <c r="M264" s="173"/>
      <c r="N264" s="3"/>
      <c r="O264" s="3"/>
      <c r="P264" s="3"/>
      <c r="Q264" s="3"/>
      <c r="R264" s="1"/>
    </row>
    <row r="265" customFormat="false" ht="15" hidden="false" customHeight="false" outlineLevel="0" collapsed="false">
      <c r="A265" s="3"/>
      <c r="B265" s="3"/>
      <c r="C265" s="3"/>
      <c r="D265" s="3"/>
      <c r="E265" s="3"/>
      <c r="F265" s="3"/>
      <c r="G265" s="3"/>
      <c r="H265" s="3"/>
      <c r="I265" s="175"/>
      <c r="J265" s="175"/>
      <c r="K265" s="175"/>
      <c r="L265" s="173"/>
      <c r="M265" s="173"/>
      <c r="N265" s="3"/>
      <c r="O265" s="3"/>
      <c r="P265" s="3"/>
      <c r="Q265" s="3"/>
      <c r="R265" s="1"/>
    </row>
    <row r="266" customFormat="false" ht="15" hidden="false" customHeight="false" outlineLevel="0" collapsed="false">
      <c r="A266" s="3"/>
      <c r="B266" s="3"/>
      <c r="C266" s="3"/>
      <c r="D266" s="3"/>
      <c r="E266" s="3"/>
      <c r="F266" s="3"/>
      <c r="G266" s="3"/>
      <c r="H266" s="3"/>
      <c r="I266" s="175"/>
      <c r="J266" s="175"/>
      <c r="K266" s="175"/>
      <c r="L266" s="3"/>
      <c r="M266" s="3"/>
      <c r="N266" s="3"/>
      <c r="O266" s="3"/>
      <c r="P266" s="3"/>
      <c r="Q266" s="3"/>
      <c r="R266" s="1"/>
    </row>
    <row r="267" customFormat="false" ht="15" hidden="false" customHeight="false" outlineLevel="0" collapsed="false">
      <c r="A267" s="3"/>
      <c r="B267" s="3"/>
      <c r="C267" s="3"/>
      <c r="D267" s="3"/>
      <c r="E267" s="3"/>
      <c r="F267" s="3"/>
      <c r="G267" s="3"/>
      <c r="H267" s="3"/>
      <c r="I267" s="175"/>
      <c r="J267" s="175"/>
      <c r="K267" s="175"/>
      <c r="L267" s="3"/>
      <c r="M267" s="3"/>
      <c r="N267" s="3"/>
      <c r="O267" s="3"/>
      <c r="P267" s="3"/>
      <c r="Q267" s="3"/>
      <c r="R267" s="1"/>
    </row>
    <row r="268" customFormat="false" ht="15" hidden="false" customHeight="false" outlineLevel="0" collapsed="false">
      <c r="A268" s="3"/>
      <c r="B268" s="3"/>
      <c r="C268" s="3"/>
      <c r="D268" s="3"/>
      <c r="E268" s="3"/>
      <c r="F268" s="3"/>
      <c r="G268" s="3"/>
      <c r="H268" s="3"/>
      <c r="I268" s="175"/>
      <c r="J268" s="175"/>
      <c r="K268" s="175"/>
      <c r="L268" s="3"/>
      <c r="M268" s="3"/>
      <c r="N268" s="3"/>
      <c r="O268" s="3"/>
      <c r="P268" s="3"/>
      <c r="Q268" s="3"/>
      <c r="R268" s="1"/>
    </row>
    <row r="269" customFormat="false" ht="15" hidden="false" customHeight="false" outlineLevel="0" collapsed="false">
      <c r="A269" s="3"/>
      <c r="B269" s="3"/>
      <c r="C269" s="3"/>
      <c r="D269" s="3"/>
      <c r="E269" s="3"/>
      <c r="F269" s="3"/>
      <c r="G269" s="3"/>
      <c r="H269" s="3"/>
      <c r="I269" s="173"/>
      <c r="J269" s="173"/>
      <c r="K269" s="173"/>
      <c r="L269" s="3"/>
      <c r="M269" s="3"/>
      <c r="N269" s="3"/>
      <c r="O269" s="3"/>
      <c r="P269" s="3"/>
      <c r="Q269" s="3"/>
      <c r="R269" s="1"/>
    </row>
    <row r="270" customFormat="false" ht="15" hidden="false" customHeight="false" outlineLevel="0" collapsed="false">
      <c r="A270" s="156" t="s">
        <v>351</v>
      </c>
      <c r="B270" s="156"/>
      <c r="C270" s="3"/>
      <c r="D270" s="3"/>
      <c r="E270" s="3"/>
      <c r="F270" s="3"/>
      <c r="G270" s="3"/>
      <c r="H270" s="3"/>
      <c r="I270" s="3"/>
      <c r="J270" s="3"/>
      <c r="K270" s="3"/>
      <c r="L270" s="3"/>
      <c r="M270" s="3"/>
      <c r="N270" s="3"/>
      <c r="O270" s="3"/>
      <c r="P270" s="3"/>
      <c r="Q270" s="3" t="str">
        <f aca="false">IF(A272="","",", ")</f>
        <v>,</v>
      </c>
      <c r="R270" s="1"/>
    </row>
    <row r="271" customFormat="false" ht="15" hidden="false" customHeight="false" outlineLevel="0" collapsed="false">
      <c r="A271" s="3" t="s">
        <v>25</v>
      </c>
      <c r="B271" s="3" t="s">
        <v>26</v>
      </c>
      <c r="C271" s="3" t="s">
        <v>27</v>
      </c>
      <c r="D271" s="3" t="s">
        <v>28</v>
      </c>
      <c r="E271" s="3" t="s">
        <v>29</v>
      </c>
      <c r="F271" s="3" t="s">
        <v>30</v>
      </c>
      <c r="G271" s="3" t="s">
        <v>31</v>
      </c>
      <c r="H271" s="3"/>
      <c r="I271" s="3" t="s">
        <v>336</v>
      </c>
      <c r="J271" s="3"/>
      <c r="K271" s="3"/>
      <c r="L271" s="3"/>
      <c r="M271" s="3"/>
      <c r="N271" s="3"/>
      <c r="O271" s="3"/>
      <c r="P271" s="3"/>
      <c r="Q271" s="3"/>
      <c r="R271" s="1"/>
    </row>
    <row r="272" customFormat="false" ht="15" hidden="false" customHeight="true" outlineLevel="0" collapsed="false">
      <c r="A272" s="38" t="str">
        <f aca="false">IF(Form!$B$69="","",Form!$B$69)</f>
        <v>Company</v>
      </c>
      <c r="B272" s="38" t="str">
        <f aca="false">IF(Form!$C$69="","",Form!$C$69)</f>
        <v>House No</v>
      </c>
      <c r="C272" s="38" t="str">
        <f aca="false">IF(Form!$D$69="","",Form!$D$69)</f>
        <v>Road</v>
      </c>
      <c r="D272" s="38" t="str">
        <f aca="false">IF(Form!$E$69="","",Form!$E$69)</f>
        <v>Spare</v>
      </c>
      <c r="E272" s="38" t="str">
        <f aca="false">IF(Form!$F$69="","",Form!$F$69)</f>
        <v>Town</v>
      </c>
      <c r="F272" s="38" t="str">
        <f aca="false">IF(Form!$G$69="","",Form!$G$69)</f>
        <v>County</v>
      </c>
      <c r="G272" s="38" t="str">
        <f aca="false">IF(Form!$H$69="","",Form!$H$69)</f>
        <v>Post Code</v>
      </c>
      <c r="H272" s="3"/>
      <c r="I272" s="170" t="str">
        <f aca="false">CONCATENATE(IF(A272="","",A272),IF(B272="","",B272),IF(C272="","",C272),IF(D272="","",D272),IF(E272="","",E272),IF(F272="","",F272),IF(G272="","",G272))</f>
        <v>CompanyHouse NoRoadSpareTownCountyPost Code</v>
      </c>
      <c r="J272" s="170"/>
      <c r="K272" s="170"/>
      <c r="L272" s="170"/>
      <c r="M272" s="170"/>
      <c r="N272" s="170"/>
      <c r="O272" s="170"/>
      <c r="P272" s="112"/>
      <c r="Q272" s="112"/>
      <c r="R272" s="1"/>
    </row>
    <row r="273" customFormat="false" ht="15" hidden="false" customHeight="false" outlineLevel="0" collapsed="false">
      <c r="A273" s="3"/>
      <c r="B273" s="3"/>
      <c r="C273" s="3"/>
      <c r="D273" s="3"/>
      <c r="E273" s="3"/>
      <c r="F273" s="3"/>
      <c r="G273" s="3"/>
      <c r="H273" s="3"/>
      <c r="I273" s="3"/>
      <c r="J273" s="3"/>
      <c r="K273" s="3"/>
      <c r="L273" s="173"/>
      <c r="M273" s="173"/>
      <c r="N273" s="3"/>
      <c r="O273" s="3"/>
      <c r="P273" s="3"/>
      <c r="Q273" s="3"/>
      <c r="R273" s="1"/>
    </row>
    <row r="274" customFormat="false" ht="15" hidden="false" customHeight="false" outlineLevel="0" collapsed="false">
      <c r="A274" s="3"/>
      <c r="B274" s="3"/>
      <c r="C274" s="3"/>
      <c r="D274" s="3"/>
      <c r="E274" s="3"/>
      <c r="F274" s="3"/>
      <c r="G274" s="3"/>
      <c r="H274" s="3"/>
      <c r="I274" s="3" t="s">
        <v>337</v>
      </c>
      <c r="J274" s="3"/>
      <c r="K274" s="3"/>
      <c r="L274" s="173"/>
      <c r="M274" s="173"/>
      <c r="N274" s="3"/>
      <c r="O274" s="3"/>
      <c r="P274" s="3"/>
      <c r="Q274" s="3"/>
      <c r="R274" s="1"/>
    </row>
    <row r="275" customFormat="false" ht="15" hidden="false" customHeight="true" outlineLevel="0" collapsed="false">
      <c r="A275" s="3"/>
      <c r="B275" s="3"/>
      <c r="C275" s="3"/>
      <c r="D275" s="3"/>
      <c r="E275" s="3"/>
      <c r="F275" s="3"/>
      <c r="G275" s="3"/>
      <c r="H275" s="3"/>
      <c r="I275" s="175" t="str">
        <f aca="false">CONCATENATE(IF(A272="","",A272),IF(A272="","",CHAR(10)),IF(B272="","",B272),IF(C272="","",C272),IF(C272="","",CHAR(10)),IF(D272="","",D272),IF(D272="","",CHAR(10)),IF(E272="","",E272),IF(E272="","",CHAR(10)),IF(F272="","",F272),IF(F272="","",CHAR(10)),IF(G272="","",G272))</f>
        <v>Company
House NoRoad
Spare
Town
County
Post Code</v>
      </c>
      <c r="J275" s="175"/>
      <c r="K275" s="175"/>
      <c r="L275" s="173"/>
      <c r="M275" s="173"/>
      <c r="N275" s="3"/>
      <c r="O275" s="3"/>
      <c r="P275" s="3"/>
      <c r="Q275" s="3"/>
      <c r="R275" s="1"/>
    </row>
    <row r="276" customFormat="false" ht="15" hidden="false" customHeight="false" outlineLevel="0" collapsed="false">
      <c r="A276" s="3"/>
      <c r="B276" s="3"/>
      <c r="C276" s="3"/>
      <c r="D276" s="3"/>
      <c r="E276" s="3"/>
      <c r="F276" s="3"/>
      <c r="G276" s="3"/>
      <c r="H276" s="3"/>
      <c r="I276" s="175"/>
      <c r="J276" s="175"/>
      <c r="K276" s="175"/>
      <c r="L276" s="173"/>
      <c r="M276" s="173"/>
      <c r="N276" s="3"/>
      <c r="O276" s="3"/>
      <c r="P276" s="3"/>
      <c r="Q276" s="3"/>
      <c r="R276" s="1"/>
    </row>
    <row r="277" customFormat="false" ht="15" hidden="false" customHeight="false" outlineLevel="0" collapsed="false">
      <c r="A277" s="3"/>
      <c r="B277" s="3"/>
      <c r="C277" s="3"/>
      <c r="D277" s="3"/>
      <c r="E277" s="3"/>
      <c r="F277" s="3"/>
      <c r="G277" s="3"/>
      <c r="H277" s="3"/>
      <c r="I277" s="175"/>
      <c r="J277" s="175"/>
      <c r="K277" s="175"/>
      <c r="L277" s="173"/>
      <c r="M277" s="173"/>
      <c r="N277" s="3"/>
      <c r="O277" s="3"/>
      <c r="P277" s="3"/>
      <c r="Q277" s="3"/>
      <c r="R277" s="1"/>
    </row>
    <row r="278" customFormat="false" ht="15" hidden="false" customHeight="false" outlineLevel="0" collapsed="false">
      <c r="A278" s="3"/>
      <c r="B278" s="3"/>
      <c r="C278" s="3"/>
      <c r="D278" s="3"/>
      <c r="E278" s="3"/>
      <c r="F278" s="3"/>
      <c r="G278" s="3"/>
      <c r="H278" s="3"/>
      <c r="I278" s="175"/>
      <c r="J278" s="175"/>
      <c r="K278" s="175"/>
      <c r="L278" s="3"/>
      <c r="M278" s="3"/>
      <c r="N278" s="3"/>
      <c r="O278" s="3"/>
      <c r="P278" s="3"/>
      <c r="Q278" s="3"/>
      <c r="R278" s="1"/>
    </row>
    <row r="279" customFormat="false" ht="15" hidden="false" customHeight="false" outlineLevel="0" collapsed="false">
      <c r="A279" s="3"/>
      <c r="B279" s="3"/>
      <c r="C279" s="3"/>
      <c r="D279" s="3"/>
      <c r="E279" s="3"/>
      <c r="F279" s="3"/>
      <c r="G279" s="3"/>
      <c r="H279" s="3"/>
      <c r="I279" s="175"/>
      <c r="J279" s="175"/>
      <c r="K279" s="175"/>
      <c r="L279" s="3"/>
      <c r="M279" s="3"/>
      <c r="N279" s="3"/>
      <c r="O279" s="3"/>
      <c r="P279" s="3"/>
      <c r="Q279" s="3"/>
      <c r="R279" s="1"/>
    </row>
    <row r="280" customFormat="false" ht="15" hidden="false" customHeight="false" outlineLevel="0" collapsed="false">
      <c r="A280" s="3"/>
      <c r="B280" s="3"/>
      <c r="C280" s="3"/>
      <c r="D280" s="3"/>
      <c r="E280" s="3"/>
      <c r="F280" s="3"/>
      <c r="G280" s="3"/>
      <c r="H280" s="3"/>
      <c r="I280" s="175"/>
      <c r="J280" s="175"/>
      <c r="K280" s="175"/>
      <c r="L280" s="3"/>
      <c r="M280" s="3"/>
      <c r="N280" s="3"/>
      <c r="O280" s="3"/>
      <c r="P280" s="3"/>
      <c r="Q280" s="3"/>
      <c r="R280" s="1"/>
    </row>
    <row r="281" customFormat="false" ht="15" hidden="false" customHeight="false" outlineLevel="0" collapsed="false">
      <c r="A281" s="3"/>
      <c r="B281" s="3"/>
      <c r="C281" s="3"/>
      <c r="D281" s="3"/>
      <c r="E281" s="3"/>
      <c r="F281" s="3"/>
      <c r="G281" s="3"/>
      <c r="H281" s="3"/>
      <c r="I281" s="173"/>
      <c r="J281" s="173"/>
      <c r="K281" s="173"/>
      <c r="L281" s="3"/>
      <c r="M281" s="3"/>
      <c r="N281" s="3"/>
      <c r="O281" s="3"/>
      <c r="P281" s="3"/>
      <c r="Q281" s="3"/>
      <c r="R281" s="1"/>
    </row>
    <row r="282" customFormat="false" ht="15.75" hidden="false" customHeight="false" outlineLevel="0" collapsed="false">
      <c r="A282" s="141" t="s">
        <v>356</v>
      </c>
    </row>
    <row r="283" customFormat="false" ht="15.75" hidden="false" customHeight="false" outlineLevel="0" collapsed="false">
      <c r="A283" s="177" t="s">
        <v>357</v>
      </c>
      <c r="B283" s="178"/>
      <c r="C283" s="178"/>
      <c r="D283" s="1" t="str">
        <f aca="false">IF(B285="Male","owner",IF(B285="Female","owner",IF(B285="Married","owners",IF(B285="Plural","owners",IF(B285="Company","owners",)))))</f>
        <v>owner</v>
      </c>
      <c r="E283" s="1"/>
      <c r="F283" s="1"/>
      <c r="G283" s="1"/>
      <c r="H283" s="1"/>
      <c r="I283" s="1" t="str">
        <f aca="false">IF(B285="Male","him",IF(B285="Female","her",IF(B285="Married","them",IF(B285="Plural","them",IF(B285="Company","them",)))))</f>
        <v>him</v>
      </c>
      <c r="J283" s="1" t="str">
        <f aca="false">IF(B285="Male","chooses",IF(B285="Female","chooses",IF(B285="Married","choose",IF(B285="Plural","choose",IF(B285="Company","choose",)))))</f>
        <v>chooses</v>
      </c>
      <c r="K283" s="1" t="str">
        <f aca="false">IF(B285="Male","exercises",IF(B285="Female","exercises",IF(B285="Married","exercise",IF(B285="Plural","exercise",IF(B285="Company","exercise",)))))</f>
        <v>exercises</v>
      </c>
      <c r="L283" s="1" t="str">
        <f aca="false">IF(B285="Male","requires",IF(B285="Female","requires",IF(B285="Married","require",IF(B285="Plural","require",IF(B285="Company","require",)))))</f>
        <v>requires</v>
      </c>
      <c r="M283" s="1" t="str">
        <f aca="false">IF(B285="Male","am",IF(B285="Female","am",IF(B285="Married","are",IF(B285="Plural","are",IF(B285="Company","are",)))))</f>
        <v>am</v>
      </c>
      <c r="N283" s="1" t="str">
        <f aca="false">IF(B285="Male","I",IF(B285="Female","I",IF(B285="Married","we",IF(B285="Plural","we",IF(B285="Company","we",)))))</f>
        <v>I</v>
      </c>
      <c r="O283" s="1"/>
      <c r="P283" s="1"/>
      <c r="Q283" s="1"/>
      <c r="R283" s="1"/>
      <c r="S283" s="155" t="s">
        <v>341</v>
      </c>
      <c r="T283" s="155"/>
      <c r="U283" s="1" t="n">
        <f aca="false">IF(X284="Male","his",IF(X284="Female","her"))</f>
        <v>0</v>
      </c>
      <c r="V283" s="1"/>
      <c r="W283" s="1"/>
      <c r="X283" s="1"/>
      <c r="Y283" s="1"/>
      <c r="Z283" s="1"/>
      <c r="AA283" s="1"/>
      <c r="AB283" s="1"/>
      <c r="AC283" s="1" t="str">
        <f aca="false">IF(S284="","",".")</f>
        <v/>
      </c>
      <c r="AD283" s="1"/>
      <c r="AE283" s="1"/>
      <c r="AF283" s="1"/>
      <c r="AG283" s="1"/>
    </row>
    <row r="284" customFormat="false" ht="15" hidden="false" customHeight="false" outlineLevel="0" collapsed="false">
      <c r="A284" s="156" t="str">
        <f aca="false">IF(B285="Male","Adjoining Owner",IF(B285="Female","Adjoining Owner",IF(B285="Married","Adjoining Owners",IF(B285="Plural","Adjoining Owners",IF(B285="Company","Adjoining Owners",)))))</f>
        <v>Adjoining Owner</v>
      </c>
      <c r="B284" s="156"/>
      <c r="C284" s="157" t="s">
        <v>179</v>
      </c>
      <c r="D284" s="70" t="str">
        <f aca="false">A284</f>
        <v>Adjoining Owner</v>
      </c>
      <c r="E284" s="70"/>
      <c r="F284" s="70" t="str">
        <f aca="false">CONCATENATE("(",A284,")")</f>
        <v>(Adjoining Owner)</v>
      </c>
      <c r="G284" s="70"/>
      <c r="H284" s="3" t="str">
        <f aca="false">IF(B285="Male","Owner",IF(B285="Female","Owner",IF(B285="Married","Owners",IF(B285="Plural","Owners",IF(B285="Company","Owners",)))))</f>
        <v>Owner</v>
      </c>
      <c r="I284" s="3" t="str">
        <f aca="false">IF(B285="Male","I",IF(B285="Female","I",IF(B285="Married","we",IF(B285="Plural","we",IF(B285="Company","we",)))))</f>
        <v>I</v>
      </c>
      <c r="J284" s="3" t="str">
        <f aca="false">IF(B285="Male","Adjoining Owner's",IF(B285="Female","Adjoining Owner's",IF(B285="Married","Adjoining Owners'",IF(B285="Plural","Adjoining Owners'",IF(B285="Company","Adjoining Owners'",)))))</f>
        <v>Adjoining Owner's</v>
      </c>
      <c r="K284" s="3"/>
      <c r="L284" s="3"/>
      <c r="M284" s="3" t="str">
        <f aca="false">IF(B285="Male","me",IF(B285="Female","me",IF(B285="Married","us",IF(B285="Plural","us",IF(B285="Company","us",)))))</f>
        <v>me</v>
      </c>
      <c r="N284" s="3" t="str">
        <f aca="false">IF(B285="Male","myself",IF(B285="Female","myself",IF(B285="Married","ourselves",IF(B285="Plural","ourselves",IF(B285="Company","ourselves",)))))</f>
        <v>myself</v>
      </c>
      <c r="O284" s="3" t="str">
        <f aca="false">IF(B285="Male","is",IF(B285="Female","is",IF(B285="Married","are",IF(B285="Plural","are",IF(B285="Company","are",)))))</f>
        <v>is</v>
      </c>
      <c r="P284" s="149" t="str">
        <f aca="false">IF(A287="","",".")</f>
        <v>.</v>
      </c>
      <c r="Q284" s="3"/>
      <c r="R284" s="1"/>
      <c r="S284" s="158" t="str">
        <f aca="true">IF(OFFSET(INDIRECT(A282),42,0,1,1)="","",OFFSET(INDIRECT(A282),42,0,1,1))</f>
        <v/>
      </c>
      <c r="T284" s="158" t="str">
        <f aca="true">IF(OFFSET(INDIRECT(A282),42,1,1,1)="","",OFFSET(INDIRECT(A282),42,1,1,1))</f>
        <v/>
      </c>
      <c r="U284" s="3" t="str">
        <f aca="false">LEFT(T284,1)</f>
        <v/>
      </c>
      <c r="V284" s="158" t="str">
        <f aca="true">IF(OFFSET(INDIRECT(A282),42,2,1,1)="","",OFFSET(INDIRECT(A282),42,2,1,1))</f>
        <v/>
      </c>
      <c r="W284" s="158" t="str">
        <f aca="true">IF(OFFSET(INDIRECT(A282),42,3,1,1)="","",OFFSET(INDIRECT(A282),42,3,1,1))</f>
        <v/>
      </c>
      <c r="X284" s="158" t="str">
        <f aca="true">IF(OFFSET(INDIRECT(A282),42,5,1,1)="","",OFFSET(INDIRECT(A282),42,5,1,1))</f>
        <v/>
      </c>
      <c r="Y284" s="1" t="str">
        <f aca="false">CONCATENATE(S284,AC283," ",T284," ",W284)</f>
        <v>  </v>
      </c>
      <c r="Z284" s="1"/>
      <c r="AA284" s="1"/>
      <c r="AB284" s="1"/>
      <c r="AC284" s="1"/>
      <c r="AD284" s="1"/>
      <c r="AE284" s="1"/>
      <c r="AF284" s="1"/>
      <c r="AG284" s="1"/>
    </row>
    <row r="285" customFormat="false" ht="15" hidden="false" customHeight="false" outlineLevel="0" collapsed="false">
      <c r="A285" s="160" t="s">
        <v>315</v>
      </c>
      <c r="B285" s="38" t="str">
        <f aca="true">IF(OFFSET(INDIRECT(A282),2,5,1,1)="","",OFFSET(INDIRECT(A282),2,5,1,1))</f>
        <v>Male</v>
      </c>
      <c r="C285" s="38" t="str">
        <f aca="true">IF(OFFSET(INDIRECT(A282),5,5,1,1)="","",OFFSET(INDIRECT(A282),5,5,1,1))</f>
        <v>Leaseholder</v>
      </c>
      <c r="D285" s="3"/>
      <c r="E285" s="3" t="s">
        <v>316</v>
      </c>
      <c r="F285" s="3" t="s">
        <v>317</v>
      </c>
      <c r="G285" s="3" t="str">
        <f aca="false">IF(B285="Male","I",IF(B285="Female","I",IF(B285="Married","We",IF(B285="Plural","We",IF(B285="Company","We",)))))</f>
        <v>I</v>
      </c>
      <c r="H285" s="3" t="str">
        <f aca="false">IF(B285="Male","my",IF(B285="Female","my",IF(B285="Married","our",IF(B285="Plural","our",IF(B285="Company","our",)))))</f>
        <v>my</v>
      </c>
      <c r="I285" s="3" t="str">
        <f aca="false">IF(B285="Male","his",IF(B285="Female","her",IF(B285="Married","their",IF(B285="Plural","their",IF(B285="Company","their",)))))</f>
        <v>his</v>
      </c>
      <c r="J285" s="3" t="str">
        <f aca="false">IF(B285="Male","he",IF(B285="Female","she",IF(B285="Married","they",IF(B285="Plural","they",IF(B285="Company","they",)))))</f>
        <v>he</v>
      </c>
      <c r="K285" s="3" t="str">
        <f aca="false">IF(B285="Male","does",IF(B285="Female","does",IF(B285="Married","do",IF(B285="Plural","do",IF(B285="Company","do",)))))</f>
        <v>does</v>
      </c>
      <c r="L285" s="3" t="str">
        <f aca="false">IF(B285="Male","has",IF(B285="Female","has",IF(B285="Married","have",IF(B285="Plural","have",IF(B285="Company","have",)))))</f>
        <v>has</v>
      </c>
      <c r="M285" s="3" t="str">
        <f aca="false">IF(B285="Male","I am/am not",IF(B285="Female","I am/am not",IF(B285="Married","We are/are not",IF(B285="Plural","We are/are not",IF(B285="Company","We are/are not",)))))</f>
        <v>I am/am not</v>
      </c>
      <c r="N285" s="3" t="str">
        <f aca="false">IF(B285="Male","am/am not",IF(B285="Female","am/am not",IF(B285="Married","are/are not",IF(B285="Plural","are/are not",IF(B285="Company","are/are not",)))))</f>
        <v>am/am not</v>
      </c>
      <c r="O285" s="3" t="str">
        <f aca="false">IF(B285="Male","myself",IF(B285="Female","myself",IF(B285="Married","ourselves",IF(B285="Plural","ourselves",IF(B285="Company","ourselves",)))))</f>
        <v>myself</v>
      </c>
      <c r="P285" s="149" t="str">
        <f aca="false">IF(A288="","",".")</f>
        <v/>
      </c>
      <c r="Q285" s="149" t="str">
        <f aca="false">IF(A288="","","&amp;")</f>
        <v/>
      </c>
      <c r="R285" s="1"/>
      <c r="S285" s="158" t="str">
        <f aca="true">IF(OFFSET(INDIRECT(A282),45,0,1,1)="","",CONCATENATE((OFFSET(INDIRECT(A282),45,0,1,1)),", "))</f>
        <v/>
      </c>
      <c r="T285" s="158" t="str">
        <f aca="true">IF(OFFSET(INDIRECT(A282),45,1,1,1)="","",OFFSET(INDIRECT(A282),45,1,1,1))</f>
        <v/>
      </c>
      <c r="U285" s="158" t="str">
        <f aca="true">IF(OFFSET(INDIRECT(A282),45,2,1,1)="","",CONCATENATE(" ",(OFFSET(INDIRECT(A282),45,2,1,1)),", "))</f>
        <v/>
      </c>
      <c r="V285" s="158" t="str">
        <f aca="true">IF(OFFSET(INDIRECT(A282),45,3,1,1)="","",CONCATENATE((OFFSET(INDIRECT(A282),45,3,1,1)),", "))</f>
        <v/>
      </c>
      <c r="W285" s="158" t="str">
        <f aca="true">IF(OFFSET(INDIRECT(A282),45,4,1,1)="","",CONCATENATE((OFFSET(INDIRECT(A282),45,4,1,1)),", "))</f>
        <v/>
      </c>
      <c r="X285" s="158" t="str">
        <f aca="true">IF(OFFSET(INDIRECT(A282),45,5,1,1)="","",CONCATENATE((OFFSET(INDIRECT(A282),45,5,1,1)),", "))</f>
        <v/>
      </c>
      <c r="Y285" s="158" t="str">
        <f aca="true">IF(OFFSET(INDIRECT(A282),45,6,1,1)="","",OFFSET(INDIRECT(A282),45,6,1,1))</f>
        <v/>
      </c>
      <c r="Z285" s="1"/>
      <c r="AA285" s="161" t="str">
        <f aca="false">CONCATENATE(IF(S285="","",S285),IF(T285="","",T285),IF(U285="","",U285),IF(V285="","",V285),IF(W285="","",W285),IF(X285="","",X285),IF(Y285="","",Y285))</f>
        <v/>
      </c>
      <c r="AB285" s="161"/>
      <c r="AC285" s="161"/>
      <c r="AD285" s="161"/>
      <c r="AE285" s="161"/>
      <c r="AF285" s="161"/>
      <c r="AG285" s="161"/>
    </row>
    <row r="286" customFormat="false" ht="15" hidden="false" customHeight="false" outlineLevel="0" collapsed="false">
      <c r="A286" s="3" t="s">
        <v>2</v>
      </c>
      <c r="B286" s="3" t="s">
        <v>3</v>
      </c>
      <c r="C286" s="3" t="s">
        <v>319</v>
      </c>
      <c r="D286" s="3" t="s">
        <v>4</v>
      </c>
      <c r="E286" s="3" t="s">
        <v>5</v>
      </c>
      <c r="F286" s="3" t="s">
        <v>320</v>
      </c>
      <c r="G286" s="3"/>
      <c r="H286" s="3"/>
      <c r="I286" s="3"/>
      <c r="J286" s="3"/>
      <c r="K286" s="3" t="s">
        <v>321</v>
      </c>
      <c r="L286" s="3"/>
      <c r="M286" s="3" t="s">
        <v>322</v>
      </c>
      <c r="N286" s="3" t="s">
        <v>323</v>
      </c>
      <c r="O286" s="3"/>
      <c r="P286" s="3"/>
      <c r="Q286" s="3"/>
      <c r="R286" s="1"/>
      <c r="S286" s="158" t="str">
        <f aca="true">IF(OFFSET(INDIRECT(A282),45,0,1,1)="","",OFFSET(INDIRECT(A282),45,0,1,1))</f>
        <v/>
      </c>
      <c r="T286" s="158" t="str">
        <f aca="true">IF(OFFSET(INDIRECT(A282),45,1,1,1)="","",OFFSET(INDIRECT(A282),45,1,1,1))</f>
        <v/>
      </c>
      <c r="U286" s="158" t="str">
        <f aca="true">IF(OFFSET(INDIRECT(A282),45,2,1,1)="","",CONCATENATE(" ",OFFSET(INDIRECT(A282),45,2,1,1)))</f>
        <v/>
      </c>
      <c r="V286" s="158" t="str">
        <f aca="true">IF(OFFSET(INDIRECT(A282),45,3,1,1)="","",OFFSET(INDIRECT(A282),45,3,1,1))</f>
        <v/>
      </c>
      <c r="W286" s="158" t="str">
        <f aca="true">IF(OFFSET(INDIRECT(A282),45,4,1,1)="","",OFFSET(INDIRECT(A282),45,4,1,1))</f>
        <v/>
      </c>
      <c r="X286" s="158" t="str">
        <f aca="true">IF(OFFSET(INDIRECT(A282),45,5,1,1)="","",OFFSET(INDIRECT(A282),45,5,1,1))</f>
        <v/>
      </c>
      <c r="Y286" s="158" t="str">
        <f aca="true">IF(OFFSET(INDIRECT(A282),45,6,1,1)="","",OFFSET(INDIRECT(A282),45,6,1,1))</f>
        <v/>
      </c>
      <c r="Z286" s="1"/>
      <c r="AA286" s="1"/>
      <c r="AB286" s="1"/>
      <c r="AC286" s="1"/>
      <c r="AD286" s="1"/>
      <c r="AE286" s="1"/>
      <c r="AF286" s="1"/>
      <c r="AG286" s="1"/>
    </row>
    <row r="287" customFormat="false" ht="15.75" hidden="false" customHeight="false" outlineLevel="0" collapsed="false">
      <c r="A287" s="38" t="str">
        <f aca="true">IF(OFFSET(INDIRECT(A282),2,0,1,1)="","",OFFSET(INDIRECT(A282),2,0,1,1))</f>
        <v>Mr</v>
      </c>
      <c r="B287" s="38" t="str">
        <f aca="true">IF(OFFSET(INDIRECT(A282),2,1,1,1)="","",OFFSET(INDIRECT(A282),2,1,1,1))</f>
        <v>Philip </v>
      </c>
      <c r="C287" s="3" t="str">
        <f aca="false">LEFT(B287,1)</f>
        <v>P</v>
      </c>
      <c r="D287" s="38" t="str">
        <f aca="true">IF(OFFSET(INDIRECT(A282),2,2,1,1)="","",OFFSET(INDIRECT(A282),2,2,1,1))</f>
        <v>Geoffrey David</v>
      </c>
      <c r="E287" s="38" t="str">
        <f aca="true">IF(OFFSET(INDIRECT(A282),2,3,1,1)="","",OFFSET(INDIRECT(A282),2,3,1,1))</f>
        <v>Jubb</v>
      </c>
      <c r="F287" s="3" t="str">
        <f aca="false">CONCATENATE(A287,P284," ",B287," ",E287)</f>
        <v>Mr. Philip  Jubb</v>
      </c>
      <c r="G287" s="3"/>
      <c r="H287" s="3" t="str">
        <f aca="false">CONCATENATE(A287," ",C287," ",E287)</f>
        <v>Mr P Jubb</v>
      </c>
      <c r="I287" s="3"/>
      <c r="J287" s="3"/>
      <c r="K287" s="3" t="str">
        <f aca="false">CONCATENATE(A287,P284," ",C287,P284," ",E287)</f>
        <v>Mr. P. Jubb</v>
      </c>
      <c r="L287" s="3"/>
      <c r="M287" s="3" t="str">
        <f aca="false">CONCATENATE(B287," ",D287," ",E287)</f>
        <v>Philip  Geoffrey David Jubb</v>
      </c>
      <c r="N287" s="3" t="str">
        <f aca="false">UPPER(M287)</f>
        <v>PHILIP  GEOFFREY DAVID JUBB</v>
      </c>
      <c r="O287" s="3"/>
      <c r="P287" s="3" t="str">
        <f aca="false">CONCATENATE(A287,P284," ",E287)</f>
        <v>Mr. Jubb</v>
      </c>
      <c r="Q287" s="3"/>
      <c r="R287" s="1"/>
      <c r="S287" s="1"/>
      <c r="T287" s="1"/>
      <c r="U287" s="1"/>
      <c r="V287" s="1"/>
      <c r="W287" s="1"/>
      <c r="X287" s="1"/>
      <c r="Y287" s="1"/>
      <c r="Z287" s="1"/>
      <c r="AA287" s="1"/>
      <c r="AB287" s="1"/>
      <c r="AC287" s="1"/>
      <c r="AD287" s="1"/>
      <c r="AE287" s="1"/>
      <c r="AF287" s="1"/>
      <c r="AG287" s="1"/>
    </row>
    <row r="288" customFormat="false" ht="15.75" hidden="false" customHeight="false" outlineLevel="0" collapsed="false">
      <c r="A288" s="38" t="str">
        <f aca="true">IF(OFFSET(INDIRECT(A282),3,0,1,1)="","",OFFSET(INDIRECT(A282),3,0,1,1))</f>
        <v/>
      </c>
      <c r="B288" s="38" t="str">
        <f aca="true">IF(OFFSET(INDIRECT(A282),3,1,1,1)="","",OFFSET(INDIRECT(A282),3,1,1,1))</f>
        <v/>
      </c>
      <c r="C288" s="3" t="str">
        <f aca="false">LEFT(B288,1)</f>
        <v/>
      </c>
      <c r="D288" s="38" t="str">
        <f aca="true">IF(OFFSET(INDIRECT(A282),3,2,1,1)="","",OFFSET(INDIRECT(A282),3,2,1,1))</f>
        <v/>
      </c>
      <c r="E288" s="38" t="str">
        <f aca="true">IF(OFFSET(INDIRECT(A282),3,3,1,1)="","",OFFSET(INDIRECT(A282),3,3,1,1))</f>
        <v/>
      </c>
      <c r="F288" s="3" t="str">
        <f aca="false">CONCATENATE(A288,P285," ",B288," ",E288)</f>
        <v>  </v>
      </c>
      <c r="G288" s="3"/>
      <c r="H288" s="3" t="str">
        <f aca="false">CONCATENATE(" ",Q285," ",A288," ",C288," ",E288)</f>
        <v>    </v>
      </c>
      <c r="I288" s="3"/>
      <c r="J288" s="3"/>
      <c r="K288" s="3" t="str">
        <f aca="false">CONCATENATE(" ",Q285," ",A288,P285," ",C288,P285," ",E288)</f>
        <v>    </v>
      </c>
      <c r="L288" s="3"/>
      <c r="M288" s="3" t="str">
        <f aca="false">CONCATENATE(" ",Q285," ",B288," ",D288," ",E288)</f>
        <v>    </v>
      </c>
      <c r="N288" s="3" t="str">
        <f aca="false">UPPER(M288)</f>
        <v>    </v>
      </c>
      <c r="O288" s="3"/>
      <c r="P288" s="3" t="str">
        <f aca="false">CONCATENATE(" ",Q285," ",A288,P285," ",E288)</f>
        <v>   </v>
      </c>
      <c r="Q288" s="3"/>
      <c r="R288" s="1"/>
      <c r="S288" s="155" t="s">
        <v>342</v>
      </c>
      <c r="T288" s="155"/>
      <c r="U288" s="1" t="n">
        <f aca="false">IF(X289="Male","his",IF(X289="Female","her"))</f>
        <v>0</v>
      </c>
      <c r="V288" s="1"/>
      <c r="W288" s="1"/>
      <c r="X288" s="1"/>
      <c r="Y288" s="1"/>
      <c r="Z288" s="1"/>
      <c r="AA288" s="1"/>
      <c r="AB288" s="1"/>
      <c r="AC288" s="1" t="str">
        <f aca="false">IF(S289="","",".")</f>
        <v/>
      </c>
      <c r="AD288" s="1"/>
      <c r="AE288" s="1"/>
      <c r="AF288" s="1"/>
      <c r="AG288" s="1"/>
    </row>
    <row r="289" customFormat="false" ht="15" hidden="false" customHeight="false" outlineLevel="0" collapsed="false">
      <c r="A289" s="3"/>
      <c r="B289" s="3"/>
      <c r="C289" s="3"/>
      <c r="D289" s="3"/>
      <c r="E289" s="3"/>
      <c r="F289" s="3"/>
      <c r="G289" s="3"/>
      <c r="H289" s="3"/>
      <c r="I289" s="3"/>
      <c r="J289" s="3"/>
      <c r="K289" s="3" t="str">
        <f aca="false">CONCATENATE(A287,P284," &amp; ",A288,P285," ",C287,P284," ",E287)</f>
        <v>Mr. &amp;  P. Jubb</v>
      </c>
      <c r="L289" s="3"/>
      <c r="M289" s="3"/>
      <c r="N289" s="3"/>
      <c r="O289" s="3"/>
      <c r="P289" s="3" t="str">
        <f aca="false">CONCATENATE(A287,P284," &amp; ",A288,P285," ",E287)</f>
        <v>Mr. &amp;  Jubb</v>
      </c>
      <c r="Q289" s="3"/>
      <c r="R289" s="1"/>
      <c r="S289" s="179" t="str">
        <f aca="true">IF(OFFSET(INDIRECT(A282),48,0,1,1)="","",OFFSET(INDIRECT(A282),48,0,1,1))</f>
        <v/>
      </c>
      <c r="T289" s="179" t="str">
        <f aca="true">IF(OFFSET(INDIRECT(A282),48,1,1,1)="","",OFFSET(INDIRECT(A282),48,1,1,1))</f>
        <v/>
      </c>
      <c r="U289" s="3" t="str">
        <f aca="false">LEFT(T289,1)</f>
        <v/>
      </c>
      <c r="V289" s="179" t="str">
        <f aca="true">IF(OFFSET(INDIRECT(A282),48,2,1,1)="","",OFFSET(INDIRECT(A282),48,2,1,1))</f>
        <v/>
      </c>
      <c r="W289" s="179" t="str">
        <f aca="true">IF(OFFSET(INDIRECT(A282),48,3,1,1)="","",OFFSET(INDIRECT(A282),48,3,1,1))</f>
        <v/>
      </c>
      <c r="X289" s="179" t="str">
        <f aca="true">IF(OFFSET(INDIRECT(A282),48,5,1,1)="","",OFFSET(INDIRECT(A282),48,5,1,1))</f>
        <v/>
      </c>
      <c r="Y289" s="1" t="str">
        <f aca="false">CONCATENATE(S289,AC288," ",T289," ",W289)</f>
        <v>  </v>
      </c>
      <c r="Z289" s="1"/>
      <c r="AA289" s="1"/>
      <c r="AB289" s="1"/>
      <c r="AC289" s="1"/>
      <c r="AD289" s="1"/>
      <c r="AE289" s="1"/>
      <c r="AF289" s="1"/>
      <c r="AG289" s="1"/>
    </row>
    <row r="290" customFormat="false" ht="15" hidden="false" customHeight="true" outlineLevel="0" collapsed="false">
      <c r="A290" s="70" t="s">
        <v>328</v>
      </c>
      <c r="B290" s="70"/>
      <c r="C290" s="167" t="str">
        <f aca="false">CONCATENATE(AF326,AF327,AF328,AF329,AF330)</f>
        <v>PHILIP  GEOFFREY DAVID JUBB</v>
      </c>
      <c r="D290" s="167"/>
      <c r="E290" s="167"/>
      <c r="F290" s="167"/>
      <c r="G290" s="167"/>
      <c r="H290" s="167"/>
      <c r="I290" s="167"/>
      <c r="J290" s="112"/>
      <c r="K290" s="3"/>
      <c r="L290" s="1"/>
      <c r="M290" s="1"/>
      <c r="N290" s="3"/>
      <c r="O290" s="3"/>
      <c r="P290" s="3"/>
      <c r="Q290" s="3"/>
      <c r="R290" s="1"/>
      <c r="S290" s="179" t="str">
        <f aca="true">IF(OFFSET(INDIRECT(A282),51,0,1,1)="","",CONCATENATE((OFFSET(INDIRECT(A282),51,0,1,1)),", "))</f>
        <v/>
      </c>
      <c r="T290" s="179" t="str">
        <f aca="true">IF(OFFSET(INDIRECT(A282),51,1,1,1)="","",OFFSET(INDIRECT(A282),51,1,1,1))</f>
        <v/>
      </c>
      <c r="U290" s="179" t="str">
        <f aca="true">IF(OFFSET(INDIRECT(A282),51,2,1,1)="","",CONCATENATE(" ",(OFFSET(INDIRECT(A282),51,2,1,1)),", "))</f>
        <v/>
      </c>
      <c r="V290" s="179" t="str">
        <f aca="true">IF(OFFSET(INDIRECT(A282),51,3,1,1)="","",CONCATENATE((OFFSET(INDIRECT(A282),51,3,1,1)),", "))</f>
        <v/>
      </c>
      <c r="W290" s="179" t="str">
        <f aca="true">IF(OFFSET(INDIRECT(A282),51,4,1,1)="","",CONCATENATE((OFFSET(INDIRECT(A282),51,4,1,1)),", "))</f>
        <v/>
      </c>
      <c r="X290" s="179" t="str">
        <f aca="true">IF(OFFSET(INDIRECT(A282),51,5,1,1)="","",CONCATENATE((OFFSET(INDIRECT(A282),51,5,1,1)),", "))</f>
        <v/>
      </c>
      <c r="Y290" s="179" t="str">
        <f aca="true">IF(OFFSET(INDIRECT(A282),51,6,1,1)="","",OFFSET(INDIRECT(A282),51,6,1,1))</f>
        <v/>
      </c>
      <c r="Z290" s="1"/>
      <c r="AA290" s="170" t="str">
        <f aca="false">CONCATENATE(IF(S290="","",S290),IF(T290="","",T290),IF(U290="","",U290),IF(V290="","",V290),IF(W290="","",W290),IF(X290="","",X290),IF(Y290="","",Y290))</f>
        <v/>
      </c>
      <c r="AB290" s="170"/>
      <c r="AC290" s="170"/>
      <c r="AD290" s="170"/>
      <c r="AE290" s="170"/>
      <c r="AF290" s="170"/>
      <c r="AG290" s="170"/>
    </row>
    <row r="291" customFormat="false" ht="15" hidden="false" customHeight="false" outlineLevel="0" collapsed="false">
      <c r="A291" s="3" t="s">
        <v>329</v>
      </c>
      <c r="B291" s="3"/>
      <c r="C291" s="70" t="str">
        <f aca="false">IF(B285="Married",K289,IF(B285="Company",E287,CONCATENATE(AC326,AC327,AC328,AC329,AC330)))</f>
        <v>Mr. P. Jubb</v>
      </c>
      <c r="D291" s="70"/>
      <c r="E291" s="70"/>
      <c r="F291" s="70"/>
      <c r="G291" s="70"/>
      <c r="H291" s="70"/>
      <c r="I291" s="70"/>
      <c r="J291" s="70"/>
      <c r="K291" s="1"/>
      <c r="L291" s="3"/>
      <c r="M291" s="3"/>
      <c r="N291" s="3"/>
      <c r="O291" s="3"/>
      <c r="P291" s="3" t="str">
        <f aca="false">IF(B285="Married",P289,IF(B285="Company","Sir/Madam",CONCATENATE(AH326,AH327,AH328,AH329,AH330)))</f>
        <v>Mr. Jubb</v>
      </c>
      <c r="Q291" s="3"/>
      <c r="R291" s="1"/>
      <c r="S291" s="179" t="str">
        <f aca="true">IF(OFFSET(INDIRECT(A282),51,0,1,1)="","",OFFSET(INDIRECT(A282),51,0,1,1))</f>
        <v/>
      </c>
      <c r="T291" s="179" t="str">
        <f aca="true">IF(OFFSET(INDIRECT(A282),51,1,1,1)="","",OFFSET(INDIRECT(A282),51,1,1,1))</f>
        <v/>
      </c>
      <c r="U291" s="179" t="str">
        <f aca="true">IF(OFFSET(INDIRECT(A282),51,2,1,1)="","",CONCATENATE(" ",OFFSET(INDIRECT(A282),51,2,1,1)))</f>
        <v/>
      </c>
      <c r="V291" s="179" t="str">
        <f aca="true">IF(OFFSET(INDIRECT(A282),51,3,1,1)="","",OFFSET(INDIRECT(A282),51,3,1,1))</f>
        <v/>
      </c>
      <c r="W291" s="179" t="str">
        <f aca="true">IF(OFFSET(INDIRECT(A282),51,4,1,1)="","",OFFSET(INDIRECT(A282),51,4,1,1))</f>
        <v/>
      </c>
      <c r="X291" s="179" t="str">
        <f aca="true">IF(OFFSET(INDIRECT(A282),51,5,1,1)="","",OFFSET(INDIRECT(A282),51,5,1,1))</f>
        <v/>
      </c>
      <c r="Y291" s="179" t="str">
        <f aca="true">IF(OFFSET(INDIRECT(A282),51,6,1,1)="","",OFFSET(INDIRECT(A282),51,6,1,1))</f>
        <v/>
      </c>
      <c r="Z291" s="1"/>
      <c r="AA291" s="1"/>
      <c r="AB291" s="1"/>
      <c r="AC291" s="1"/>
      <c r="AD291" s="1"/>
      <c r="AE291" s="1"/>
      <c r="AF291" s="1"/>
      <c r="AG291" s="1"/>
    </row>
    <row r="292" customFormat="false" ht="15" hidden="false" customHeight="false" outlineLevel="0" collapsed="false">
      <c r="A292" s="160" t="s">
        <v>333</v>
      </c>
      <c r="B292" s="3"/>
      <c r="C292" s="70" t="str">
        <f aca="false">CONCATENATE("Dear ",P291)</f>
        <v>Dear Mr. Jubb</v>
      </c>
      <c r="D292" s="70"/>
      <c r="E292" s="70"/>
      <c r="F292" s="70"/>
      <c r="G292" s="70"/>
      <c r="H292" s="70"/>
      <c r="I292" s="70"/>
      <c r="J292" s="70"/>
      <c r="K292" s="3"/>
      <c r="L292" s="3"/>
      <c r="M292" s="3"/>
      <c r="N292" s="3"/>
      <c r="O292" s="3"/>
      <c r="P292" s="3"/>
      <c r="Q292" s="149" t="str">
        <f aca="false">IF(A294="","",", ")</f>
        <v>, </v>
      </c>
      <c r="R292" s="1"/>
      <c r="S292" s="1"/>
      <c r="T292" s="1"/>
      <c r="U292" s="1"/>
      <c r="V292" s="1"/>
      <c r="W292" s="1"/>
      <c r="X292" s="1"/>
      <c r="Y292" s="1"/>
      <c r="Z292" s="1"/>
      <c r="AA292" s="1"/>
      <c r="AB292" s="1"/>
      <c r="AC292" s="1"/>
      <c r="AD292" s="1"/>
      <c r="AE292" s="1"/>
      <c r="AF292" s="1"/>
      <c r="AG292" s="1"/>
    </row>
    <row r="293" customFormat="false" ht="15" hidden="false" customHeight="false" outlineLevel="0" collapsed="false">
      <c r="A293" s="3" t="s">
        <v>25</v>
      </c>
      <c r="B293" s="3" t="s">
        <v>26</v>
      </c>
      <c r="C293" s="3" t="s">
        <v>27</v>
      </c>
      <c r="D293" s="3" t="s">
        <v>28</v>
      </c>
      <c r="E293" s="3" t="s">
        <v>29</v>
      </c>
      <c r="F293" s="3" t="s">
        <v>30</v>
      </c>
      <c r="G293" s="3" t="s">
        <v>31</v>
      </c>
      <c r="H293" s="3"/>
      <c r="I293" s="3" t="s">
        <v>336</v>
      </c>
      <c r="J293" s="3"/>
      <c r="K293" s="3"/>
      <c r="L293" s="3"/>
      <c r="M293" s="3"/>
      <c r="N293" s="3"/>
      <c r="O293" s="3"/>
      <c r="P293" s="3"/>
      <c r="Q293" s="3"/>
      <c r="R293" s="1"/>
      <c r="S293" s="163" t="str">
        <f aca="false">CONCATENATE(IF(S286="","",S286),IF(S286="","",CHAR(10)),IF(T286="","",T286),IF(U286="","",U286),IF(U286="","",CHAR(10)),IF(V286="","",V286),IF(V286="","",CHAR(10)),IF(W286="","",W286),IF(W286="","",CHAR(10)),IF(X286="","",X286),IF(X286="","",CHAR(10)),IF(Y286="","",Y286))</f>
        <v/>
      </c>
      <c r="T293" s="163"/>
      <c r="U293" s="163"/>
      <c r="V293" s="1"/>
      <c r="W293" s="175" t="str">
        <f aca="false">CONCATENATE(IF(S291="","",S291),IF(S291="","",CHAR(10)),IF(T291="","",T291),IF(U291="","",U291),IF(U291="","",CHAR(10)),IF(V291="","",V291),IF(V291="","",CHAR(10)),IF(W291="","",W291),IF(W291="","",CHAR(10)),IF(X291="","",X291),IF(X291="","",CHAR(10)),IF(Y291="","",Y291))</f>
        <v/>
      </c>
      <c r="X293" s="175"/>
      <c r="Y293" s="175"/>
      <c r="Z293" s="1"/>
      <c r="AA293" s="1"/>
      <c r="AB293" s="1"/>
      <c r="AC293" s="1"/>
      <c r="AD293" s="1"/>
      <c r="AE293" s="1"/>
      <c r="AF293" s="1"/>
      <c r="AG293" s="1"/>
    </row>
    <row r="294" customFormat="false" ht="15" hidden="false" customHeight="true" outlineLevel="0" collapsed="false">
      <c r="A294" s="38" t="str">
        <f aca="true">IF(OFFSET(INDIRECT(A282),10,0,1,1)="","",CONCATENATE((OFFSET(INDIRECT(A282),10,0,1,1)),", "))</f>
        <v>Raised Ground Floor Flat, </v>
      </c>
      <c r="B294" s="38" t="n">
        <f aca="true">IF(OFFSET(INDIRECT(A282),10,1,1,1)="","",OFFSET(INDIRECT(A282),10,1,1,1))</f>
        <v>56</v>
      </c>
      <c r="C294" s="38" t="str">
        <f aca="true">IF(OFFSET(INDIRECT(A282),10,2,1,1)="","",CONCATENATE(" ",OFFSET(INDIRECT(A282),10,2,1,1),", "))</f>
        <v> The Chase, </v>
      </c>
      <c r="D294" s="38" t="str">
        <f aca="true">IF(OFFSET(INDIRECT(A282),10,3,1,1)="","",CONCATENATE((OFFSET(INDIRECT(A282),10,3,1,1)),", "))</f>
        <v/>
      </c>
      <c r="E294" s="38" t="str">
        <f aca="true">IF(OFFSET(INDIRECT(A282),10,4,1,1)="","",CONCATENATE((OFFSET(INDIRECT(A282),10,4,1,1)),", "))</f>
        <v/>
      </c>
      <c r="F294" s="38" t="str">
        <f aca="true">IF(OFFSET(INDIRECT(A282),10,5,1,1)="","",CONCATENATE((OFFSET(INDIRECT(A282),10,5,1,1)),", "))</f>
        <v>London, </v>
      </c>
      <c r="G294" s="38" t="str">
        <f aca="true">IF(OFFSET(INDIRECT(A282),10,6,1,1)="","",OFFSET(INDIRECT(A282),10,6,1,1))</f>
        <v>SW4 0NH</v>
      </c>
      <c r="H294" s="3"/>
      <c r="I294" s="170" t="str">
        <f aca="false">CONCATENATE(IF(A294="","",A294),IF(B294="","",B294),IF(C294="","",C294),IF(D294="","",D294),IF(E294="","",E294),IF(F294="","",F294),IF(G294="","",G294))</f>
        <v>Raised Ground Floor Flat, 56 The Chase, London, SW4 0NH</v>
      </c>
      <c r="J294" s="170"/>
      <c r="K294" s="170"/>
      <c r="L294" s="170"/>
      <c r="M294" s="170"/>
      <c r="N294" s="170"/>
      <c r="O294" s="170"/>
      <c r="P294" s="112"/>
      <c r="Q294" s="112"/>
      <c r="R294" s="1"/>
      <c r="S294" s="163"/>
      <c r="T294" s="163"/>
      <c r="U294" s="163"/>
      <c r="V294" s="1"/>
      <c r="W294" s="175"/>
      <c r="X294" s="175"/>
      <c r="Y294" s="175"/>
      <c r="Z294" s="1"/>
      <c r="AA294" s="1"/>
      <c r="AB294" s="1"/>
      <c r="AC294" s="1"/>
      <c r="AD294" s="1"/>
      <c r="AE294" s="1"/>
      <c r="AF294" s="1"/>
      <c r="AG294" s="1"/>
    </row>
    <row r="295" customFormat="false" ht="15" hidden="false" customHeight="false" outlineLevel="0" collapsed="false">
      <c r="A295" s="38" t="str">
        <f aca="true">IF(OFFSET(INDIRECT(A282),10,0,1,1)="","",OFFSET(INDIRECT(A282),10,0,1,1))</f>
        <v>Raised Ground Floor Flat</v>
      </c>
      <c r="B295" s="38" t="n">
        <f aca="true">IF(OFFSET(INDIRECT(A282),10,1,1,1)="","",OFFSET(INDIRECT(A282),10,1,1,1))</f>
        <v>56</v>
      </c>
      <c r="C295" s="38" t="str">
        <f aca="true">IF(OFFSET(INDIRECT(A282),10,2,1,1)="","",CONCATENATE(" ",OFFSET(INDIRECT(A282),10,2,1,1)))</f>
        <v> The Chase</v>
      </c>
      <c r="D295" s="38" t="str">
        <f aca="true">IF(OFFSET(INDIRECT(A282),10,3,1,1)="","",OFFSET(INDIRECT(A282),10,3,1,1))</f>
        <v/>
      </c>
      <c r="E295" s="38" t="str">
        <f aca="true">IF(OFFSET(INDIRECT(A282),10,4,1,1)="","",OFFSET(INDIRECT(A282),10,4,1,1))</f>
        <v/>
      </c>
      <c r="F295" s="38" t="str">
        <f aca="true">IF(OFFSET(INDIRECT(A282),10,5,1,1)="","",OFFSET(INDIRECT(A282),10,5,1,1))</f>
        <v>London</v>
      </c>
      <c r="G295" s="38" t="str">
        <f aca="true">IF(OFFSET(INDIRECT(A282),10,6,1,1)="","",OFFSET(INDIRECT(A282),10,6,1,1))</f>
        <v>SW4 0NH</v>
      </c>
      <c r="H295" s="3"/>
      <c r="I295" s="3"/>
      <c r="J295" s="3"/>
      <c r="K295" s="3"/>
      <c r="L295" s="173"/>
      <c r="M295" s="173"/>
      <c r="N295" s="3"/>
      <c r="O295" s="3"/>
      <c r="P295" s="3"/>
      <c r="Q295" s="3"/>
      <c r="R295" s="1"/>
      <c r="S295" s="163"/>
      <c r="T295" s="163"/>
      <c r="U295" s="163"/>
      <c r="V295" s="1"/>
      <c r="W295" s="175"/>
      <c r="X295" s="175"/>
      <c r="Y295" s="175"/>
      <c r="Z295" s="1"/>
      <c r="AA295" s="1"/>
      <c r="AB295" s="1"/>
      <c r="AC295" s="1"/>
      <c r="AD295" s="1"/>
      <c r="AE295" s="1"/>
      <c r="AF295" s="1"/>
      <c r="AG295" s="1"/>
    </row>
    <row r="296" customFormat="false" ht="15" hidden="false" customHeight="false" outlineLevel="0" collapsed="false">
      <c r="A296" s="3" t="s">
        <v>83</v>
      </c>
      <c r="B296" s="3"/>
      <c r="C296" s="3"/>
      <c r="D296" s="3"/>
      <c r="E296" s="3"/>
      <c r="F296" s="3"/>
      <c r="G296" s="3"/>
      <c r="H296" s="3"/>
      <c r="I296" s="3" t="s">
        <v>337</v>
      </c>
      <c r="J296" s="3"/>
      <c r="K296" s="3"/>
      <c r="L296" s="173"/>
      <c r="M296" s="173"/>
      <c r="N296" s="3"/>
      <c r="O296" s="3"/>
      <c r="P296" s="3"/>
      <c r="Q296" s="3"/>
      <c r="R296" s="1"/>
      <c r="S296" s="163"/>
      <c r="T296" s="163"/>
      <c r="U296" s="163"/>
      <c r="V296" s="1"/>
      <c r="W296" s="175"/>
      <c r="X296" s="175"/>
      <c r="Y296" s="175"/>
      <c r="Z296" s="1"/>
      <c r="AA296" s="1"/>
      <c r="AB296" s="1"/>
      <c r="AC296" s="1"/>
      <c r="AD296" s="1"/>
      <c r="AE296" s="1"/>
      <c r="AF296" s="1"/>
      <c r="AG296" s="1"/>
    </row>
    <row r="297" customFormat="false" ht="15" hidden="false" customHeight="true" outlineLevel="0" collapsed="false">
      <c r="A297" s="1" t="str">
        <f aca="false">CONCATENATE(A296,"s")</f>
        <v>Leaseholders</v>
      </c>
      <c r="B297" s="3"/>
      <c r="C297" s="3"/>
      <c r="D297" s="3"/>
      <c r="E297" s="3"/>
      <c r="F297" s="3"/>
      <c r="G297" s="3"/>
      <c r="H297" s="3"/>
      <c r="I297" s="175" t="str">
        <f aca="false">CONCATENATE(IF(A295="","",A295),IF(A295="","",CHAR(10)),IF(B295="","",B295),IF(C295="","",C295),IF(C295="","",CHAR(10)),IF(D295="","",D295),IF(D295="","",CHAR(10)),IF(E295="","",E295),IF(E295="","",CHAR(10)),IF(F295="","",F295),IF(F295="","",CHAR(10)),IF(G295="","",G295))</f>
        <v>Raised Ground Floor Flat
56 The Chase
London
SW4 0NH</v>
      </c>
      <c r="J297" s="175"/>
      <c r="K297" s="175"/>
      <c r="L297" s="173"/>
      <c r="M297" s="173"/>
      <c r="N297" s="3"/>
      <c r="O297" s="3"/>
      <c r="P297" s="3"/>
      <c r="Q297" s="3"/>
      <c r="R297" s="1"/>
      <c r="S297" s="163"/>
      <c r="T297" s="163"/>
      <c r="U297" s="163"/>
      <c r="V297" s="1"/>
      <c r="W297" s="175"/>
      <c r="X297" s="175"/>
      <c r="Y297" s="175"/>
      <c r="Z297" s="1"/>
      <c r="AA297" s="1"/>
      <c r="AB297" s="1"/>
      <c r="AC297" s="1"/>
      <c r="AD297" s="1"/>
      <c r="AE297" s="1"/>
      <c r="AF297" s="1"/>
      <c r="AG297" s="1"/>
    </row>
    <row r="298" customFormat="false" ht="15" hidden="false" customHeight="false" outlineLevel="0" collapsed="false">
      <c r="A298" s="3" t="s">
        <v>294</v>
      </c>
      <c r="B298" s="3"/>
      <c r="C298" s="3"/>
      <c r="D298" s="3"/>
      <c r="E298" s="3"/>
      <c r="F298" s="3"/>
      <c r="G298" s="3"/>
      <c r="H298" s="3"/>
      <c r="I298" s="175"/>
      <c r="J298" s="175"/>
      <c r="K298" s="175"/>
      <c r="L298" s="173"/>
      <c r="M298" s="173"/>
      <c r="N298" s="3"/>
      <c r="O298" s="3"/>
      <c r="P298" s="3"/>
      <c r="Q298" s="3"/>
      <c r="R298" s="1"/>
      <c r="S298" s="163"/>
      <c r="T298" s="163"/>
      <c r="U298" s="163"/>
      <c r="V298" s="1"/>
      <c r="W298" s="175"/>
      <c r="X298" s="175"/>
      <c r="Y298" s="175"/>
      <c r="Z298" s="1"/>
      <c r="AA298" s="1"/>
      <c r="AB298" s="1"/>
      <c r="AC298" s="1"/>
      <c r="AD298" s="1"/>
      <c r="AE298" s="1"/>
      <c r="AF298" s="1"/>
      <c r="AG298" s="1"/>
    </row>
    <row r="299" customFormat="false" ht="15" hidden="false" customHeight="false" outlineLevel="0" collapsed="false">
      <c r="A299" s="1" t="str">
        <f aca="false">CONCATENATE(A298,"s")</f>
        <v>Freeholders</v>
      </c>
      <c r="B299" s="3"/>
      <c r="C299" s="3"/>
      <c r="D299" s="3"/>
      <c r="E299" s="3"/>
      <c r="F299" s="3"/>
      <c r="G299" s="3"/>
      <c r="H299" s="3"/>
      <c r="I299" s="175"/>
      <c r="J299" s="175"/>
      <c r="K299" s="175"/>
      <c r="L299" s="173"/>
      <c r="M299" s="173"/>
      <c r="N299" s="3"/>
      <c r="O299" s="3"/>
      <c r="P299" s="3"/>
      <c r="Q299" s="3"/>
      <c r="R299" s="1"/>
      <c r="S299" s="1"/>
      <c r="T299" s="1"/>
      <c r="U299" s="1"/>
      <c r="V299" s="1"/>
      <c r="W299" s="1"/>
      <c r="X299" s="1"/>
      <c r="Y299" s="1"/>
      <c r="Z299" s="1"/>
      <c r="AA299" s="1"/>
      <c r="AB299" s="1"/>
      <c r="AC299" s="1"/>
      <c r="AD299" s="1"/>
      <c r="AE299" s="1"/>
      <c r="AF299" s="1"/>
      <c r="AG299" s="1"/>
    </row>
    <row r="300" customFormat="false" ht="15" hidden="false" customHeight="false" outlineLevel="0" collapsed="false">
      <c r="A300" s="3" t="s">
        <v>307</v>
      </c>
      <c r="B300" s="3"/>
      <c r="C300" s="3"/>
      <c r="D300" s="3"/>
      <c r="E300" s="3"/>
      <c r="F300" s="3"/>
      <c r="G300" s="3"/>
      <c r="H300" s="3"/>
      <c r="I300" s="175"/>
      <c r="J300" s="175"/>
      <c r="K300" s="175"/>
      <c r="L300" s="3"/>
      <c r="M300" s="3"/>
      <c r="N300" s="3"/>
      <c r="O300" s="3"/>
      <c r="P300" s="3"/>
      <c r="Q300" s="3"/>
      <c r="R300" s="1"/>
    </row>
    <row r="301" customFormat="false" ht="15" hidden="false" customHeight="false" outlineLevel="0" collapsed="false">
      <c r="A301" s="1" t="str">
        <f aca="false">IF(A300="Leaseholder &amp; Freeholder","Leaseholders &amp; Freeholders")</f>
        <v>Leaseholders &amp; Freeholders</v>
      </c>
      <c r="B301" s="3"/>
      <c r="C301" s="3"/>
      <c r="D301" s="3"/>
      <c r="E301" s="3"/>
      <c r="F301" s="3"/>
      <c r="G301" s="3"/>
      <c r="H301" s="3"/>
      <c r="I301" s="175"/>
      <c r="J301" s="175"/>
      <c r="K301" s="175"/>
      <c r="L301" s="3"/>
      <c r="M301" s="3"/>
      <c r="N301" s="3"/>
      <c r="O301" s="3"/>
      <c r="P301" s="3"/>
      <c r="Q301" s="3"/>
      <c r="R301" s="1"/>
      <c r="S301" s="149" t="s">
        <v>274</v>
      </c>
      <c r="T301" s="149"/>
    </row>
    <row r="302" customFormat="false" ht="15.75" hidden="false" customHeight="true" outlineLevel="0" collapsed="false">
      <c r="A302" s="1"/>
      <c r="B302" s="3"/>
      <c r="C302" s="3"/>
      <c r="D302" s="3"/>
      <c r="E302" s="3"/>
      <c r="F302" s="3"/>
      <c r="G302" s="3"/>
      <c r="H302" s="3"/>
      <c r="I302" s="175"/>
      <c r="J302" s="175"/>
      <c r="K302" s="175"/>
      <c r="L302" s="3"/>
      <c r="M302" s="3"/>
      <c r="N302" s="3"/>
      <c r="O302" s="3"/>
      <c r="P302" s="3"/>
      <c r="Q302" s="3"/>
      <c r="R302" s="1"/>
      <c r="S302" s="180" t="str">
        <f aca="false">CONCATENATE("Under Section 1(2), subject to your written consent",CHAR(10),"it is intended to build on the line of junction of the said lands a ",Form!AD74)</f>
        <v>Under Section 1(2), subject to your written consent
it is intended to build on the line of junction of the said lands a</v>
      </c>
      <c r="T302" s="180"/>
      <c r="U302" s="180"/>
      <c r="V302" s="180"/>
      <c r="W302" s="180"/>
      <c r="X302" s="180"/>
      <c r="Y302" s="180"/>
      <c r="Z302" s="180"/>
      <c r="AA302" s="180"/>
    </row>
    <row r="303" customFormat="false" ht="15" hidden="false" customHeight="false" outlineLevel="0" collapsed="false">
      <c r="A303" s="1"/>
      <c r="B303" s="3"/>
      <c r="C303" s="3"/>
      <c r="D303" s="3"/>
      <c r="E303" s="3"/>
      <c r="F303" s="3"/>
      <c r="G303" s="3"/>
      <c r="H303" s="3"/>
      <c r="I303" s="3"/>
      <c r="J303" s="3"/>
      <c r="K303" s="3"/>
      <c r="L303" s="3"/>
      <c r="M303" s="3"/>
      <c r="N303" s="3"/>
      <c r="O303" s="3"/>
      <c r="P303" s="3"/>
      <c r="Q303" s="3"/>
      <c r="R303" s="1"/>
      <c r="S303" s="180"/>
      <c r="T303" s="180"/>
      <c r="U303" s="180"/>
      <c r="V303" s="180"/>
      <c r="W303" s="180"/>
      <c r="X303" s="180"/>
      <c r="Y303" s="180"/>
      <c r="Z303" s="180"/>
      <c r="AA303" s="180"/>
    </row>
    <row r="304" customFormat="false" ht="15" hidden="false" customHeight="false" outlineLevel="0" collapsed="false">
      <c r="A304" s="156" t="s">
        <v>343</v>
      </c>
      <c r="B304" s="156"/>
      <c r="C304" s="3"/>
      <c r="D304" s="3"/>
      <c r="E304" s="3"/>
      <c r="F304" s="3"/>
      <c r="G304" s="3"/>
      <c r="H304" s="3"/>
      <c r="I304" s="3"/>
      <c r="J304" s="3"/>
      <c r="K304" s="3"/>
      <c r="L304" s="3"/>
      <c r="M304" s="3"/>
      <c r="N304" s="3"/>
      <c r="O304" s="3"/>
      <c r="P304" s="3"/>
      <c r="Q304" s="149" t="str">
        <f aca="false">IF(A306="","",", ")</f>
        <v>, </v>
      </c>
      <c r="R304" s="1"/>
    </row>
    <row r="305" customFormat="false" ht="15" hidden="false" customHeight="false" outlineLevel="0" collapsed="false">
      <c r="A305" s="3" t="s">
        <v>25</v>
      </c>
      <c r="B305" s="3" t="s">
        <v>26</v>
      </c>
      <c r="C305" s="3" t="s">
        <v>27</v>
      </c>
      <c r="D305" s="3" t="s">
        <v>28</v>
      </c>
      <c r="E305" s="3" t="s">
        <v>29</v>
      </c>
      <c r="F305" s="3" t="s">
        <v>30</v>
      </c>
      <c r="G305" s="3" t="s">
        <v>31</v>
      </c>
      <c r="H305" s="3"/>
      <c r="I305" s="3" t="s">
        <v>336</v>
      </c>
      <c r="J305" s="3"/>
      <c r="K305" s="3"/>
      <c r="L305" s="3"/>
      <c r="M305" s="3"/>
      <c r="N305" s="3"/>
      <c r="O305" s="3"/>
      <c r="P305" s="3"/>
      <c r="Q305" s="3"/>
      <c r="R305" s="1"/>
      <c r="S305" s="149" t="s">
        <v>292</v>
      </c>
      <c r="T305" s="149"/>
    </row>
    <row r="306" customFormat="false" ht="15" hidden="false" customHeight="true" outlineLevel="0" collapsed="false">
      <c r="A306" s="38" t="str">
        <f aca="true">IF(OFFSET(INDIRECT(A282),17,0,1,1)="","",CONCATENATE((OFFSET(INDIRECT(A282),17,0,1,1)),", "))</f>
        <v>Raised Ground Floor Flat, </v>
      </c>
      <c r="B306" s="38" t="n">
        <f aca="true">IF(OFFSET(INDIRECT(A282),17,1,1,1)="","",OFFSET(INDIRECT(A282),17,1,1,1))</f>
        <v>56</v>
      </c>
      <c r="C306" s="38" t="str">
        <f aca="true">IF(OFFSET(INDIRECT(A282),17,2,1,1)="","",CONCATENATE(" ",(OFFSET(INDIRECT(A282),17,2,1,1)),", "))</f>
        <v> The Chase, </v>
      </c>
      <c r="D306" s="38" t="str">
        <f aca="true">IF(OFFSET(INDIRECT(A282),17,3,1,1)="","",CONCATENATE((OFFSET(INDIRECT(A282),17,3,1,1)),", "))</f>
        <v/>
      </c>
      <c r="E306" s="38" t="str">
        <f aca="true">IF(OFFSET(INDIRECT(A282),17,4,1,1)="","",CONCATENATE((OFFSET(INDIRECT(A282),17,4,1,1)),", "))</f>
        <v/>
      </c>
      <c r="F306" s="38" t="str">
        <f aca="true">IF(OFFSET(INDIRECT(A282),17,5,1,1)="","",CONCATENATE((OFFSET(INDIRECT(A282),17,5,1,1)),", "))</f>
        <v>London, </v>
      </c>
      <c r="G306" s="38" t="str">
        <f aca="true">IF(OFFSET(INDIRECT(A282),17,6,1,1)="","",OFFSET(INDIRECT(A282),17,6,1,1))</f>
        <v>SW4 0NH</v>
      </c>
      <c r="H306" s="3"/>
      <c r="I306" s="170" t="str">
        <f aca="false">CONCATENATE(IF(A306="","",A306),IF(B306="","",B306),IF(C306="","",C306),IF(D306="","",D306),IF(E306="","",E306),IF(F306="","",F306),IF(G306="","",G306))</f>
        <v>Raised Ground Floor Flat, 56 The Chase, London, SW4 0NH</v>
      </c>
      <c r="J306" s="170"/>
      <c r="K306" s="170"/>
      <c r="L306" s="170"/>
      <c r="M306" s="170"/>
      <c r="N306" s="170"/>
      <c r="O306" s="170"/>
      <c r="P306" s="112"/>
      <c r="Q306" s="112"/>
      <c r="R306" s="1"/>
      <c r="S306" s="180" t="str">
        <f aca="false">CONCATENATE("Under Section 1(5)",CHAR(10),"it is intended to build on the line of junction of the said lands a wall wholly on ",$H$12," land.")</f>
        <v>Under Section 1(5)
it is intended to build on the line of junction of the said lands a wall wholly on our land.</v>
      </c>
      <c r="T306" s="180"/>
      <c r="U306" s="180"/>
      <c r="V306" s="180"/>
      <c r="W306" s="180"/>
      <c r="X306" s="180"/>
      <c r="Y306" s="180"/>
      <c r="Z306" s="180"/>
      <c r="AA306" s="180"/>
    </row>
    <row r="307" customFormat="false" ht="15" hidden="false" customHeight="false" outlineLevel="0" collapsed="false">
      <c r="A307" s="38" t="str">
        <f aca="true">IF(OFFSET(INDIRECT(A282),17,0,1,1)="","",OFFSET(INDIRECT(A282),17,0,1,1))</f>
        <v>Raised Ground Floor Flat</v>
      </c>
      <c r="B307" s="38" t="n">
        <f aca="true">IF(OFFSET(INDIRECT(A282),17,1,1,1)="","",OFFSET(INDIRECT(A282),17,1,1,1))</f>
        <v>56</v>
      </c>
      <c r="C307" s="38" t="str">
        <f aca="true">IF(OFFSET(INDIRECT(A282),17,2,1,1)="","",CONCATENATE(" ",(OFFSET(INDIRECT(A282),17,2,1,1))))</f>
        <v> The Chase</v>
      </c>
      <c r="D307" s="38" t="str">
        <f aca="true">IF(OFFSET(INDIRECT(A282),17,3,1,1)="","",OFFSET(INDIRECT(A282),17,3,1,1))</f>
        <v/>
      </c>
      <c r="E307" s="38" t="str">
        <f aca="true">IF(OFFSET(INDIRECT(A282),17,4,1,1)="","",OFFSET(INDIRECT(A282),17,4,1,1))</f>
        <v/>
      </c>
      <c r="F307" s="38" t="str">
        <f aca="true">IF(OFFSET(INDIRECT(A282),17,5,1,1)="","",OFFSET(INDIRECT(A282),17,5,1,1))</f>
        <v>London</v>
      </c>
      <c r="G307" s="38" t="str">
        <f aca="true">IF(OFFSET(INDIRECT(A282),17,6,1,1)="","",OFFSET(INDIRECT(A282),17,6,1,1))</f>
        <v>SW4 0NH</v>
      </c>
      <c r="H307" s="3"/>
      <c r="I307" s="3"/>
      <c r="J307" s="3"/>
      <c r="K307" s="3"/>
      <c r="L307" s="173"/>
      <c r="M307" s="173"/>
      <c r="N307" s="3"/>
      <c r="O307" s="3"/>
      <c r="P307" s="3"/>
      <c r="Q307" s="3"/>
      <c r="R307" s="1"/>
      <c r="S307" s="180"/>
      <c r="T307" s="180"/>
      <c r="U307" s="180"/>
      <c r="V307" s="180"/>
      <c r="W307" s="180"/>
      <c r="X307" s="180"/>
      <c r="Y307" s="180"/>
      <c r="Z307" s="180"/>
      <c r="AA307" s="180"/>
    </row>
    <row r="308" customFormat="false" ht="15" hidden="false" customHeight="false" outlineLevel="0" collapsed="false">
      <c r="A308" s="3"/>
      <c r="B308" s="3"/>
      <c r="C308" s="3"/>
      <c r="D308" s="3"/>
      <c r="E308" s="3"/>
      <c r="F308" s="3"/>
      <c r="G308" s="3"/>
      <c r="H308" s="3"/>
      <c r="I308" s="3" t="s">
        <v>337</v>
      </c>
      <c r="J308" s="3"/>
      <c r="K308" s="3"/>
      <c r="L308" s="173"/>
      <c r="M308" s="173"/>
      <c r="N308" s="3"/>
      <c r="O308" s="3"/>
      <c r="P308" s="3"/>
      <c r="Q308" s="3"/>
      <c r="R308" s="1"/>
    </row>
    <row r="309" customFormat="false" ht="15" hidden="false" customHeight="true" outlineLevel="0" collapsed="false">
      <c r="A309" s="3"/>
      <c r="B309" s="3"/>
      <c r="C309" s="3"/>
      <c r="D309" s="3"/>
      <c r="E309" s="3"/>
      <c r="F309" s="3"/>
      <c r="G309" s="3"/>
      <c r="H309" s="3"/>
      <c r="I309" s="175" t="str">
        <f aca="false">CONCATENATE(IF(A307="","",A307),IF(A307="","",CHAR(10)),IF(B307="","",B307),IF(C307="","",C307),IF(C307="","",CHAR(10)),IF(D307="","",D307),IF(D307="","",CHAR(10)),IF(E307="","",E307),IF(E307="","",CHAR(10)),IF(F307="","",F307),IF(F307="","",CHAR(10)),IF(G307="","",G307))</f>
        <v>Raised Ground Floor Flat
56 The Chase
London
SW4 0NH</v>
      </c>
      <c r="J309" s="175"/>
      <c r="K309" s="175"/>
      <c r="L309" s="173"/>
      <c r="M309" s="173"/>
      <c r="N309" s="3"/>
      <c r="O309" s="3"/>
      <c r="P309" s="3"/>
      <c r="Q309" s="3"/>
      <c r="R309" s="1"/>
      <c r="S309" s="149" t="s">
        <v>295</v>
      </c>
      <c r="T309" s="149"/>
      <c r="U309" s="149"/>
    </row>
    <row r="310" customFormat="false" ht="15" hidden="false" customHeight="true" outlineLevel="0" collapsed="false">
      <c r="A310" s="3"/>
      <c r="B310" s="3"/>
      <c r="C310" s="3"/>
      <c r="D310" s="3"/>
      <c r="E310" s="3"/>
      <c r="F310" s="3"/>
      <c r="G310" s="3"/>
      <c r="H310" s="3"/>
      <c r="I310" s="175"/>
      <c r="J310" s="175"/>
      <c r="K310" s="175"/>
      <c r="L310" s="173"/>
      <c r="M310" s="173"/>
      <c r="N310" s="3"/>
      <c r="O310" s="3"/>
      <c r="P310" s="3"/>
      <c r="Q310" s="3"/>
      <c r="R310" s="1"/>
      <c r="S310" s="181" t="str">
        <f aca="false">CONCATENATE(S302,CHAR(10),CHAR(10),S306)</f>
        <v>Under Section 1(2), subject to your written consent
it is intended to build on the line of junction of the said lands a 
Under Section 1(5)
it is intended to build on the line of junction of the said lands a wall wholly on our land.</v>
      </c>
      <c r="T310" s="181"/>
      <c r="U310" s="181"/>
      <c r="V310" s="181"/>
      <c r="W310" s="181"/>
      <c r="X310" s="181"/>
      <c r="Y310" s="181"/>
      <c r="Z310" s="181"/>
      <c r="AA310" s="181"/>
    </row>
    <row r="311" customFormat="false" ht="15" hidden="false" customHeight="false" outlineLevel="0" collapsed="false">
      <c r="A311" s="3"/>
      <c r="B311" s="3"/>
      <c r="C311" s="3"/>
      <c r="D311" s="3"/>
      <c r="E311" s="3"/>
      <c r="F311" s="3"/>
      <c r="G311" s="3"/>
      <c r="H311" s="3"/>
      <c r="I311" s="175"/>
      <c r="J311" s="175"/>
      <c r="K311" s="175"/>
      <c r="L311" s="173"/>
      <c r="M311" s="173"/>
      <c r="N311" s="3"/>
      <c r="O311" s="3"/>
      <c r="P311" s="3"/>
      <c r="Q311" s="3"/>
      <c r="R311" s="1"/>
      <c r="S311" s="181"/>
      <c r="T311" s="181"/>
      <c r="U311" s="181"/>
      <c r="V311" s="181"/>
      <c r="W311" s="181"/>
      <c r="X311" s="181"/>
      <c r="Y311" s="181"/>
      <c r="Z311" s="181"/>
      <c r="AA311" s="181"/>
    </row>
    <row r="312" customFormat="false" ht="15" hidden="false" customHeight="false" outlineLevel="0" collapsed="false">
      <c r="A312" s="3"/>
      <c r="B312" s="3"/>
      <c r="C312" s="3"/>
      <c r="D312" s="3"/>
      <c r="E312" s="3"/>
      <c r="F312" s="3"/>
      <c r="G312" s="3"/>
      <c r="H312" s="3"/>
      <c r="I312" s="175"/>
      <c r="J312" s="175"/>
      <c r="K312" s="175"/>
      <c r="L312" s="3"/>
      <c r="M312" s="3"/>
      <c r="N312" s="3"/>
      <c r="O312" s="3"/>
      <c r="P312" s="3"/>
      <c r="Q312" s="3"/>
      <c r="R312" s="1"/>
      <c r="S312" s="181"/>
      <c r="T312" s="181"/>
      <c r="U312" s="181"/>
      <c r="V312" s="181"/>
      <c r="W312" s="181"/>
      <c r="X312" s="181"/>
      <c r="Y312" s="181"/>
      <c r="Z312" s="181"/>
      <c r="AA312" s="181"/>
    </row>
    <row r="313" customFormat="false" ht="15" hidden="false" customHeight="false" outlineLevel="0" collapsed="false">
      <c r="A313" s="3"/>
      <c r="B313" s="3"/>
      <c r="C313" s="3"/>
      <c r="D313" s="3"/>
      <c r="E313" s="3"/>
      <c r="F313" s="3"/>
      <c r="G313" s="3"/>
      <c r="H313" s="3"/>
      <c r="I313" s="175"/>
      <c r="J313" s="175"/>
      <c r="K313" s="175"/>
      <c r="L313" s="3"/>
      <c r="M313" s="3"/>
      <c r="N313" s="3"/>
      <c r="O313" s="3"/>
      <c r="P313" s="3"/>
      <c r="Q313" s="3"/>
      <c r="R313" s="1"/>
      <c r="S313" s="181"/>
      <c r="T313" s="181"/>
      <c r="U313" s="181"/>
      <c r="V313" s="181"/>
      <c r="W313" s="181"/>
      <c r="X313" s="181"/>
      <c r="Y313" s="181"/>
      <c r="Z313" s="181"/>
      <c r="AA313" s="181"/>
    </row>
    <row r="314" customFormat="false" ht="15" hidden="false" customHeight="false" outlineLevel="0" collapsed="false">
      <c r="A314" s="3"/>
      <c r="B314" s="3"/>
      <c r="C314" s="3"/>
      <c r="D314" s="3"/>
      <c r="E314" s="3"/>
      <c r="F314" s="3"/>
      <c r="G314" s="3"/>
      <c r="H314" s="3"/>
      <c r="I314" s="175"/>
      <c r="J314" s="175"/>
      <c r="K314" s="175"/>
      <c r="L314" s="3"/>
      <c r="M314" s="3"/>
      <c r="N314" s="3"/>
      <c r="O314" s="3"/>
      <c r="P314" s="3"/>
      <c r="Q314" s="3"/>
      <c r="R314" s="1"/>
      <c r="S314" s="181"/>
      <c r="T314" s="181"/>
      <c r="U314" s="181"/>
      <c r="V314" s="181"/>
      <c r="W314" s="181"/>
      <c r="X314" s="181"/>
      <c r="Y314" s="181"/>
      <c r="Z314" s="181"/>
      <c r="AA314" s="181"/>
    </row>
    <row r="315" customFormat="false" ht="15" hidden="false" customHeight="false" outlineLevel="0" collapsed="false">
      <c r="A315" s="3"/>
      <c r="B315" s="3"/>
      <c r="C315" s="3"/>
      <c r="D315" s="3"/>
      <c r="E315" s="3"/>
      <c r="F315" s="3"/>
      <c r="G315" s="3"/>
      <c r="H315" s="3"/>
      <c r="I315" s="3"/>
      <c r="J315" s="3"/>
      <c r="K315" s="3"/>
      <c r="L315" s="3"/>
      <c r="M315" s="3"/>
      <c r="N315" s="3"/>
      <c r="O315" s="3"/>
      <c r="P315" s="3"/>
      <c r="Q315" s="3"/>
      <c r="R315" s="1"/>
    </row>
    <row r="316" customFormat="false" ht="15" hidden="false" customHeight="false" outlineLevel="0" collapsed="false">
      <c r="A316" s="156" t="s">
        <v>344</v>
      </c>
      <c r="B316" s="156"/>
      <c r="C316" s="3"/>
      <c r="D316" s="3"/>
      <c r="E316" s="3"/>
      <c r="F316" s="3"/>
      <c r="G316" s="3"/>
      <c r="H316" s="3"/>
      <c r="I316" s="3"/>
      <c r="J316" s="3"/>
      <c r="K316" s="3"/>
      <c r="L316" s="3"/>
      <c r="M316" s="3"/>
      <c r="N316" s="3"/>
      <c r="O316" s="3"/>
      <c r="P316" s="3"/>
      <c r="Q316" s="3" t="str">
        <f aca="false">IF(A318="","",", ")</f>
        <v/>
      </c>
      <c r="R316" s="1"/>
      <c r="S316" s="149" t="s">
        <v>345</v>
      </c>
      <c r="T316" s="149"/>
      <c r="U316" s="149"/>
    </row>
    <row r="317" customFormat="false" ht="15" hidden="false" customHeight="false" outlineLevel="0" collapsed="false">
      <c r="A317" s="3" t="s">
        <v>25</v>
      </c>
      <c r="B317" s="3" t="s">
        <v>26</v>
      </c>
      <c r="C317" s="3" t="s">
        <v>27</v>
      </c>
      <c r="D317" s="3" t="s">
        <v>28</v>
      </c>
      <c r="E317" s="3" t="s">
        <v>29</v>
      </c>
      <c r="F317" s="3" t="s">
        <v>30</v>
      </c>
      <c r="G317" s="3" t="s">
        <v>31</v>
      </c>
      <c r="H317" s="3"/>
      <c r="I317" s="3" t="s">
        <v>336</v>
      </c>
      <c r="J317" s="3"/>
      <c r="K317" s="3"/>
      <c r="L317" s="3"/>
      <c r="M317" s="3"/>
      <c r="N317" s="3"/>
      <c r="O317" s="3"/>
      <c r="P317" s="3"/>
      <c r="Q317" s="3"/>
      <c r="R317" s="1"/>
      <c r="S317" s="181" t="str">
        <f aca="false">IF(Form!Z74="Section 1(2)",S302,IF(Form!Z74="Section 1(5)",S306,IF(Form!Z74="Section 1(2) &amp; Section 1(5)",S310,"")))</f>
        <v/>
      </c>
      <c r="T317" s="181"/>
      <c r="U317" s="181"/>
      <c r="V317" s="181"/>
      <c r="W317" s="181"/>
      <c r="X317" s="181"/>
      <c r="Y317" s="181"/>
      <c r="Z317" s="181"/>
      <c r="AA317" s="181"/>
    </row>
    <row r="318" customFormat="false" ht="15" hidden="false" customHeight="true" outlineLevel="0" collapsed="false">
      <c r="A318" s="38" t="str">
        <f aca="false">IF(Form!$B$44="","",Form!$B$44)</f>
        <v/>
      </c>
      <c r="B318" s="38" t="str">
        <f aca="false">IF(Form!$C$44="","",Form!$C$44)</f>
        <v/>
      </c>
      <c r="C318" s="38" t="str">
        <f aca="false">IF(Form!$D$44="","",Form!$D$44)</f>
        <v/>
      </c>
      <c r="D318" s="38" t="str">
        <f aca="false">IF(Form!$E$44="","",Form!$E$44)</f>
        <v/>
      </c>
      <c r="E318" s="38" t="str">
        <f aca="false">IF(Form!$F$44="","",Form!$F$44)</f>
        <v/>
      </c>
      <c r="F318" s="38" t="str">
        <f aca="false">IF(Form!$G$44="","",Form!$G$44)</f>
        <v/>
      </c>
      <c r="G318" s="38" t="str">
        <f aca="false">IF(Form!$H$44="","",Form!$H$44)</f>
        <v/>
      </c>
      <c r="H318" s="3"/>
      <c r="I318" s="170" t="str">
        <f aca="false">CONCATENATE(IF(A318="","",A318),IF(B318="","",B318),IF(C318="","",C318),IF(D318="","",D318),IF(E318="","",E318),IF(F318="","",F318),IF(G318="","",G318))</f>
        <v/>
      </c>
      <c r="J318" s="170"/>
      <c r="K318" s="170"/>
      <c r="L318" s="170"/>
      <c r="M318" s="170"/>
      <c r="N318" s="170"/>
      <c r="O318" s="170"/>
      <c r="P318" s="112"/>
      <c r="Q318" s="112"/>
      <c r="R318" s="1"/>
      <c r="S318" s="181"/>
      <c r="T318" s="181"/>
      <c r="U318" s="181"/>
      <c r="V318" s="181"/>
      <c r="W318" s="181"/>
      <c r="X318" s="181"/>
      <c r="Y318" s="181"/>
      <c r="Z318" s="181"/>
      <c r="AA318" s="181"/>
    </row>
    <row r="319" customFormat="false" ht="15" hidden="false" customHeight="false" outlineLevel="0" collapsed="false">
      <c r="A319" s="3"/>
      <c r="B319" s="3"/>
      <c r="C319" s="3"/>
      <c r="D319" s="3"/>
      <c r="E319" s="3"/>
      <c r="F319" s="3"/>
      <c r="G319" s="3"/>
      <c r="H319" s="3"/>
      <c r="I319" s="3"/>
      <c r="J319" s="3"/>
      <c r="K319" s="3"/>
      <c r="L319" s="173"/>
      <c r="M319" s="173"/>
      <c r="N319" s="3"/>
      <c r="O319" s="3"/>
      <c r="P319" s="3"/>
      <c r="Q319" s="3"/>
      <c r="R319" s="1"/>
      <c r="S319" s="181"/>
      <c r="T319" s="181"/>
      <c r="U319" s="181"/>
      <c r="V319" s="181"/>
      <c r="W319" s="181"/>
      <c r="X319" s="181"/>
      <c r="Y319" s="181"/>
      <c r="Z319" s="181"/>
      <c r="AA319" s="181"/>
    </row>
    <row r="320" customFormat="false" ht="15" hidden="false" customHeight="false" outlineLevel="0" collapsed="false">
      <c r="A320" s="3"/>
      <c r="B320" s="3"/>
      <c r="C320" s="3"/>
      <c r="D320" s="3"/>
      <c r="E320" s="3"/>
      <c r="F320" s="3"/>
      <c r="G320" s="3"/>
      <c r="H320" s="3"/>
      <c r="I320" s="3" t="s">
        <v>337</v>
      </c>
      <c r="J320" s="3"/>
      <c r="K320" s="3"/>
      <c r="L320" s="173"/>
      <c r="M320" s="173"/>
      <c r="N320" s="3"/>
      <c r="O320" s="3"/>
      <c r="P320" s="3"/>
      <c r="Q320" s="3"/>
      <c r="R320" s="1"/>
      <c r="S320" s="181"/>
      <c r="T320" s="181"/>
      <c r="U320" s="181"/>
      <c r="V320" s="181"/>
      <c r="W320" s="181"/>
      <c r="X320" s="181"/>
      <c r="Y320" s="181"/>
      <c r="Z320" s="181"/>
      <c r="AA320" s="181"/>
    </row>
    <row r="321" customFormat="false" ht="15" hidden="false" customHeight="true" outlineLevel="0" collapsed="false">
      <c r="A321" s="3"/>
      <c r="B321" s="3"/>
      <c r="C321" s="3"/>
      <c r="D321" s="3"/>
      <c r="E321" s="3"/>
      <c r="F321" s="3"/>
      <c r="G321" s="3"/>
      <c r="H321" s="3"/>
      <c r="I321" s="175" t="str">
        <f aca="false">CONCATENATE(IF(A318="","",A318),IF(A318="","",CHAR(10)),IF(B318="","",B318),IF(C318="","",C318),IF(C318="","",CHAR(10)),IF(D318="","",D318),IF(D318="","",CHAR(10)),IF(E318="","",E318),IF(E318="","",CHAR(10)),IF(F318="","",F318),IF(F318="","",CHAR(10)),IF(G318="","",G318))</f>
        <v/>
      </c>
      <c r="J321" s="175"/>
      <c r="K321" s="175"/>
      <c r="L321" s="173"/>
      <c r="M321" s="173"/>
      <c r="N321" s="3"/>
      <c r="O321" s="3"/>
      <c r="P321" s="3"/>
      <c r="Q321" s="3"/>
      <c r="R321" s="1"/>
      <c r="S321" s="181"/>
      <c r="T321" s="181"/>
      <c r="U321" s="181"/>
      <c r="V321" s="181"/>
      <c r="W321" s="181"/>
      <c r="X321" s="181"/>
      <c r="Y321" s="181"/>
      <c r="Z321" s="181"/>
      <c r="AA321" s="181"/>
    </row>
    <row r="322" customFormat="false" ht="15" hidden="false" customHeight="false" outlineLevel="0" collapsed="false">
      <c r="A322" s="3"/>
      <c r="B322" s="3"/>
      <c r="C322" s="3"/>
      <c r="D322" s="3"/>
      <c r="E322" s="3"/>
      <c r="F322" s="3"/>
      <c r="G322" s="3"/>
      <c r="H322" s="3"/>
      <c r="I322" s="175"/>
      <c r="J322" s="175"/>
      <c r="K322" s="175"/>
      <c r="L322" s="173"/>
      <c r="M322" s="173"/>
      <c r="N322" s="3"/>
      <c r="O322" s="3"/>
      <c r="P322" s="3"/>
      <c r="Q322" s="3"/>
      <c r="R322" s="1"/>
    </row>
    <row r="323" customFormat="false" ht="15" hidden="false" customHeight="false" outlineLevel="0" collapsed="false">
      <c r="A323" s="3"/>
      <c r="B323" s="3"/>
      <c r="C323" s="3"/>
      <c r="D323" s="3"/>
      <c r="E323" s="3"/>
      <c r="F323" s="3"/>
      <c r="G323" s="3"/>
      <c r="H323" s="3"/>
      <c r="I323" s="175"/>
      <c r="J323" s="175"/>
      <c r="K323" s="175"/>
      <c r="L323" s="173"/>
      <c r="M323" s="173"/>
      <c r="N323" s="3"/>
      <c r="O323" s="3"/>
      <c r="P323" s="3"/>
      <c r="Q323" s="3"/>
      <c r="R323" s="1"/>
      <c r="S323" s="149" t="s">
        <v>346</v>
      </c>
      <c r="T323" s="149"/>
      <c r="U323" s="149"/>
      <c r="V323" s="182" t="str">
        <f aca="true">IF(OFFSET(INDIRECT(A282),53,5,1,1)="No","DELETE THIS PAGE WHEN MADE INTO PDF!","")</f>
        <v>DELETE THIS PAGE WHEN MADE INTO PDF!</v>
      </c>
      <c r="W323" s="182"/>
      <c r="X323" s="182"/>
      <c r="Y323" s="182"/>
      <c r="Z323" s="182"/>
      <c r="AA323" s="182"/>
    </row>
    <row r="324" customFormat="false" ht="15" hidden="false" customHeight="false" outlineLevel="0" collapsed="false">
      <c r="A324" s="3"/>
      <c r="B324" s="3"/>
      <c r="C324" s="3"/>
      <c r="D324" s="3"/>
      <c r="E324" s="3"/>
      <c r="F324" s="3"/>
      <c r="G324" s="3"/>
      <c r="H324" s="3"/>
      <c r="I324" s="175"/>
      <c r="J324" s="175"/>
      <c r="K324" s="175"/>
      <c r="L324" s="3"/>
      <c r="M324" s="3"/>
      <c r="N324" s="3"/>
      <c r="O324" s="3"/>
      <c r="P324" s="3"/>
      <c r="Q324" s="3"/>
      <c r="R324" s="1"/>
      <c r="S324" s="149" t="s">
        <v>347</v>
      </c>
      <c r="T324" s="149"/>
      <c r="U324" s="149"/>
      <c r="V324" s="182" t="str">
        <f aca="true">IF(OFFSET(INDIRECT(A282),62,5,1,1)="No","DELETE THIS PAGE WHEN MADE INTO PDF!","")</f>
        <v>DELETE THIS PAGE WHEN MADE INTO PDF!</v>
      </c>
      <c r="W324" s="182"/>
      <c r="X324" s="182"/>
      <c r="Y324" s="182"/>
      <c r="Z324" s="182"/>
      <c r="AA324" s="182"/>
    </row>
    <row r="325" customFormat="false" ht="15" hidden="false" customHeight="false" outlineLevel="0" collapsed="false">
      <c r="A325" s="3"/>
      <c r="B325" s="3"/>
      <c r="C325" s="3"/>
      <c r="D325" s="3"/>
      <c r="E325" s="3"/>
      <c r="F325" s="3"/>
      <c r="G325" s="3"/>
      <c r="H325" s="3"/>
      <c r="I325" s="175"/>
      <c r="J325" s="175"/>
      <c r="K325" s="175"/>
      <c r="L325" s="3"/>
      <c r="M325" s="3"/>
      <c r="N325" s="3"/>
      <c r="O325" s="3"/>
      <c r="P325" s="3"/>
      <c r="Q325" s="3"/>
      <c r="R325" s="1"/>
      <c r="S325" s="149" t="s">
        <v>348</v>
      </c>
      <c r="T325" s="149"/>
      <c r="U325" s="149"/>
      <c r="V325" s="182" t="str">
        <f aca="true">IF(OFFSET(INDIRECT(A282),76,5,1,1)="No","DELETE THIS PAGE WHEN MADE INTO PDF!","")</f>
        <v/>
      </c>
      <c r="W325" s="182"/>
      <c r="X325" s="182"/>
      <c r="Y325" s="182"/>
      <c r="Z325" s="182"/>
      <c r="AA325" s="182"/>
    </row>
    <row r="326" customFormat="false" ht="15" hidden="false" customHeight="false" outlineLevel="0" collapsed="false">
      <c r="A326" s="3"/>
      <c r="B326" s="3"/>
      <c r="C326" s="3"/>
      <c r="D326" s="3"/>
      <c r="E326" s="3"/>
      <c r="F326" s="3"/>
      <c r="G326" s="3"/>
      <c r="H326" s="3"/>
      <c r="I326" s="175"/>
      <c r="J326" s="175"/>
      <c r="K326" s="175"/>
      <c r="L326" s="3"/>
      <c r="M326" s="3"/>
      <c r="N326" s="3"/>
      <c r="O326" s="3"/>
      <c r="P326" s="3"/>
      <c r="Q326" s="3"/>
      <c r="R326" s="1"/>
      <c r="S326" s="38" t="str">
        <f aca="true">IF(OFFSET(INDIRECT(A282),2,0,1,1)="","",OFFSET(INDIRECT(A282),2,0,1,1))</f>
        <v>Mr</v>
      </c>
      <c r="T326" s="38" t="str">
        <f aca="true">IF(OFFSET(INDIRECT(A282),2,1,1,1)="","",OFFSET(INDIRECT(A282),2,1,1,1))</f>
        <v>Philip </v>
      </c>
      <c r="U326" s="3" t="str">
        <f aca="false">LEFT(T326,1)</f>
        <v>P</v>
      </c>
      <c r="V326" s="38" t="str">
        <f aca="true">IF(OFFSET(INDIRECT(A282),2,2,1,1)="","",OFFSET(INDIRECT(A282),2,2,1,1))</f>
        <v>Geoffrey David</v>
      </c>
      <c r="W326" s="38" t="str">
        <f aca="true">IF(OFFSET(INDIRECT(A282),2,3,1,1)="","",OFFSET(INDIRECT(A282),2,3,1,1))</f>
        <v>Jubb</v>
      </c>
      <c r="X326" s="3" t="str">
        <f aca="false">IF(B285="Company",W326,CONCATENATE(S326,P284," ",T326," ",W326))</f>
        <v>Mr. Philip  Jubb</v>
      </c>
      <c r="Y326" s="3"/>
      <c r="Z326" s="3" t="str">
        <f aca="false">IF(B285="Company",W326,CONCATENATE(S326," ",U326," ",W326))</f>
        <v>Mr P Jubb</v>
      </c>
      <c r="AA326" s="3"/>
      <c r="AB326" s="3"/>
      <c r="AC326" s="3" t="str">
        <f aca="false">IF(B285="Company",W326,CONCATENATE(S326,P284," ",U326,P284," ",W326))</f>
        <v>Mr. P. Jubb</v>
      </c>
      <c r="AD326" s="3"/>
      <c r="AE326" s="3" t="str">
        <f aca="false">IF(B285="Company",W326,CONCATENATE(T326," ",V326," ",W326))</f>
        <v>Philip  Geoffrey David Jubb</v>
      </c>
      <c r="AF326" s="3" t="str">
        <f aca="false">UPPER(AE326)</f>
        <v>PHILIP  GEOFFREY DAVID JUBB</v>
      </c>
      <c r="AG326" s="3"/>
      <c r="AH326" s="3" t="str">
        <f aca="false">IF(B285="Company",W326,CONCATENATE(S326,P284," ",W326))</f>
        <v>Mr. Jubb</v>
      </c>
      <c r="AI326" s="3"/>
      <c r="AJ326" s="1"/>
    </row>
    <row r="327" customFormat="false" ht="15" hidden="false" customHeight="false" outlineLevel="0" collapsed="false">
      <c r="A327" s="3"/>
      <c r="B327" s="3"/>
      <c r="C327" s="3"/>
      <c r="D327" s="3"/>
      <c r="E327" s="3"/>
      <c r="F327" s="3"/>
      <c r="G327" s="3"/>
      <c r="H327" s="3"/>
      <c r="I327" s="173"/>
      <c r="J327" s="173"/>
      <c r="K327" s="173"/>
      <c r="L327" s="3"/>
      <c r="M327" s="3"/>
      <c r="N327" s="3"/>
      <c r="O327" s="3"/>
      <c r="P327" s="3"/>
      <c r="Q327" s="3"/>
      <c r="R327" s="1"/>
      <c r="S327" s="38" t="str">
        <f aca="true">IF(OFFSET(INDIRECT(A282),3,0,1,1)="","",OFFSET(INDIRECT(A282),3,0,1,1))</f>
        <v/>
      </c>
      <c r="T327" s="38" t="str">
        <f aca="true">IF(OFFSET(INDIRECT(A282),3,1,1,1)="","",OFFSET(INDIRECT(A282),3,1,1,1))</f>
        <v/>
      </c>
      <c r="U327" s="3" t="str">
        <f aca="false">LEFT(T327,1)</f>
        <v/>
      </c>
      <c r="V327" s="38" t="str">
        <f aca="true">IF(OFFSET(INDIRECT(A282),3,2,1,1)="","",OFFSET(INDIRECT(A282),3,2,1,1))</f>
        <v/>
      </c>
      <c r="W327" s="38" t="str">
        <f aca="true">IF(OFFSET(INDIRECT(A282),3,3,1,1)="","",OFFSET(INDIRECT(A282),3,3,1,1))</f>
        <v/>
      </c>
      <c r="X327" s="3" t="str">
        <f aca="false">IF(W327="","",CONCATENATE(S327,P284," ",T327," ",W327))</f>
        <v/>
      </c>
      <c r="Y327" s="3"/>
      <c r="Z327" s="3" t="str">
        <f aca="false">IF(W327="","",CONCATENATE(" ",Q310," ",S327," ",U327," ",W327))</f>
        <v/>
      </c>
      <c r="AA327" s="3"/>
      <c r="AB327" s="3"/>
      <c r="AC327" s="3" t="str">
        <f aca="false">IF(W327="","",IF(W328="",CONCATENATE(" ",$Q$39," ",S327,$P$38," ",U327,$P$38," ",W327),CONCATENATE(", ",S327,$P$38," ",U327,$P$38," ",W327)))</f>
        <v/>
      </c>
      <c r="AD327" s="3"/>
      <c r="AE327" s="3" t="str">
        <f aca="false">IF(W327="","",CONCATENATE(" ",Q285," ",T327," ",V327," ",W327))</f>
        <v/>
      </c>
      <c r="AF327" s="3" t="str">
        <f aca="false">UPPER(AE327)</f>
        <v/>
      </c>
      <c r="AG327" s="3"/>
      <c r="AH327" s="3" t="str">
        <f aca="false">IF(W327="","",IF(W328="",CONCATENATE(" ",Q285," ",S327,P284," ",W327),CONCATENATE(", ",S327,P284," ",W327)))</f>
        <v/>
      </c>
      <c r="AI327" s="3"/>
      <c r="AJ327" s="1"/>
    </row>
    <row r="328" customFormat="false" ht="15" hidden="false" customHeight="false" outlineLevel="0" collapsed="false">
      <c r="A328" s="156" t="s">
        <v>349</v>
      </c>
      <c r="B328" s="156"/>
      <c r="C328" s="3"/>
      <c r="D328" s="3"/>
      <c r="E328" s="3"/>
      <c r="F328" s="3"/>
      <c r="G328" s="3"/>
      <c r="H328" s="3"/>
      <c r="I328" s="3"/>
      <c r="J328" s="3"/>
      <c r="K328" s="3"/>
      <c r="L328" s="3"/>
      <c r="M328" s="3"/>
      <c r="N328" s="3"/>
      <c r="O328" s="3"/>
      <c r="P328" s="3"/>
      <c r="Q328" s="3" t="str">
        <f aca="false">IF(A330="","",", ")</f>
        <v/>
      </c>
      <c r="R328" s="1"/>
      <c r="S328" s="38" t="str">
        <f aca="true">IF(OFFSET(INDIRECT(A282),4,0,1,1)="","",OFFSET(INDIRECT(A282),4,0,1,1))</f>
        <v/>
      </c>
      <c r="T328" s="38" t="str">
        <f aca="true">IF(OFFSET(INDIRECT(A282),4,1,1,1)="","",OFFSET(INDIRECT(A282),4,1,1,1))</f>
        <v/>
      </c>
      <c r="U328" s="3" t="str">
        <f aca="false">LEFT(T328,1)</f>
        <v/>
      </c>
      <c r="V328" s="38" t="str">
        <f aca="true">IF(OFFSET(INDIRECT(A282),4,2,1,1)="","",OFFSET(INDIRECT(A282),4,2,1,1))</f>
        <v/>
      </c>
      <c r="W328" s="38" t="str">
        <f aca="true">IF(OFFSET(INDIRECT(A282),4,3,1,1)="","",OFFSET(INDIRECT(A282),4,3,1,1))</f>
        <v/>
      </c>
      <c r="X328" s="3" t="str">
        <f aca="false">IF(W328="","",CONCATENATE(S328,P284," ",T328," ",W328))</f>
        <v/>
      </c>
      <c r="Y328" s="3"/>
      <c r="Z328" s="3" t="str">
        <f aca="false">IF(W328="","",CONCATENATE(" ",Q310," ",S328," ",U328," ",W328))</f>
        <v/>
      </c>
      <c r="AA328" s="3"/>
      <c r="AB328" s="3"/>
      <c r="AC328" s="3" t="str">
        <f aca="false">IF(W328="","",IF(W329="",CONCATENATE(" ",Q285," ",S328,P284," ",U328,P284," ",W328),CONCATENATE(", ",S328,P284," ",U328,P284," ",W328)))</f>
        <v/>
      </c>
      <c r="AD328" s="3"/>
      <c r="AE328" s="3" t="str">
        <f aca="false">IF(W328="","",CONCATENATE(" ",Q285," ",T328," ",V328," ",W328))</f>
        <v/>
      </c>
      <c r="AF328" s="3" t="str">
        <f aca="false">UPPER(AE328)</f>
        <v/>
      </c>
      <c r="AG328" s="3"/>
      <c r="AH328" s="3" t="str">
        <f aca="false">IF(W328="","",IF(W329="",CONCATENATE(" ",Q285," ",S328,P284," ",W328),CONCATENATE(", ",S328,P284," ",W328)))</f>
        <v/>
      </c>
      <c r="AI328" s="3"/>
      <c r="AJ328" s="1"/>
    </row>
    <row r="329" customFormat="false" ht="15" hidden="false" customHeight="false" outlineLevel="0" collapsed="false">
      <c r="A329" s="3" t="s">
        <v>25</v>
      </c>
      <c r="B329" s="3" t="s">
        <v>26</v>
      </c>
      <c r="C329" s="3" t="s">
        <v>27</v>
      </c>
      <c r="D329" s="3" t="s">
        <v>28</v>
      </c>
      <c r="E329" s="3" t="s">
        <v>29</v>
      </c>
      <c r="F329" s="3" t="s">
        <v>30</v>
      </c>
      <c r="G329" s="3" t="s">
        <v>31</v>
      </c>
      <c r="H329" s="3"/>
      <c r="I329" s="3" t="s">
        <v>336</v>
      </c>
      <c r="J329" s="3"/>
      <c r="K329" s="3"/>
      <c r="L329" s="3"/>
      <c r="M329" s="3"/>
      <c r="N329" s="3"/>
      <c r="O329" s="3"/>
      <c r="P329" s="3"/>
      <c r="Q329" s="3"/>
      <c r="R329" s="1"/>
      <c r="S329" s="38" t="str">
        <f aca="true">IF(OFFSET(INDIRECT(A282),5,0,1,1)="","",OFFSET(INDIRECT(A282),5,0,1,1))</f>
        <v/>
      </c>
      <c r="T329" s="38" t="str">
        <f aca="true">IF(OFFSET(INDIRECT(A282),5,1,1,1)="","",OFFSET(INDIRECT(A282),5,1,1,1))</f>
        <v/>
      </c>
      <c r="U329" s="3" t="str">
        <f aca="false">LEFT(T329,1)</f>
        <v/>
      </c>
      <c r="V329" s="38" t="str">
        <f aca="true">IF(OFFSET(INDIRECT(A282),5,2,1,1)="","",OFFSET(INDIRECT(A282),5,2,1,1))</f>
        <v/>
      </c>
      <c r="W329" s="38" t="str">
        <f aca="true">IF(OFFSET(INDIRECT(A282),5,3,1,1)="","",OFFSET(INDIRECT(A282),5,3,1,1))</f>
        <v/>
      </c>
      <c r="X329" s="3" t="str">
        <f aca="false">IF(W329="","",CONCATENATE(S329,P284," ",T329," ",W329))</f>
        <v/>
      </c>
      <c r="Y329" s="3"/>
      <c r="Z329" s="3" t="str">
        <f aca="false">IF(W329="","",CONCATENATE(" ",Q310," ",S329," ",U329," ",W329))</f>
        <v/>
      </c>
      <c r="AA329" s="3"/>
      <c r="AB329" s="3"/>
      <c r="AC329" s="3" t="str">
        <f aca="false">IF(W329="","",IF(W330="",CONCATENATE(" ",Q285," ",S329,P284," ",U329,P284," ",W329),CONCATENATE(", ",S329,P284," ",U329,P284," ",W329)))</f>
        <v/>
      </c>
      <c r="AD329" s="3"/>
      <c r="AE329" s="3" t="str">
        <f aca="false">IF(W329="","",CONCATENATE(" ",Q285," ",T329," ",V329," ",W329))</f>
        <v/>
      </c>
      <c r="AF329" s="3" t="str">
        <f aca="false">UPPER(AE329)</f>
        <v/>
      </c>
      <c r="AG329" s="3"/>
      <c r="AH329" s="3" t="str">
        <f aca="false">IF(W329="","",IF(W330="",CONCATENATE(" ",Q285," ",S329,P284," ",W329),CONCATENATE(", ",S329,P284," ",W329)))</f>
        <v/>
      </c>
      <c r="AI329" s="3"/>
      <c r="AJ329" s="1"/>
    </row>
    <row r="330" customFormat="false" ht="15" hidden="false" customHeight="true" outlineLevel="0" collapsed="false">
      <c r="A330" s="38" t="str">
        <f aca="false">IF(Form!$B$61="","",Form!$B$61)</f>
        <v/>
      </c>
      <c r="B330" s="38" t="str">
        <f aca="false">IF(Form!$C$61="","",Form!$C$61)</f>
        <v/>
      </c>
      <c r="C330" s="38" t="str">
        <f aca="false">IF(Form!$D$61="","",Form!$D$61)</f>
        <v/>
      </c>
      <c r="D330" s="38" t="str">
        <f aca="false">IF(Form!$E$61="","",Form!$E$61)</f>
        <v/>
      </c>
      <c r="E330" s="38" t="str">
        <f aca="false">IF(Form!$F$61="","",Form!$F$61)</f>
        <v/>
      </c>
      <c r="F330" s="38" t="str">
        <f aca="false">IF(Form!$G$61="","",Form!$G$61)</f>
        <v/>
      </c>
      <c r="G330" s="38" t="str">
        <f aca="false">IF(Form!$H$61="","",Form!$H$61)</f>
        <v/>
      </c>
      <c r="H330" s="3"/>
      <c r="I330" s="170" t="str">
        <f aca="false">CONCATENATE(IF(A330="","",A330),IF(B330="","",B330),IF(C330="","",C330),IF(D330="","",D330),IF(E330="","",E330),IF(F330="","",F330),IF(G330="","",G330))</f>
        <v/>
      </c>
      <c r="J330" s="170"/>
      <c r="K330" s="170"/>
      <c r="L330" s="170"/>
      <c r="M330" s="170"/>
      <c r="N330" s="170"/>
      <c r="O330" s="170"/>
      <c r="P330" s="112"/>
      <c r="Q330" s="112"/>
      <c r="R330" s="1"/>
      <c r="S330" s="38" t="str">
        <f aca="true">IF(OFFSET(INDIRECT(A282),6,0,1,1)="","",OFFSET(INDIRECT(A282),6,0,1,1))</f>
        <v/>
      </c>
      <c r="T330" s="38" t="str">
        <f aca="true">IF(OFFSET(INDIRECT(A282),6,1,1,1)="","",OFFSET(INDIRECT(A282),6,1,1,1))</f>
        <v/>
      </c>
      <c r="U330" s="3" t="str">
        <f aca="false">LEFT(T330,1)</f>
        <v/>
      </c>
      <c r="V330" s="38" t="str">
        <f aca="true">IF(OFFSET(INDIRECT(A282),6,2,1,1)="","",OFFSET(INDIRECT(A282),6,2,1,1))</f>
        <v/>
      </c>
      <c r="W330" s="38" t="str">
        <f aca="true">IF(OFFSET(INDIRECT(A282),6,3,1,1)="","",OFFSET(INDIRECT(A282),6,3,1,1))</f>
        <v/>
      </c>
      <c r="X330" s="3" t="str">
        <f aca="false">IF(W330="","",CONCATENATE(S330,P284," ",T330," ",W330))</f>
        <v/>
      </c>
      <c r="Y330" s="3"/>
      <c r="Z330" s="3" t="str">
        <f aca="false">IF(W330="","",CONCATENATE(" ",Q310," ",S330," ",U330," ",W330))</f>
        <v/>
      </c>
      <c r="AA330" s="3"/>
      <c r="AB330" s="3"/>
      <c r="AC330" s="3" t="str">
        <f aca="false">IF(W330="","",IF(W331="",CONCATENATE(" ",Q285," ",S330,P284," ",U330,P284," ",W330),CONCATENATE(", ",S330,P284," ",U330,P284," ",W330)))</f>
        <v/>
      </c>
      <c r="AD330" s="3"/>
      <c r="AE330" s="3" t="str">
        <f aca="false">IF(W330="","",CONCATENATE(" ",Q285," ",T330," ",V330," ",W330))</f>
        <v/>
      </c>
      <c r="AF330" s="3" t="str">
        <f aca="false">UPPER(AE330)</f>
        <v/>
      </c>
      <c r="AG330" s="3"/>
      <c r="AH330" s="3" t="str">
        <f aca="false">IF(W330="","",IF(W331="",CONCATENATE(" ",Q285," ",S330,P284," ",W330),CONCATENATE(", ",S330,P284," ",W330)))</f>
        <v/>
      </c>
      <c r="AI330" s="3"/>
      <c r="AJ330" s="1"/>
    </row>
    <row r="331" customFormat="false" ht="15" hidden="false" customHeight="false" outlineLevel="0" collapsed="false">
      <c r="A331" s="3"/>
      <c r="B331" s="3"/>
      <c r="C331" s="3"/>
      <c r="D331" s="3"/>
      <c r="E331" s="3"/>
      <c r="F331" s="3"/>
      <c r="G331" s="3"/>
      <c r="H331" s="3"/>
      <c r="I331" s="3"/>
      <c r="J331" s="3"/>
      <c r="K331" s="3"/>
      <c r="L331" s="173"/>
      <c r="M331" s="173"/>
      <c r="N331" s="3"/>
      <c r="O331" s="3"/>
      <c r="P331" s="3"/>
      <c r="Q331" s="3"/>
      <c r="R331" s="1"/>
    </row>
    <row r="332" customFormat="false" ht="15" hidden="false" customHeight="false" outlineLevel="0" collapsed="false">
      <c r="A332" s="3"/>
      <c r="B332" s="3"/>
      <c r="C332" s="3"/>
      <c r="D332" s="3"/>
      <c r="E332" s="3"/>
      <c r="F332" s="3"/>
      <c r="G332" s="3"/>
      <c r="H332" s="3"/>
      <c r="I332" s="3" t="s">
        <v>337</v>
      </c>
      <c r="J332" s="3"/>
      <c r="K332" s="3"/>
      <c r="L332" s="173"/>
      <c r="M332" s="173"/>
      <c r="N332" s="3"/>
      <c r="O332" s="3"/>
      <c r="P332" s="3"/>
      <c r="Q332" s="3"/>
      <c r="R332" s="1"/>
    </row>
    <row r="333" customFormat="false" ht="15" hidden="false" customHeight="true" outlineLevel="0" collapsed="false">
      <c r="A333" s="3"/>
      <c r="B333" s="3"/>
      <c r="C333" s="3"/>
      <c r="D333" s="3"/>
      <c r="E333" s="3"/>
      <c r="F333" s="3"/>
      <c r="G333" s="3"/>
      <c r="H333" s="3"/>
      <c r="I333" s="175" t="str">
        <f aca="false">CONCATENATE(IF(A330="","",A330),IF(A330="","",CHAR(10)),IF(B330="","",B330),IF(C330="","",C330),IF(C330="","",CHAR(10)),IF(D330="","",D330),IF(D330="","",CHAR(10)),IF(E330="","",E330),IF(E330="","",CHAR(10)),IF(F330="","",F330),IF(F330="","",CHAR(10)),IF(G330="","",G330))</f>
        <v/>
      </c>
      <c r="J333" s="175"/>
      <c r="K333" s="175"/>
      <c r="L333" s="173"/>
      <c r="M333" s="173"/>
      <c r="N333" s="3"/>
      <c r="O333" s="3"/>
      <c r="P333" s="3"/>
      <c r="Q333" s="3"/>
      <c r="R333" s="1"/>
    </row>
    <row r="334" customFormat="false" ht="15" hidden="false" customHeight="false" outlineLevel="0" collapsed="false">
      <c r="A334" s="3"/>
      <c r="B334" s="3"/>
      <c r="C334" s="3"/>
      <c r="D334" s="3"/>
      <c r="E334" s="3"/>
      <c r="F334" s="3"/>
      <c r="G334" s="3"/>
      <c r="H334" s="3"/>
      <c r="I334" s="175"/>
      <c r="J334" s="175"/>
      <c r="K334" s="175"/>
      <c r="L334" s="173"/>
      <c r="M334" s="173"/>
      <c r="N334" s="3"/>
      <c r="O334" s="3"/>
      <c r="P334" s="3"/>
      <c r="Q334" s="3"/>
      <c r="R334" s="1"/>
    </row>
    <row r="335" customFormat="false" ht="15" hidden="false" customHeight="false" outlineLevel="0" collapsed="false">
      <c r="A335" s="3"/>
      <c r="B335" s="3"/>
      <c r="C335" s="3"/>
      <c r="D335" s="3"/>
      <c r="E335" s="3"/>
      <c r="F335" s="3"/>
      <c r="G335" s="3"/>
      <c r="H335" s="3"/>
      <c r="I335" s="175"/>
      <c r="J335" s="175"/>
      <c r="K335" s="175"/>
      <c r="L335" s="173"/>
      <c r="M335" s="173"/>
      <c r="N335" s="3"/>
      <c r="O335" s="3"/>
      <c r="P335" s="3"/>
      <c r="Q335" s="3"/>
      <c r="R335" s="1"/>
    </row>
    <row r="336" customFormat="false" ht="15" hidden="false" customHeight="false" outlineLevel="0" collapsed="false">
      <c r="A336" s="3"/>
      <c r="B336" s="3"/>
      <c r="C336" s="3"/>
      <c r="D336" s="3"/>
      <c r="E336" s="3"/>
      <c r="F336" s="3"/>
      <c r="G336" s="3"/>
      <c r="H336" s="3"/>
      <c r="I336" s="175"/>
      <c r="J336" s="175"/>
      <c r="K336" s="175"/>
      <c r="L336" s="3"/>
      <c r="M336" s="3"/>
      <c r="N336" s="3"/>
      <c r="O336" s="3"/>
      <c r="P336" s="3"/>
      <c r="Q336" s="3"/>
      <c r="R336" s="1"/>
    </row>
    <row r="337" customFormat="false" ht="15" hidden="false" customHeight="false" outlineLevel="0" collapsed="false">
      <c r="A337" s="3"/>
      <c r="B337" s="3"/>
      <c r="C337" s="3"/>
      <c r="D337" s="3"/>
      <c r="E337" s="3"/>
      <c r="F337" s="3"/>
      <c r="G337" s="3"/>
      <c r="H337" s="3"/>
      <c r="I337" s="175"/>
      <c r="J337" s="175"/>
      <c r="K337" s="175"/>
      <c r="L337" s="3"/>
      <c r="M337" s="3"/>
      <c r="N337" s="3"/>
      <c r="O337" s="3"/>
      <c r="P337" s="3"/>
      <c r="Q337" s="3"/>
      <c r="R337" s="1"/>
    </row>
    <row r="338" customFormat="false" ht="15" hidden="false" customHeight="false" outlineLevel="0" collapsed="false">
      <c r="A338" s="3"/>
      <c r="B338" s="3"/>
      <c r="C338" s="3"/>
      <c r="D338" s="3"/>
      <c r="E338" s="3"/>
      <c r="F338" s="3"/>
      <c r="G338" s="3"/>
      <c r="H338" s="3"/>
      <c r="I338" s="175"/>
      <c r="J338" s="175"/>
      <c r="K338" s="175"/>
      <c r="L338" s="3"/>
      <c r="M338" s="3"/>
      <c r="N338" s="3"/>
      <c r="O338" s="3"/>
      <c r="P338" s="3"/>
      <c r="Q338" s="3"/>
      <c r="R338" s="1"/>
    </row>
    <row r="339" customFormat="false" ht="15" hidden="false" customHeight="false" outlineLevel="0" collapsed="false">
      <c r="A339" s="3"/>
      <c r="B339" s="3"/>
      <c r="C339" s="3"/>
      <c r="D339" s="3"/>
      <c r="E339" s="3"/>
      <c r="F339" s="3"/>
      <c r="G339" s="3"/>
      <c r="H339" s="3"/>
      <c r="I339" s="173"/>
      <c r="J339" s="173"/>
      <c r="K339" s="173"/>
      <c r="L339" s="3"/>
      <c r="M339" s="3"/>
      <c r="N339" s="3"/>
      <c r="O339" s="3"/>
      <c r="P339" s="3"/>
      <c r="Q339" s="3"/>
      <c r="R339" s="1"/>
    </row>
    <row r="340" customFormat="false" ht="15" hidden="false" customHeight="false" outlineLevel="0" collapsed="false">
      <c r="A340" s="156" t="s">
        <v>350</v>
      </c>
      <c r="B340" s="156"/>
      <c r="C340" s="3"/>
      <c r="D340" s="3"/>
      <c r="E340" s="3"/>
      <c r="F340" s="3"/>
      <c r="G340" s="3"/>
      <c r="H340" s="3"/>
      <c r="I340" s="3"/>
      <c r="J340" s="3"/>
      <c r="K340" s="3"/>
      <c r="L340" s="3"/>
      <c r="M340" s="3"/>
      <c r="N340" s="3"/>
      <c r="O340" s="3"/>
      <c r="P340" s="3"/>
      <c r="Q340" s="3" t="str">
        <f aca="false">IF(A342="","",", ")</f>
        <v>,</v>
      </c>
      <c r="R340" s="1"/>
    </row>
    <row r="341" customFormat="false" ht="15" hidden="false" customHeight="false" outlineLevel="0" collapsed="false">
      <c r="A341" s="3" t="s">
        <v>25</v>
      </c>
      <c r="B341" s="3" t="s">
        <v>26</v>
      </c>
      <c r="C341" s="3" t="s">
        <v>27</v>
      </c>
      <c r="D341" s="3" t="s">
        <v>28</v>
      </c>
      <c r="E341" s="3" t="s">
        <v>29</v>
      </c>
      <c r="F341" s="3" t="s">
        <v>30</v>
      </c>
      <c r="G341" s="3" t="s">
        <v>31</v>
      </c>
      <c r="H341" s="3"/>
      <c r="I341" s="3" t="s">
        <v>336</v>
      </c>
      <c r="J341" s="3"/>
      <c r="K341" s="3"/>
      <c r="L341" s="3"/>
      <c r="M341" s="3"/>
      <c r="N341" s="3"/>
      <c r="O341" s="3"/>
      <c r="P341" s="3"/>
      <c r="Q341" s="3"/>
      <c r="R341" s="1"/>
    </row>
    <row r="342" customFormat="false" ht="15" hidden="false" customHeight="true" outlineLevel="0" collapsed="false">
      <c r="A342" s="38" t="str">
        <f aca="false">IF(Form!$B$65="","",Form!$B$65)</f>
        <v>Third Surveyor</v>
      </c>
      <c r="B342" s="38" t="str">
        <f aca="false">IF(Form!$C$65="","",Form!$C$65)</f>
        <v/>
      </c>
      <c r="C342" s="38" t="str">
        <f aca="false">IF(Form!$D$65="","",Form!$D$65)</f>
        <v/>
      </c>
      <c r="D342" s="38" t="str">
        <f aca="false">IF(Form!$E$65="","",Form!$E$65)</f>
        <v/>
      </c>
      <c r="E342" s="38" t="str">
        <f aca="false">IF(Form!$F$65="","",Form!$F$65)</f>
        <v/>
      </c>
      <c r="F342" s="38" t="str">
        <f aca="false">IF(Form!$G$65="","",Form!$G$65)</f>
        <v/>
      </c>
      <c r="G342" s="38" t="str">
        <f aca="false">IF(Form!$H$65="","",Form!$H$65)</f>
        <v/>
      </c>
      <c r="H342" s="3"/>
      <c r="I342" s="170" t="str">
        <f aca="false">CONCATENATE(IF(A342="","",A342),IF(B342="","",B342),IF(C342="","",C342),IF(D342="","",D342),IF(E342="","",E342),IF(F342="","",F342),IF(G342="","",G342))</f>
        <v>Third Surveyor</v>
      </c>
      <c r="J342" s="170"/>
      <c r="K342" s="170"/>
      <c r="L342" s="170"/>
      <c r="M342" s="170"/>
      <c r="N342" s="170"/>
      <c r="O342" s="170"/>
      <c r="P342" s="112"/>
      <c r="Q342" s="112"/>
      <c r="R342" s="1"/>
    </row>
    <row r="343" customFormat="false" ht="15" hidden="false" customHeight="false" outlineLevel="0" collapsed="false">
      <c r="A343" s="3"/>
      <c r="B343" s="3"/>
      <c r="C343" s="3"/>
      <c r="D343" s="3"/>
      <c r="E343" s="3"/>
      <c r="F343" s="3"/>
      <c r="G343" s="3"/>
      <c r="H343" s="3"/>
      <c r="I343" s="3"/>
      <c r="J343" s="3"/>
      <c r="K343" s="3"/>
      <c r="L343" s="173"/>
      <c r="M343" s="173"/>
      <c r="N343" s="3"/>
      <c r="O343" s="3"/>
      <c r="P343" s="3"/>
      <c r="Q343" s="3"/>
      <c r="R343" s="1"/>
    </row>
    <row r="344" customFormat="false" ht="15" hidden="false" customHeight="false" outlineLevel="0" collapsed="false">
      <c r="A344" s="3"/>
      <c r="B344" s="3"/>
      <c r="C344" s="3"/>
      <c r="D344" s="3"/>
      <c r="E344" s="3"/>
      <c r="F344" s="3"/>
      <c r="G344" s="3"/>
      <c r="H344" s="3"/>
      <c r="I344" s="3" t="s">
        <v>337</v>
      </c>
      <c r="J344" s="3"/>
      <c r="K344" s="3"/>
      <c r="L344" s="173"/>
      <c r="M344" s="173"/>
      <c r="N344" s="3"/>
      <c r="O344" s="3"/>
      <c r="P344" s="3"/>
      <c r="Q344" s="3"/>
      <c r="R344" s="1"/>
    </row>
    <row r="345" customFormat="false" ht="15" hidden="false" customHeight="true" outlineLevel="0" collapsed="false">
      <c r="A345" s="3"/>
      <c r="B345" s="3"/>
      <c r="C345" s="3"/>
      <c r="D345" s="3"/>
      <c r="E345" s="3"/>
      <c r="F345" s="3"/>
      <c r="G345" s="3"/>
      <c r="H345" s="3"/>
      <c r="I345" s="175" t="str">
        <f aca="false">CONCATENATE(IF(A342="","",A342),IF(A342="","",CHAR(10)),IF(B342="","",B342),IF(C342="","",C342),IF(C342="","",CHAR(10)),IF(D342="","",D342),IF(D342="","",CHAR(10)),IF(E342="","",E342),IF(E342="","",CHAR(10)),IF(F342="","",F342),IF(F342="","",CHAR(10)),IF(G342="","",G342))</f>
        <v>Third Surveyor</v>
      </c>
      <c r="J345" s="175"/>
      <c r="K345" s="175"/>
      <c r="L345" s="173"/>
      <c r="M345" s="173"/>
      <c r="N345" s="3"/>
      <c r="O345" s="3"/>
      <c r="P345" s="3"/>
      <c r="Q345" s="3"/>
      <c r="R345" s="1"/>
    </row>
    <row r="346" customFormat="false" ht="15" hidden="false" customHeight="false" outlineLevel="0" collapsed="false">
      <c r="A346" s="3"/>
      <c r="B346" s="3"/>
      <c r="C346" s="3"/>
      <c r="D346" s="3"/>
      <c r="E346" s="3"/>
      <c r="F346" s="3"/>
      <c r="G346" s="3"/>
      <c r="H346" s="3"/>
      <c r="I346" s="175"/>
      <c r="J346" s="175"/>
      <c r="K346" s="175"/>
      <c r="L346" s="173"/>
      <c r="M346" s="173"/>
      <c r="N346" s="3"/>
      <c r="O346" s="3"/>
      <c r="P346" s="3"/>
      <c r="Q346" s="3"/>
      <c r="R346" s="1"/>
    </row>
    <row r="347" customFormat="false" ht="15" hidden="false" customHeight="false" outlineLevel="0" collapsed="false">
      <c r="A347" s="3"/>
      <c r="B347" s="3"/>
      <c r="C347" s="3"/>
      <c r="D347" s="3"/>
      <c r="E347" s="3"/>
      <c r="F347" s="3"/>
      <c r="G347" s="3"/>
      <c r="H347" s="3"/>
      <c r="I347" s="175"/>
      <c r="J347" s="175"/>
      <c r="K347" s="175"/>
      <c r="L347" s="173"/>
      <c r="M347" s="173"/>
      <c r="N347" s="3"/>
      <c r="O347" s="3"/>
      <c r="P347" s="3"/>
      <c r="Q347" s="3"/>
      <c r="R347" s="1"/>
    </row>
    <row r="348" customFormat="false" ht="15" hidden="false" customHeight="false" outlineLevel="0" collapsed="false">
      <c r="A348" s="3"/>
      <c r="B348" s="3"/>
      <c r="C348" s="3"/>
      <c r="D348" s="3"/>
      <c r="E348" s="3"/>
      <c r="F348" s="3"/>
      <c r="G348" s="3"/>
      <c r="H348" s="3"/>
      <c r="I348" s="175"/>
      <c r="J348" s="175"/>
      <c r="K348" s="175"/>
      <c r="L348" s="3"/>
      <c r="M348" s="3"/>
      <c r="N348" s="3"/>
      <c r="O348" s="3"/>
      <c r="P348" s="3"/>
      <c r="Q348" s="3"/>
      <c r="R348" s="1"/>
    </row>
    <row r="349" customFormat="false" ht="15" hidden="false" customHeight="false" outlineLevel="0" collapsed="false">
      <c r="A349" s="3"/>
      <c r="B349" s="3"/>
      <c r="C349" s="3"/>
      <c r="D349" s="3"/>
      <c r="E349" s="3"/>
      <c r="F349" s="3"/>
      <c r="G349" s="3"/>
      <c r="H349" s="3"/>
      <c r="I349" s="175"/>
      <c r="J349" s="175"/>
      <c r="K349" s="175"/>
      <c r="L349" s="3"/>
      <c r="M349" s="3"/>
      <c r="N349" s="3"/>
      <c r="O349" s="3"/>
      <c r="P349" s="3"/>
      <c r="Q349" s="3"/>
      <c r="R349" s="1"/>
    </row>
    <row r="350" customFormat="false" ht="15" hidden="false" customHeight="false" outlineLevel="0" collapsed="false">
      <c r="A350" s="3"/>
      <c r="B350" s="3"/>
      <c r="C350" s="3"/>
      <c r="D350" s="3"/>
      <c r="E350" s="3"/>
      <c r="F350" s="3"/>
      <c r="G350" s="3"/>
      <c r="H350" s="3"/>
      <c r="I350" s="175"/>
      <c r="J350" s="175"/>
      <c r="K350" s="175"/>
      <c r="L350" s="3"/>
      <c r="M350" s="3"/>
      <c r="N350" s="3"/>
      <c r="O350" s="3"/>
      <c r="P350" s="3"/>
      <c r="Q350" s="3"/>
      <c r="R350" s="1"/>
    </row>
    <row r="351" customFormat="false" ht="15" hidden="false" customHeight="false" outlineLevel="0" collapsed="false">
      <c r="A351" s="3"/>
      <c r="B351" s="3"/>
      <c r="C351" s="3"/>
      <c r="D351" s="3"/>
      <c r="E351" s="3"/>
      <c r="F351" s="3"/>
      <c r="G351" s="3"/>
      <c r="H351" s="3"/>
      <c r="I351" s="173"/>
      <c r="J351" s="173"/>
      <c r="K351" s="173"/>
      <c r="L351" s="3"/>
      <c r="M351" s="3"/>
      <c r="N351" s="3"/>
      <c r="O351" s="3"/>
      <c r="P351" s="3"/>
      <c r="Q351" s="3"/>
      <c r="R351" s="1"/>
    </row>
    <row r="352" customFormat="false" ht="15" hidden="false" customHeight="false" outlineLevel="0" collapsed="false">
      <c r="A352" s="156" t="s">
        <v>351</v>
      </c>
      <c r="B352" s="156"/>
      <c r="C352" s="3"/>
      <c r="D352" s="3"/>
      <c r="E352" s="3"/>
      <c r="F352" s="3"/>
      <c r="G352" s="3"/>
      <c r="H352" s="3"/>
      <c r="I352" s="3"/>
      <c r="J352" s="3"/>
      <c r="K352" s="3"/>
      <c r="L352" s="3"/>
      <c r="M352" s="3"/>
      <c r="N352" s="3"/>
      <c r="O352" s="3"/>
      <c r="P352" s="3"/>
      <c r="Q352" s="3" t="str">
        <f aca="false">IF(A354="","",", ")</f>
        <v>,</v>
      </c>
      <c r="R352" s="1"/>
    </row>
    <row r="353" customFormat="false" ht="15" hidden="false" customHeight="false" outlineLevel="0" collapsed="false">
      <c r="A353" s="3" t="s">
        <v>25</v>
      </c>
      <c r="B353" s="3" t="s">
        <v>26</v>
      </c>
      <c r="C353" s="3" t="s">
        <v>27</v>
      </c>
      <c r="D353" s="3" t="s">
        <v>28</v>
      </c>
      <c r="E353" s="3" t="s">
        <v>29</v>
      </c>
      <c r="F353" s="3" t="s">
        <v>30</v>
      </c>
      <c r="G353" s="3" t="s">
        <v>31</v>
      </c>
      <c r="H353" s="3"/>
      <c r="I353" s="3" t="s">
        <v>336</v>
      </c>
      <c r="J353" s="3"/>
      <c r="K353" s="3"/>
      <c r="L353" s="3"/>
      <c r="M353" s="3"/>
      <c r="N353" s="3"/>
      <c r="O353" s="3"/>
      <c r="P353" s="3"/>
      <c r="Q353" s="3"/>
      <c r="R353" s="1"/>
    </row>
    <row r="354" customFormat="false" ht="15" hidden="false" customHeight="true" outlineLevel="0" collapsed="false">
      <c r="A354" s="38" t="str">
        <f aca="false">IF(Form!$B$69="","",Form!$B$69)</f>
        <v>Company</v>
      </c>
      <c r="B354" s="38" t="str">
        <f aca="false">IF(Form!$C$69="","",Form!$C$69)</f>
        <v>House No</v>
      </c>
      <c r="C354" s="38" t="str">
        <f aca="false">IF(Form!$D$69="","",Form!$D$69)</f>
        <v>Road</v>
      </c>
      <c r="D354" s="38" t="str">
        <f aca="false">IF(Form!$E$69="","",Form!$E$69)</f>
        <v>Spare</v>
      </c>
      <c r="E354" s="38" t="str">
        <f aca="false">IF(Form!$F$69="","",Form!$F$69)</f>
        <v>Town</v>
      </c>
      <c r="F354" s="38" t="str">
        <f aca="false">IF(Form!$G$69="","",Form!$G$69)</f>
        <v>County</v>
      </c>
      <c r="G354" s="38" t="str">
        <f aca="false">IF(Form!$H$69="","",Form!$H$69)</f>
        <v>Post Code</v>
      </c>
      <c r="H354" s="3"/>
      <c r="I354" s="170" t="str">
        <f aca="false">CONCATENATE(IF(A354="","",A354),IF(B354="","",B354),IF(C354="","",C354),IF(D354="","",D354),IF(E354="","",E354),IF(F354="","",F354),IF(G354="","",G354))</f>
        <v>CompanyHouse NoRoadSpareTownCountyPost Code</v>
      </c>
      <c r="J354" s="170"/>
      <c r="K354" s="170"/>
      <c r="L354" s="170"/>
      <c r="M354" s="170"/>
      <c r="N354" s="170"/>
      <c r="O354" s="170"/>
      <c r="P354" s="112"/>
      <c r="Q354" s="112"/>
      <c r="R354" s="1"/>
    </row>
    <row r="355" customFormat="false" ht="15" hidden="false" customHeight="false" outlineLevel="0" collapsed="false">
      <c r="A355" s="3"/>
      <c r="B355" s="3"/>
      <c r="C355" s="3"/>
      <c r="D355" s="3"/>
      <c r="E355" s="3"/>
      <c r="F355" s="3"/>
      <c r="G355" s="3"/>
      <c r="H355" s="3"/>
      <c r="I355" s="3"/>
      <c r="J355" s="3"/>
      <c r="K355" s="3"/>
      <c r="L355" s="173"/>
      <c r="M355" s="173"/>
      <c r="N355" s="3"/>
      <c r="O355" s="3"/>
      <c r="P355" s="3"/>
      <c r="Q355" s="3"/>
      <c r="R355" s="1"/>
    </row>
    <row r="356" customFormat="false" ht="15" hidden="false" customHeight="false" outlineLevel="0" collapsed="false">
      <c r="A356" s="3"/>
      <c r="B356" s="3"/>
      <c r="C356" s="3"/>
      <c r="D356" s="3"/>
      <c r="E356" s="3"/>
      <c r="F356" s="3"/>
      <c r="G356" s="3"/>
      <c r="H356" s="3"/>
      <c r="I356" s="3" t="s">
        <v>337</v>
      </c>
      <c r="J356" s="3"/>
      <c r="K356" s="3"/>
      <c r="L356" s="173"/>
      <c r="M356" s="173"/>
      <c r="N356" s="3"/>
      <c r="O356" s="3"/>
      <c r="P356" s="3"/>
      <c r="Q356" s="3"/>
      <c r="R356" s="1"/>
    </row>
    <row r="357" customFormat="false" ht="15" hidden="false" customHeight="true" outlineLevel="0" collapsed="false">
      <c r="A357" s="3"/>
      <c r="B357" s="3"/>
      <c r="C357" s="3"/>
      <c r="D357" s="3"/>
      <c r="E357" s="3"/>
      <c r="F357" s="3"/>
      <c r="G357" s="3"/>
      <c r="H357" s="3"/>
      <c r="I357" s="175" t="str">
        <f aca="false">CONCATENATE(IF(A354="","",A354),IF(A354="","",CHAR(10)),IF(B354="","",B354),IF(C354="","",C354),IF(C354="","",CHAR(10)),IF(D354="","",D354),IF(D354="","",CHAR(10)),IF(E354="","",E354),IF(E354="","",CHAR(10)),IF(F354="","",F354),IF(F354="","",CHAR(10)),IF(G354="","",G354))</f>
        <v>Company
House NoRoad
Spare
Town
County
Post Code</v>
      </c>
      <c r="J357" s="175"/>
      <c r="K357" s="175"/>
      <c r="L357" s="173"/>
      <c r="M357" s="173"/>
      <c r="N357" s="3"/>
      <c r="O357" s="3"/>
      <c r="P357" s="3"/>
      <c r="Q357" s="3"/>
      <c r="R357" s="1"/>
    </row>
    <row r="358" customFormat="false" ht="15" hidden="false" customHeight="false" outlineLevel="0" collapsed="false">
      <c r="A358" s="3"/>
      <c r="B358" s="3"/>
      <c r="C358" s="3"/>
      <c r="D358" s="3"/>
      <c r="E358" s="3"/>
      <c r="F358" s="3"/>
      <c r="G358" s="3"/>
      <c r="H358" s="3"/>
      <c r="I358" s="175"/>
      <c r="J358" s="175"/>
      <c r="K358" s="175"/>
      <c r="L358" s="173"/>
      <c r="M358" s="173"/>
      <c r="N358" s="3"/>
      <c r="O358" s="3"/>
      <c r="P358" s="3"/>
      <c r="Q358" s="3"/>
      <c r="R358" s="1"/>
    </row>
    <row r="359" customFormat="false" ht="15" hidden="false" customHeight="false" outlineLevel="0" collapsed="false">
      <c r="A359" s="3"/>
      <c r="B359" s="3"/>
      <c r="C359" s="3"/>
      <c r="D359" s="3"/>
      <c r="E359" s="3"/>
      <c r="F359" s="3"/>
      <c r="G359" s="3"/>
      <c r="H359" s="3"/>
      <c r="I359" s="175"/>
      <c r="J359" s="175"/>
      <c r="K359" s="175"/>
      <c r="L359" s="173"/>
      <c r="M359" s="173"/>
      <c r="N359" s="3"/>
      <c r="O359" s="3"/>
      <c r="P359" s="3"/>
      <c r="Q359" s="3"/>
      <c r="R359" s="1"/>
    </row>
    <row r="360" customFormat="false" ht="15" hidden="false" customHeight="false" outlineLevel="0" collapsed="false">
      <c r="A360" s="3"/>
      <c r="B360" s="3"/>
      <c r="C360" s="3"/>
      <c r="D360" s="3"/>
      <c r="E360" s="3"/>
      <c r="F360" s="3"/>
      <c r="G360" s="3"/>
      <c r="H360" s="3"/>
      <c r="I360" s="175"/>
      <c r="J360" s="175"/>
      <c r="K360" s="175"/>
      <c r="L360" s="3"/>
      <c r="M360" s="3"/>
      <c r="N360" s="3"/>
      <c r="O360" s="3"/>
      <c r="P360" s="3"/>
      <c r="Q360" s="3"/>
      <c r="R360" s="1"/>
    </row>
    <row r="361" customFormat="false" ht="15" hidden="false" customHeight="false" outlineLevel="0" collapsed="false">
      <c r="A361" s="3"/>
      <c r="B361" s="3"/>
      <c r="C361" s="3"/>
      <c r="D361" s="3"/>
      <c r="E361" s="3"/>
      <c r="F361" s="3"/>
      <c r="G361" s="3"/>
      <c r="H361" s="3"/>
      <c r="I361" s="175"/>
      <c r="J361" s="175"/>
      <c r="K361" s="175"/>
      <c r="L361" s="3"/>
      <c r="M361" s="3"/>
      <c r="N361" s="3"/>
      <c r="O361" s="3"/>
      <c r="P361" s="3"/>
      <c r="Q361" s="3"/>
      <c r="R361" s="1"/>
    </row>
    <row r="362" customFormat="false" ht="15" hidden="false" customHeight="false" outlineLevel="0" collapsed="false">
      <c r="A362" s="3"/>
      <c r="B362" s="3"/>
      <c r="C362" s="3"/>
      <c r="D362" s="3"/>
      <c r="E362" s="3"/>
      <c r="F362" s="3"/>
      <c r="G362" s="3"/>
      <c r="H362" s="3"/>
      <c r="I362" s="175"/>
      <c r="J362" s="175"/>
      <c r="K362" s="175"/>
      <c r="L362" s="3"/>
      <c r="M362" s="3"/>
      <c r="N362" s="3"/>
      <c r="O362" s="3"/>
      <c r="P362" s="3"/>
      <c r="Q362" s="3"/>
      <c r="R362" s="1"/>
    </row>
    <row r="363" customFormat="false" ht="15" hidden="false" customHeight="false" outlineLevel="0" collapsed="false">
      <c r="A363" s="3"/>
      <c r="B363" s="3"/>
      <c r="C363" s="3"/>
      <c r="D363" s="3"/>
      <c r="E363" s="3"/>
      <c r="F363" s="3"/>
      <c r="G363" s="3"/>
      <c r="H363" s="3"/>
      <c r="I363" s="173"/>
      <c r="J363" s="173"/>
      <c r="K363" s="173"/>
      <c r="L363" s="3"/>
      <c r="M363" s="3"/>
      <c r="N363" s="3"/>
      <c r="O363" s="3"/>
      <c r="P363" s="3"/>
      <c r="Q363" s="3"/>
      <c r="R363" s="1"/>
    </row>
    <row r="364" customFormat="false" ht="15.75" hidden="false" customHeight="false" outlineLevel="0" collapsed="false">
      <c r="A364" s="141" t="s">
        <v>358</v>
      </c>
    </row>
    <row r="365" customFormat="false" ht="15.75" hidden="false" customHeight="false" outlineLevel="0" collapsed="false">
      <c r="A365" s="177" t="s">
        <v>359</v>
      </c>
      <c r="B365" s="178"/>
      <c r="C365" s="178"/>
      <c r="D365" s="1" t="str">
        <f aca="false">IF(B367="Male","owner",IF(B367="Female","owner",IF(B367="Married","owners",IF(B367="Plural","owners",IF(B367="Company","owners",)))))</f>
        <v>owners</v>
      </c>
      <c r="E365" s="1"/>
      <c r="F365" s="1"/>
      <c r="G365" s="1"/>
      <c r="H365" s="1"/>
      <c r="I365" s="1" t="str">
        <f aca="false">IF(B367="Male","him",IF(B367="Female","her",IF(B367="Married","them",IF(B367="Plural","them",IF(B367="Company","them",)))))</f>
        <v>them</v>
      </c>
      <c r="J365" s="1" t="str">
        <f aca="false">IF(B367="Male","chooses",IF(B367="Female","chooses",IF(B367="Married","choose",IF(B367="Plural","choose",IF(B367="Company","choose",)))))</f>
        <v>choose</v>
      </c>
      <c r="K365" s="1" t="str">
        <f aca="false">IF(B367="Male","exercises",IF(B367="Female","exercises",IF(B367="Married","exercise",IF(B367="Plural","exercise",IF(B367="Company","exercise",)))))</f>
        <v>exercise</v>
      </c>
      <c r="L365" s="1" t="str">
        <f aca="false">IF(B367="Male","requires",IF(B367="Female","requires",IF(B367="Married","require",IF(B367="Plural","require",IF(B367="Company","require",)))))</f>
        <v>require</v>
      </c>
      <c r="M365" s="1" t="str">
        <f aca="false">IF(B367="Male","am",IF(B367="Female","am",IF(B367="Married","are",IF(B367="Plural","are",IF(B367="Company","are",)))))</f>
        <v>are</v>
      </c>
      <c r="N365" s="1" t="str">
        <f aca="false">IF(B367="Male","I",IF(B367="Female","I",IF(B367="Married","we",IF(B367="Plural","we",IF(B367="Company","we",)))))</f>
        <v>we</v>
      </c>
      <c r="O365" s="1"/>
      <c r="P365" s="1"/>
      <c r="Q365" s="1"/>
      <c r="R365" s="1"/>
      <c r="S365" s="155" t="s">
        <v>341</v>
      </c>
      <c r="T365" s="155"/>
      <c r="U365" s="1" t="n">
        <f aca="false">IF(X366="Male","his",IF(X366="Female","her"))</f>
        <v>0</v>
      </c>
      <c r="V365" s="1"/>
      <c r="W365" s="1"/>
      <c r="X365" s="1"/>
      <c r="Y365" s="1"/>
      <c r="Z365" s="1"/>
      <c r="AA365" s="1"/>
      <c r="AB365" s="1"/>
      <c r="AC365" s="1" t="str">
        <f aca="false">IF(S366="","",".")</f>
        <v/>
      </c>
      <c r="AD365" s="1"/>
      <c r="AE365" s="1"/>
      <c r="AF365" s="1"/>
      <c r="AG365" s="1"/>
    </row>
    <row r="366" customFormat="false" ht="15" hidden="false" customHeight="false" outlineLevel="0" collapsed="false">
      <c r="A366" s="156" t="str">
        <f aca="false">IF(B367="Male","Adjoining Owner",IF(B367="Female","Adjoining Owner",IF(B367="Married","Adjoining Owners",IF(B367="Plural","Adjoining Owners",IF(B367="Company","Adjoining Owners",)))))</f>
        <v>Adjoining Owners</v>
      </c>
      <c r="B366" s="156"/>
      <c r="C366" s="157" t="s">
        <v>179</v>
      </c>
      <c r="D366" s="70" t="str">
        <f aca="false">A366</f>
        <v>Adjoining Owners</v>
      </c>
      <c r="E366" s="70"/>
      <c r="F366" s="70" t="str">
        <f aca="false">CONCATENATE("(",A366,")")</f>
        <v>(Adjoining Owners)</v>
      </c>
      <c r="G366" s="70"/>
      <c r="H366" s="3" t="str">
        <f aca="false">IF(B367="Male","Owner",IF(B367="Female","Owner",IF(B367="Married","Owners",IF(B367="Plural","Owners",IF(B367="Company","Owners",)))))</f>
        <v>Owners</v>
      </c>
      <c r="I366" s="3" t="str">
        <f aca="false">IF(B367="Male","I",IF(B367="Female","I",IF(B367="Married","we",IF(B367="Plural","we",IF(B367="Company","we",)))))</f>
        <v>we</v>
      </c>
      <c r="J366" s="3" t="str">
        <f aca="false">IF(B367="Male","Adjoining Owner's",IF(B367="Female","Adjoining Owner's",IF(B367="Married","Adjoining Owners'",IF(B367="Plural","Adjoining Owners'",IF(B367="Company","Adjoining Owners'",)))))</f>
        <v>Adjoining Owners'</v>
      </c>
      <c r="K366" s="3"/>
      <c r="L366" s="3"/>
      <c r="M366" s="3" t="str">
        <f aca="false">IF(B367="Male","me",IF(B367="Female","me",IF(B367="Married","us",IF(B367="Plural","us",IF(B367="Company","us",)))))</f>
        <v>us</v>
      </c>
      <c r="N366" s="3" t="str">
        <f aca="false">IF(B367="Male","myself",IF(B367="Female","myself",IF(B367="Married","ourselves",IF(B367="Plural","ourselves",IF(B367="Company","ourselves",)))))</f>
        <v>ourselves</v>
      </c>
      <c r="O366" s="3" t="str">
        <f aca="false">IF(B367="Male","is",IF(B367="Female","is",IF(B367="Married","are",IF(B367="Plural","are",IF(B367="Company","are",)))))</f>
        <v>are</v>
      </c>
      <c r="P366" s="149" t="str">
        <f aca="false">IF(A369="","",".")</f>
        <v>.</v>
      </c>
      <c r="Q366" s="3"/>
      <c r="R366" s="1"/>
      <c r="S366" s="158" t="str">
        <f aca="true">IF(OFFSET(INDIRECT(A364),42,0,1,1)="","",OFFSET(INDIRECT(A364),42,0,1,1))</f>
        <v/>
      </c>
      <c r="T366" s="158" t="str">
        <f aca="true">IF(OFFSET(INDIRECT(A364),42,1,1,1)="","",OFFSET(INDIRECT(A364),42,1,1,1))</f>
        <v/>
      </c>
      <c r="U366" s="3" t="str">
        <f aca="false">LEFT(T366,1)</f>
        <v/>
      </c>
      <c r="V366" s="158" t="str">
        <f aca="true">IF(OFFSET(INDIRECT(A364),42,2,1,1)="","",OFFSET(INDIRECT(A364),42,2,1,1))</f>
        <v/>
      </c>
      <c r="W366" s="158" t="str">
        <f aca="true">IF(OFFSET(INDIRECT(A364),42,3,1,1)="","",OFFSET(INDIRECT(A364),42,3,1,1))</f>
        <v/>
      </c>
      <c r="X366" s="158" t="str">
        <f aca="true">IF(OFFSET(INDIRECT(A364),42,5,1,1)="","",OFFSET(INDIRECT(A364),42,5,1,1))</f>
        <v/>
      </c>
      <c r="Y366" s="1" t="str">
        <f aca="false">CONCATENATE(S366,AC365," ",T366," ",W366)</f>
        <v>  </v>
      </c>
      <c r="Z366" s="1"/>
      <c r="AA366" s="1"/>
      <c r="AB366" s="1"/>
      <c r="AC366" s="1"/>
      <c r="AD366" s="1"/>
      <c r="AE366" s="1"/>
      <c r="AF366" s="1"/>
      <c r="AG366" s="1"/>
    </row>
    <row r="367" customFormat="false" ht="15" hidden="false" customHeight="false" outlineLevel="0" collapsed="false">
      <c r="A367" s="160" t="s">
        <v>315</v>
      </c>
      <c r="B367" s="38" t="str">
        <f aca="true">IF(OFFSET(INDIRECT(A364),2,5,1,1)="","",OFFSET(INDIRECT(A364),2,5,1,1))</f>
        <v>Married</v>
      </c>
      <c r="C367" s="38" t="str">
        <f aca="true">IF(OFFSET(INDIRECT(A364),5,5,1,1)="","",OFFSET(INDIRECT(A364),5,5,1,1))</f>
        <v>Leaseholders</v>
      </c>
      <c r="D367" s="3"/>
      <c r="E367" s="3" t="s">
        <v>316</v>
      </c>
      <c r="F367" s="3" t="s">
        <v>317</v>
      </c>
      <c r="G367" s="3" t="str">
        <f aca="false">IF(B367="Male","I",IF(B367="Female","I",IF(B367="Married","We",IF(B367="Plural","We",IF(B367="Company","We",)))))</f>
        <v>We</v>
      </c>
      <c r="H367" s="3" t="str">
        <f aca="false">IF(B367="Male","my",IF(B367="Female","my",IF(B367="Married","our",IF(B367="Plural","our",IF(B367="Company","our",)))))</f>
        <v>our</v>
      </c>
      <c r="I367" s="3" t="str">
        <f aca="false">IF(B367="Male","his",IF(B367="Female","her",IF(B367="Married","their",IF(B367="Plural","their",IF(B367="Company","their",)))))</f>
        <v>their</v>
      </c>
      <c r="J367" s="3" t="str">
        <f aca="false">IF(B367="Male","he",IF(B367="Female","she",IF(B367="Married","they",IF(B367="Plural","they",IF(B367="Company","they",)))))</f>
        <v>they</v>
      </c>
      <c r="K367" s="3" t="str">
        <f aca="false">IF(B367="Male","does",IF(B367="Female","does",IF(B367="Married","do",IF(B367="Plural","do",IF(B367="Company","do",)))))</f>
        <v>do</v>
      </c>
      <c r="L367" s="3" t="str">
        <f aca="false">IF(B367="Male","has",IF(B367="Female","has",IF(B367="Married","have",IF(B367="Plural","have",IF(B367="Company","have",)))))</f>
        <v>have</v>
      </c>
      <c r="M367" s="3" t="str">
        <f aca="false">IF(B367="Male","I am/am not",IF(B367="Female","I am/am not",IF(B367="Married","We are/are not",IF(B367="Plural","We are/are not",IF(B367="Company","We are/are not",)))))</f>
        <v>We are/are not</v>
      </c>
      <c r="N367" s="3" t="str">
        <f aca="false">IF(B367="Male","am/am not",IF(B367="Female","am/am not",IF(B367="Married","are/are not",IF(B367="Plural","are/are not",IF(B367="Company","are/are not",)))))</f>
        <v>are/are not</v>
      </c>
      <c r="O367" s="3" t="str">
        <f aca="false">IF(B367="Male","myself",IF(B367="Female","myself",IF(B367="Married","ourselves",IF(B367="Plural","ourselves",IF(B367="Company","ourselves",)))))</f>
        <v>ourselves</v>
      </c>
      <c r="P367" s="149" t="str">
        <f aca="false">IF(A370="","",".")</f>
        <v>.</v>
      </c>
      <c r="Q367" s="149" t="str">
        <f aca="false">IF(A370="","","&amp;")</f>
        <v>&amp;</v>
      </c>
      <c r="R367" s="1"/>
      <c r="S367" s="158" t="str">
        <f aca="true">IF(OFFSET(INDIRECT(A364),45,0,1,1)="","",CONCATENATE((OFFSET(INDIRECT(A364),45,0,1,1)),", "))</f>
        <v/>
      </c>
      <c r="T367" s="158" t="str">
        <f aca="true">IF(OFFSET(INDIRECT(A364),45,1,1,1)="","",OFFSET(INDIRECT(A364),45,1,1,1))</f>
        <v/>
      </c>
      <c r="U367" s="158" t="str">
        <f aca="true">IF(OFFSET(INDIRECT(A364),45,2,1,1)="","",CONCATENATE(" ",(OFFSET(INDIRECT(A364),45,2,1,1)),", "))</f>
        <v/>
      </c>
      <c r="V367" s="158" t="str">
        <f aca="true">IF(OFFSET(INDIRECT(A364),45,3,1,1)="","",CONCATENATE((OFFSET(INDIRECT(A364),45,3,1,1)),", "))</f>
        <v/>
      </c>
      <c r="W367" s="158" t="str">
        <f aca="true">IF(OFFSET(INDIRECT(A364),45,4,1,1)="","",CONCATENATE((OFFSET(INDIRECT(A364),45,4,1,1)),", "))</f>
        <v/>
      </c>
      <c r="X367" s="158" t="str">
        <f aca="true">IF(OFFSET(INDIRECT(A364),45,5,1,1)="","",CONCATENATE((OFFSET(INDIRECT(A364),45,5,1,1)),", "))</f>
        <v/>
      </c>
      <c r="Y367" s="158" t="str">
        <f aca="true">IF(OFFSET(INDIRECT(A364),45,6,1,1)="","",OFFSET(INDIRECT(A364),45,6,1,1))</f>
        <v/>
      </c>
      <c r="Z367" s="1"/>
      <c r="AA367" s="161" t="str">
        <f aca="false">CONCATENATE(IF(S367="","",S367),IF(T367="","",T367),IF(U367="","",U367),IF(V367="","",V367),IF(W367="","",W367),IF(X367="","",X367),IF(Y367="","",Y367))</f>
        <v/>
      </c>
      <c r="AB367" s="161"/>
      <c r="AC367" s="161"/>
      <c r="AD367" s="161"/>
      <c r="AE367" s="161"/>
      <c r="AF367" s="161"/>
      <c r="AG367" s="161"/>
    </row>
    <row r="368" customFormat="false" ht="15" hidden="false" customHeight="false" outlineLevel="0" collapsed="false">
      <c r="A368" s="3" t="s">
        <v>2</v>
      </c>
      <c r="B368" s="3" t="s">
        <v>3</v>
      </c>
      <c r="C368" s="3" t="s">
        <v>319</v>
      </c>
      <c r="D368" s="3" t="s">
        <v>4</v>
      </c>
      <c r="E368" s="3" t="s">
        <v>5</v>
      </c>
      <c r="F368" s="3" t="s">
        <v>320</v>
      </c>
      <c r="G368" s="3"/>
      <c r="H368" s="3"/>
      <c r="I368" s="3"/>
      <c r="J368" s="3"/>
      <c r="K368" s="3" t="s">
        <v>321</v>
      </c>
      <c r="L368" s="3"/>
      <c r="M368" s="3" t="s">
        <v>322</v>
      </c>
      <c r="N368" s="3" t="s">
        <v>323</v>
      </c>
      <c r="O368" s="3"/>
      <c r="P368" s="3"/>
      <c r="Q368" s="3"/>
      <c r="R368" s="1"/>
      <c r="S368" s="158" t="str">
        <f aca="true">IF(OFFSET(INDIRECT(A364),45,0,1,1)="","",OFFSET(INDIRECT(A364),45,0,1,1))</f>
        <v/>
      </c>
      <c r="T368" s="158" t="str">
        <f aca="true">IF(OFFSET(INDIRECT(A364),45,1,1,1)="","",OFFSET(INDIRECT(A364),45,1,1,1))</f>
        <v/>
      </c>
      <c r="U368" s="158" t="str">
        <f aca="true">IF(OFFSET(INDIRECT(A364),45,2,1,1)="","",CONCATENATE(" ",OFFSET(INDIRECT(A364),45,2,1,1)))</f>
        <v/>
      </c>
      <c r="V368" s="158" t="str">
        <f aca="true">IF(OFFSET(INDIRECT(A364),45,3,1,1)="","",OFFSET(INDIRECT(A364),45,3,1,1))</f>
        <v/>
      </c>
      <c r="W368" s="158" t="str">
        <f aca="true">IF(OFFSET(INDIRECT(A364),45,4,1,1)="","",OFFSET(INDIRECT(A364),45,4,1,1))</f>
        <v/>
      </c>
      <c r="X368" s="158" t="str">
        <f aca="true">IF(OFFSET(INDIRECT(A364),45,5,1,1)="","",OFFSET(INDIRECT(A364),45,5,1,1))</f>
        <v/>
      </c>
      <c r="Y368" s="158" t="str">
        <f aca="true">IF(OFFSET(INDIRECT(A364),45,6,1,1)="","",OFFSET(INDIRECT(A364),45,6,1,1))</f>
        <v/>
      </c>
      <c r="Z368" s="1"/>
      <c r="AA368" s="1"/>
      <c r="AB368" s="1"/>
      <c r="AC368" s="1"/>
      <c r="AD368" s="1"/>
      <c r="AE368" s="1"/>
      <c r="AF368" s="1"/>
      <c r="AG368" s="1"/>
    </row>
    <row r="369" customFormat="false" ht="15.75" hidden="false" customHeight="false" outlineLevel="0" collapsed="false">
      <c r="A369" s="38" t="str">
        <f aca="true">IF(OFFSET(INDIRECT(A364),2,0,1,1)="","",OFFSET(INDIRECT(A364),2,0,1,1))</f>
        <v>Mr</v>
      </c>
      <c r="B369" s="38" t="str">
        <f aca="true">IF(OFFSET(INDIRECT(A364),2,1,1,1)="","",OFFSET(INDIRECT(A364),2,1,1,1))</f>
        <v>Basri</v>
      </c>
      <c r="C369" s="3" t="str">
        <f aca="false">LEFT(B369,1)</f>
        <v>B</v>
      </c>
      <c r="D369" s="38" t="str">
        <f aca="true">IF(OFFSET(INDIRECT(A364),2,2,1,1)="","",OFFSET(INDIRECT(A364),2,2,1,1))</f>
        <v/>
      </c>
      <c r="E369" s="38" t="str">
        <f aca="true">IF(OFFSET(INDIRECT(A364),2,3,1,1)="","",OFFSET(INDIRECT(A364),2,3,1,1))</f>
        <v>Dogan</v>
      </c>
      <c r="F369" s="3" t="str">
        <f aca="false">CONCATENATE(A369,P366," ",B369," ",E369)</f>
        <v>Mr. Basri Dogan</v>
      </c>
      <c r="G369" s="3"/>
      <c r="H369" s="3" t="str">
        <f aca="false">CONCATENATE(A369," ",C369," ",E369)</f>
        <v>Mr B Dogan</v>
      </c>
      <c r="I369" s="3"/>
      <c r="J369" s="3"/>
      <c r="K369" s="3" t="str">
        <f aca="false">CONCATENATE(A369,P366," ",C369,P366," ",E369)</f>
        <v>Mr. B. Dogan</v>
      </c>
      <c r="L369" s="3"/>
      <c r="M369" s="3" t="str">
        <f aca="false">CONCATENATE(B369," ",D369," ",E369)</f>
        <v>Basri  Dogan</v>
      </c>
      <c r="N369" s="3" t="str">
        <f aca="false">UPPER(M369)</f>
        <v>BASRI  DOGAN</v>
      </c>
      <c r="O369" s="3"/>
      <c r="P369" s="3" t="str">
        <f aca="false">CONCATENATE(A369,P366," ",E369)</f>
        <v>Mr. Dogan</v>
      </c>
      <c r="Q369" s="3"/>
      <c r="R369" s="1"/>
      <c r="S369" s="1"/>
      <c r="T369" s="1"/>
      <c r="U369" s="1"/>
      <c r="V369" s="1"/>
      <c r="W369" s="1"/>
      <c r="X369" s="1"/>
      <c r="Y369" s="1"/>
      <c r="Z369" s="1"/>
      <c r="AA369" s="1"/>
      <c r="AB369" s="1"/>
      <c r="AC369" s="1"/>
      <c r="AD369" s="1"/>
      <c r="AE369" s="1"/>
      <c r="AF369" s="1"/>
      <c r="AG369" s="1"/>
    </row>
    <row r="370" customFormat="false" ht="15.75" hidden="false" customHeight="false" outlineLevel="0" collapsed="false">
      <c r="A370" s="38" t="str">
        <f aca="true">IF(OFFSET(INDIRECT(A364),3,0,1,1)="","",OFFSET(INDIRECT(A364),3,0,1,1))</f>
        <v>Mrs</v>
      </c>
      <c r="B370" s="38" t="str">
        <f aca="true">IF(OFFSET(INDIRECT(A364),3,1,1,1)="","",OFFSET(INDIRECT(A364),3,1,1,1))</f>
        <v>Zeynep</v>
      </c>
      <c r="C370" s="3" t="str">
        <f aca="false">LEFT(B370,1)</f>
        <v>Z</v>
      </c>
      <c r="D370" s="38" t="str">
        <f aca="true">IF(OFFSET(INDIRECT(A364),3,2,1,1)="","",OFFSET(INDIRECT(A364),3,2,1,1))</f>
        <v/>
      </c>
      <c r="E370" s="38" t="str">
        <f aca="true">IF(OFFSET(INDIRECT(A364),3,3,1,1)="","",OFFSET(INDIRECT(A364),3,3,1,1))</f>
        <v>Dogan</v>
      </c>
      <c r="F370" s="3" t="str">
        <f aca="false">CONCATENATE(A370,P367," ",B370," ",E370)</f>
        <v>Mrs. Zeynep Dogan</v>
      </c>
      <c r="G370" s="3"/>
      <c r="H370" s="3" t="str">
        <f aca="false">CONCATENATE(" ",Q367," ",A370," ",C370," ",E370)</f>
        <v> &amp; Mrs Z Dogan</v>
      </c>
      <c r="I370" s="3"/>
      <c r="J370" s="3"/>
      <c r="K370" s="3" t="str">
        <f aca="false">CONCATENATE(" ",Q367," ",A370,P367," ",C370,P367," ",E370)</f>
        <v> &amp; Mrs. Z. Dogan</v>
      </c>
      <c r="L370" s="3"/>
      <c r="M370" s="3" t="str">
        <f aca="false">CONCATENATE(" ",Q367," ",B370," ",D370," ",E370)</f>
        <v> &amp; Zeynep  Dogan</v>
      </c>
      <c r="N370" s="3" t="str">
        <f aca="false">UPPER(M370)</f>
        <v> &amp; ZEYNEP  DOGAN</v>
      </c>
      <c r="O370" s="3"/>
      <c r="P370" s="3" t="str">
        <f aca="false">CONCATENATE(" ",Q367," ",A370,P367," ",E370)</f>
        <v> &amp; Mrs. Dogan</v>
      </c>
      <c r="Q370" s="3"/>
      <c r="R370" s="1"/>
      <c r="S370" s="155" t="s">
        <v>342</v>
      </c>
      <c r="T370" s="155"/>
      <c r="U370" s="1" t="n">
        <f aca="false">IF(X371="Male","his",IF(X371="Female","her"))</f>
        <v>0</v>
      </c>
      <c r="V370" s="1"/>
      <c r="W370" s="1"/>
      <c r="X370" s="1"/>
      <c r="Y370" s="1"/>
      <c r="Z370" s="1"/>
      <c r="AA370" s="1"/>
      <c r="AB370" s="1"/>
      <c r="AC370" s="1" t="str">
        <f aca="false">IF(S371="","",".")</f>
        <v/>
      </c>
      <c r="AD370" s="1"/>
      <c r="AE370" s="1"/>
      <c r="AF370" s="1"/>
      <c r="AG370" s="1"/>
    </row>
    <row r="371" customFormat="false" ht="15" hidden="false" customHeight="false" outlineLevel="0" collapsed="false">
      <c r="A371" s="3"/>
      <c r="B371" s="3"/>
      <c r="C371" s="3"/>
      <c r="D371" s="3"/>
      <c r="E371" s="3"/>
      <c r="F371" s="3"/>
      <c r="G371" s="3"/>
      <c r="H371" s="3"/>
      <c r="I371" s="3"/>
      <c r="J371" s="3"/>
      <c r="K371" s="3" t="str">
        <f aca="false">CONCATENATE(A369,P366," &amp; ",A370,P367," ",C369,P366," ",E369)</f>
        <v>Mr. &amp; Mrs. B. Dogan</v>
      </c>
      <c r="L371" s="3"/>
      <c r="M371" s="3"/>
      <c r="N371" s="3"/>
      <c r="O371" s="3"/>
      <c r="P371" s="3" t="str">
        <f aca="false">CONCATENATE(A369,P366," &amp; ",A370,P367," ",E369)</f>
        <v>Mr. &amp; Mrs. Dogan</v>
      </c>
      <c r="Q371" s="3"/>
      <c r="R371" s="1"/>
      <c r="S371" s="179" t="str">
        <f aca="true">IF(OFFSET(INDIRECT(A364),48,0,1,1)="","",OFFSET(INDIRECT(A364),48,0,1,1))</f>
        <v/>
      </c>
      <c r="T371" s="179" t="str">
        <f aca="true">IF(OFFSET(INDIRECT(A364),48,1,1,1)="","",OFFSET(INDIRECT(A364),48,1,1,1))</f>
        <v/>
      </c>
      <c r="U371" s="3" t="str">
        <f aca="false">LEFT(T371,1)</f>
        <v/>
      </c>
      <c r="V371" s="179" t="str">
        <f aca="true">IF(OFFSET(INDIRECT(A364),48,2,1,1)="","",OFFSET(INDIRECT(A364),48,2,1,1))</f>
        <v/>
      </c>
      <c r="W371" s="179" t="str">
        <f aca="true">IF(OFFSET(INDIRECT(A364),48,3,1,1)="","",OFFSET(INDIRECT(A364),48,3,1,1))</f>
        <v/>
      </c>
      <c r="X371" s="179" t="str">
        <f aca="true">IF(OFFSET(INDIRECT(A364),48,5,1,1)="","",OFFSET(INDIRECT(A364),48,5,1,1))</f>
        <v/>
      </c>
      <c r="Y371" s="1" t="str">
        <f aca="false">CONCATENATE(S371,AC370," ",T371," ",W371)</f>
        <v>  </v>
      </c>
      <c r="Z371" s="1"/>
      <c r="AA371" s="1"/>
      <c r="AB371" s="1"/>
      <c r="AC371" s="1"/>
      <c r="AD371" s="1"/>
      <c r="AE371" s="1"/>
      <c r="AF371" s="1"/>
      <c r="AG371" s="1"/>
    </row>
    <row r="372" customFormat="false" ht="15" hidden="false" customHeight="true" outlineLevel="0" collapsed="false">
      <c r="A372" s="70" t="s">
        <v>328</v>
      </c>
      <c r="B372" s="70"/>
      <c r="C372" s="167" t="str">
        <f aca="false">CONCATENATE(AF408,AF409,AF410,AF411,AF412)</f>
        <v>BASRI  DOGAN &amp; ZEYNEP  DOGAN</v>
      </c>
      <c r="D372" s="167"/>
      <c r="E372" s="167"/>
      <c r="F372" s="167"/>
      <c r="G372" s="167"/>
      <c r="H372" s="167"/>
      <c r="I372" s="167"/>
      <c r="J372" s="112"/>
      <c r="K372" s="3"/>
      <c r="L372" s="1"/>
      <c r="M372" s="1"/>
      <c r="N372" s="3"/>
      <c r="O372" s="3"/>
      <c r="P372" s="3"/>
      <c r="Q372" s="3"/>
      <c r="R372" s="1"/>
      <c r="S372" s="179" t="str">
        <f aca="true">IF(OFFSET(INDIRECT(A364),51,0,1,1)="","",CONCATENATE((OFFSET(INDIRECT(A364),51,0,1,1)),", "))</f>
        <v/>
      </c>
      <c r="T372" s="179" t="str">
        <f aca="true">IF(OFFSET(INDIRECT(A364),51,1,1,1)="","",OFFSET(INDIRECT(A364),51,1,1,1))</f>
        <v/>
      </c>
      <c r="U372" s="179" t="str">
        <f aca="true">IF(OFFSET(INDIRECT(A364),51,2,1,1)="","",CONCATENATE(" ",(OFFSET(INDIRECT(A364),51,2,1,1)),", "))</f>
        <v/>
      </c>
      <c r="V372" s="179" t="str">
        <f aca="true">IF(OFFSET(INDIRECT(A364),51,3,1,1)="","",CONCATENATE((OFFSET(INDIRECT(A364),51,3,1,1)),", "))</f>
        <v/>
      </c>
      <c r="W372" s="179" t="str">
        <f aca="true">IF(OFFSET(INDIRECT(A364),51,4,1,1)="","",CONCATENATE((OFFSET(INDIRECT(A364),51,4,1,1)),", "))</f>
        <v/>
      </c>
      <c r="X372" s="179" t="str">
        <f aca="true">IF(OFFSET(INDIRECT(A364),51,5,1,1)="","",CONCATENATE((OFFSET(INDIRECT(A364),51,5,1,1)),", "))</f>
        <v/>
      </c>
      <c r="Y372" s="179" t="str">
        <f aca="true">IF(OFFSET(INDIRECT(A364),51,6,1,1)="","",OFFSET(INDIRECT(A364),51,6,1,1))</f>
        <v/>
      </c>
      <c r="Z372" s="1"/>
      <c r="AA372" s="170" t="str">
        <f aca="false">CONCATENATE(IF(S372="","",S372),IF(T372="","",T372),IF(U372="","",U372),IF(V372="","",V372),IF(W372="","",W372),IF(X372="","",X372),IF(Y372="","",Y372))</f>
        <v/>
      </c>
      <c r="AB372" s="170"/>
      <c r="AC372" s="170"/>
      <c r="AD372" s="170"/>
      <c r="AE372" s="170"/>
      <c r="AF372" s="170"/>
      <c r="AG372" s="170"/>
    </row>
    <row r="373" customFormat="false" ht="15" hidden="false" customHeight="false" outlineLevel="0" collapsed="false">
      <c r="A373" s="3" t="s">
        <v>329</v>
      </c>
      <c r="B373" s="3"/>
      <c r="C373" s="70" t="str">
        <f aca="false">IF(B367="Married",K371,IF(B367="Company",E369,CONCATENATE(AC408,AC409,AC410,AC411,AC412)))</f>
        <v>Mr. &amp; Mrs. B. Dogan</v>
      </c>
      <c r="D373" s="70"/>
      <c r="E373" s="70"/>
      <c r="F373" s="70"/>
      <c r="G373" s="70"/>
      <c r="H373" s="70"/>
      <c r="I373" s="70"/>
      <c r="J373" s="70"/>
      <c r="K373" s="1"/>
      <c r="L373" s="3"/>
      <c r="M373" s="3"/>
      <c r="N373" s="3"/>
      <c r="O373" s="3"/>
      <c r="P373" s="3" t="str">
        <f aca="false">IF(B367="Married",P371,IF(B367="Company","Sir/Madam",CONCATENATE(AH408,AH409,AH410,AH411,AH412)))</f>
        <v>Mr. &amp; Mrs. Dogan</v>
      </c>
      <c r="Q373" s="3"/>
      <c r="R373" s="1"/>
      <c r="S373" s="179" t="str">
        <f aca="true">IF(OFFSET(INDIRECT(A364),51,0,1,1)="","",OFFSET(INDIRECT(A364),51,0,1,1))</f>
        <v/>
      </c>
      <c r="T373" s="179" t="str">
        <f aca="true">IF(OFFSET(INDIRECT(A364),51,1,1,1)="","",OFFSET(INDIRECT(A364),51,1,1,1))</f>
        <v/>
      </c>
      <c r="U373" s="179" t="str">
        <f aca="true">IF(OFFSET(INDIRECT(A364),51,2,1,1)="","",CONCATENATE(" ",OFFSET(INDIRECT(A364),51,2,1,1)))</f>
        <v/>
      </c>
      <c r="V373" s="179" t="str">
        <f aca="true">IF(OFFSET(INDIRECT(A364),51,3,1,1)="","",OFFSET(INDIRECT(A364),51,3,1,1))</f>
        <v/>
      </c>
      <c r="W373" s="179" t="str">
        <f aca="true">IF(OFFSET(INDIRECT(A364),51,4,1,1)="","",OFFSET(INDIRECT(A364),51,4,1,1))</f>
        <v/>
      </c>
      <c r="X373" s="179" t="str">
        <f aca="true">IF(OFFSET(INDIRECT(A364),51,5,1,1)="","",OFFSET(INDIRECT(A364),51,5,1,1))</f>
        <v/>
      </c>
      <c r="Y373" s="179" t="str">
        <f aca="true">IF(OFFSET(INDIRECT(A364),51,6,1,1)="","",OFFSET(INDIRECT(A364),51,6,1,1))</f>
        <v/>
      </c>
      <c r="Z373" s="1"/>
      <c r="AA373" s="1"/>
      <c r="AB373" s="1"/>
      <c r="AC373" s="1"/>
      <c r="AD373" s="1"/>
      <c r="AE373" s="1"/>
      <c r="AF373" s="1"/>
      <c r="AG373" s="1"/>
    </row>
    <row r="374" customFormat="false" ht="15" hidden="false" customHeight="false" outlineLevel="0" collapsed="false">
      <c r="A374" s="160" t="s">
        <v>333</v>
      </c>
      <c r="B374" s="3"/>
      <c r="C374" s="70" t="str">
        <f aca="false">CONCATENATE("Dear ",P373)</f>
        <v>Dear Mr. &amp; Mrs. Dogan</v>
      </c>
      <c r="D374" s="70"/>
      <c r="E374" s="70"/>
      <c r="F374" s="70"/>
      <c r="G374" s="70"/>
      <c r="H374" s="70"/>
      <c r="I374" s="70"/>
      <c r="J374" s="70"/>
      <c r="K374" s="3"/>
      <c r="L374" s="3"/>
      <c r="M374" s="3"/>
      <c r="N374" s="3"/>
      <c r="O374" s="3"/>
      <c r="P374" s="3"/>
      <c r="Q374" s="149" t="str">
        <f aca="false">IF(A376="","",", ")</f>
        <v>, </v>
      </c>
      <c r="R374" s="1"/>
      <c r="S374" s="1"/>
      <c r="T374" s="1"/>
      <c r="U374" s="1"/>
      <c r="V374" s="1"/>
      <c r="W374" s="1"/>
      <c r="X374" s="1"/>
      <c r="Y374" s="1"/>
      <c r="Z374" s="1"/>
      <c r="AA374" s="1"/>
      <c r="AB374" s="1"/>
      <c r="AC374" s="1"/>
      <c r="AD374" s="1"/>
      <c r="AE374" s="1"/>
      <c r="AF374" s="1"/>
      <c r="AG374" s="1"/>
    </row>
    <row r="375" customFormat="false" ht="15" hidden="false" customHeight="false" outlineLevel="0" collapsed="false">
      <c r="A375" s="3" t="s">
        <v>25</v>
      </c>
      <c r="B375" s="3" t="s">
        <v>26</v>
      </c>
      <c r="C375" s="3" t="s">
        <v>27</v>
      </c>
      <c r="D375" s="3" t="s">
        <v>28</v>
      </c>
      <c r="E375" s="3" t="s">
        <v>29</v>
      </c>
      <c r="F375" s="3" t="s">
        <v>30</v>
      </c>
      <c r="G375" s="3" t="s">
        <v>31</v>
      </c>
      <c r="H375" s="3"/>
      <c r="I375" s="3" t="s">
        <v>336</v>
      </c>
      <c r="J375" s="3"/>
      <c r="K375" s="3"/>
      <c r="L375" s="3"/>
      <c r="M375" s="3"/>
      <c r="N375" s="3"/>
      <c r="O375" s="3"/>
      <c r="P375" s="3"/>
      <c r="Q375" s="3"/>
      <c r="R375" s="1"/>
      <c r="S375" s="163" t="str">
        <f aca="false">CONCATENATE(IF(S368="","",S368),IF(S368="","",CHAR(10)),IF(T368="","",T368),IF(U368="","",U368),IF(U368="","",CHAR(10)),IF(V368="","",V368),IF(V368="","",CHAR(10)),IF(W368="","",W368),IF(W368="","",CHAR(10)),IF(X368="","",X368),IF(X368="","",CHAR(10)),IF(Y368="","",Y368))</f>
        <v/>
      </c>
      <c r="T375" s="163"/>
      <c r="U375" s="163"/>
      <c r="V375" s="1"/>
      <c r="W375" s="175" t="str">
        <f aca="false">CONCATENATE(IF(S373="","",S373),IF(S373="","",CHAR(10)),IF(T373="","",T373),IF(U373="","",U373),IF(U373="","",CHAR(10)),IF(V373="","",V373),IF(V373="","",CHAR(10)),IF(W373="","",W373),IF(W373="","",CHAR(10)),IF(X373="","",X373),IF(X373="","",CHAR(10)),IF(Y373="","",Y373))</f>
        <v/>
      </c>
      <c r="X375" s="175"/>
      <c r="Y375" s="175"/>
      <c r="Z375" s="1"/>
      <c r="AA375" s="1"/>
      <c r="AB375" s="1"/>
      <c r="AC375" s="1"/>
      <c r="AD375" s="1"/>
      <c r="AE375" s="1"/>
      <c r="AF375" s="1"/>
      <c r="AG375" s="1"/>
    </row>
    <row r="376" customFormat="false" ht="15" hidden="false" customHeight="true" outlineLevel="0" collapsed="false">
      <c r="A376" s="38" t="str">
        <f aca="true">IF(OFFSET(INDIRECT(A364),10,0,1,1)="","",CONCATENATE((OFFSET(INDIRECT(A364),10,0,1,1)),", "))</f>
        <v>Flat 2, </v>
      </c>
      <c r="B376" s="38" t="n">
        <f aca="true">IF(OFFSET(INDIRECT(A364),10,1,1,1)="","",OFFSET(INDIRECT(A364),10,1,1,1))</f>
        <v>56</v>
      </c>
      <c r="C376" s="38" t="str">
        <f aca="true">IF(OFFSET(INDIRECT(A364),10,2,1,1)="","",CONCATENATE(" ",OFFSET(INDIRECT(A364),10,2,1,1),", "))</f>
        <v> The Chase, </v>
      </c>
      <c r="D376" s="38" t="str">
        <f aca="true">IF(OFFSET(INDIRECT(A364),10,3,1,1)="","",CONCATENATE((OFFSET(INDIRECT(A364),10,3,1,1)),", "))</f>
        <v/>
      </c>
      <c r="E376" s="38" t="str">
        <f aca="true">IF(OFFSET(INDIRECT(A364),10,4,1,1)="","",CONCATENATE((OFFSET(INDIRECT(A364),10,4,1,1)),", "))</f>
        <v/>
      </c>
      <c r="F376" s="38" t="str">
        <f aca="true">IF(OFFSET(INDIRECT(A364),10,5,1,1)="","",CONCATENATE((OFFSET(INDIRECT(A364),10,5,1,1)),", "))</f>
        <v>London, </v>
      </c>
      <c r="G376" s="38" t="str">
        <f aca="true">IF(OFFSET(INDIRECT(A364),10,6,1,1)="","",OFFSET(INDIRECT(A364),10,6,1,1))</f>
        <v>SW4 0NH</v>
      </c>
      <c r="H376" s="3"/>
      <c r="I376" s="170" t="str">
        <f aca="false">CONCATENATE(IF(A376="","",A376),IF(B376="","",B376),IF(C376="","",C376),IF(D376="","",D376),IF(E376="","",E376),IF(F376="","",F376),IF(G376="","",G376))</f>
        <v>Flat 2, 56 The Chase, London, SW4 0NH</v>
      </c>
      <c r="J376" s="170"/>
      <c r="K376" s="170"/>
      <c r="L376" s="170"/>
      <c r="M376" s="170"/>
      <c r="N376" s="170"/>
      <c r="O376" s="170"/>
      <c r="P376" s="112"/>
      <c r="Q376" s="112"/>
      <c r="R376" s="1"/>
      <c r="S376" s="163"/>
      <c r="T376" s="163"/>
      <c r="U376" s="163"/>
      <c r="V376" s="1"/>
      <c r="W376" s="175"/>
      <c r="X376" s="175"/>
      <c r="Y376" s="175"/>
      <c r="Z376" s="1"/>
      <c r="AA376" s="1"/>
      <c r="AB376" s="1"/>
      <c r="AC376" s="1"/>
      <c r="AD376" s="1"/>
      <c r="AE376" s="1"/>
      <c r="AF376" s="1"/>
      <c r="AG376" s="1"/>
    </row>
    <row r="377" customFormat="false" ht="15" hidden="false" customHeight="false" outlineLevel="0" collapsed="false">
      <c r="A377" s="38" t="str">
        <f aca="true">IF(OFFSET(INDIRECT(A364),10,0,1,1)="","",OFFSET(INDIRECT(A364),10,0,1,1))</f>
        <v>Flat 2</v>
      </c>
      <c r="B377" s="38" t="n">
        <f aca="true">IF(OFFSET(INDIRECT(A364),10,1,1,1)="","",OFFSET(INDIRECT(A364),10,1,1,1))</f>
        <v>56</v>
      </c>
      <c r="C377" s="38" t="str">
        <f aca="true">IF(OFFSET(INDIRECT(A364),10,2,1,1)="","",CONCATENATE(" ",OFFSET(INDIRECT(A364),10,2,1,1)))</f>
        <v> The Chase</v>
      </c>
      <c r="D377" s="38" t="str">
        <f aca="true">IF(OFFSET(INDIRECT(A364),10,3,1,1)="","",OFFSET(INDIRECT(A364),10,3,1,1))</f>
        <v/>
      </c>
      <c r="E377" s="38" t="str">
        <f aca="true">IF(OFFSET(INDIRECT(A364),10,4,1,1)="","",OFFSET(INDIRECT(A364),10,4,1,1))</f>
        <v/>
      </c>
      <c r="F377" s="38" t="str">
        <f aca="true">IF(OFFSET(INDIRECT(A364),10,5,1,1)="","",OFFSET(INDIRECT(A364),10,5,1,1))</f>
        <v>London</v>
      </c>
      <c r="G377" s="38" t="str">
        <f aca="true">IF(OFFSET(INDIRECT(A364),10,6,1,1)="","",OFFSET(INDIRECT(A364),10,6,1,1))</f>
        <v>SW4 0NH</v>
      </c>
      <c r="H377" s="3"/>
      <c r="I377" s="3"/>
      <c r="J377" s="3"/>
      <c r="K377" s="3"/>
      <c r="L377" s="173"/>
      <c r="M377" s="173"/>
      <c r="N377" s="3"/>
      <c r="O377" s="3"/>
      <c r="P377" s="3"/>
      <c r="Q377" s="3"/>
      <c r="R377" s="1"/>
      <c r="S377" s="163"/>
      <c r="T377" s="163"/>
      <c r="U377" s="163"/>
      <c r="V377" s="1"/>
      <c r="W377" s="175"/>
      <c r="X377" s="175"/>
      <c r="Y377" s="175"/>
      <c r="Z377" s="1"/>
      <c r="AA377" s="1"/>
      <c r="AB377" s="1"/>
      <c r="AC377" s="1"/>
      <c r="AD377" s="1"/>
      <c r="AE377" s="1"/>
      <c r="AF377" s="1"/>
      <c r="AG377" s="1"/>
    </row>
    <row r="378" customFormat="false" ht="15" hidden="false" customHeight="false" outlineLevel="0" collapsed="false">
      <c r="A378" s="3" t="s">
        <v>83</v>
      </c>
      <c r="B378" s="3"/>
      <c r="C378" s="3"/>
      <c r="D378" s="3"/>
      <c r="E378" s="3"/>
      <c r="F378" s="3"/>
      <c r="G378" s="3"/>
      <c r="H378" s="3"/>
      <c r="I378" s="3" t="s">
        <v>337</v>
      </c>
      <c r="J378" s="3"/>
      <c r="K378" s="3"/>
      <c r="L378" s="173"/>
      <c r="M378" s="173"/>
      <c r="N378" s="3"/>
      <c r="O378" s="3"/>
      <c r="P378" s="3"/>
      <c r="Q378" s="3"/>
      <c r="R378" s="1"/>
      <c r="S378" s="163"/>
      <c r="T378" s="163"/>
      <c r="U378" s="163"/>
      <c r="V378" s="1"/>
      <c r="W378" s="175"/>
      <c r="X378" s="175"/>
      <c r="Y378" s="175"/>
      <c r="Z378" s="1"/>
      <c r="AA378" s="1"/>
      <c r="AB378" s="1"/>
      <c r="AC378" s="1"/>
      <c r="AD378" s="1"/>
      <c r="AE378" s="1"/>
      <c r="AF378" s="1"/>
      <c r="AG378" s="1"/>
    </row>
    <row r="379" customFormat="false" ht="15" hidden="false" customHeight="true" outlineLevel="0" collapsed="false">
      <c r="A379" s="1" t="str">
        <f aca="false">CONCATENATE(A378,"s")</f>
        <v>Leaseholders</v>
      </c>
      <c r="B379" s="3"/>
      <c r="C379" s="3"/>
      <c r="D379" s="3"/>
      <c r="E379" s="3"/>
      <c r="F379" s="3"/>
      <c r="G379" s="3"/>
      <c r="H379" s="3"/>
      <c r="I379" s="175" t="str">
        <f aca="false">CONCATENATE(IF(A377="","",A377),IF(A377="","",CHAR(10)),IF(B377="","",B377),IF(C377="","",C377),IF(C377="","",CHAR(10)),IF(D377="","",D377),IF(D377="","",CHAR(10)),IF(E377="","",E377),IF(E377="","",CHAR(10)),IF(F377="","",F377),IF(F377="","",CHAR(10)),IF(G377="","",G377))</f>
        <v>Flat 2
56 The Chase
London
SW4 0NH</v>
      </c>
      <c r="J379" s="175"/>
      <c r="K379" s="175"/>
      <c r="L379" s="173"/>
      <c r="M379" s="173"/>
      <c r="N379" s="3"/>
      <c r="O379" s="3"/>
      <c r="P379" s="3"/>
      <c r="Q379" s="3"/>
      <c r="R379" s="1"/>
      <c r="S379" s="163"/>
      <c r="T379" s="163"/>
      <c r="U379" s="163"/>
      <c r="V379" s="1"/>
      <c r="W379" s="175"/>
      <c r="X379" s="175"/>
      <c r="Y379" s="175"/>
      <c r="Z379" s="1"/>
      <c r="AA379" s="1"/>
      <c r="AB379" s="1"/>
      <c r="AC379" s="1"/>
      <c r="AD379" s="1"/>
      <c r="AE379" s="1"/>
      <c r="AF379" s="1"/>
      <c r="AG379" s="1"/>
    </row>
    <row r="380" customFormat="false" ht="15" hidden="false" customHeight="false" outlineLevel="0" collapsed="false">
      <c r="A380" s="3" t="s">
        <v>294</v>
      </c>
      <c r="B380" s="3"/>
      <c r="C380" s="3"/>
      <c r="D380" s="3"/>
      <c r="E380" s="3"/>
      <c r="F380" s="3"/>
      <c r="G380" s="3"/>
      <c r="H380" s="3"/>
      <c r="I380" s="175"/>
      <c r="J380" s="175"/>
      <c r="K380" s="175"/>
      <c r="L380" s="173"/>
      <c r="M380" s="173"/>
      <c r="N380" s="3"/>
      <c r="O380" s="3"/>
      <c r="P380" s="3"/>
      <c r="Q380" s="3"/>
      <c r="R380" s="1"/>
      <c r="S380" s="163"/>
      <c r="T380" s="163"/>
      <c r="U380" s="163"/>
      <c r="V380" s="1"/>
      <c r="W380" s="175"/>
      <c r="X380" s="175"/>
      <c r="Y380" s="175"/>
      <c r="Z380" s="1"/>
      <c r="AA380" s="1"/>
      <c r="AB380" s="1"/>
      <c r="AC380" s="1"/>
      <c r="AD380" s="1"/>
      <c r="AE380" s="1"/>
      <c r="AF380" s="1"/>
      <c r="AG380" s="1"/>
    </row>
    <row r="381" customFormat="false" ht="15" hidden="false" customHeight="false" outlineLevel="0" collapsed="false">
      <c r="A381" s="1" t="str">
        <f aca="false">CONCATENATE(A380,"s")</f>
        <v>Freeholders</v>
      </c>
      <c r="B381" s="3"/>
      <c r="C381" s="3"/>
      <c r="D381" s="3"/>
      <c r="E381" s="3"/>
      <c r="F381" s="3"/>
      <c r="G381" s="3"/>
      <c r="H381" s="3"/>
      <c r="I381" s="175"/>
      <c r="J381" s="175"/>
      <c r="K381" s="175"/>
      <c r="L381" s="173"/>
      <c r="M381" s="173"/>
      <c r="N381" s="3"/>
      <c r="O381" s="3"/>
      <c r="P381" s="3"/>
      <c r="Q381" s="3"/>
      <c r="R381" s="1"/>
      <c r="S381" s="1"/>
      <c r="T381" s="1"/>
      <c r="U381" s="1"/>
      <c r="V381" s="1"/>
      <c r="W381" s="1"/>
      <c r="X381" s="1"/>
      <c r="Y381" s="1"/>
      <c r="Z381" s="1"/>
      <c r="AA381" s="1"/>
      <c r="AB381" s="1"/>
      <c r="AC381" s="1"/>
      <c r="AD381" s="1"/>
      <c r="AE381" s="1"/>
      <c r="AF381" s="1"/>
      <c r="AG381" s="1"/>
    </row>
    <row r="382" customFormat="false" ht="15" hidden="false" customHeight="false" outlineLevel="0" collapsed="false">
      <c r="A382" s="3" t="s">
        <v>307</v>
      </c>
      <c r="B382" s="3"/>
      <c r="C382" s="3"/>
      <c r="D382" s="3"/>
      <c r="E382" s="3"/>
      <c r="F382" s="3"/>
      <c r="G382" s="3"/>
      <c r="H382" s="3"/>
      <c r="I382" s="175"/>
      <c r="J382" s="175"/>
      <c r="K382" s="175"/>
      <c r="L382" s="3"/>
      <c r="M382" s="3"/>
      <c r="N382" s="3"/>
      <c r="O382" s="3"/>
      <c r="P382" s="3"/>
      <c r="Q382" s="3"/>
      <c r="R382" s="1"/>
    </row>
    <row r="383" customFormat="false" ht="15" hidden="false" customHeight="false" outlineLevel="0" collapsed="false">
      <c r="A383" s="1" t="str">
        <f aca="false">IF(A382="Leaseholder &amp; Freeholder","Leaseholders &amp; Freeholders")</f>
        <v>Leaseholders &amp; Freeholders</v>
      </c>
      <c r="B383" s="3"/>
      <c r="C383" s="3"/>
      <c r="D383" s="3"/>
      <c r="E383" s="3"/>
      <c r="F383" s="3"/>
      <c r="G383" s="3"/>
      <c r="H383" s="3"/>
      <c r="I383" s="175"/>
      <c r="J383" s="175"/>
      <c r="K383" s="175"/>
      <c r="L383" s="3"/>
      <c r="M383" s="3"/>
      <c r="N383" s="3"/>
      <c r="O383" s="3"/>
      <c r="P383" s="3"/>
      <c r="Q383" s="3"/>
      <c r="R383" s="1"/>
      <c r="S383" s="149" t="s">
        <v>274</v>
      </c>
      <c r="T383" s="149"/>
    </row>
    <row r="384" customFormat="false" ht="15.75" hidden="false" customHeight="true" outlineLevel="0" collapsed="false">
      <c r="A384" s="1"/>
      <c r="B384" s="3"/>
      <c r="C384" s="3"/>
      <c r="D384" s="3"/>
      <c r="E384" s="3"/>
      <c r="F384" s="3"/>
      <c r="G384" s="3"/>
      <c r="H384" s="3"/>
      <c r="I384" s="175"/>
      <c r="J384" s="175"/>
      <c r="K384" s="175"/>
      <c r="L384" s="3"/>
      <c r="M384" s="3"/>
      <c r="N384" s="3"/>
      <c r="O384" s="3"/>
      <c r="P384" s="3"/>
      <c r="Q384" s="3"/>
      <c r="R384" s="1"/>
      <c r="S384" s="180" t="str">
        <f aca="false">CONCATENATE("Under Section 1(2), subject to your written consent",CHAR(10),"it is intended to build on the line of junction of the said lands a ",Form!AL74)</f>
        <v>Under Section 1(2), subject to your written consent
it is intended to build on the line of junction of the said lands a</v>
      </c>
      <c r="T384" s="180"/>
      <c r="U384" s="180"/>
      <c r="V384" s="180"/>
      <c r="W384" s="180"/>
      <c r="X384" s="180"/>
      <c r="Y384" s="180"/>
      <c r="Z384" s="180"/>
      <c r="AA384" s="180"/>
    </row>
    <row r="385" customFormat="false" ht="15" hidden="false" customHeight="false" outlineLevel="0" collapsed="false">
      <c r="A385" s="1"/>
      <c r="B385" s="3"/>
      <c r="C385" s="3"/>
      <c r="D385" s="3"/>
      <c r="E385" s="3"/>
      <c r="F385" s="3"/>
      <c r="G385" s="3"/>
      <c r="H385" s="3"/>
      <c r="I385" s="3"/>
      <c r="J385" s="3"/>
      <c r="K385" s="3"/>
      <c r="L385" s="3"/>
      <c r="M385" s="3"/>
      <c r="N385" s="3"/>
      <c r="O385" s="3"/>
      <c r="P385" s="3"/>
      <c r="Q385" s="3"/>
      <c r="R385" s="1"/>
      <c r="S385" s="180"/>
      <c r="T385" s="180"/>
      <c r="U385" s="180"/>
      <c r="V385" s="180"/>
      <c r="W385" s="180"/>
      <c r="X385" s="180"/>
      <c r="Y385" s="180"/>
      <c r="Z385" s="180"/>
      <c r="AA385" s="180"/>
    </row>
    <row r="386" customFormat="false" ht="15" hidden="false" customHeight="false" outlineLevel="0" collapsed="false">
      <c r="A386" s="156" t="s">
        <v>343</v>
      </c>
      <c r="B386" s="156"/>
      <c r="C386" s="3"/>
      <c r="D386" s="3"/>
      <c r="E386" s="3"/>
      <c r="F386" s="3"/>
      <c r="G386" s="3"/>
      <c r="H386" s="3"/>
      <c r="I386" s="3"/>
      <c r="J386" s="3"/>
      <c r="K386" s="3"/>
      <c r="L386" s="3"/>
      <c r="M386" s="3"/>
      <c r="N386" s="3"/>
      <c r="O386" s="3"/>
      <c r="P386" s="3"/>
      <c r="Q386" s="149" t="str">
        <f aca="false">IF(A388="","",", ")</f>
        <v/>
      </c>
      <c r="R386" s="1"/>
    </row>
    <row r="387" customFormat="false" ht="15" hidden="false" customHeight="false" outlineLevel="0" collapsed="false">
      <c r="A387" s="3" t="s">
        <v>25</v>
      </c>
      <c r="B387" s="3" t="s">
        <v>26</v>
      </c>
      <c r="C387" s="3" t="s">
        <v>27</v>
      </c>
      <c r="D387" s="3" t="s">
        <v>28</v>
      </c>
      <c r="E387" s="3" t="s">
        <v>29</v>
      </c>
      <c r="F387" s="3" t="s">
        <v>30</v>
      </c>
      <c r="G387" s="3" t="s">
        <v>31</v>
      </c>
      <c r="H387" s="3"/>
      <c r="I387" s="3" t="s">
        <v>336</v>
      </c>
      <c r="J387" s="3"/>
      <c r="K387" s="3"/>
      <c r="L387" s="3"/>
      <c r="M387" s="3"/>
      <c r="N387" s="3"/>
      <c r="O387" s="3"/>
      <c r="P387" s="3"/>
      <c r="Q387" s="3"/>
      <c r="R387" s="1"/>
      <c r="S387" s="149" t="s">
        <v>292</v>
      </c>
      <c r="T387" s="149"/>
    </row>
    <row r="388" customFormat="false" ht="15" hidden="false" customHeight="true" outlineLevel="0" collapsed="false">
      <c r="A388" s="38" t="str">
        <f aca="true">IF(OFFSET(INDIRECT(A364),17,0,1,1)="","",CONCATENATE((OFFSET(INDIRECT(A364),17,0,1,1)),", "))</f>
        <v/>
      </c>
      <c r="B388" s="38" t="str">
        <f aca="true">IF(OFFSET(INDIRECT(A364),17,1,1,1)="","",OFFSET(INDIRECT(A364),17,1,1,1))</f>
        <v>25A</v>
      </c>
      <c r="C388" s="38" t="str">
        <f aca="true">IF(OFFSET(INDIRECT(A364),17,2,1,1)="","",CONCATENATE(" ",(OFFSET(INDIRECT(A364),17,2,1,1)),", "))</f>
        <v> Wargrave Road, </v>
      </c>
      <c r="D388" s="38" t="str">
        <f aca="true">IF(OFFSET(INDIRECT(A364),17,3,1,1)="","",CONCATENATE((OFFSET(INDIRECT(A364),17,3,1,1)),", "))</f>
        <v>Twyford, </v>
      </c>
      <c r="E388" s="38" t="str">
        <f aca="true">IF(OFFSET(INDIRECT(A364),17,4,1,1)="","",CONCATENATE((OFFSET(INDIRECT(A364),17,4,1,1)),", "))</f>
        <v>Reading, </v>
      </c>
      <c r="F388" s="38" t="str">
        <f aca="true">IF(OFFSET(INDIRECT(A364),17,5,1,1)="","",CONCATENATE((OFFSET(INDIRECT(A364),17,5,1,1)),", "))</f>
        <v/>
      </c>
      <c r="G388" s="38" t="str">
        <f aca="true">IF(OFFSET(INDIRECT(A364),17,6,1,1)="","",OFFSET(INDIRECT(A364),17,6,1,1))</f>
        <v>RG10 9NY</v>
      </c>
      <c r="H388" s="3"/>
      <c r="I388" s="170" t="str">
        <f aca="false">CONCATENATE(IF(A388="","",A388),IF(B388="","",B388),IF(C388="","",C388),IF(D388="","",D388),IF(E388="","",E388),IF(F388="","",F388),IF(G388="","",G388))</f>
        <v>25A Wargrave Road, Twyford, Reading, RG10 9NY</v>
      </c>
      <c r="J388" s="170"/>
      <c r="K388" s="170"/>
      <c r="L388" s="170"/>
      <c r="M388" s="170"/>
      <c r="N388" s="170"/>
      <c r="O388" s="170"/>
      <c r="P388" s="112"/>
      <c r="Q388" s="112"/>
      <c r="R388" s="1"/>
      <c r="S388" s="180" t="str">
        <f aca="false">CONCATENATE("Under Section 1(5)",CHAR(10),"it is intended to build on the line of junction of the said lands a wall wholly on ",$H$12," land.")</f>
        <v>Under Section 1(5)
it is intended to build on the line of junction of the said lands a wall wholly on our land.</v>
      </c>
      <c r="T388" s="180"/>
      <c r="U388" s="180"/>
      <c r="V388" s="180"/>
      <c r="W388" s="180"/>
      <c r="X388" s="180"/>
      <c r="Y388" s="180"/>
      <c r="Z388" s="180"/>
      <c r="AA388" s="180"/>
    </row>
    <row r="389" customFormat="false" ht="15" hidden="false" customHeight="false" outlineLevel="0" collapsed="false">
      <c r="A389" s="38" t="str">
        <f aca="true">IF(OFFSET(INDIRECT(A364),17,0,1,1)="","",OFFSET(INDIRECT(A364),17,0,1,1))</f>
        <v/>
      </c>
      <c r="B389" s="38" t="str">
        <f aca="true">IF(OFFSET(INDIRECT(A364),17,1,1,1)="","",OFFSET(INDIRECT(A364),17,1,1,1))</f>
        <v>25A</v>
      </c>
      <c r="C389" s="38" t="str">
        <f aca="true">IF(OFFSET(INDIRECT(A364),17,2,1,1)="","",CONCATENATE(" ",(OFFSET(INDIRECT(A364),17,2,1,1))))</f>
        <v> Wargrave Road</v>
      </c>
      <c r="D389" s="38" t="str">
        <f aca="true">IF(OFFSET(INDIRECT(A364),17,3,1,1)="","",OFFSET(INDIRECT(A364),17,3,1,1))</f>
        <v>Twyford</v>
      </c>
      <c r="E389" s="38" t="str">
        <f aca="true">IF(OFFSET(INDIRECT(A364),17,4,1,1)="","",OFFSET(INDIRECT(A364),17,4,1,1))</f>
        <v>Reading</v>
      </c>
      <c r="F389" s="38" t="str">
        <f aca="true">IF(OFFSET(INDIRECT(A364),17,5,1,1)="","",OFFSET(INDIRECT(A364),17,5,1,1))</f>
        <v/>
      </c>
      <c r="G389" s="38" t="str">
        <f aca="true">IF(OFFSET(INDIRECT(A364),17,6,1,1)="","",OFFSET(INDIRECT(A364),17,6,1,1))</f>
        <v>RG10 9NY</v>
      </c>
      <c r="H389" s="3"/>
      <c r="I389" s="3"/>
      <c r="J389" s="3"/>
      <c r="K389" s="3"/>
      <c r="L389" s="173"/>
      <c r="M389" s="173"/>
      <c r="N389" s="3"/>
      <c r="O389" s="3"/>
      <c r="P389" s="3"/>
      <c r="Q389" s="3"/>
      <c r="R389" s="1"/>
      <c r="S389" s="180"/>
      <c r="T389" s="180"/>
      <c r="U389" s="180"/>
      <c r="V389" s="180"/>
      <c r="W389" s="180"/>
      <c r="X389" s="180"/>
      <c r="Y389" s="180"/>
      <c r="Z389" s="180"/>
      <c r="AA389" s="180"/>
    </row>
    <row r="390" customFormat="false" ht="15" hidden="false" customHeight="false" outlineLevel="0" collapsed="false">
      <c r="A390" s="3"/>
      <c r="B390" s="3"/>
      <c r="C390" s="3"/>
      <c r="D390" s="3"/>
      <c r="E390" s="3"/>
      <c r="F390" s="3"/>
      <c r="G390" s="3"/>
      <c r="H390" s="3"/>
      <c r="I390" s="3" t="s">
        <v>337</v>
      </c>
      <c r="J390" s="3"/>
      <c r="K390" s="3"/>
      <c r="L390" s="173"/>
      <c r="M390" s="173"/>
      <c r="N390" s="3"/>
      <c r="O390" s="3"/>
      <c r="P390" s="3"/>
      <c r="Q390" s="3"/>
      <c r="R390" s="1"/>
    </row>
    <row r="391" customFormat="false" ht="15" hidden="false" customHeight="true" outlineLevel="0" collapsed="false">
      <c r="A391" s="3"/>
      <c r="B391" s="3"/>
      <c r="C391" s="3"/>
      <c r="D391" s="3"/>
      <c r="E391" s="3"/>
      <c r="F391" s="3"/>
      <c r="G391" s="3"/>
      <c r="H391" s="3"/>
      <c r="I391" s="175" t="str">
        <f aca="false">CONCATENATE(IF(A389="","",A389),IF(A389="","",CHAR(10)),IF(B389="","",B389),IF(C389="","",C389),IF(C389="","",CHAR(10)),IF(D389="","",D389),IF(D389="","",CHAR(10)),IF(E389="","",E389),IF(E389="","",CHAR(10)),IF(F389="","",F389),IF(F389="","",CHAR(10)),IF(G389="","",G389))</f>
        <v>25A Wargrave Road
Twyford
Reading
RG10 9NY</v>
      </c>
      <c r="J391" s="175"/>
      <c r="K391" s="175"/>
      <c r="L391" s="173"/>
      <c r="M391" s="173"/>
      <c r="N391" s="3"/>
      <c r="O391" s="3"/>
      <c r="P391" s="3"/>
      <c r="Q391" s="3"/>
      <c r="R391" s="1"/>
      <c r="S391" s="149" t="s">
        <v>295</v>
      </c>
      <c r="T391" s="149"/>
      <c r="U391" s="149"/>
    </row>
    <row r="392" customFormat="false" ht="15" hidden="false" customHeight="true" outlineLevel="0" collapsed="false">
      <c r="A392" s="3"/>
      <c r="B392" s="3"/>
      <c r="C392" s="3"/>
      <c r="D392" s="3"/>
      <c r="E392" s="3"/>
      <c r="F392" s="3"/>
      <c r="G392" s="3"/>
      <c r="H392" s="3"/>
      <c r="I392" s="175"/>
      <c r="J392" s="175"/>
      <c r="K392" s="175"/>
      <c r="L392" s="173"/>
      <c r="M392" s="173"/>
      <c r="N392" s="3"/>
      <c r="O392" s="3"/>
      <c r="P392" s="3"/>
      <c r="Q392" s="3"/>
      <c r="R392" s="1"/>
      <c r="S392" s="181" t="str">
        <f aca="false">CONCATENATE(S384,CHAR(10),CHAR(10),S388)</f>
        <v>Under Section 1(2), subject to your written consent
it is intended to build on the line of junction of the said lands a 
Under Section 1(5)
it is intended to build on the line of junction of the said lands a wall wholly on our land.</v>
      </c>
      <c r="T392" s="181"/>
      <c r="U392" s="181"/>
      <c r="V392" s="181"/>
      <c r="W392" s="181"/>
      <c r="X392" s="181"/>
      <c r="Y392" s="181"/>
      <c r="Z392" s="181"/>
      <c r="AA392" s="181"/>
    </row>
    <row r="393" customFormat="false" ht="15" hidden="false" customHeight="false" outlineLevel="0" collapsed="false">
      <c r="A393" s="3"/>
      <c r="B393" s="3"/>
      <c r="C393" s="3"/>
      <c r="D393" s="3"/>
      <c r="E393" s="3"/>
      <c r="F393" s="3"/>
      <c r="G393" s="3"/>
      <c r="H393" s="3"/>
      <c r="I393" s="175"/>
      <c r="J393" s="175"/>
      <c r="K393" s="175"/>
      <c r="L393" s="173"/>
      <c r="M393" s="173"/>
      <c r="N393" s="3"/>
      <c r="O393" s="3"/>
      <c r="P393" s="3"/>
      <c r="Q393" s="3"/>
      <c r="R393" s="1"/>
      <c r="S393" s="181"/>
      <c r="T393" s="181"/>
      <c r="U393" s="181"/>
      <c r="V393" s="181"/>
      <c r="W393" s="181"/>
      <c r="X393" s="181"/>
      <c r="Y393" s="181"/>
      <c r="Z393" s="181"/>
      <c r="AA393" s="181"/>
    </row>
    <row r="394" customFormat="false" ht="15" hidden="false" customHeight="false" outlineLevel="0" collapsed="false">
      <c r="A394" s="3"/>
      <c r="B394" s="3"/>
      <c r="C394" s="3"/>
      <c r="D394" s="3"/>
      <c r="E394" s="3"/>
      <c r="F394" s="3"/>
      <c r="G394" s="3"/>
      <c r="H394" s="3"/>
      <c r="I394" s="175"/>
      <c r="J394" s="175"/>
      <c r="K394" s="175"/>
      <c r="L394" s="3"/>
      <c r="M394" s="3"/>
      <c r="N394" s="3"/>
      <c r="O394" s="3"/>
      <c r="P394" s="3"/>
      <c r="Q394" s="3"/>
      <c r="R394" s="1"/>
      <c r="S394" s="181"/>
      <c r="T394" s="181"/>
      <c r="U394" s="181"/>
      <c r="V394" s="181"/>
      <c r="W394" s="181"/>
      <c r="X394" s="181"/>
      <c r="Y394" s="181"/>
      <c r="Z394" s="181"/>
      <c r="AA394" s="181"/>
    </row>
    <row r="395" customFormat="false" ht="15" hidden="false" customHeight="false" outlineLevel="0" collapsed="false">
      <c r="A395" s="3"/>
      <c r="B395" s="3"/>
      <c r="C395" s="3"/>
      <c r="D395" s="3"/>
      <c r="E395" s="3"/>
      <c r="F395" s="3"/>
      <c r="G395" s="3"/>
      <c r="H395" s="3"/>
      <c r="I395" s="175"/>
      <c r="J395" s="175"/>
      <c r="K395" s="175"/>
      <c r="L395" s="3"/>
      <c r="M395" s="3"/>
      <c r="N395" s="3"/>
      <c r="O395" s="3"/>
      <c r="P395" s="3"/>
      <c r="Q395" s="3"/>
      <c r="R395" s="1"/>
      <c r="S395" s="181"/>
      <c r="T395" s="181"/>
      <c r="U395" s="181"/>
      <c r="V395" s="181"/>
      <c r="W395" s="181"/>
      <c r="X395" s="181"/>
      <c r="Y395" s="181"/>
      <c r="Z395" s="181"/>
      <c r="AA395" s="181"/>
    </row>
    <row r="396" customFormat="false" ht="15" hidden="false" customHeight="false" outlineLevel="0" collapsed="false">
      <c r="A396" s="3"/>
      <c r="B396" s="3"/>
      <c r="C396" s="3"/>
      <c r="D396" s="3"/>
      <c r="E396" s="3"/>
      <c r="F396" s="3"/>
      <c r="G396" s="3"/>
      <c r="H396" s="3"/>
      <c r="I396" s="175"/>
      <c r="J396" s="175"/>
      <c r="K396" s="175"/>
      <c r="L396" s="3"/>
      <c r="M396" s="3"/>
      <c r="N396" s="3"/>
      <c r="O396" s="3"/>
      <c r="P396" s="3"/>
      <c r="Q396" s="3"/>
      <c r="R396" s="1"/>
      <c r="S396" s="181"/>
      <c r="T396" s="181"/>
      <c r="U396" s="181"/>
      <c r="V396" s="181"/>
      <c r="W396" s="181"/>
      <c r="X396" s="181"/>
      <c r="Y396" s="181"/>
      <c r="Z396" s="181"/>
      <c r="AA396" s="181"/>
    </row>
    <row r="397" customFormat="false" ht="15" hidden="false" customHeight="false" outlineLevel="0" collapsed="false">
      <c r="A397" s="3"/>
      <c r="B397" s="3"/>
      <c r="C397" s="3"/>
      <c r="D397" s="3"/>
      <c r="E397" s="3"/>
      <c r="F397" s="3"/>
      <c r="G397" s="3"/>
      <c r="H397" s="3"/>
      <c r="I397" s="3"/>
      <c r="J397" s="3"/>
      <c r="K397" s="3"/>
      <c r="L397" s="3"/>
      <c r="M397" s="3"/>
      <c r="N397" s="3"/>
      <c r="O397" s="3"/>
      <c r="P397" s="3"/>
      <c r="Q397" s="3"/>
      <c r="R397" s="1"/>
    </row>
    <row r="398" customFormat="false" ht="15" hidden="false" customHeight="false" outlineLevel="0" collapsed="false">
      <c r="A398" s="156" t="s">
        <v>344</v>
      </c>
      <c r="B398" s="156"/>
      <c r="C398" s="3"/>
      <c r="D398" s="3"/>
      <c r="E398" s="3"/>
      <c r="F398" s="3"/>
      <c r="G398" s="3"/>
      <c r="H398" s="3"/>
      <c r="I398" s="3"/>
      <c r="J398" s="3"/>
      <c r="K398" s="3"/>
      <c r="L398" s="3"/>
      <c r="M398" s="3"/>
      <c r="N398" s="3"/>
      <c r="O398" s="3"/>
      <c r="P398" s="3"/>
      <c r="Q398" s="3" t="str">
        <f aca="false">IF(A400="","",", ")</f>
        <v/>
      </c>
      <c r="R398" s="1"/>
      <c r="S398" s="149" t="s">
        <v>345</v>
      </c>
      <c r="T398" s="149"/>
      <c r="U398" s="149"/>
    </row>
    <row r="399" customFormat="false" ht="15" hidden="false" customHeight="false" outlineLevel="0" collapsed="false">
      <c r="A399" s="3" t="s">
        <v>25</v>
      </c>
      <c r="B399" s="3" t="s">
        <v>26</v>
      </c>
      <c r="C399" s="3" t="s">
        <v>27</v>
      </c>
      <c r="D399" s="3" t="s">
        <v>28</v>
      </c>
      <c r="E399" s="3" t="s">
        <v>29</v>
      </c>
      <c r="F399" s="3" t="s">
        <v>30</v>
      </c>
      <c r="G399" s="3" t="s">
        <v>31</v>
      </c>
      <c r="H399" s="3"/>
      <c r="I399" s="3" t="s">
        <v>336</v>
      </c>
      <c r="J399" s="3"/>
      <c r="K399" s="3"/>
      <c r="L399" s="3"/>
      <c r="M399" s="3"/>
      <c r="N399" s="3"/>
      <c r="O399" s="3"/>
      <c r="P399" s="3"/>
      <c r="Q399" s="3"/>
      <c r="R399" s="1"/>
      <c r="S399" s="181" t="str">
        <f aca="false">IF(Form!AH74="Section 1(2)",S384,IF(Form!AH74="Section 1(5)",S388,IF(Form!AH74="Section 1(2) &amp; Section 1(5)",S392,"")))</f>
        <v/>
      </c>
      <c r="T399" s="181"/>
      <c r="U399" s="181"/>
      <c r="V399" s="181"/>
      <c r="W399" s="181"/>
      <c r="X399" s="181"/>
      <c r="Y399" s="181"/>
      <c r="Z399" s="181"/>
      <c r="AA399" s="181"/>
    </row>
    <row r="400" customFormat="false" ht="15" hidden="false" customHeight="true" outlineLevel="0" collapsed="false">
      <c r="A400" s="38" t="str">
        <f aca="false">IF(Form!$B$44="","",Form!$B$44)</f>
        <v/>
      </c>
      <c r="B400" s="38" t="str">
        <f aca="false">IF(Form!$C$44="","",Form!$C$44)</f>
        <v/>
      </c>
      <c r="C400" s="38" t="str">
        <f aca="false">IF(Form!$D$44="","",Form!$D$44)</f>
        <v/>
      </c>
      <c r="D400" s="38" t="str">
        <f aca="false">IF(Form!$E$44="","",Form!$E$44)</f>
        <v/>
      </c>
      <c r="E400" s="38" t="str">
        <f aca="false">IF(Form!$F$44="","",Form!$F$44)</f>
        <v/>
      </c>
      <c r="F400" s="38" t="str">
        <f aca="false">IF(Form!$G$44="","",Form!$G$44)</f>
        <v/>
      </c>
      <c r="G400" s="38" t="str">
        <f aca="false">IF(Form!$H$44="","",Form!$H$44)</f>
        <v/>
      </c>
      <c r="H400" s="3"/>
      <c r="I400" s="170" t="str">
        <f aca="false">CONCATENATE(IF(A400="","",A400),IF(B400="","",B400),IF(C400="","",C400),IF(D400="","",D400),IF(E400="","",E400),IF(F400="","",F400),IF(G400="","",G400))</f>
        <v/>
      </c>
      <c r="J400" s="170"/>
      <c r="K400" s="170"/>
      <c r="L400" s="170"/>
      <c r="M400" s="170"/>
      <c r="N400" s="170"/>
      <c r="O400" s="170"/>
      <c r="P400" s="112"/>
      <c r="Q400" s="112"/>
      <c r="R400" s="1"/>
      <c r="S400" s="181"/>
      <c r="T400" s="181"/>
      <c r="U400" s="181"/>
      <c r="V400" s="181"/>
      <c r="W400" s="181"/>
      <c r="X400" s="181"/>
      <c r="Y400" s="181"/>
      <c r="Z400" s="181"/>
      <c r="AA400" s="181"/>
    </row>
    <row r="401" customFormat="false" ht="15" hidden="false" customHeight="false" outlineLevel="0" collapsed="false">
      <c r="A401" s="3"/>
      <c r="B401" s="3"/>
      <c r="C401" s="3"/>
      <c r="D401" s="3"/>
      <c r="E401" s="3"/>
      <c r="F401" s="3"/>
      <c r="G401" s="3"/>
      <c r="H401" s="3"/>
      <c r="I401" s="3"/>
      <c r="J401" s="3"/>
      <c r="K401" s="3"/>
      <c r="L401" s="173"/>
      <c r="M401" s="173"/>
      <c r="N401" s="3"/>
      <c r="O401" s="3"/>
      <c r="P401" s="3"/>
      <c r="Q401" s="3"/>
      <c r="R401" s="1"/>
      <c r="S401" s="181"/>
      <c r="T401" s="181"/>
      <c r="U401" s="181"/>
      <c r="V401" s="181"/>
      <c r="W401" s="181"/>
      <c r="X401" s="181"/>
      <c r="Y401" s="181"/>
      <c r="Z401" s="181"/>
      <c r="AA401" s="181"/>
    </row>
    <row r="402" customFormat="false" ht="15" hidden="false" customHeight="false" outlineLevel="0" collapsed="false">
      <c r="A402" s="3"/>
      <c r="B402" s="3"/>
      <c r="C402" s="3"/>
      <c r="D402" s="3"/>
      <c r="E402" s="3"/>
      <c r="F402" s="3"/>
      <c r="G402" s="3"/>
      <c r="H402" s="3"/>
      <c r="I402" s="3" t="s">
        <v>337</v>
      </c>
      <c r="J402" s="3"/>
      <c r="K402" s="3"/>
      <c r="L402" s="173"/>
      <c r="M402" s="173"/>
      <c r="N402" s="3"/>
      <c r="O402" s="3"/>
      <c r="P402" s="3"/>
      <c r="Q402" s="3"/>
      <c r="R402" s="1"/>
      <c r="S402" s="181"/>
      <c r="T402" s="181"/>
      <c r="U402" s="181"/>
      <c r="V402" s="181"/>
      <c r="W402" s="181"/>
      <c r="X402" s="181"/>
      <c r="Y402" s="181"/>
      <c r="Z402" s="181"/>
      <c r="AA402" s="181"/>
    </row>
    <row r="403" customFormat="false" ht="15" hidden="false" customHeight="true" outlineLevel="0" collapsed="false">
      <c r="A403" s="3"/>
      <c r="B403" s="3"/>
      <c r="C403" s="3"/>
      <c r="D403" s="3"/>
      <c r="E403" s="3"/>
      <c r="F403" s="3"/>
      <c r="G403" s="3"/>
      <c r="H403" s="3"/>
      <c r="I403" s="175" t="str">
        <f aca="false">CONCATENATE(IF(A400="","",A400),IF(A400="","",CHAR(10)),IF(B400="","",B400),IF(C400="","",C400),IF(C400="","",CHAR(10)),IF(D400="","",D400),IF(D400="","",CHAR(10)),IF(E400="","",E400),IF(E400="","",CHAR(10)),IF(F400="","",F400),IF(F400="","",CHAR(10)),IF(G400="","",G400))</f>
        <v/>
      </c>
      <c r="J403" s="175"/>
      <c r="K403" s="175"/>
      <c r="L403" s="173"/>
      <c r="M403" s="173"/>
      <c r="N403" s="3"/>
      <c r="O403" s="3"/>
      <c r="P403" s="3"/>
      <c r="Q403" s="3"/>
      <c r="R403" s="1"/>
      <c r="S403" s="181"/>
      <c r="T403" s="181"/>
      <c r="U403" s="181"/>
      <c r="V403" s="181"/>
      <c r="W403" s="181"/>
      <c r="X403" s="181"/>
      <c r="Y403" s="181"/>
      <c r="Z403" s="181"/>
      <c r="AA403" s="181"/>
    </row>
    <row r="404" customFormat="false" ht="15" hidden="false" customHeight="false" outlineLevel="0" collapsed="false">
      <c r="A404" s="3"/>
      <c r="B404" s="3"/>
      <c r="C404" s="3"/>
      <c r="D404" s="3"/>
      <c r="E404" s="3"/>
      <c r="F404" s="3"/>
      <c r="G404" s="3"/>
      <c r="H404" s="3"/>
      <c r="I404" s="175"/>
      <c r="J404" s="175"/>
      <c r="K404" s="175"/>
      <c r="L404" s="173"/>
      <c r="M404" s="173"/>
      <c r="N404" s="3"/>
      <c r="O404" s="3"/>
      <c r="P404" s="3"/>
      <c r="Q404" s="3"/>
      <c r="R404" s="1"/>
    </row>
    <row r="405" customFormat="false" ht="15" hidden="false" customHeight="false" outlineLevel="0" collapsed="false">
      <c r="A405" s="3"/>
      <c r="B405" s="3"/>
      <c r="C405" s="3"/>
      <c r="D405" s="3"/>
      <c r="E405" s="3"/>
      <c r="F405" s="3"/>
      <c r="G405" s="3"/>
      <c r="H405" s="3"/>
      <c r="I405" s="175"/>
      <c r="J405" s="175"/>
      <c r="K405" s="175"/>
      <c r="L405" s="173"/>
      <c r="M405" s="173"/>
      <c r="N405" s="3"/>
      <c r="O405" s="3"/>
      <c r="P405" s="3"/>
      <c r="Q405" s="3"/>
      <c r="R405" s="1"/>
      <c r="S405" s="149" t="s">
        <v>346</v>
      </c>
      <c r="T405" s="149"/>
      <c r="U405" s="149"/>
      <c r="V405" s="182" t="str">
        <f aca="true">IF(OFFSET(INDIRECT(A364),53,5,1,1)="No","DELETE THIS PAGE WHEN MADE INTO PDF!","")</f>
        <v>DELETE THIS PAGE WHEN MADE INTO PDF!</v>
      </c>
      <c r="W405" s="182"/>
      <c r="X405" s="182"/>
      <c r="Y405" s="182"/>
      <c r="Z405" s="182"/>
      <c r="AA405" s="182"/>
    </row>
    <row r="406" customFormat="false" ht="15" hidden="false" customHeight="false" outlineLevel="0" collapsed="false">
      <c r="A406" s="3"/>
      <c r="B406" s="3"/>
      <c r="C406" s="3"/>
      <c r="D406" s="3"/>
      <c r="E406" s="3"/>
      <c r="F406" s="3"/>
      <c r="G406" s="3"/>
      <c r="H406" s="3"/>
      <c r="I406" s="175"/>
      <c r="J406" s="175"/>
      <c r="K406" s="175"/>
      <c r="L406" s="3"/>
      <c r="M406" s="3"/>
      <c r="N406" s="3"/>
      <c r="O406" s="3"/>
      <c r="P406" s="3"/>
      <c r="Q406" s="3"/>
      <c r="R406" s="1"/>
      <c r="S406" s="149" t="s">
        <v>347</v>
      </c>
      <c r="T406" s="149"/>
      <c r="U406" s="149"/>
      <c r="V406" s="182" t="str">
        <f aca="true">IF(OFFSET(INDIRECT(A364),62,5,1,1)="No","DELETE THIS PAGE WHEN MADE INTO PDF!","")</f>
        <v>DELETE THIS PAGE WHEN MADE INTO PDF!</v>
      </c>
      <c r="W406" s="182"/>
      <c r="X406" s="182"/>
      <c r="Y406" s="182"/>
      <c r="Z406" s="182"/>
      <c r="AA406" s="182"/>
    </row>
    <row r="407" customFormat="false" ht="15" hidden="false" customHeight="false" outlineLevel="0" collapsed="false">
      <c r="A407" s="3"/>
      <c r="B407" s="3"/>
      <c r="C407" s="3"/>
      <c r="D407" s="3"/>
      <c r="E407" s="3"/>
      <c r="F407" s="3"/>
      <c r="G407" s="3"/>
      <c r="H407" s="3"/>
      <c r="I407" s="175"/>
      <c r="J407" s="175"/>
      <c r="K407" s="175"/>
      <c r="L407" s="3"/>
      <c r="M407" s="3"/>
      <c r="N407" s="3"/>
      <c r="O407" s="3"/>
      <c r="P407" s="3"/>
      <c r="Q407" s="3"/>
      <c r="R407" s="1"/>
      <c r="S407" s="149" t="s">
        <v>348</v>
      </c>
      <c r="T407" s="149"/>
      <c r="U407" s="149"/>
      <c r="V407" s="182" t="str">
        <f aca="true">IF(OFFSET(INDIRECT(A364),76,5,1,1)="No","DELETE THIS PAGE WHEN MADE INTO PDF!","")</f>
        <v/>
      </c>
      <c r="W407" s="182"/>
      <c r="X407" s="182"/>
      <c r="Y407" s="182"/>
      <c r="Z407" s="182"/>
      <c r="AA407" s="182"/>
    </row>
    <row r="408" customFormat="false" ht="15" hidden="false" customHeight="false" outlineLevel="0" collapsed="false">
      <c r="A408" s="3"/>
      <c r="B408" s="3"/>
      <c r="C408" s="3"/>
      <c r="D408" s="3"/>
      <c r="E408" s="3"/>
      <c r="F408" s="3"/>
      <c r="G408" s="3"/>
      <c r="H408" s="3"/>
      <c r="I408" s="175"/>
      <c r="J408" s="175"/>
      <c r="K408" s="175"/>
      <c r="L408" s="3"/>
      <c r="M408" s="3"/>
      <c r="N408" s="3"/>
      <c r="O408" s="3"/>
      <c r="P408" s="3"/>
      <c r="Q408" s="3"/>
      <c r="R408" s="1"/>
      <c r="S408" s="38" t="str">
        <f aca="true">IF(OFFSET(INDIRECT(A364),2,0,1,1)="","",OFFSET(INDIRECT(A364),2,0,1,1))</f>
        <v>Mr</v>
      </c>
      <c r="T408" s="38" t="str">
        <f aca="true">IF(OFFSET(INDIRECT(A364),2,1,1,1)="","",OFFSET(INDIRECT(A364),2,1,1,1))</f>
        <v>Basri</v>
      </c>
      <c r="U408" s="3" t="str">
        <f aca="false">LEFT(T408,1)</f>
        <v>B</v>
      </c>
      <c r="V408" s="38" t="str">
        <f aca="true">IF(OFFSET(INDIRECT(A364),2,2,1,1)="","",OFFSET(INDIRECT(A364),2,2,1,1))</f>
        <v/>
      </c>
      <c r="W408" s="38" t="str">
        <f aca="true">IF(OFFSET(INDIRECT(A364),2,3,1,1)="","",OFFSET(INDIRECT(A364),2,3,1,1))</f>
        <v>Dogan</v>
      </c>
      <c r="X408" s="3" t="str">
        <f aca="false">IF(B367="Company",W408,CONCATENATE(S408,P366," ",T408," ",W408))</f>
        <v>Mr. Basri Dogan</v>
      </c>
      <c r="Y408" s="3"/>
      <c r="Z408" s="3" t="str">
        <f aca="false">IF(B367="Company",W408,CONCATENATE(S408," ",U408," ",W408))</f>
        <v>Mr B Dogan</v>
      </c>
      <c r="AA408" s="3"/>
      <c r="AB408" s="3"/>
      <c r="AC408" s="3" t="str">
        <f aca="false">IF(B367="Company",W408,CONCATENATE(S408,P366," ",U408,P366," ",W408))</f>
        <v>Mr. B. Dogan</v>
      </c>
      <c r="AD408" s="3"/>
      <c r="AE408" s="3" t="str">
        <f aca="false">IF(B367="Company",W408,CONCATENATE(T408," ",V408," ",W408))</f>
        <v>Basri  Dogan</v>
      </c>
      <c r="AF408" s="3" t="str">
        <f aca="false">UPPER(AE408)</f>
        <v>BASRI  DOGAN</v>
      </c>
      <c r="AG408" s="3"/>
      <c r="AH408" s="3" t="str">
        <f aca="false">IF(B367="Company",W408,CONCATENATE(S408,P366," ",W408))</f>
        <v>Mr. Dogan</v>
      </c>
      <c r="AI408" s="3"/>
      <c r="AJ408" s="1"/>
    </row>
    <row r="409" customFormat="false" ht="15" hidden="false" customHeight="false" outlineLevel="0" collapsed="false">
      <c r="A409" s="3"/>
      <c r="B409" s="3"/>
      <c r="C409" s="3"/>
      <c r="D409" s="3"/>
      <c r="E409" s="3"/>
      <c r="F409" s="3"/>
      <c r="G409" s="3"/>
      <c r="H409" s="3"/>
      <c r="I409" s="173"/>
      <c r="J409" s="173"/>
      <c r="K409" s="173"/>
      <c r="L409" s="3"/>
      <c r="M409" s="3"/>
      <c r="N409" s="3"/>
      <c r="O409" s="3"/>
      <c r="P409" s="3"/>
      <c r="Q409" s="3"/>
      <c r="R409" s="1"/>
      <c r="S409" s="38" t="str">
        <f aca="true">IF(OFFSET(INDIRECT(A364),3,0,1,1)="","",OFFSET(INDIRECT(A364),3,0,1,1))</f>
        <v>Mrs</v>
      </c>
      <c r="T409" s="38" t="str">
        <f aca="true">IF(OFFSET(INDIRECT(A364),3,1,1,1)="","",OFFSET(INDIRECT(A364),3,1,1,1))</f>
        <v>Zeynep</v>
      </c>
      <c r="U409" s="3" t="str">
        <f aca="false">LEFT(T409,1)</f>
        <v>Z</v>
      </c>
      <c r="V409" s="38" t="str">
        <f aca="true">IF(OFFSET(INDIRECT(A364),3,2,1,1)="","",OFFSET(INDIRECT(A364),3,2,1,1))</f>
        <v/>
      </c>
      <c r="W409" s="38" t="str">
        <f aca="true">IF(OFFSET(INDIRECT(A364),3,3,1,1)="","",OFFSET(INDIRECT(A364),3,3,1,1))</f>
        <v>Dogan</v>
      </c>
      <c r="X409" s="3" t="str">
        <f aca="false">IF(W409="","",CONCATENATE(S409,P366," ",T409," ",W409))</f>
        <v>Mrs. Zeynep Dogan</v>
      </c>
      <c r="Y409" s="3"/>
      <c r="Z409" s="3" t="str">
        <f aca="false">IF(W409="","",CONCATENATE(" ",Q392," ",S409," ",U409," ",W409))</f>
        <v>  Mrs Z Dogan</v>
      </c>
      <c r="AA409" s="3"/>
      <c r="AB409" s="3"/>
      <c r="AC409" s="3" t="str">
        <f aca="false">IF(W409="","",IF(W410="",CONCATENATE(" ",$Q$39," ",S409,$P$38," ",U409,$P$38," ",W409),CONCATENATE(", ",S409,$P$38," ",U409,$P$38," ",W409)))</f>
        <v> &amp; Mrs. Z. Dogan</v>
      </c>
      <c r="AD409" s="3"/>
      <c r="AE409" s="3" t="str">
        <f aca="false">IF(W409="","",CONCATENATE(" ",Q367," ",T409," ",V409," ",W409))</f>
        <v> &amp; Zeynep  Dogan</v>
      </c>
      <c r="AF409" s="3" t="str">
        <f aca="false">UPPER(AE409)</f>
        <v> &amp; ZEYNEP  DOGAN</v>
      </c>
      <c r="AG409" s="3"/>
      <c r="AH409" s="3" t="str">
        <f aca="false">IF(W409="","",IF(W410="",CONCATENATE(" ",Q367," ",S409,P366," ",W409),CONCATENATE(", ",S409,P366," ",W409)))</f>
        <v> &amp; Mrs. Dogan</v>
      </c>
      <c r="AI409" s="3"/>
      <c r="AJ409" s="1"/>
    </row>
    <row r="410" customFormat="false" ht="15" hidden="false" customHeight="false" outlineLevel="0" collapsed="false">
      <c r="A410" s="156" t="s">
        <v>349</v>
      </c>
      <c r="B410" s="156"/>
      <c r="C410" s="3"/>
      <c r="D410" s="3"/>
      <c r="E410" s="3"/>
      <c r="F410" s="3"/>
      <c r="G410" s="3"/>
      <c r="H410" s="3"/>
      <c r="I410" s="3"/>
      <c r="J410" s="3"/>
      <c r="K410" s="3"/>
      <c r="L410" s="3"/>
      <c r="M410" s="3"/>
      <c r="N410" s="3"/>
      <c r="O410" s="3"/>
      <c r="P410" s="3"/>
      <c r="Q410" s="3" t="str">
        <f aca="false">IF(A412="","",", ")</f>
        <v/>
      </c>
      <c r="R410" s="1"/>
      <c r="S410" s="38" t="str">
        <f aca="true">IF(OFFSET(INDIRECT(A364),4,0,1,1)="","",OFFSET(INDIRECT(A364),4,0,1,1))</f>
        <v/>
      </c>
      <c r="T410" s="38" t="str">
        <f aca="true">IF(OFFSET(INDIRECT(A364),4,1,1,1)="","",OFFSET(INDIRECT(A364),4,1,1,1))</f>
        <v/>
      </c>
      <c r="U410" s="3" t="str">
        <f aca="false">LEFT(T410,1)</f>
        <v/>
      </c>
      <c r="V410" s="38" t="str">
        <f aca="true">IF(OFFSET(INDIRECT(A364),4,2,1,1)="","",OFFSET(INDIRECT(A364),4,2,1,1))</f>
        <v/>
      </c>
      <c r="W410" s="38" t="str">
        <f aca="true">IF(OFFSET(INDIRECT(A364),4,3,1,1)="","",OFFSET(INDIRECT(A364),4,3,1,1))</f>
        <v/>
      </c>
      <c r="X410" s="3" t="str">
        <f aca="false">IF(W410="","",CONCATENATE(S410,P366," ",T410," ",W410))</f>
        <v/>
      </c>
      <c r="Y410" s="3"/>
      <c r="Z410" s="3" t="str">
        <f aca="false">IF(W410="","",CONCATENATE(" ",Q392," ",S410," ",U410," ",W410))</f>
        <v/>
      </c>
      <c r="AA410" s="3"/>
      <c r="AB410" s="3"/>
      <c r="AC410" s="3" t="str">
        <f aca="false">IF(W410="","",IF(W411="",CONCATENATE(" ",Q367," ",S410,P366," ",U410,P366," ",W410),CONCATENATE(", ",S410,P366," ",U410,P366," ",W410)))</f>
        <v/>
      </c>
      <c r="AD410" s="3"/>
      <c r="AE410" s="3" t="str">
        <f aca="false">IF(W410="","",CONCATENATE(" ",Q367," ",T410," ",V410," ",W410))</f>
        <v/>
      </c>
      <c r="AF410" s="3" t="str">
        <f aca="false">UPPER(AE410)</f>
        <v/>
      </c>
      <c r="AG410" s="3"/>
      <c r="AH410" s="3" t="str">
        <f aca="false">IF(W410="","",IF(W411="",CONCATENATE(" ",Q367," ",S410,P366," ",W410),CONCATENATE(", ",S410,P366," ",W410)))</f>
        <v/>
      </c>
      <c r="AI410" s="3"/>
      <c r="AJ410" s="1"/>
    </row>
    <row r="411" customFormat="false" ht="15" hidden="false" customHeight="false" outlineLevel="0" collapsed="false">
      <c r="A411" s="3" t="s">
        <v>25</v>
      </c>
      <c r="B411" s="3" t="s">
        <v>26</v>
      </c>
      <c r="C411" s="3" t="s">
        <v>27</v>
      </c>
      <c r="D411" s="3" t="s">
        <v>28</v>
      </c>
      <c r="E411" s="3" t="s">
        <v>29</v>
      </c>
      <c r="F411" s="3" t="s">
        <v>30</v>
      </c>
      <c r="G411" s="3" t="s">
        <v>31</v>
      </c>
      <c r="H411" s="3"/>
      <c r="I411" s="3" t="s">
        <v>336</v>
      </c>
      <c r="J411" s="3"/>
      <c r="K411" s="3"/>
      <c r="L411" s="3"/>
      <c r="M411" s="3"/>
      <c r="N411" s="3"/>
      <c r="O411" s="3"/>
      <c r="P411" s="3"/>
      <c r="Q411" s="3"/>
      <c r="R411" s="1"/>
      <c r="S411" s="38" t="str">
        <f aca="true">IF(OFFSET(INDIRECT(A364),5,0,1,1)="","",OFFSET(INDIRECT(A364),5,0,1,1))</f>
        <v/>
      </c>
      <c r="T411" s="38" t="str">
        <f aca="true">IF(OFFSET(INDIRECT(A364),5,1,1,1)="","",OFFSET(INDIRECT(A364),5,1,1,1))</f>
        <v/>
      </c>
      <c r="U411" s="3" t="str">
        <f aca="false">LEFT(T411,1)</f>
        <v/>
      </c>
      <c r="V411" s="38" t="str">
        <f aca="true">IF(OFFSET(INDIRECT(A364),5,2,1,1)="","",OFFSET(INDIRECT(A364),5,2,1,1))</f>
        <v/>
      </c>
      <c r="W411" s="38" t="str">
        <f aca="true">IF(OFFSET(INDIRECT(A364),5,3,1,1)="","",OFFSET(INDIRECT(A364),5,3,1,1))</f>
        <v/>
      </c>
      <c r="X411" s="3" t="str">
        <f aca="false">IF(W411="","",CONCATENATE(S411,P366," ",T411," ",W411))</f>
        <v/>
      </c>
      <c r="Y411" s="3"/>
      <c r="Z411" s="3" t="str">
        <f aca="false">IF(W411="","",CONCATENATE(" ",Q392," ",S411," ",U411," ",W411))</f>
        <v/>
      </c>
      <c r="AA411" s="3"/>
      <c r="AB411" s="3"/>
      <c r="AC411" s="3" t="str">
        <f aca="false">IF(W411="","",IF(W412="",CONCATENATE(" ",Q367," ",S411,P366," ",U411,P366," ",W411),CONCATENATE(", ",S411,P366," ",U411,P366," ",W411)))</f>
        <v/>
      </c>
      <c r="AD411" s="3"/>
      <c r="AE411" s="3" t="str">
        <f aca="false">IF(W411="","",CONCATENATE(" ",Q367," ",T411," ",V411," ",W411))</f>
        <v/>
      </c>
      <c r="AF411" s="3" t="str">
        <f aca="false">UPPER(AE411)</f>
        <v/>
      </c>
      <c r="AG411" s="3"/>
      <c r="AH411" s="3" t="str">
        <f aca="false">IF(W411="","",IF(W412="",CONCATENATE(" ",Q367," ",S411,P366," ",W411),CONCATENATE(", ",S411,P366," ",W411)))</f>
        <v/>
      </c>
      <c r="AI411" s="3"/>
      <c r="AJ411" s="1"/>
    </row>
    <row r="412" customFormat="false" ht="15" hidden="false" customHeight="true" outlineLevel="0" collapsed="false">
      <c r="A412" s="38" t="str">
        <f aca="false">IF(Form!$B$61="","",Form!$B$61)</f>
        <v/>
      </c>
      <c r="B412" s="38" t="str">
        <f aca="false">IF(Form!$C$61="","",Form!$C$61)</f>
        <v/>
      </c>
      <c r="C412" s="38" t="str">
        <f aca="false">IF(Form!$D$61="","",Form!$D$61)</f>
        <v/>
      </c>
      <c r="D412" s="38" t="str">
        <f aca="false">IF(Form!$E$61="","",Form!$E$61)</f>
        <v/>
      </c>
      <c r="E412" s="38" t="str">
        <f aca="false">IF(Form!$F$61="","",Form!$F$61)</f>
        <v/>
      </c>
      <c r="F412" s="38" t="str">
        <f aca="false">IF(Form!$G$61="","",Form!$G$61)</f>
        <v/>
      </c>
      <c r="G412" s="38" t="str">
        <f aca="false">IF(Form!$H$61="","",Form!$H$61)</f>
        <v/>
      </c>
      <c r="H412" s="3"/>
      <c r="I412" s="170" t="str">
        <f aca="false">CONCATENATE(IF(A412="","",A412),IF(B412="","",B412),IF(C412="","",C412),IF(D412="","",D412),IF(E412="","",E412),IF(F412="","",F412),IF(G412="","",G412))</f>
        <v/>
      </c>
      <c r="J412" s="170"/>
      <c r="K412" s="170"/>
      <c r="L412" s="170"/>
      <c r="M412" s="170"/>
      <c r="N412" s="170"/>
      <c r="O412" s="170"/>
      <c r="P412" s="112"/>
      <c r="Q412" s="112"/>
      <c r="R412" s="1"/>
      <c r="S412" s="38" t="str">
        <f aca="true">IF(OFFSET(INDIRECT(A364),6,0,1,1)="","",OFFSET(INDIRECT(A364),6,0,1,1))</f>
        <v/>
      </c>
      <c r="T412" s="38" t="str">
        <f aca="true">IF(OFFSET(INDIRECT(A364),6,1,1,1)="","",OFFSET(INDIRECT(A364),6,1,1,1))</f>
        <v/>
      </c>
      <c r="U412" s="3" t="str">
        <f aca="false">LEFT(T412,1)</f>
        <v/>
      </c>
      <c r="V412" s="38" t="str">
        <f aca="true">IF(OFFSET(INDIRECT(A364),6,2,1,1)="","",OFFSET(INDIRECT(A364),6,2,1,1))</f>
        <v/>
      </c>
      <c r="W412" s="38" t="str">
        <f aca="true">IF(OFFSET(INDIRECT(A364),6,3,1,1)="","",OFFSET(INDIRECT(A364),6,3,1,1))</f>
        <v/>
      </c>
      <c r="X412" s="3" t="str">
        <f aca="false">IF(W412="","",CONCATENATE(S412,P366," ",T412," ",W412))</f>
        <v/>
      </c>
      <c r="Y412" s="3"/>
      <c r="Z412" s="3" t="str">
        <f aca="false">IF(W412="","",CONCATENATE(" ",Q392," ",S412," ",U412," ",W412))</f>
        <v/>
      </c>
      <c r="AA412" s="3"/>
      <c r="AB412" s="3"/>
      <c r="AC412" s="3" t="str">
        <f aca="false">IF(W412="","",IF(W413="",CONCATENATE(" ",Q367," ",S412,P366," ",U412,P366," ",W412),CONCATENATE(", ",S412,P366," ",U412,P366," ",W412)))</f>
        <v/>
      </c>
      <c r="AD412" s="3"/>
      <c r="AE412" s="3" t="str">
        <f aca="false">IF(W412="","",CONCATENATE(" ",Q367," ",T412," ",V412," ",W412))</f>
        <v/>
      </c>
      <c r="AF412" s="3" t="str">
        <f aca="false">UPPER(AE412)</f>
        <v/>
      </c>
      <c r="AG412" s="3"/>
      <c r="AH412" s="3" t="str">
        <f aca="false">IF(W412="","",IF(W413="",CONCATENATE(" ",Q367," ",S412,P366," ",W412),CONCATENATE(", ",S412,P366," ",W412)))</f>
        <v/>
      </c>
      <c r="AI412" s="3"/>
      <c r="AJ412" s="1"/>
    </row>
    <row r="413" customFormat="false" ht="15" hidden="false" customHeight="false" outlineLevel="0" collapsed="false">
      <c r="A413" s="3"/>
      <c r="B413" s="3"/>
      <c r="C413" s="3"/>
      <c r="D413" s="3"/>
      <c r="E413" s="3"/>
      <c r="F413" s="3"/>
      <c r="G413" s="3"/>
      <c r="H413" s="3"/>
      <c r="I413" s="3"/>
      <c r="J413" s="3"/>
      <c r="K413" s="3"/>
      <c r="L413" s="173"/>
      <c r="M413" s="173"/>
      <c r="N413" s="3"/>
      <c r="O413" s="3"/>
      <c r="P413" s="3"/>
      <c r="Q413" s="3"/>
      <c r="R413" s="1"/>
    </row>
    <row r="414" customFormat="false" ht="15" hidden="false" customHeight="false" outlineLevel="0" collapsed="false">
      <c r="A414" s="3"/>
      <c r="B414" s="3"/>
      <c r="C414" s="3"/>
      <c r="D414" s="3"/>
      <c r="E414" s="3"/>
      <c r="F414" s="3"/>
      <c r="G414" s="3"/>
      <c r="H414" s="3"/>
      <c r="I414" s="3" t="s">
        <v>337</v>
      </c>
      <c r="J414" s="3"/>
      <c r="K414" s="3"/>
      <c r="L414" s="173"/>
      <c r="M414" s="173"/>
      <c r="N414" s="3"/>
      <c r="O414" s="3"/>
      <c r="P414" s="3"/>
      <c r="Q414" s="3"/>
      <c r="R414" s="1"/>
    </row>
    <row r="415" customFormat="false" ht="15" hidden="false" customHeight="true" outlineLevel="0" collapsed="false">
      <c r="A415" s="3"/>
      <c r="B415" s="3"/>
      <c r="C415" s="3"/>
      <c r="D415" s="3"/>
      <c r="E415" s="3"/>
      <c r="F415" s="3"/>
      <c r="G415" s="3"/>
      <c r="H415" s="3"/>
      <c r="I415" s="175" t="str">
        <f aca="false">CONCATENATE(IF(A412="","",A412),IF(A412="","",CHAR(10)),IF(B412="","",B412),IF(C412="","",C412),IF(C412="","",CHAR(10)),IF(D412="","",D412),IF(D412="","",CHAR(10)),IF(E412="","",E412),IF(E412="","",CHAR(10)),IF(F412="","",F412),IF(F412="","",CHAR(10)),IF(G412="","",G412))</f>
        <v/>
      </c>
      <c r="J415" s="175"/>
      <c r="K415" s="175"/>
      <c r="L415" s="173"/>
      <c r="M415" s="173"/>
      <c r="N415" s="3"/>
      <c r="O415" s="3"/>
      <c r="P415" s="3"/>
      <c r="Q415" s="3"/>
      <c r="R415" s="1"/>
    </row>
    <row r="416" customFormat="false" ht="15" hidden="false" customHeight="false" outlineLevel="0" collapsed="false">
      <c r="A416" s="3"/>
      <c r="B416" s="3"/>
      <c r="C416" s="3"/>
      <c r="D416" s="3"/>
      <c r="E416" s="3"/>
      <c r="F416" s="3"/>
      <c r="G416" s="3"/>
      <c r="H416" s="3"/>
      <c r="I416" s="175"/>
      <c r="J416" s="175"/>
      <c r="K416" s="175"/>
      <c r="L416" s="173"/>
      <c r="M416" s="173"/>
      <c r="N416" s="3"/>
      <c r="O416" s="3"/>
      <c r="P416" s="3"/>
      <c r="Q416" s="3"/>
      <c r="R416" s="1"/>
    </row>
    <row r="417" customFormat="false" ht="15" hidden="false" customHeight="false" outlineLevel="0" collapsed="false">
      <c r="A417" s="3"/>
      <c r="B417" s="3"/>
      <c r="C417" s="3"/>
      <c r="D417" s="3"/>
      <c r="E417" s="3"/>
      <c r="F417" s="3"/>
      <c r="G417" s="3"/>
      <c r="H417" s="3"/>
      <c r="I417" s="175"/>
      <c r="J417" s="175"/>
      <c r="K417" s="175"/>
      <c r="L417" s="173"/>
      <c r="M417" s="173"/>
      <c r="N417" s="3"/>
      <c r="O417" s="3"/>
      <c r="P417" s="3"/>
      <c r="Q417" s="3"/>
      <c r="R417" s="1"/>
    </row>
    <row r="418" customFormat="false" ht="15" hidden="false" customHeight="false" outlineLevel="0" collapsed="false">
      <c r="A418" s="3"/>
      <c r="B418" s="3"/>
      <c r="C418" s="3"/>
      <c r="D418" s="3"/>
      <c r="E418" s="3"/>
      <c r="F418" s="3"/>
      <c r="G418" s="3"/>
      <c r="H418" s="3"/>
      <c r="I418" s="175"/>
      <c r="J418" s="175"/>
      <c r="K418" s="175"/>
      <c r="L418" s="3"/>
      <c r="M418" s="3"/>
      <c r="N418" s="3"/>
      <c r="O418" s="3"/>
      <c r="P418" s="3"/>
      <c r="Q418" s="3"/>
      <c r="R418" s="1"/>
    </row>
    <row r="419" customFormat="false" ht="15" hidden="false" customHeight="false" outlineLevel="0" collapsed="false">
      <c r="A419" s="3"/>
      <c r="B419" s="3"/>
      <c r="C419" s="3"/>
      <c r="D419" s="3"/>
      <c r="E419" s="3"/>
      <c r="F419" s="3"/>
      <c r="G419" s="3"/>
      <c r="H419" s="3"/>
      <c r="I419" s="175"/>
      <c r="J419" s="175"/>
      <c r="K419" s="175"/>
      <c r="L419" s="3"/>
      <c r="M419" s="3"/>
      <c r="N419" s="3"/>
      <c r="O419" s="3"/>
      <c r="P419" s="3"/>
      <c r="Q419" s="3"/>
      <c r="R419" s="1"/>
    </row>
    <row r="420" customFormat="false" ht="15" hidden="false" customHeight="false" outlineLevel="0" collapsed="false">
      <c r="A420" s="3"/>
      <c r="B420" s="3"/>
      <c r="C420" s="3"/>
      <c r="D420" s="3"/>
      <c r="E420" s="3"/>
      <c r="F420" s="3"/>
      <c r="G420" s="3"/>
      <c r="H420" s="3"/>
      <c r="I420" s="175"/>
      <c r="J420" s="175"/>
      <c r="K420" s="175"/>
      <c r="L420" s="3"/>
      <c r="M420" s="3"/>
      <c r="N420" s="3"/>
      <c r="O420" s="3"/>
      <c r="P420" s="3"/>
      <c r="Q420" s="3"/>
      <c r="R420" s="1"/>
    </row>
    <row r="421" customFormat="false" ht="15" hidden="false" customHeight="false" outlineLevel="0" collapsed="false">
      <c r="A421" s="3"/>
      <c r="B421" s="3"/>
      <c r="C421" s="3"/>
      <c r="D421" s="3"/>
      <c r="E421" s="3"/>
      <c r="F421" s="3"/>
      <c r="G421" s="3"/>
      <c r="H421" s="3"/>
      <c r="I421" s="173"/>
      <c r="J421" s="173"/>
      <c r="K421" s="173"/>
      <c r="L421" s="3"/>
      <c r="M421" s="3"/>
      <c r="N421" s="3"/>
      <c r="O421" s="3"/>
      <c r="P421" s="3"/>
      <c r="Q421" s="3"/>
      <c r="R421" s="1"/>
    </row>
    <row r="422" customFormat="false" ht="15" hidden="false" customHeight="false" outlineLevel="0" collapsed="false">
      <c r="A422" s="156" t="s">
        <v>350</v>
      </c>
      <c r="B422" s="156"/>
      <c r="C422" s="3"/>
      <c r="D422" s="3"/>
      <c r="E422" s="3"/>
      <c r="F422" s="3"/>
      <c r="G422" s="3"/>
      <c r="H422" s="3"/>
      <c r="I422" s="3"/>
      <c r="J422" s="3"/>
      <c r="K422" s="3"/>
      <c r="L422" s="3"/>
      <c r="M422" s="3"/>
      <c r="N422" s="3"/>
      <c r="O422" s="3"/>
      <c r="P422" s="3"/>
      <c r="Q422" s="3" t="str">
        <f aca="false">IF(A424="","",", ")</f>
        <v>,</v>
      </c>
      <c r="R422" s="1"/>
    </row>
    <row r="423" customFormat="false" ht="15" hidden="false" customHeight="false" outlineLevel="0" collapsed="false">
      <c r="A423" s="3" t="s">
        <v>25</v>
      </c>
      <c r="B423" s="3" t="s">
        <v>26</v>
      </c>
      <c r="C423" s="3" t="s">
        <v>27</v>
      </c>
      <c r="D423" s="3" t="s">
        <v>28</v>
      </c>
      <c r="E423" s="3" t="s">
        <v>29</v>
      </c>
      <c r="F423" s="3" t="s">
        <v>30</v>
      </c>
      <c r="G423" s="3" t="s">
        <v>31</v>
      </c>
      <c r="H423" s="3"/>
      <c r="I423" s="3" t="s">
        <v>336</v>
      </c>
      <c r="J423" s="3"/>
      <c r="K423" s="3"/>
      <c r="L423" s="3"/>
      <c r="M423" s="3"/>
      <c r="N423" s="3"/>
      <c r="O423" s="3"/>
      <c r="P423" s="3"/>
      <c r="Q423" s="3"/>
      <c r="R423" s="1"/>
    </row>
    <row r="424" customFormat="false" ht="15" hidden="false" customHeight="true" outlineLevel="0" collapsed="false">
      <c r="A424" s="38" t="str">
        <f aca="false">IF(Form!$B$65="","",Form!$B$65)</f>
        <v>Third Surveyor</v>
      </c>
      <c r="B424" s="38" t="str">
        <f aca="false">IF(Form!$C$65="","",Form!$C$65)</f>
        <v/>
      </c>
      <c r="C424" s="38" t="str">
        <f aca="false">IF(Form!$D$65="","",Form!$D$65)</f>
        <v/>
      </c>
      <c r="D424" s="38" t="str">
        <f aca="false">IF(Form!$E$65="","",Form!$E$65)</f>
        <v/>
      </c>
      <c r="E424" s="38" t="str">
        <f aca="false">IF(Form!$F$65="","",Form!$F$65)</f>
        <v/>
      </c>
      <c r="F424" s="38" t="str">
        <f aca="false">IF(Form!$G$65="","",Form!$G$65)</f>
        <v/>
      </c>
      <c r="G424" s="38" t="str">
        <f aca="false">IF(Form!$H$65="","",Form!$H$65)</f>
        <v/>
      </c>
      <c r="H424" s="3"/>
      <c r="I424" s="170" t="str">
        <f aca="false">CONCATENATE(IF(A424="","",A424),IF(B424="","",B424),IF(C424="","",C424),IF(D424="","",D424),IF(E424="","",E424),IF(F424="","",F424),IF(G424="","",G424))</f>
        <v>Third Surveyor</v>
      </c>
      <c r="J424" s="170"/>
      <c r="K424" s="170"/>
      <c r="L424" s="170"/>
      <c r="M424" s="170"/>
      <c r="N424" s="170"/>
      <c r="O424" s="170"/>
      <c r="P424" s="112"/>
      <c r="Q424" s="112"/>
      <c r="R424" s="1"/>
    </row>
    <row r="425" customFormat="false" ht="15" hidden="false" customHeight="false" outlineLevel="0" collapsed="false">
      <c r="A425" s="3"/>
      <c r="B425" s="3"/>
      <c r="C425" s="3"/>
      <c r="D425" s="3"/>
      <c r="E425" s="3"/>
      <c r="F425" s="3"/>
      <c r="G425" s="3"/>
      <c r="H425" s="3"/>
      <c r="I425" s="3"/>
      <c r="J425" s="3"/>
      <c r="K425" s="3"/>
      <c r="L425" s="173"/>
      <c r="M425" s="173"/>
      <c r="N425" s="3"/>
      <c r="O425" s="3"/>
      <c r="P425" s="3"/>
      <c r="Q425" s="3"/>
      <c r="R425" s="1"/>
    </row>
    <row r="426" customFormat="false" ht="15" hidden="false" customHeight="false" outlineLevel="0" collapsed="false">
      <c r="A426" s="3"/>
      <c r="B426" s="3"/>
      <c r="C426" s="3"/>
      <c r="D426" s="3"/>
      <c r="E426" s="3"/>
      <c r="F426" s="3"/>
      <c r="G426" s="3"/>
      <c r="H426" s="3"/>
      <c r="I426" s="3" t="s">
        <v>337</v>
      </c>
      <c r="J426" s="3"/>
      <c r="K426" s="3"/>
      <c r="L426" s="173"/>
      <c r="M426" s="173"/>
      <c r="N426" s="3"/>
      <c r="O426" s="3"/>
      <c r="P426" s="3"/>
      <c r="Q426" s="3"/>
      <c r="R426" s="1"/>
    </row>
    <row r="427" customFormat="false" ht="15" hidden="false" customHeight="true" outlineLevel="0" collapsed="false">
      <c r="A427" s="3"/>
      <c r="B427" s="3"/>
      <c r="C427" s="3"/>
      <c r="D427" s="3"/>
      <c r="E427" s="3"/>
      <c r="F427" s="3"/>
      <c r="G427" s="3"/>
      <c r="H427" s="3"/>
      <c r="I427" s="175" t="str">
        <f aca="false">CONCATENATE(IF(A424="","",A424),IF(A424="","",CHAR(10)),IF(B424="","",B424),IF(C424="","",C424),IF(C424="","",CHAR(10)),IF(D424="","",D424),IF(D424="","",CHAR(10)),IF(E424="","",E424),IF(E424="","",CHAR(10)),IF(F424="","",F424),IF(F424="","",CHAR(10)),IF(G424="","",G424))</f>
        <v>Third Surveyor</v>
      </c>
      <c r="J427" s="175"/>
      <c r="K427" s="175"/>
      <c r="L427" s="173"/>
      <c r="M427" s="173"/>
      <c r="N427" s="3"/>
      <c r="O427" s="3"/>
      <c r="P427" s="3"/>
      <c r="Q427" s="3"/>
      <c r="R427" s="1"/>
    </row>
    <row r="428" customFormat="false" ht="15" hidden="false" customHeight="false" outlineLevel="0" collapsed="false">
      <c r="A428" s="3"/>
      <c r="B428" s="3"/>
      <c r="C428" s="3"/>
      <c r="D428" s="3"/>
      <c r="E428" s="3"/>
      <c r="F428" s="3"/>
      <c r="G428" s="3"/>
      <c r="H428" s="3"/>
      <c r="I428" s="175"/>
      <c r="J428" s="175"/>
      <c r="K428" s="175"/>
      <c r="L428" s="173"/>
      <c r="M428" s="173"/>
      <c r="N428" s="3"/>
      <c r="O428" s="3"/>
      <c r="P428" s="3"/>
      <c r="Q428" s="3"/>
      <c r="R428" s="1"/>
    </row>
    <row r="429" customFormat="false" ht="15" hidden="false" customHeight="false" outlineLevel="0" collapsed="false">
      <c r="A429" s="3"/>
      <c r="B429" s="3"/>
      <c r="C429" s="3"/>
      <c r="D429" s="3"/>
      <c r="E429" s="3"/>
      <c r="F429" s="3"/>
      <c r="G429" s="3"/>
      <c r="H429" s="3"/>
      <c r="I429" s="175"/>
      <c r="J429" s="175"/>
      <c r="K429" s="175"/>
      <c r="L429" s="173"/>
      <c r="M429" s="173"/>
      <c r="N429" s="3"/>
      <c r="O429" s="3"/>
      <c r="P429" s="3"/>
      <c r="Q429" s="3"/>
      <c r="R429" s="1"/>
    </row>
    <row r="430" customFormat="false" ht="15" hidden="false" customHeight="false" outlineLevel="0" collapsed="false">
      <c r="A430" s="3"/>
      <c r="B430" s="3"/>
      <c r="C430" s="3"/>
      <c r="D430" s="3"/>
      <c r="E430" s="3"/>
      <c r="F430" s="3"/>
      <c r="G430" s="3"/>
      <c r="H430" s="3"/>
      <c r="I430" s="175"/>
      <c r="J430" s="175"/>
      <c r="K430" s="175"/>
      <c r="L430" s="3"/>
      <c r="M430" s="3"/>
      <c r="N430" s="3"/>
      <c r="O430" s="3"/>
      <c r="P430" s="3"/>
      <c r="Q430" s="3"/>
      <c r="R430" s="1"/>
    </row>
    <row r="431" customFormat="false" ht="15" hidden="false" customHeight="false" outlineLevel="0" collapsed="false">
      <c r="A431" s="3"/>
      <c r="B431" s="3"/>
      <c r="C431" s="3"/>
      <c r="D431" s="3"/>
      <c r="E431" s="3"/>
      <c r="F431" s="3"/>
      <c r="G431" s="3"/>
      <c r="H431" s="3"/>
      <c r="I431" s="175"/>
      <c r="J431" s="175"/>
      <c r="K431" s="175"/>
      <c r="L431" s="3"/>
      <c r="M431" s="3"/>
      <c r="N431" s="3"/>
      <c r="O431" s="3"/>
      <c r="P431" s="3"/>
      <c r="Q431" s="3"/>
      <c r="R431" s="1"/>
    </row>
    <row r="432" customFormat="false" ht="15" hidden="false" customHeight="false" outlineLevel="0" collapsed="false">
      <c r="A432" s="3"/>
      <c r="B432" s="3"/>
      <c r="C432" s="3"/>
      <c r="D432" s="3"/>
      <c r="E432" s="3"/>
      <c r="F432" s="3"/>
      <c r="G432" s="3"/>
      <c r="H432" s="3"/>
      <c r="I432" s="175"/>
      <c r="J432" s="175"/>
      <c r="K432" s="175"/>
      <c r="L432" s="3"/>
      <c r="M432" s="3"/>
      <c r="N432" s="3"/>
      <c r="O432" s="3"/>
      <c r="P432" s="3"/>
      <c r="Q432" s="3"/>
      <c r="R432" s="1"/>
    </row>
    <row r="433" customFormat="false" ht="15" hidden="false" customHeight="false" outlineLevel="0" collapsed="false">
      <c r="A433" s="3"/>
      <c r="B433" s="3"/>
      <c r="C433" s="3"/>
      <c r="D433" s="3"/>
      <c r="E433" s="3"/>
      <c r="F433" s="3"/>
      <c r="G433" s="3"/>
      <c r="H433" s="3"/>
      <c r="I433" s="173"/>
      <c r="J433" s="173"/>
      <c r="K433" s="173"/>
      <c r="L433" s="3"/>
      <c r="M433" s="3"/>
      <c r="N433" s="3"/>
      <c r="O433" s="3"/>
      <c r="P433" s="3"/>
      <c r="Q433" s="3"/>
      <c r="R433" s="1"/>
    </row>
    <row r="434" customFormat="false" ht="15" hidden="false" customHeight="false" outlineLevel="0" collapsed="false">
      <c r="A434" s="156" t="s">
        <v>351</v>
      </c>
      <c r="B434" s="156"/>
      <c r="C434" s="3"/>
      <c r="D434" s="3"/>
      <c r="E434" s="3"/>
      <c r="F434" s="3"/>
      <c r="G434" s="3"/>
      <c r="H434" s="3"/>
      <c r="I434" s="3"/>
      <c r="J434" s="3"/>
      <c r="K434" s="3"/>
      <c r="L434" s="3"/>
      <c r="M434" s="3"/>
      <c r="N434" s="3"/>
      <c r="O434" s="3"/>
      <c r="P434" s="3"/>
      <c r="Q434" s="3" t="str">
        <f aca="false">IF(A436="","",", ")</f>
        <v>,</v>
      </c>
      <c r="R434" s="1"/>
    </row>
    <row r="435" customFormat="false" ht="15" hidden="false" customHeight="false" outlineLevel="0" collapsed="false">
      <c r="A435" s="3" t="s">
        <v>25</v>
      </c>
      <c r="B435" s="3" t="s">
        <v>26</v>
      </c>
      <c r="C435" s="3" t="s">
        <v>27</v>
      </c>
      <c r="D435" s="3" t="s">
        <v>28</v>
      </c>
      <c r="E435" s="3" t="s">
        <v>29</v>
      </c>
      <c r="F435" s="3" t="s">
        <v>30</v>
      </c>
      <c r="G435" s="3" t="s">
        <v>31</v>
      </c>
      <c r="H435" s="3"/>
      <c r="I435" s="3" t="s">
        <v>336</v>
      </c>
      <c r="J435" s="3"/>
      <c r="K435" s="3"/>
      <c r="L435" s="3"/>
      <c r="M435" s="3"/>
      <c r="N435" s="3"/>
      <c r="O435" s="3"/>
      <c r="P435" s="3"/>
      <c r="Q435" s="3"/>
      <c r="R435" s="1"/>
    </row>
    <row r="436" customFormat="false" ht="15" hidden="false" customHeight="true" outlineLevel="0" collapsed="false">
      <c r="A436" s="38" t="str">
        <f aca="false">IF(Form!$B$69="","",Form!$B$69)</f>
        <v>Company</v>
      </c>
      <c r="B436" s="38" t="str">
        <f aca="false">IF(Form!$C$69="","",Form!$C$69)</f>
        <v>House No</v>
      </c>
      <c r="C436" s="38" t="str">
        <f aca="false">IF(Form!$D$69="","",Form!$D$69)</f>
        <v>Road</v>
      </c>
      <c r="D436" s="38" t="str">
        <f aca="false">IF(Form!$E$69="","",Form!$E$69)</f>
        <v>Spare</v>
      </c>
      <c r="E436" s="38" t="str">
        <f aca="false">IF(Form!$F$69="","",Form!$F$69)</f>
        <v>Town</v>
      </c>
      <c r="F436" s="38" t="str">
        <f aca="false">IF(Form!$G$69="","",Form!$G$69)</f>
        <v>County</v>
      </c>
      <c r="G436" s="38" t="str">
        <f aca="false">IF(Form!$H$69="","",Form!$H$69)</f>
        <v>Post Code</v>
      </c>
      <c r="H436" s="3"/>
      <c r="I436" s="170" t="str">
        <f aca="false">CONCATENATE(IF(A436="","",A436),IF(B436="","",B436),IF(C436="","",C436),IF(D436="","",D436),IF(E436="","",E436),IF(F436="","",F436),IF(G436="","",G436))</f>
        <v>CompanyHouse NoRoadSpareTownCountyPost Code</v>
      </c>
      <c r="J436" s="170"/>
      <c r="K436" s="170"/>
      <c r="L436" s="170"/>
      <c r="M436" s="170"/>
      <c r="N436" s="170"/>
      <c r="O436" s="170"/>
      <c r="P436" s="112"/>
      <c r="Q436" s="112"/>
      <c r="R436" s="1"/>
    </row>
    <row r="437" customFormat="false" ht="15" hidden="false" customHeight="false" outlineLevel="0" collapsed="false">
      <c r="A437" s="3"/>
      <c r="B437" s="3"/>
      <c r="C437" s="3"/>
      <c r="D437" s="3"/>
      <c r="E437" s="3"/>
      <c r="F437" s="3"/>
      <c r="G437" s="3"/>
      <c r="H437" s="3"/>
      <c r="I437" s="3"/>
      <c r="J437" s="3"/>
      <c r="K437" s="3"/>
      <c r="L437" s="173"/>
      <c r="M437" s="173"/>
      <c r="N437" s="3"/>
      <c r="O437" s="3"/>
      <c r="P437" s="3"/>
      <c r="Q437" s="3"/>
      <c r="R437" s="1"/>
    </row>
    <row r="438" customFormat="false" ht="15" hidden="false" customHeight="false" outlineLevel="0" collapsed="false">
      <c r="A438" s="3"/>
      <c r="B438" s="3"/>
      <c r="C438" s="3"/>
      <c r="D438" s="3"/>
      <c r="E438" s="3"/>
      <c r="F438" s="3"/>
      <c r="G438" s="3"/>
      <c r="H438" s="3"/>
      <c r="I438" s="3" t="s">
        <v>337</v>
      </c>
      <c r="J438" s="3"/>
      <c r="K438" s="3"/>
      <c r="L438" s="173"/>
      <c r="M438" s="173"/>
      <c r="N438" s="3"/>
      <c r="O438" s="3"/>
      <c r="P438" s="3"/>
      <c r="Q438" s="3"/>
      <c r="R438" s="1"/>
    </row>
    <row r="439" customFormat="false" ht="15" hidden="false" customHeight="true" outlineLevel="0" collapsed="false">
      <c r="A439" s="3"/>
      <c r="B439" s="3"/>
      <c r="C439" s="3"/>
      <c r="D439" s="3"/>
      <c r="E439" s="3"/>
      <c r="F439" s="3"/>
      <c r="G439" s="3"/>
      <c r="H439" s="3"/>
      <c r="I439" s="175" t="str">
        <f aca="false">CONCATENATE(IF(A436="","",A436),IF(A436="","",CHAR(10)),IF(B436="","",B436),IF(C436="","",C436),IF(C436="","",CHAR(10)),IF(D436="","",D436),IF(D436="","",CHAR(10)),IF(E436="","",E436),IF(E436="","",CHAR(10)),IF(F436="","",F436),IF(F436="","",CHAR(10)),IF(G436="","",G436))</f>
        <v>Company
House NoRoad
Spare
Town
County
Post Code</v>
      </c>
      <c r="J439" s="175"/>
      <c r="K439" s="175"/>
      <c r="L439" s="173"/>
      <c r="M439" s="173"/>
      <c r="N439" s="3"/>
      <c r="O439" s="3"/>
      <c r="P439" s="3"/>
      <c r="Q439" s="3"/>
      <c r="R439" s="1"/>
    </row>
    <row r="440" customFormat="false" ht="15" hidden="false" customHeight="false" outlineLevel="0" collapsed="false">
      <c r="A440" s="3"/>
      <c r="B440" s="3"/>
      <c r="C440" s="3"/>
      <c r="D440" s="3"/>
      <c r="E440" s="3"/>
      <c r="F440" s="3"/>
      <c r="G440" s="3"/>
      <c r="H440" s="3"/>
      <c r="I440" s="175"/>
      <c r="J440" s="175"/>
      <c r="K440" s="175"/>
      <c r="L440" s="173"/>
      <c r="M440" s="173"/>
      <c r="N440" s="3"/>
      <c r="O440" s="3"/>
      <c r="P440" s="3"/>
      <c r="Q440" s="3"/>
      <c r="R440" s="1"/>
    </row>
    <row r="441" customFormat="false" ht="15" hidden="false" customHeight="false" outlineLevel="0" collapsed="false">
      <c r="A441" s="3"/>
      <c r="B441" s="3"/>
      <c r="C441" s="3"/>
      <c r="D441" s="3"/>
      <c r="E441" s="3"/>
      <c r="F441" s="3"/>
      <c r="G441" s="3"/>
      <c r="H441" s="3"/>
      <c r="I441" s="175"/>
      <c r="J441" s="175"/>
      <c r="K441" s="175"/>
      <c r="L441" s="173"/>
      <c r="M441" s="173"/>
      <c r="N441" s="3"/>
      <c r="O441" s="3"/>
      <c r="P441" s="3"/>
      <c r="Q441" s="3"/>
      <c r="R441" s="1"/>
    </row>
    <row r="442" customFormat="false" ht="15" hidden="false" customHeight="false" outlineLevel="0" collapsed="false">
      <c r="A442" s="3"/>
      <c r="B442" s="3"/>
      <c r="C442" s="3"/>
      <c r="D442" s="3"/>
      <c r="E442" s="3"/>
      <c r="F442" s="3"/>
      <c r="G442" s="3"/>
      <c r="H442" s="3"/>
      <c r="I442" s="175"/>
      <c r="J442" s="175"/>
      <c r="K442" s="175"/>
      <c r="L442" s="3"/>
      <c r="M442" s="3"/>
      <c r="N442" s="3"/>
      <c r="O442" s="3"/>
      <c r="P442" s="3"/>
      <c r="Q442" s="3"/>
      <c r="R442" s="1"/>
    </row>
    <row r="443" customFormat="false" ht="15" hidden="false" customHeight="false" outlineLevel="0" collapsed="false">
      <c r="A443" s="3"/>
      <c r="B443" s="3"/>
      <c r="C443" s="3"/>
      <c r="D443" s="3"/>
      <c r="E443" s="3"/>
      <c r="F443" s="3"/>
      <c r="G443" s="3"/>
      <c r="H443" s="3"/>
      <c r="I443" s="175"/>
      <c r="J443" s="175"/>
      <c r="K443" s="175"/>
      <c r="L443" s="3"/>
      <c r="M443" s="3"/>
      <c r="N443" s="3"/>
      <c r="O443" s="3"/>
      <c r="P443" s="3"/>
      <c r="Q443" s="3"/>
      <c r="R443" s="1"/>
    </row>
    <row r="444" customFormat="false" ht="15" hidden="false" customHeight="false" outlineLevel="0" collapsed="false">
      <c r="A444" s="3"/>
      <c r="B444" s="3"/>
      <c r="C444" s="3"/>
      <c r="D444" s="3"/>
      <c r="E444" s="3"/>
      <c r="F444" s="3"/>
      <c r="G444" s="3"/>
      <c r="H444" s="3"/>
      <c r="I444" s="175"/>
      <c r="J444" s="175"/>
      <c r="K444" s="175"/>
      <c r="L444" s="3"/>
      <c r="M444" s="3"/>
      <c r="N444" s="3"/>
      <c r="O444" s="3"/>
      <c r="P444" s="3"/>
      <c r="Q444" s="3"/>
      <c r="R444" s="1"/>
    </row>
    <row r="445" customFormat="false" ht="15" hidden="false" customHeight="false" outlineLevel="0" collapsed="false">
      <c r="A445" s="3"/>
      <c r="B445" s="3"/>
      <c r="C445" s="3"/>
      <c r="D445" s="3"/>
      <c r="E445" s="3"/>
      <c r="F445" s="3"/>
      <c r="G445" s="3"/>
      <c r="H445" s="3"/>
      <c r="I445" s="173"/>
      <c r="J445" s="173"/>
      <c r="K445" s="173"/>
      <c r="L445" s="3"/>
      <c r="M445" s="3"/>
      <c r="N445" s="3"/>
      <c r="O445" s="3"/>
      <c r="P445" s="3"/>
      <c r="Q445" s="3"/>
      <c r="R445" s="1"/>
    </row>
    <row r="446" customFormat="false" ht="15.75" hidden="false" customHeight="false" outlineLevel="0" collapsed="false">
      <c r="A446" s="141" t="s">
        <v>360</v>
      </c>
    </row>
    <row r="447" customFormat="false" ht="15.75" hidden="false" customHeight="false" outlineLevel="0" collapsed="false">
      <c r="A447" s="177" t="s">
        <v>361</v>
      </c>
      <c r="B447" s="178"/>
      <c r="C447" s="178"/>
      <c r="D447" s="1" t="str">
        <f aca="false">IF(B449="Male","owner",IF(B449="Female","owner",IF(B449="Married","owners",IF(B449="Plural","owners",IF(B449="Company","owners",)))))</f>
        <v>owner</v>
      </c>
      <c r="E447" s="1"/>
      <c r="F447" s="1"/>
      <c r="G447" s="1"/>
      <c r="H447" s="1"/>
      <c r="I447" s="1" t="str">
        <f aca="false">IF(B449="Male","him",IF(B449="Female","her",IF(B449="Married","them",IF(B449="Plural","them",IF(B449="Company","them",)))))</f>
        <v>her</v>
      </c>
      <c r="J447" s="1" t="str">
        <f aca="false">IF(B449="Male","chooses",IF(B449="Female","chooses",IF(B449="Married","choose",IF(B449="Plural","choose",IF(B449="Company","choose",)))))</f>
        <v>chooses</v>
      </c>
      <c r="K447" s="1" t="str">
        <f aca="false">IF(B449="Male","exercises",IF(B449="Female","exercises",IF(B449="Married","exercise",IF(B449="Plural","exercise",IF(B449="Company","exercise",)))))</f>
        <v>exercises</v>
      </c>
      <c r="L447" s="1" t="str">
        <f aca="false">IF(B449="Male","requires",IF(B449="Female","requires",IF(B449="Married","require",IF(B449="Plural","require",IF(B449="Company","require",)))))</f>
        <v>requires</v>
      </c>
      <c r="M447" s="1" t="str">
        <f aca="false">IF(B449="Male","am",IF(B449="Female","am",IF(B449="Married","are",IF(B449="Plural","are",IF(B449="Company","are",)))))</f>
        <v>am</v>
      </c>
      <c r="N447" s="1" t="str">
        <f aca="false">IF(B449="Male","I",IF(B449="Female","I",IF(B449="Married","we",IF(B449="Plural","we",IF(B449="Company","we",)))))</f>
        <v>I</v>
      </c>
      <c r="O447" s="1"/>
      <c r="P447" s="1"/>
      <c r="Q447" s="1"/>
      <c r="R447" s="1"/>
      <c r="S447" s="155" t="s">
        <v>341</v>
      </c>
      <c r="T447" s="155"/>
      <c r="U447" s="1" t="n">
        <f aca="false">IF(X448="Male","his",IF(X448="Female","her"))</f>
        <v>0</v>
      </c>
      <c r="V447" s="1"/>
      <c r="W447" s="1"/>
      <c r="X447" s="1"/>
      <c r="Y447" s="1"/>
      <c r="Z447" s="1"/>
      <c r="AA447" s="1"/>
      <c r="AB447" s="1"/>
      <c r="AC447" s="1" t="str">
        <f aca="false">IF(S448="","",".")</f>
        <v/>
      </c>
      <c r="AD447" s="1"/>
      <c r="AE447" s="1"/>
      <c r="AF447" s="1"/>
      <c r="AG447" s="1"/>
    </row>
    <row r="448" customFormat="false" ht="15" hidden="false" customHeight="false" outlineLevel="0" collapsed="false">
      <c r="A448" s="156" t="str">
        <f aca="false">IF(B449="Male","Adjoining Owner",IF(B449="Female","Adjoining Owner",IF(B449="Married","Adjoining Owners",IF(B449="Plural","Adjoining Owners",IF(B449="Company","Adjoining Owners",)))))</f>
        <v>Adjoining Owner</v>
      </c>
      <c r="B448" s="156"/>
      <c r="C448" s="157" t="s">
        <v>179</v>
      </c>
      <c r="D448" s="70" t="str">
        <f aca="false">A448</f>
        <v>Adjoining Owner</v>
      </c>
      <c r="E448" s="70"/>
      <c r="F448" s="70" t="str">
        <f aca="false">CONCATENATE("(",A448,")")</f>
        <v>(Adjoining Owner)</v>
      </c>
      <c r="G448" s="70"/>
      <c r="H448" s="3" t="str">
        <f aca="false">IF(B449="Male","Owner",IF(B449="Female","Owner",IF(B449="Married","Owners",IF(B449="Plural","Owners",IF(B449="Company","Owners",)))))</f>
        <v>Owner</v>
      </c>
      <c r="I448" s="3" t="str">
        <f aca="false">IF(B449="Male","I",IF(B449="Female","I",IF(B449="Married","we",IF(B449="Plural","we",IF(B449="Company","we",)))))</f>
        <v>I</v>
      </c>
      <c r="J448" s="3" t="str">
        <f aca="false">IF(B449="Male","Adjoining Owner's",IF(B449="Female","Adjoining Owner's",IF(B449="Married","Adjoining Owners'",IF(B449="Plural","Adjoining Owners'",IF(B449="Company","Adjoining Owners'",)))))</f>
        <v>Adjoining Owner's</v>
      </c>
      <c r="K448" s="3"/>
      <c r="L448" s="3"/>
      <c r="M448" s="3" t="str">
        <f aca="false">IF(B449="Male","me",IF(B449="Female","me",IF(B449="Married","us",IF(B449="Plural","us",IF(B449="Company","us",)))))</f>
        <v>me</v>
      </c>
      <c r="N448" s="3" t="str">
        <f aca="false">IF(B449="Male","myself",IF(B449="Female","myself",IF(B449="Married","ourselves",IF(B449="Plural","ourselves",IF(B449="Company","ourselves",)))))</f>
        <v>myself</v>
      </c>
      <c r="O448" s="3" t="str">
        <f aca="false">IF(B449="Male","is",IF(B449="Female","is",IF(B449="Married","are",IF(B449="Plural","are",IF(B449="Company","are",)))))</f>
        <v>is</v>
      </c>
      <c r="P448" s="149" t="str">
        <f aca="false">IF(A451="","",".")</f>
        <v>.</v>
      </c>
      <c r="Q448" s="3"/>
      <c r="R448" s="1"/>
      <c r="S448" s="158" t="str">
        <f aca="true">IF(OFFSET(INDIRECT(A446),42,0,1,1)="","",OFFSET(INDIRECT(A446),42,0,1,1))</f>
        <v/>
      </c>
      <c r="T448" s="158" t="str">
        <f aca="true">IF(OFFSET(INDIRECT(A446),42,1,1,1)="","",OFFSET(INDIRECT(A446),42,1,1,1))</f>
        <v/>
      </c>
      <c r="U448" s="3" t="str">
        <f aca="false">LEFT(T448,1)</f>
        <v/>
      </c>
      <c r="V448" s="158" t="str">
        <f aca="true">IF(OFFSET(INDIRECT(A446),42,2,1,1)="","",OFFSET(INDIRECT(A446),42,2,1,1))</f>
        <v/>
      </c>
      <c r="W448" s="158" t="str">
        <f aca="true">IF(OFFSET(INDIRECT(A446),42,3,1,1)="","",OFFSET(INDIRECT(A446),42,3,1,1))</f>
        <v/>
      </c>
      <c r="X448" s="158" t="str">
        <f aca="true">IF(OFFSET(INDIRECT(A446),42,5,1,1)="","",OFFSET(INDIRECT(A446),42,5,1,1))</f>
        <v/>
      </c>
      <c r="Y448" s="1" t="str">
        <f aca="false">CONCATENATE(S448,AC447," ",T448," ",W448)</f>
        <v>  </v>
      </c>
      <c r="Z448" s="1"/>
      <c r="AA448" s="1"/>
      <c r="AB448" s="1"/>
      <c r="AC448" s="1"/>
      <c r="AD448" s="1"/>
      <c r="AE448" s="1"/>
      <c r="AF448" s="1"/>
      <c r="AG448" s="1"/>
    </row>
    <row r="449" customFormat="false" ht="15" hidden="false" customHeight="false" outlineLevel="0" collapsed="false">
      <c r="A449" s="160" t="s">
        <v>315</v>
      </c>
      <c r="B449" s="38" t="str">
        <f aca="true">IF(OFFSET(INDIRECT(A446),2,5,1,1)="","",OFFSET(INDIRECT(A446),2,5,1,1))</f>
        <v>Female</v>
      </c>
      <c r="C449" s="38" t="str">
        <f aca="true">IF(OFFSET(INDIRECT(A446),5,5,1,1)="","",OFFSET(INDIRECT(A446),5,5,1,1))</f>
        <v>Leaseholder</v>
      </c>
      <c r="D449" s="3"/>
      <c r="E449" s="3" t="s">
        <v>316</v>
      </c>
      <c r="F449" s="3" t="s">
        <v>317</v>
      </c>
      <c r="G449" s="3" t="str">
        <f aca="false">IF(B449="Male","I",IF(B449="Female","I",IF(B449="Married","We",IF(B449="Plural","We",IF(B449="Company","We",)))))</f>
        <v>I</v>
      </c>
      <c r="H449" s="3" t="str">
        <f aca="false">IF(B449="Male","my",IF(B449="Female","my",IF(B449="Married","our",IF(B449="Plural","our",IF(B449="Company","our",)))))</f>
        <v>my</v>
      </c>
      <c r="I449" s="3" t="str">
        <f aca="false">IF(B449="Male","his",IF(B449="Female","her",IF(B449="Married","their",IF(B449="Plural","their",IF(B449="Company","their",)))))</f>
        <v>her</v>
      </c>
      <c r="J449" s="3" t="str">
        <f aca="false">IF(B449="Male","he",IF(B449="Female","she",IF(B449="Married","they",IF(B449="Plural","they",IF(B449="Company","they",)))))</f>
        <v>she</v>
      </c>
      <c r="K449" s="3" t="str">
        <f aca="false">IF(B449="Male","does",IF(B449="Female","does",IF(B449="Married","do",IF(B449="Plural","do",IF(B449="Company","do",)))))</f>
        <v>does</v>
      </c>
      <c r="L449" s="3" t="str">
        <f aca="false">IF(B449="Male","has",IF(B449="Female","has",IF(B449="Married","have",IF(B449="Plural","have",IF(B449="Company","have",)))))</f>
        <v>has</v>
      </c>
      <c r="M449" s="3" t="str">
        <f aca="false">IF(B449="Male","I am/am not",IF(B449="Female","I am/am not",IF(B449="Married","We are/are not",IF(B449="Plural","We are/are not",IF(B449="Company","We are/are not",)))))</f>
        <v>I am/am not</v>
      </c>
      <c r="N449" s="3" t="str">
        <f aca="false">IF(B449="Male","am/am not",IF(B449="Female","am/am not",IF(B449="Married","are/are not",IF(B449="Plural","are/are not",IF(B449="Company","are/are not",)))))</f>
        <v>am/am not</v>
      </c>
      <c r="O449" s="3" t="str">
        <f aca="false">IF(B449="Male","myself",IF(B449="Female","myself",IF(B449="Married","ourselves",IF(B449="Plural","ourselves",IF(B449="Company","ourselves",)))))</f>
        <v>myself</v>
      </c>
      <c r="P449" s="149" t="str">
        <f aca="false">IF(A452="","",".")</f>
        <v/>
      </c>
      <c r="Q449" s="149" t="str">
        <f aca="false">IF(A452="","","&amp;")</f>
        <v/>
      </c>
      <c r="R449" s="1"/>
      <c r="S449" s="158" t="str">
        <f aca="true">IF(OFFSET(INDIRECT(A446),45,0,1,1)="","",CONCATENATE((OFFSET(INDIRECT(A446),45,0,1,1)),", "))</f>
        <v/>
      </c>
      <c r="T449" s="158" t="str">
        <f aca="true">IF(OFFSET(INDIRECT(A446),45,1,1,1)="","",OFFSET(INDIRECT(A446),45,1,1,1))</f>
        <v/>
      </c>
      <c r="U449" s="158" t="str">
        <f aca="true">IF(OFFSET(INDIRECT(A446),45,2,1,1)="","",CONCATENATE(" ",(OFFSET(INDIRECT(A446),45,2,1,1)),", "))</f>
        <v/>
      </c>
      <c r="V449" s="158" t="str">
        <f aca="true">IF(OFFSET(INDIRECT(A446),45,3,1,1)="","",CONCATENATE((OFFSET(INDIRECT(A446),45,3,1,1)),", "))</f>
        <v/>
      </c>
      <c r="W449" s="158" t="str">
        <f aca="true">IF(OFFSET(INDIRECT(A446),45,4,1,1)="","",CONCATENATE((OFFSET(INDIRECT(A446),45,4,1,1)),", "))</f>
        <v/>
      </c>
      <c r="X449" s="158" t="str">
        <f aca="true">IF(OFFSET(INDIRECT(A446),45,5,1,1)="","",CONCATENATE((OFFSET(INDIRECT(A446),45,5,1,1)),", "))</f>
        <v/>
      </c>
      <c r="Y449" s="158" t="str">
        <f aca="true">IF(OFFSET(INDIRECT(A446),45,6,1,1)="","",OFFSET(INDIRECT(A446),45,6,1,1))</f>
        <v/>
      </c>
      <c r="Z449" s="1"/>
      <c r="AA449" s="161" t="str">
        <f aca="false">CONCATENATE(IF(S449="","",S449),IF(T449="","",T449),IF(U449="","",U449),IF(V449="","",V449),IF(W449="","",W449),IF(X449="","",X449),IF(Y449="","",Y449))</f>
        <v/>
      </c>
      <c r="AB449" s="161"/>
      <c r="AC449" s="161"/>
      <c r="AD449" s="161"/>
      <c r="AE449" s="161"/>
      <c r="AF449" s="161"/>
      <c r="AG449" s="161"/>
    </row>
    <row r="450" customFormat="false" ht="15" hidden="false" customHeight="false" outlineLevel="0" collapsed="false">
      <c r="A450" s="3" t="s">
        <v>2</v>
      </c>
      <c r="B450" s="3" t="s">
        <v>3</v>
      </c>
      <c r="C450" s="3" t="s">
        <v>319</v>
      </c>
      <c r="D450" s="3" t="s">
        <v>4</v>
      </c>
      <c r="E450" s="3" t="s">
        <v>5</v>
      </c>
      <c r="F450" s="3" t="s">
        <v>320</v>
      </c>
      <c r="G450" s="3"/>
      <c r="H450" s="3"/>
      <c r="I450" s="3"/>
      <c r="J450" s="3"/>
      <c r="K450" s="3" t="s">
        <v>321</v>
      </c>
      <c r="L450" s="3"/>
      <c r="M450" s="3" t="s">
        <v>322</v>
      </c>
      <c r="N450" s="3" t="s">
        <v>323</v>
      </c>
      <c r="O450" s="3"/>
      <c r="P450" s="3"/>
      <c r="Q450" s="3"/>
      <c r="R450" s="1"/>
      <c r="S450" s="158" t="str">
        <f aca="true">IF(OFFSET(INDIRECT(A446),45,0,1,1)="","",OFFSET(INDIRECT(A446),45,0,1,1))</f>
        <v/>
      </c>
      <c r="T450" s="158" t="str">
        <f aca="true">IF(OFFSET(INDIRECT(A446),45,1,1,1)="","",OFFSET(INDIRECT(A446),45,1,1,1))</f>
        <v/>
      </c>
      <c r="U450" s="158" t="str">
        <f aca="true">IF(OFFSET(INDIRECT(A446),45,2,1,1)="","",CONCATENATE(" ",OFFSET(INDIRECT(A446),45,2,1,1)))</f>
        <v/>
      </c>
      <c r="V450" s="158" t="str">
        <f aca="true">IF(OFFSET(INDIRECT(A446),45,3,1,1)="","",OFFSET(INDIRECT(A446),45,3,1,1))</f>
        <v/>
      </c>
      <c r="W450" s="158" t="str">
        <f aca="true">IF(OFFSET(INDIRECT(A446),45,4,1,1)="","",OFFSET(INDIRECT(A446),45,4,1,1))</f>
        <v/>
      </c>
      <c r="X450" s="158" t="str">
        <f aca="true">IF(OFFSET(INDIRECT(A446),45,5,1,1)="","",OFFSET(INDIRECT(A446),45,5,1,1))</f>
        <v/>
      </c>
      <c r="Y450" s="158" t="str">
        <f aca="true">IF(OFFSET(INDIRECT(A446),45,6,1,1)="","",OFFSET(INDIRECT(A446),45,6,1,1))</f>
        <v/>
      </c>
      <c r="Z450" s="1"/>
      <c r="AA450" s="1"/>
      <c r="AB450" s="1"/>
      <c r="AC450" s="1"/>
      <c r="AD450" s="1"/>
      <c r="AE450" s="1"/>
      <c r="AF450" s="1"/>
      <c r="AG450" s="1"/>
    </row>
    <row r="451" customFormat="false" ht="15.75" hidden="false" customHeight="false" outlineLevel="0" collapsed="false">
      <c r="A451" s="38" t="str">
        <f aca="true">IF(OFFSET(INDIRECT(A446),2,0,1,1)="","",OFFSET(INDIRECT(A446),2,0,1,1))</f>
        <v>Ms</v>
      </c>
      <c r="B451" s="38" t="str">
        <f aca="true">IF(OFFSET(INDIRECT(A446),2,1,1,1)="","",OFFSET(INDIRECT(A446),2,1,1,1))</f>
        <v>Dina</v>
      </c>
      <c r="C451" s="3" t="str">
        <f aca="false">LEFT(B451,1)</f>
        <v>D</v>
      </c>
      <c r="D451" s="38" t="str">
        <f aca="true">IF(OFFSET(INDIRECT(A446),2,2,1,1)="","",OFFSET(INDIRECT(A446),2,2,1,1))</f>
        <v>Kamal Shoukry</v>
      </c>
      <c r="E451" s="38" t="str">
        <f aca="true">IF(OFFSET(INDIRECT(A446),2,3,1,1)="","",OFFSET(INDIRECT(A446),2,3,1,1))</f>
        <v>Weston</v>
      </c>
      <c r="F451" s="3" t="str">
        <f aca="false">CONCATENATE(A451,P448," ",B451," ",E451)</f>
        <v>Ms. Dina Weston</v>
      </c>
      <c r="G451" s="3"/>
      <c r="H451" s="3" t="str">
        <f aca="false">CONCATENATE(A451," ",C451," ",E451)</f>
        <v>Ms D Weston</v>
      </c>
      <c r="I451" s="3"/>
      <c r="J451" s="3"/>
      <c r="K451" s="3" t="str">
        <f aca="false">CONCATENATE(A451,P448," ",C451,P448," ",E451)</f>
        <v>Ms. D. Weston</v>
      </c>
      <c r="L451" s="3"/>
      <c r="M451" s="3" t="str">
        <f aca="false">CONCATENATE(B451," ",D451," ",E451)</f>
        <v>Dina Kamal Shoukry Weston</v>
      </c>
      <c r="N451" s="3" t="str">
        <f aca="false">UPPER(M451)</f>
        <v>DINA KAMAL SHOUKRY WESTON</v>
      </c>
      <c r="O451" s="3"/>
      <c r="P451" s="3" t="str">
        <f aca="false">CONCATENATE(A451,P448," ",E451)</f>
        <v>Ms. Weston</v>
      </c>
      <c r="Q451" s="3"/>
      <c r="R451" s="1"/>
      <c r="S451" s="1"/>
      <c r="T451" s="1"/>
      <c r="U451" s="1"/>
      <c r="V451" s="1"/>
      <c r="W451" s="1"/>
      <c r="X451" s="1"/>
      <c r="Y451" s="1"/>
      <c r="Z451" s="1"/>
      <c r="AA451" s="1"/>
      <c r="AB451" s="1"/>
      <c r="AC451" s="1"/>
      <c r="AD451" s="1"/>
      <c r="AE451" s="1"/>
      <c r="AF451" s="1"/>
      <c r="AG451" s="1"/>
    </row>
    <row r="452" customFormat="false" ht="15.75" hidden="false" customHeight="false" outlineLevel="0" collapsed="false">
      <c r="A452" s="38" t="str">
        <f aca="true">IF(OFFSET(INDIRECT(A446),3,0,1,1)="","",OFFSET(INDIRECT(A446),3,0,1,1))</f>
        <v/>
      </c>
      <c r="B452" s="38" t="str">
        <f aca="true">IF(OFFSET(INDIRECT(A446),3,1,1,1)="","",OFFSET(INDIRECT(A446),3,1,1,1))</f>
        <v/>
      </c>
      <c r="C452" s="3" t="str">
        <f aca="false">LEFT(B452,1)</f>
        <v/>
      </c>
      <c r="D452" s="38" t="str">
        <f aca="true">IF(OFFSET(INDIRECT(A446),3,2,1,1)="","",OFFSET(INDIRECT(A446),3,2,1,1))</f>
        <v/>
      </c>
      <c r="E452" s="38" t="str">
        <f aca="true">IF(OFFSET(INDIRECT(A446),3,3,1,1)="","",OFFSET(INDIRECT(A446),3,3,1,1))</f>
        <v/>
      </c>
      <c r="F452" s="3" t="str">
        <f aca="false">CONCATENATE(A452,P449," ",B452," ",E452)</f>
        <v>  </v>
      </c>
      <c r="G452" s="3"/>
      <c r="H452" s="3" t="str">
        <f aca="false">CONCATENATE(" ",Q449," ",A452," ",C452," ",E452)</f>
        <v>    </v>
      </c>
      <c r="I452" s="3"/>
      <c r="J452" s="3"/>
      <c r="K452" s="3" t="str">
        <f aca="false">CONCATENATE(" ",Q449," ",A452,P449," ",C452,P449," ",E452)</f>
        <v>    </v>
      </c>
      <c r="L452" s="3"/>
      <c r="M452" s="3" t="str">
        <f aca="false">CONCATENATE(" ",Q449," ",B452," ",D452," ",E452)</f>
        <v>    </v>
      </c>
      <c r="N452" s="3" t="str">
        <f aca="false">UPPER(M452)</f>
        <v>    </v>
      </c>
      <c r="O452" s="3"/>
      <c r="P452" s="3" t="str">
        <f aca="false">CONCATENATE(" ",Q449," ",A452,P449," ",E452)</f>
        <v>   </v>
      </c>
      <c r="Q452" s="3"/>
      <c r="R452" s="1"/>
      <c r="S452" s="155" t="s">
        <v>342</v>
      </c>
      <c r="T452" s="155"/>
      <c r="U452" s="1" t="n">
        <f aca="false">IF(X453="Male","his",IF(X453="Female","her"))</f>
        <v>0</v>
      </c>
      <c r="V452" s="1"/>
      <c r="W452" s="1"/>
      <c r="X452" s="1"/>
      <c r="Y452" s="1"/>
      <c r="Z452" s="1"/>
      <c r="AA452" s="1"/>
      <c r="AB452" s="1"/>
      <c r="AC452" s="1" t="str">
        <f aca="false">IF(S453="","",".")</f>
        <v/>
      </c>
      <c r="AD452" s="1"/>
      <c r="AE452" s="1"/>
      <c r="AF452" s="1"/>
      <c r="AG452" s="1"/>
    </row>
    <row r="453" customFormat="false" ht="15" hidden="false" customHeight="false" outlineLevel="0" collapsed="false">
      <c r="A453" s="3"/>
      <c r="B453" s="3"/>
      <c r="C453" s="3"/>
      <c r="D453" s="3"/>
      <c r="E453" s="3"/>
      <c r="F453" s="3"/>
      <c r="G453" s="3"/>
      <c r="H453" s="3"/>
      <c r="I453" s="3"/>
      <c r="J453" s="3"/>
      <c r="K453" s="3" t="str">
        <f aca="false">CONCATENATE(A451,P448," &amp; ",A452,P449," ",C451,P448," ",E451)</f>
        <v>Ms. &amp;  D. Weston</v>
      </c>
      <c r="L453" s="3"/>
      <c r="M453" s="3"/>
      <c r="N453" s="3"/>
      <c r="O453" s="3"/>
      <c r="P453" s="3" t="str">
        <f aca="false">CONCATENATE(A451,P448," &amp; ",A452,P449," ",E451)</f>
        <v>Ms. &amp;  Weston</v>
      </c>
      <c r="Q453" s="3"/>
      <c r="R453" s="1"/>
      <c r="S453" s="179" t="str">
        <f aca="true">IF(OFFSET(INDIRECT(A446),48,0,1,1)="","",OFFSET(INDIRECT(A446),48,0,1,1))</f>
        <v/>
      </c>
      <c r="T453" s="179" t="str">
        <f aca="true">IF(OFFSET(INDIRECT(A446),48,1,1,1)="","",OFFSET(INDIRECT(A446),48,1,1,1))</f>
        <v/>
      </c>
      <c r="U453" s="3" t="str">
        <f aca="false">LEFT(T453,1)</f>
        <v/>
      </c>
      <c r="V453" s="179" t="str">
        <f aca="true">IF(OFFSET(INDIRECT(A446),48,2,1,1)="","",OFFSET(INDIRECT(A446),48,2,1,1))</f>
        <v/>
      </c>
      <c r="W453" s="179" t="str">
        <f aca="true">IF(OFFSET(INDIRECT(A446),48,3,1,1)="","",OFFSET(INDIRECT(A446),48,3,1,1))</f>
        <v/>
      </c>
      <c r="X453" s="179" t="str">
        <f aca="true">IF(OFFSET(INDIRECT(A446),48,5,1,1)="","",OFFSET(INDIRECT(A446),48,5,1,1))</f>
        <v/>
      </c>
      <c r="Y453" s="1" t="str">
        <f aca="false">CONCATENATE(S453,AC452," ",T453," ",W453)</f>
        <v>  </v>
      </c>
      <c r="Z453" s="1"/>
      <c r="AA453" s="1"/>
      <c r="AB453" s="1"/>
      <c r="AC453" s="1"/>
      <c r="AD453" s="1"/>
      <c r="AE453" s="1"/>
      <c r="AF453" s="1"/>
      <c r="AG453" s="1"/>
    </row>
    <row r="454" customFormat="false" ht="15" hidden="false" customHeight="true" outlineLevel="0" collapsed="false">
      <c r="A454" s="70" t="s">
        <v>328</v>
      </c>
      <c r="B454" s="70"/>
      <c r="C454" s="167" t="str">
        <f aca="false">CONCATENATE(AF490,AF491,AF492,AF493,AF494)</f>
        <v>DINA KAMAL SHOUKRY WESTON</v>
      </c>
      <c r="D454" s="167"/>
      <c r="E454" s="167"/>
      <c r="F454" s="167"/>
      <c r="G454" s="167"/>
      <c r="H454" s="167"/>
      <c r="I454" s="167"/>
      <c r="J454" s="112"/>
      <c r="K454" s="3"/>
      <c r="L454" s="1"/>
      <c r="M454" s="1"/>
      <c r="N454" s="3"/>
      <c r="O454" s="3"/>
      <c r="P454" s="3"/>
      <c r="Q454" s="3"/>
      <c r="R454" s="1"/>
      <c r="S454" s="179" t="str">
        <f aca="true">IF(OFFSET(INDIRECT(A446),51,0,1,1)="","",CONCATENATE((OFFSET(INDIRECT(A446),51,0,1,1)),", "))</f>
        <v/>
      </c>
      <c r="T454" s="179" t="str">
        <f aca="true">IF(OFFSET(INDIRECT(A446),51,1,1,1)="","",OFFSET(INDIRECT(A446),51,1,1,1))</f>
        <v/>
      </c>
      <c r="U454" s="179" t="str">
        <f aca="true">IF(OFFSET(INDIRECT(A446),51,2,1,1)="","",CONCATENATE(" ",(OFFSET(INDIRECT(A446),51,2,1,1)),", "))</f>
        <v/>
      </c>
      <c r="V454" s="179" t="str">
        <f aca="true">IF(OFFSET(INDIRECT(A446),51,3,1,1)="","",CONCATENATE((OFFSET(INDIRECT(A446),51,3,1,1)),", "))</f>
        <v/>
      </c>
      <c r="W454" s="179" t="str">
        <f aca="true">IF(OFFSET(INDIRECT(A446),51,4,1,1)="","",CONCATENATE((OFFSET(INDIRECT(A446),51,4,1,1)),", "))</f>
        <v/>
      </c>
      <c r="X454" s="179" t="str">
        <f aca="true">IF(OFFSET(INDIRECT(A446),51,5,1,1)="","",CONCATENATE((OFFSET(INDIRECT(A446),51,5,1,1)),", "))</f>
        <v/>
      </c>
      <c r="Y454" s="179" t="str">
        <f aca="true">IF(OFFSET(INDIRECT(A446),51,6,1,1)="","",OFFSET(INDIRECT(A446),51,6,1,1))</f>
        <v/>
      </c>
      <c r="Z454" s="1"/>
      <c r="AA454" s="170" t="str">
        <f aca="false">CONCATENATE(IF(S454="","",S454),IF(T454="","",T454),IF(U454="","",U454),IF(V454="","",V454),IF(W454="","",W454),IF(X454="","",X454),IF(Y454="","",Y454))</f>
        <v/>
      </c>
      <c r="AB454" s="170"/>
      <c r="AC454" s="170"/>
      <c r="AD454" s="170"/>
      <c r="AE454" s="170"/>
      <c r="AF454" s="170"/>
      <c r="AG454" s="170"/>
    </row>
    <row r="455" customFormat="false" ht="15" hidden="false" customHeight="false" outlineLevel="0" collapsed="false">
      <c r="A455" s="3" t="s">
        <v>329</v>
      </c>
      <c r="B455" s="3"/>
      <c r="C455" s="70" t="str">
        <f aca="false">IF(B449="Married",K453,IF(B449="Company",E451,CONCATENATE(AC490,AC491,AC492,AC493,AC494)))</f>
        <v>Ms. D. Weston</v>
      </c>
      <c r="D455" s="70"/>
      <c r="E455" s="70"/>
      <c r="F455" s="70"/>
      <c r="G455" s="70"/>
      <c r="H455" s="70"/>
      <c r="I455" s="70"/>
      <c r="J455" s="70"/>
      <c r="K455" s="1"/>
      <c r="L455" s="3"/>
      <c r="M455" s="3"/>
      <c r="N455" s="3"/>
      <c r="O455" s="3"/>
      <c r="P455" s="3" t="str">
        <f aca="false">IF(B449="Married",P453,IF(B449="Company","Sir/Madam",CONCATENATE(AH490,AH491,AH492,AH493,AH494)))</f>
        <v>Ms. Weston</v>
      </c>
      <c r="Q455" s="3"/>
      <c r="R455" s="1"/>
      <c r="S455" s="179" t="str">
        <f aca="true">IF(OFFSET(INDIRECT(A446),51,0,1,1)="","",OFFSET(INDIRECT(A446),51,0,1,1))</f>
        <v/>
      </c>
      <c r="T455" s="179" t="str">
        <f aca="true">IF(OFFSET(INDIRECT(A446),51,1,1,1)="","",OFFSET(INDIRECT(A446),51,1,1,1))</f>
        <v/>
      </c>
      <c r="U455" s="179" t="str">
        <f aca="true">IF(OFFSET(INDIRECT(A446),51,2,1,1)="","",CONCATENATE(" ",OFFSET(INDIRECT(A446),51,2,1,1)))</f>
        <v/>
      </c>
      <c r="V455" s="179" t="str">
        <f aca="true">IF(OFFSET(INDIRECT(A446),51,3,1,1)="","",OFFSET(INDIRECT(A446),51,3,1,1))</f>
        <v/>
      </c>
      <c r="W455" s="179" t="str">
        <f aca="true">IF(OFFSET(INDIRECT(A446),51,4,1,1)="","",OFFSET(INDIRECT(A446),51,4,1,1))</f>
        <v/>
      </c>
      <c r="X455" s="179" t="str">
        <f aca="true">IF(OFFSET(INDIRECT(A446),51,5,1,1)="","",OFFSET(INDIRECT(A446),51,5,1,1))</f>
        <v/>
      </c>
      <c r="Y455" s="179" t="str">
        <f aca="true">IF(OFFSET(INDIRECT(A446),51,6,1,1)="","",OFFSET(INDIRECT(A446),51,6,1,1))</f>
        <v/>
      </c>
      <c r="Z455" s="1"/>
      <c r="AA455" s="1"/>
      <c r="AB455" s="1"/>
      <c r="AC455" s="1"/>
      <c r="AD455" s="1"/>
      <c r="AE455" s="1"/>
      <c r="AF455" s="1"/>
      <c r="AG455" s="1"/>
    </row>
    <row r="456" customFormat="false" ht="15" hidden="false" customHeight="false" outlineLevel="0" collapsed="false">
      <c r="A456" s="160" t="s">
        <v>333</v>
      </c>
      <c r="B456" s="3"/>
      <c r="C456" s="70" t="str">
        <f aca="false">CONCATENATE("Dear ",P455)</f>
        <v>Dear Ms. Weston</v>
      </c>
      <c r="D456" s="70"/>
      <c r="E456" s="70"/>
      <c r="F456" s="70"/>
      <c r="G456" s="70"/>
      <c r="H456" s="70"/>
      <c r="I456" s="70"/>
      <c r="J456" s="70"/>
      <c r="K456" s="3"/>
      <c r="L456" s="3"/>
      <c r="M456" s="3"/>
      <c r="N456" s="3"/>
      <c r="O456" s="3"/>
      <c r="P456" s="3"/>
      <c r="Q456" s="149" t="str">
        <f aca="false">IF(A458="","",", ")</f>
        <v>, </v>
      </c>
      <c r="R456" s="1"/>
      <c r="S456" s="1"/>
      <c r="T456" s="1"/>
      <c r="U456" s="1"/>
      <c r="V456" s="1"/>
      <c r="W456" s="1"/>
      <c r="X456" s="1"/>
      <c r="Y456" s="1"/>
      <c r="Z456" s="1"/>
      <c r="AA456" s="1"/>
      <c r="AB456" s="1"/>
      <c r="AC456" s="1"/>
      <c r="AD456" s="1"/>
      <c r="AE456" s="1"/>
      <c r="AF456" s="1"/>
      <c r="AG456" s="1"/>
    </row>
    <row r="457" customFormat="false" ht="15" hidden="false" customHeight="false" outlineLevel="0" collapsed="false">
      <c r="A457" s="3" t="s">
        <v>25</v>
      </c>
      <c r="B457" s="3" t="s">
        <v>26</v>
      </c>
      <c r="C457" s="3" t="s">
        <v>27</v>
      </c>
      <c r="D457" s="3" t="s">
        <v>28</v>
      </c>
      <c r="E457" s="3" t="s">
        <v>29</v>
      </c>
      <c r="F457" s="3" t="s">
        <v>30</v>
      </c>
      <c r="G457" s="3" t="s">
        <v>31</v>
      </c>
      <c r="H457" s="3"/>
      <c r="I457" s="3" t="s">
        <v>336</v>
      </c>
      <c r="J457" s="3"/>
      <c r="K457" s="3"/>
      <c r="L457" s="3"/>
      <c r="M457" s="3"/>
      <c r="N457" s="3"/>
      <c r="O457" s="3"/>
      <c r="P457" s="3"/>
      <c r="Q457" s="3"/>
      <c r="R457" s="1"/>
      <c r="S457" s="163" t="str">
        <f aca="false">CONCATENATE(IF(S450="","",S450),IF(S450="","",CHAR(10)),IF(T450="","",T450),IF(U450="","",U450),IF(U450="","",CHAR(10)),IF(V450="","",V450),IF(V450="","",CHAR(10)),IF(W450="","",W450),IF(W450="","",CHAR(10)),IF(X450="","",X450),IF(X450="","",CHAR(10)),IF(Y450="","",Y450))</f>
        <v/>
      </c>
      <c r="T457" s="163"/>
      <c r="U457" s="163"/>
      <c r="V457" s="1"/>
      <c r="W457" s="175" t="str">
        <f aca="false">CONCATENATE(IF(S455="","",S455),IF(S455="","",CHAR(10)),IF(T455="","",T455),IF(U455="","",U455),IF(U455="","",CHAR(10)),IF(V455="","",V455),IF(V455="","",CHAR(10)),IF(W455="","",W455),IF(W455="","",CHAR(10)),IF(X455="","",X455),IF(X455="","",CHAR(10)),IF(Y455="","",Y455))</f>
        <v/>
      </c>
      <c r="X457" s="175"/>
      <c r="Y457" s="175"/>
      <c r="Z457" s="1"/>
      <c r="AA457" s="1"/>
      <c r="AB457" s="1"/>
      <c r="AC457" s="1"/>
      <c r="AD457" s="1"/>
      <c r="AE457" s="1"/>
      <c r="AF457" s="1"/>
      <c r="AG457" s="1"/>
    </row>
    <row r="458" customFormat="false" ht="15" hidden="false" customHeight="true" outlineLevel="0" collapsed="false">
      <c r="A458" s="38" t="str">
        <f aca="true">IF(OFFSET(INDIRECT(A446),10,0,1,1)="","",CONCATENATE((OFFSET(INDIRECT(A446),10,0,1,1)),", "))</f>
        <v>Flat 3, </v>
      </c>
      <c r="B458" s="38" t="n">
        <f aca="true">IF(OFFSET(INDIRECT(A446),10,1,1,1)="","",OFFSET(INDIRECT(A446),10,1,1,1))</f>
        <v>56</v>
      </c>
      <c r="C458" s="38" t="str">
        <f aca="true">IF(OFFSET(INDIRECT(A446),10,2,1,1)="","",CONCATENATE(" ",OFFSET(INDIRECT(A446),10,2,1,1),", "))</f>
        <v> The Chase, </v>
      </c>
      <c r="D458" s="38" t="str">
        <f aca="true">IF(OFFSET(INDIRECT(A446),10,3,1,1)="","",CONCATENATE((OFFSET(INDIRECT(A446),10,3,1,1)),", "))</f>
        <v/>
      </c>
      <c r="E458" s="38" t="str">
        <f aca="true">IF(OFFSET(INDIRECT(A446),10,4,1,1)="","",CONCATENATE((OFFSET(INDIRECT(A446),10,4,1,1)),", "))</f>
        <v/>
      </c>
      <c r="F458" s="38" t="str">
        <f aca="true">IF(OFFSET(INDIRECT(A446),10,5,1,1)="","",CONCATENATE((OFFSET(INDIRECT(A446),10,5,1,1)),", "))</f>
        <v>London, </v>
      </c>
      <c r="G458" s="38" t="str">
        <f aca="true">IF(OFFSET(INDIRECT(A446),10,6,1,1)="","",OFFSET(INDIRECT(A446),10,6,1,1))</f>
        <v>SW4 0NH</v>
      </c>
      <c r="H458" s="3"/>
      <c r="I458" s="170" t="str">
        <f aca="false">CONCATENATE(IF(A458="","",A458),IF(B458="","",B458),IF(C458="","",C458),IF(D458="","",D458),IF(E458="","",E458),IF(F458="","",F458),IF(G458="","",G458))</f>
        <v>Flat 3, 56 The Chase, London, SW4 0NH</v>
      </c>
      <c r="J458" s="170"/>
      <c r="K458" s="170"/>
      <c r="L458" s="170"/>
      <c r="M458" s="170"/>
      <c r="N458" s="170"/>
      <c r="O458" s="170"/>
      <c r="P458" s="112"/>
      <c r="Q458" s="112"/>
      <c r="R458" s="1"/>
      <c r="S458" s="163"/>
      <c r="T458" s="163"/>
      <c r="U458" s="163"/>
      <c r="V458" s="1"/>
      <c r="W458" s="175"/>
      <c r="X458" s="175"/>
      <c r="Y458" s="175"/>
      <c r="Z458" s="1"/>
      <c r="AA458" s="1"/>
      <c r="AB458" s="1"/>
      <c r="AC458" s="1"/>
      <c r="AD458" s="1"/>
      <c r="AE458" s="1"/>
      <c r="AF458" s="1"/>
      <c r="AG458" s="1"/>
    </row>
    <row r="459" customFormat="false" ht="15" hidden="false" customHeight="false" outlineLevel="0" collapsed="false">
      <c r="A459" s="38" t="str">
        <f aca="true">IF(OFFSET(INDIRECT(A446),10,0,1,1)="","",OFFSET(INDIRECT(A446),10,0,1,1))</f>
        <v>Flat 3</v>
      </c>
      <c r="B459" s="38" t="n">
        <f aca="true">IF(OFFSET(INDIRECT(A446),10,1,1,1)="","",OFFSET(INDIRECT(A446),10,1,1,1))</f>
        <v>56</v>
      </c>
      <c r="C459" s="38" t="str">
        <f aca="true">IF(OFFSET(INDIRECT(A446),10,2,1,1)="","",CONCATENATE(" ",OFFSET(INDIRECT(A446),10,2,1,1)))</f>
        <v> The Chase</v>
      </c>
      <c r="D459" s="38" t="str">
        <f aca="true">IF(OFFSET(INDIRECT(A446),10,3,1,1)="","",OFFSET(INDIRECT(A446),10,3,1,1))</f>
        <v/>
      </c>
      <c r="E459" s="38" t="str">
        <f aca="true">IF(OFFSET(INDIRECT(A446),10,4,1,1)="","",OFFSET(INDIRECT(A446),10,4,1,1))</f>
        <v/>
      </c>
      <c r="F459" s="38" t="str">
        <f aca="true">IF(OFFSET(INDIRECT(A446),10,5,1,1)="","",OFFSET(INDIRECT(A446),10,5,1,1))</f>
        <v>London</v>
      </c>
      <c r="G459" s="38" t="str">
        <f aca="true">IF(OFFSET(INDIRECT(A446),10,6,1,1)="","",OFFSET(INDIRECT(A446),10,6,1,1))</f>
        <v>SW4 0NH</v>
      </c>
      <c r="H459" s="3"/>
      <c r="I459" s="3"/>
      <c r="J459" s="3"/>
      <c r="K459" s="3"/>
      <c r="L459" s="173"/>
      <c r="M459" s="173"/>
      <c r="N459" s="3"/>
      <c r="O459" s="3"/>
      <c r="P459" s="3"/>
      <c r="Q459" s="3"/>
      <c r="R459" s="1"/>
      <c r="S459" s="163"/>
      <c r="T459" s="163"/>
      <c r="U459" s="163"/>
      <c r="V459" s="1"/>
      <c r="W459" s="175"/>
      <c r="X459" s="175"/>
      <c r="Y459" s="175"/>
      <c r="Z459" s="1"/>
      <c r="AA459" s="1"/>
      <c r="AB459" s="1"/>
      <c r="AC459" s="1"/>
      <c r="AD459" s="1"/>
      <c r="AE459" s="1"/>
      <c r="AF459" s="1"/>
      <c r="AG459" s="1"/>
    </row>
    <row r="460" customFormat="false" ht="15" hidden="false" customHeight="false" outlineLevel="0" collapsed="false">
      <c r="A460" s="3" t="s">
        <v>83</v>
      </c>
      <c r="B460" s="3"/>
      <c r="C460" s="3"/>
      <c r="D460" s="3"/>
      <c r="E460" s="3"/>
      <c r="F460" s="3"/>
      <c r="G460" s="3"/>
      <c r="H460" s="3"/>
      <c r="I460" s="3" t="s">
        <v>337</v>
      </c>
      <c r="J460" s="3"/>
      <c r="K460" s="3"/>
      <c r="L460" s="173"/>
      <c r="M460" s="173"/>
      <c r="N460" s="3"/>
      <c r="O460" s="3"/>
      <c r="P460" s="3"/>
      <c r="Q460" s="3"/>
      <c r="R460" s="1"/>
      <c r="S460" s="163"/>
      <c r="T460" s="163"/>
      <c r="U460" s="163"/>
      <c r="V460" s="1"/>
      <c r="W460" s="175"/>
      <c r="X460" s="175"/>
      <c r="Y460" s="175"/>
      <c r="Z460" s="1"/>
      <c r="AA460" s="1"/>
      <c r="AB460" s="1"/>
      <c r="AC460" s="1"/>
      <c r="AD460" s="1"/>
      <c r="AE460" s="1"/>
      <c r="AF460" s="1"/>
      <c r="AG460" s="1"/>
    </row>
    <row r="461" customFormat="false" ht="15" hidden="false" customHeight="true" outlineLevel="0" collapsed="false">
      <c r="A461" s="1" t="str">
        <f aca="false">CONCATENATE(A460,"s")</f>
        <v>Leaseholders</v>
      </c>
      <c r="B461" s="3"/>
      <c r="C461" s="3"/>
      <c r="D461" s="3"/>
      <c r="E461" s="3"/>
      <c r="F461" s="3"/>
      <c r="G461" s="3"/>
      <c r="H461" s="3"/>
      <c r="I461" s="175" t="str">
        <f aca="false">CONCATENATE(IF(A459="","",A459),IF(A459="","",CHAR(10)),IF(B459="","",B459),IF(C459="","",C459),IF(C459="","",CHAR(10)),IF(D459="","",D459),IF(D459="","",CHAR(10)),IF(E459="","",E459),IF(E459="","",CHAR(10)),IF(F459="","",F459),IF(F459="","",CHAR(10)),IF(G459="","",G459))</f>
        <v>Flat 3
56 The Chase
London
SW4 0NH</v>
      </c>
      <c r="J461" s="175"/>
      <c r="K461" s="175"/>
      <c r="L461" s="173"/>
      <c r="M461" s="173"/>
      <c r="N461" s="3"/>
      <c r="O461" s="3"/>
      <c r="P461" s="3"/>
      <c r="Q461" s="3"/>
      <c r="R461" s="1"/>
      <c r="S461" s="163"/>
      <c r="T461" s="163"/>
      <c r="U461" s="163"/>
      <c r="V461" s="1"/>
      <c r="W461" s="175"/>
      <c r="X461" s="175"/>
      <c r="Y461" s="175"/>
      <c r="Z461" s="1"/>
      <c r="AA461" s="1"/>
      <c r="AB461" s="1"/>
      <c r="AC461" s="1"/>
      <c r="AD461" s="1"/>
      <c r="AE461" s="1"/>
      <c r="AF461" s="1"/>
      <c r="AG461" s="1"/>
    </row>
    <row r="462" customFormat="false" ht="15" hidden="false" customHeight="false" outlineLevel="0" collapsed="false">
      <c r="A462" s="3" t="s">
        <v>294</v>
      </c>
      <c r="B462" s="3"/>
      <c r="C462" s="3"/>
      <c r="D462" s="3"/>
      <c r="E462" s="3"/>
      <c r="F462" s="3"/>
      <c r="G462" s="3"/>
      <c r="H462" s="3"/>
      <c r="I462" s="175"/>
      <c r="J462" s="175"/>
      <c r="K462" s="175"/>
      <c r="L462" s="173"/>
      <c r="M462" s="173"/>
      <c r="N462" s="3"/>
      <c r="O462" s="3"/>
      <c r="P462" s="3"/>
      <c r="Q462" s="3"/>
      <c r="R462" s="1"/>
      <c r="S462" s="163"/>
      <c r="T462" s="163"/>
      <c r="U462" s="163"/>
      <c r="V462" s="1"/>
      <c r="W462" s="175"/>
      <c r="X462" s="175"/>
      <c r="Y462" s="175"/>
      <c r="Z462" s="1"/>
      <c r="AA462" s="1"/>
      <c r="AB462" s="1"/>
      <c r="AC462" s="1"/>
      <c r="AD462" s="1"/>
      <c r="AE462" s="1"/>
      <c r="AF462" s="1"/>
      <c r="AG462" s="1"/>
    </row>
    <row r="463" customFormat="false" ht="15" hidden="false" customHeight="false" outlineLevel="0" collapsed="false">
      <c r="A463" s="1" t="str">
        <f aca="false">CONCATENATE(A462,"s")</f>
        <v>Freeholders</v>
      </c>
      <c r="B463" s="3"/>
      <c r="C463" s="3"/>
      <c r="D463" s="3"/>
      <c r="E463" s="3"/>
      <c r="F463" s="3"/>
      <c r="G463" s="3"/>
      <c r="H463" s="3"/>
      <c r="I463" s="175"/>
      <c r="J463" s="175"/>
      <c r="K463" s="175"/>
      <c r="L463" s="173"/>
      <c r="M463" s="173"/>
      <c r="N463" s="3"/>
      <c r="O463" s="3"/>
      <c r="P463" s="3"/>
      <c r="Q463" s="3"/>
      <c r="R463" s="1"/>
      <c r="S463" s="1"/>
      <c r="T463" s="1"/>
      <c r="U463" s="1"/>
      <c r="V463" s="1"/>
      <c r="W463" s="1"/>
      <c r="X463" s="1"/>
      <c r="Y463" s="1"/>
      <c r="Z463" s="1"/>
      <c r="AA463" s="1"/>
      <c r="AB463" s="1"/>
      <c r="AC463" s="1"/>
      <c r="AD463" s="1"/>
      <c r="AE463" s="1"/>
      <c r="AF463" s="1"/>
      <c r="AG463" s="1"/>
    </row>
    <row r="464" customFormat="false" ht="15" hidden="false" customHeight="false" outlineLevel="0" collapsed="false">
      <c r="A464" s="3" t="s">
        <v>307</v>
      </c>
      <c r="B464" s="3"/>
      <c r="C464" s="3"/>
      <c r="D464" s="3"/>
      <c r="E464" s="3"/>
      <c r="F464" s="3"/>
      <c r="G464" s="3"/>
      <c r="H464" s="3"/>
      <c r="I464" s="175"/>
      <c r="J464" s="175"/>
      <c r="K464" s="175"/>
      <c r="L464" s="3"/>
      <c r="M464" s="3"/>
      <c r="N464" s="3"/>
      <c r="O464" s="3"/>
      <c r="P464" s="3"/>
      <c r="Q464" s="3"/>
      <c r="R464" s="1"/>
    </row>
    <row r="465" customFormat="false" ht="15" hidden="false" customHeight="false" outlineLevel="0" collapsed="false">
      <c r="A465" s="1" t="str">
        <f aca="false">IF(A464="Leaseholder &amp; Freeholder","Leaseholders &amp; Freeholders")</f>
        <v>Leaseholders &amp; Freeholders</v>
      </c>
      <c r="B465" s="3"/>
      <c r="C465" s="3"/>
      <c r="D465" s="3"/>
      <c r="E465" s="3"/>
      <c r="F465" s="3"/>
      <c r="G465" s="3"/>
      <c r="H465" s="3"/>
      <c r="I465" s="175"/>
      <c r="J465" s="175"/>
      <c r="K465" s="175"/>
      <c r="L465" s="3"/>
      <c r="M465" s="3"/>
      <c r="N465" s="3"/>
      <c r="O465" s="3"/>
      <c r="P465" s="3"/>
      <c r="Q465" s="3"/>
      <c r="R465" s="1"/>
      <c r="S465" s="149" t="s">
        <v>274</v>
      </c>
      <c r="T465" s="149"/>
    </row>
    <row r="466" customFormat="false" ht="15.75" hidden="false" customHeight="true" outlineLevel="0" collapsed="false">
      <c r="A466" s="1"/>
      <c r="B466" s="3"/>
      <c r="C466" s="3"/>
      <c r="D466" s="3"/>
      <c r="E466" s="3"/>
      <c r="F466" s="3"/>
      <c r="G466" s="3"/>
      <c r="H466" s="3"/>
      <c r="I466" s="175"/>
      <c r="J466" s="175"/>
      <c r="K466" s="175"/>
      <c r="L466" s="3"/>
      <c r="M466" s="3"/>
      <c r="N466" s="3"/>
      <c r="O466" s="3"/>
      <c r="P466" s="3"/>
      <c r="Q466" s="3"/>
      <c r="R466" s="1"/>
      <c r="S466" s="180" t="str">
        <f aca="false">CONCATENATE("Under Section 1(2), subject to your written consent",CHAR(10),"it is intended to build on the line of junction of the said lands a ",Form!AT74)</f>
        <v>Under Section 1(2), subject to your written consent
it is intended to build on the line of junction of the said lands a</v>
      </c>
      <c r="T466" s="180"/>
      <c r="U466" s="180"/>
      <c r="V466" s="180"/>
      <c r="W466" s="180"/>
      <c r="X466" s="180"/>
      <c r="Y466" s="180"/>
      <c r="Z466" s="180"/>
      <c r="AA466" s="180"/>
    </row>
    <row r="467" customFormat="false" ht="15" hidden="false" customHeight="false" outlineLevel="0" collapsed="false">
      <c r="A467" s="1"/>
      <c r="B467" s="3"/>
      <c r="C467" s="3"/>
      <c r="D467" s="3"/>
      <c r="E467" s="3"/>
      <c r="F467" s="3"/>
      <c r="G467" s="3"/>
      <c r="H467" s="3"/>
      <c r="I467" s="3"/>
      <c r="J467" s="3"/>
      <c r="K467" s="3"/>
      <c r="L467" s="3"/>
      <c r="M467" s="3"/>
      <c r="N467" s="3"/>
      <c r="O467" s="3"/>
      <c r="P467" s="3"/>
      <c r="Q467" s="3"/>
      <c r="R467" s="1"/>
      <c r="S467" s="180"/>
      <c r="T467" s="180"/>
      <c r="U467" s="180"/>
      <c r="V467" s="180"/>
      <c r="W467" s="180"/>
      <c r="X467" s="180"/>
      <c r="Y467" s="180"/>
      <c r="Z467" s="180"/>
      <c r="AA467" s="180"/>
    </row>
    <row r="468" customFormat="false" ht="15" hidden="false" customHeight="false" outlineLevel="0" collapsed="false">
      <c r="A468" s="156" t="s">
        <v>343</v>
      </c>
      <c r="B468" s="156"/>
      <c r="C468" s="3"/>
      <c r="D468" s="3"/>
      <c r="E468" s="3"/>
      <c r="F468" s="3"/>
      <c r="G468" s="3"/>
      <c r="H468" s="3"/>
      <c r="I468" s="3"/>
      <c r="J468" s="3"/>
      <c r="K468" s="3"/>
      <c r="L468" s="3"/>
      <c r="M468" s="3"/>
      <c r="N468" s="3"/>
      <c r="O468" s="3"/>
      <c r="P468" s="3"/>
      <c r="Q468" s="149" t="str">
        <f aca="false">IF(A470="","",", ")</f>
        <v/>
      </c>
      <c r="R468" s="1"/>
    </row>
    <row r="469" customFormat="false" ht="15" hidden="false" customHeight="false" outlineLevel="0" collapsed="false">
      <c r="A469" s="3" t="s">
        <v>25</v>
      </c>
      <c r="B469" s="3" t="s">
        <v>26</v>
      </c>
      <c r="C469" s="3" t="s">
        <v>27</v>
      </c>
      <c r="D469" s="3" t="s">
        <v>28</v>
      </c>
      <c r="E469" s="3" t="s">
        <v>29</v>
      </c>
      <c r="F469" s="3" t="s">
        <v>30</v>
      </c>
      <c r="G469" s="3" t="s">
        <v>31</v>
      </c>
      <c r="H469" s="3"/>
      <c r="I469" s="3" t="s">
        <v>336</v>
      </c>
      <c r="J469" s="3"/>
      <c r="K469" s="3"/>
      <c r="L469" s="3"/>
      <c r="M469" s="3"/>
      <c r="N469" s="3"/>
      <c r="O469" s="3"/>
      <c r="P469" s="3"/>
      <c r="Q469" s="3"/>
      <c r="R469" s="1"/>
      <c r="S469" s="149" t="s">
        <v>292</v>
      </c>
      <c r="T469" s="149"/>
    </row>
    <row r="470" customFormat="false" ht="15" hidden="false" customHeight="true" outlineLevel="0" collapsed="false">
      <c r="A470" s="38" t="str">
        <f aca="true">IF(OFFSET(INDIRECT(A446),17,0,1,1)="","",CONCATENATE((OFFSET(INDIRECT(A446),17,0,1,1)),", "))</f>
        <v/>
      </c>
      <c r="B470" s="38" t="n">
        <f aca="true">IF(OFFSET(INDIRECT(A446),17,1,1,1)="","",OFFSET(INDIRECT(A446),17,1,1,1))</f>
        <v>68</v>
      </c>
      <c r="C470" s="38" t="str">
        <f aca="true">IF(OFFSET(INDIRECT(A446),17,2,1,1)="","",CONCATENATE(" ",(OFFSET(INDIRECT(A446),17,2,1,1)),", "))</f>
        <v> Thirsk Road, </v>
      </c>
      <c r="D470" s="38" t="str">
        <f aca="true">IF(OFFSET(INDIRECT(A446),17,3,1,1)="","",CONCATENATE((OFFSET(INDIRECT(A446),17,3,1,1)),", "))</f>
        <v/>
      </c>
      <c r="E470" s="38" t="str">
        <f aca="true">IF(OFFSET(INDIRECT(A446),17,4,1,1)="","",CONCATENATE((OFFSET(INDIRECT(A446),17,4,1,1)),", "))</f>
        <v/>
      </c>
      <c r="F470" s="38" t="str">
        <f aca="true">IF(OFFSET(INDIRECT(A446),17,5,1,1)="","",CONCATENATE((OFFSET(INDIRECT(A446),17,5,1,1)),", "))</f>
        <v>London, </v>
      </c>
      <c r="G470" s="38" t="str">
        <f aca="true">IF(OFFSET(INDIRECT(A446),17,6,1,1)="","",OFFSET(INDIRECT(A446),17,6,1,1))</f>
        <v>SW11 5SX</v>
      </c>
      <c r="H470" s="3"/>
      <c r="I470" s="170" t="str">
        <f aca="false">CONCATENATE(IF(A470="","",A470),IF(B470="","",B470),IF(C470="","",C470),IF(D470="","",D470),IF(E470="","",E470),IF(F470="","",F470),IF(G470="","",G470))</f>
        <v>68 Thirsk Road, London, SW11 5SX</v>
      </c>
      <c r="J470" s="170"/>
      <c r="K470" s="170"/>
      <c r="L470" s="170"/>
      <c r="M470" s="170"/>
      <c r="N470" s="170"/>
      <c r="O470" s="170"/>
      <c r="P470" s="112"/>
      <c r="Q470" s="112"/>
      <c r="R470" s="1"/>
      <c r="S470" s="180" t="str">
        <f aca="false">CONCATENATE("Under Section 1(5)",CHAR(10),"it is intended to build on the line of junction of the said lands a wall wholly on ",$H$12," land.")</f>
        <v>Under Section 1(5)
it is intended to build on the line of junction of the said lands a wall wholly on our land.</v>
      </c>
      <c r="T470" s="180"/>
      <c r="U470" s="180"/>
      <c r="V470" s="180"/>
      <c r="W470" s="180"/>
      <c r="X470" s="180"/>
      <c r="Y470" s="180"/>
      <c r="Z470" s="180"/>
      <c r="AA470" s="180"/>
    </row>
    <row r="471" customFormat="false" ht="15" hidden="false" customHeight="false" outlineLevel="0" collapsed="false">
      <c r="A471" s="38" t="str">
        <f aca="true">IF(OFFSET(INDIRECT(A446),17,0,1,1)="","",OFFSET(INDIRECT(A446),17,0,1,1))</f>
        <v/>
      </c>
      <c r="B471" s="38" t="n">
        <f aca="true">IF(OFFSET(INDIRECT(A446),17,1,1,1)="","",OFFSET(INDIRECT(A446),17,1,1,1))</f>
        <v>68</v>
      </c>
      <c r="C471" s="38" t="str">
        <f aca="true">IF(OFFSET(INDIRECT(A446),17,2,1,1)="","",CONCATENATE(" ",(OFFSET(INDIRECT(A446),17,2,1,1))))</f>
        <v> Thirsk Road</v>
      </c>
      <c r="D471" s="38" t="str">
        <f aca="true">IF(OFFSET(INDIRECT(A446),17,3,1,1)="","",OFFSET(INDIRECT(A446),17,3,1,1))</f>
        <v/>
      </c>
      <c r="E471" s="38" t="str">
        <f aca="true">IF(OFFSET(INDIRECT(A446),17,4,1,1)="","",OFFSET(INDIRECT(A446),17,4,1,1))</f>
        <v/>
      </c>
      <c r="F471" s="38" t="str">
        <f aca="true">IF(OFFSET(INDIRECT(A446),17,5,1,1)="","",OFFSET(INDIRECT(A446),17,5,1,1))</f>
        <v>London</v>
      </c>
      <c r="G471" s="38" t="str">
        <f aca="true">IF(OFFSET(INDIRECT(A446),17,6,1,1)="","",OFFSET(INDIRECT(A446),17,6,1,1))</f>
        <v>SW11 5SX</v>
      </c>
      <c r="H471" s="3"/>
      <c r="I471" s="3"/>
      <c r="J471" s="3"/>
      <c r="K471" s="3"/>
      <c r="L471" s="173"/>
      <c r="M471" s="173"/>
      <c r="N471" s="3"/>
      <c r="O471" s="3"/>
      <c r="P471" s="3"/>
      <c r="Q471" s="3"/>
      <c r="R471" s="1"/>
      <c r="S471" s="180"/>
      <c r="T471" s="180"/>
      <c r="U471" s="180"/>
      <c r="V471" s="180"/>
      <c r="W471" s="180"/>
      <c r="X471" s="180"/>
      <c r="Y471" s="180"/>
      <c r="Z471" s="180"/>
      <c r="AA471" s="180"/>
    </row>
    <row r="472" customFormat="false" ht="15" hidden="false" customHeight="false" outlineLevel="0" collapsed="false">
      <c r="A472" s="3"/>
      <c r="B472" s="3"/>
      <c r="C472" s="3"/>
      <c r="D472" s="3"/>
      <c r="E472" s="3"/>
      <c r="F472" s="3"/>
      <c r="G472" s="3"/>
      <c r="H472" s="3"/>
      <c r="I472" s="3" t="s">
        <v>337</v>
      </c>
      <c r="J472" s="3"/>
      <c r="K472" s="3"/>
      <c r="L472" s="173"/>
      <c r="M472" s="173"/>
      <c r="N472" s="3"/>
      <c r="O472" s="3"/>
      <c r="P472" s="3"/>
      <c r="Q472" s="3"/>
      <c r="R472" s="1"/>
    </row>
    <row r="473" customFormat="false" ht="15" hidden="false" customHeight="true" outlineLevel="0" collapsed="false">
      <c r="A473" s="3"/>
      <c r="B473" s="3"/>
      <c r="C473" s="3"/>
      <c r="D473" s="3"/>
      <c r="E473" s="3"/>
      <c r="F473" s="3"/>
      <c r="G473" s="3"/>
      <c r="H473" s="3"/>
      <c r="I473" s="175" t="str">
        <f aca="false">CONCATENATE(IF(A471="","",A471),IF(A471="","",CHAR(10)),IF(B471="","",B471),IF(C471="","",C471),IF(C471="","",CHAR(10)),IF(D471="","",D471),IF(D471="","",CHAR(10)),IF(E471="","",E471),IF(E471="","",CHAR(10)),IF(F471="","",F471),IF(F471="","",CHAR(10)),IF(G471="","",G471))</f>
        <v>68 Thirsk Road
London
SW11 5SX</v>
      </c>
      <c r="J473" s="175"/>
      <c r="K473" s="175"/>
      <c r="L473" s="173"/>
      <c r="M473" s="173"/>
      <c r="N473" s="3"/>
      <c r="O473" s="3"/>
      <c r="P473" s="3"/>
      <c r="Q473" s="3"/>
      <c r="R473" s="1"/>
      <c r="S473" s="149" t="s">
        <v>295</v>
      </c>
      <c r="T473" s="149"/>
      <c r="U473" s="149"/>
    </row>
    <row r="474" customFormat="false" ht="15" hidden="false" customHeight="true" outlineLevel="0" collapsed="false">
      <c r="A474" s="3"/>
      <c r="B474" s="3"/>
      <c r="C474" s="3"/>
      <c r="D474" s="3"/>
      <c r="E474" s="3"/>
      <c r="F474" s="3"/>
      <c r="G474" s="3"/>
      <c r="H474" s="3"/>
      <c r="I474" s="175"/>
      <c r="J474" s="175"/>
      <c r="K474" s="175"/>
      <c r="L474" s="173"/>
      <c r="M474" s="173"/>
      <c r="N474" s="3"/>
      <c r="O474" s="3"/>
      <c r="P474" s="3"/>
      <c r="Q474" s="3"/>
      <c r="R474" s="1"/>
      <c r="S474" s="181" t="str">
        <f aca="false">CONCATENATE(S466,CHAR(10),CHAR(10),S470)</f>
        <v>Under Section 1(2), subject to your written consent
it is intended to build on the line of junction of the said lands a 
Under Section 1(5)
it is intended to build on the line of junction of the said lands a wall wholly on our land.</v>
      </c>
      <c r="T474" s="181"/>
      <c r="U474" s="181"/>
      <c r="V474" s="181"/>
      <c r="W474" s="181"/>
      <c r="X474" s="181"/>
      <c r="Y474" s="181"/>
      <c r="Z474" s="181"/>
      <c r="AA474" s="181"/>
    </row>
    <row r="475" customFormat="false" ht="15" hidden="false" customHeight="false" outlineLevel="0" collapsed="false">
      <c r="A475" s="3"/>
      <c r="B475" s="3"/>
      <c r="C475" s="3"/>
      <c r="D475" s="3"/>
      <c r="E475" s="3"/>
      <c r="F475" s="3"/>
      <c r="G475" s="3"/>
      <c r="H475" s="3"/>
      <c r="I475" s="175"/>
      <c r="J475" s="175"/>
      <c r="K475" s="175"/>
      <c r="L475" s="173"/>
      <c r="M475" s="173"/>
      <c r="N475" s="3"/>
      <c r="O475" s="3"/>
      <c r="P475" s="3"/>
      <c r="Q475" s="3"/>
      <c r="R475" s="1"/>
      <c r="S475" s="181"/>
      <c r="T475" s="181"/>
      <c r="U475" s="181"/>
      <c r="V475" s="181"/>
      <c r="W475" s="181"/>
      <c r="X475" s="181"/>
      <c r="Y475" s="181"/>
      <c r="Z475" s="181"/>
      <c r="AA475" s="181"/>
    </row>
    <row r="476" customFormat="false" ht="15" hidden="false" customHeight="false" outlineLevel="0" collapsed="false">
      <c r="A476" s="3"/>
      <c r="B476" s="3"/>
      <c r="C476" s="3"/>
      <c r="D476" s="3"/>
      <c r="E476" s="3"/>
      <c r="F476" s="3"/>
      <c r="G476" s="3"/>
      <c r="H476" s="3"/>
      <c r="I476" s="175"/>
      <c r="J476" s="175"/>
      <c r="K476" s="175"/>
      <c r="L476" s="3"/>
      <c r="M476" s="3"/>
      <c r="N476" s="3"/>
      <c r="O476" s="3"/>
      <c r="P476" s="3"/>
      <c r="Q476" s="3"/>
      <c r="R476" s="1"/>
      <c r="S476" s="181"/>
      <c r="T476" s="181"/>
      <c r="U476" s="181"/>
      <c r="V476" s="181"/>
      <c r="W476" s="181"/>
      <c r="X476" s="181"/>
      <c r="Y476" s="181"/>
      <c r="Z476" s="181"/>
      <c r="AA476" s="181"/>
    </row>
    <row r="477" customFormat="false" ht="15" hidden="false" customHeight="false" outlineLevel="0" collapsed="false">
      <c r="A477" s="3"/>
      <c r="B477" s="3"/>
      <c r="C477" s="3"/>
      <c r="D477" s="3"/>
      <c r="E477" s="3"/>
      <c r="F477" s="3"/>
      <c r="G477" s="3"/>
      <c r="H477" s="3"/>
      <c r="I477" s="175"/>
      <c r="J477" s="175"/>
      <c r="K477" s="175"/>
      <c r="L477" s="3"/>
      <c r="M477" s="3"/>
      <c r="N477" s="3"/>
      <c r="O477" s="3"/>
      <c r="P477" s="3"/>
      <c r="Q477" s="3"/>
      <c r="R477" s="1"/>
      <c r="S477" s="181"/>
      <c r="T477" s="181"/>
      <c r="U477" s="181"/>
      <c r="V477" s="181"/>
      <c r="W477" s="181"/>
      <c r="X477" s="181"/>
      <c r="Y477" s="181"/>
      <c r="Z477" s="181"/>
      <c r="AA477" s="181"/>
    </row>
    <row r="478" customFormat="false" ht="15" hidden="false" customHeight="false" outlineLevel="0" collapsed="false">
      <c r="A478" s="3"/>
      <c r="B478" s="3"/>
      <c r="C478" s="3"/>
      <c r="D478" s="3"/>
      <c r="E478" s="3"/>
      <c r="F478" s="3"/>
      <c r="G478" s="3"/>
      <c r="H478" s="3"/>
      <c r="I478" s="175"/>
      <c r="J478" s="175"/>
      <c r="K478" s="175"/>
      <c r="L478" s="3"/>
      <c r="M478" s="3"/>
      <c r="N478" s="3"/>
      <c r="O478" s="3"/>
      <c r="P478" s="3"/>
      <c r="Q478" s="3"/>
      <c r="R478" s="1"/>
      <c r="S478" s="181"/>
      <c r="T478" s="181"/>
      <c r="U478" s="181"/>
      <c r="V478" s="181"/>
      <c r="W478" s="181"/>
      <c r="X478" s="181"/>
      <c r="Y478" s="181"/>
      <c r="Z478" s="181"/>
      <c r="AA478" s="181"/>
    </row>
    <row r="479" customFormat="false" ht="15" hidden="false" customHeight="false" outlineLevel="0" collapsed="false">
      <c r="A479" s="3"/>
      <c r="B479" s="3"/>
      <c r="C479" s="3"/>
      <c r="D479" s="3"/>
      <c r="E479" s="3"/>
      <c r="F479" s="3"/>
      <c r="G479" s="3"/>
      <c r="H479" s="3"/>
      <c r="I479" s="3"/>
      <c r="J479" s="3"/>
      <c r="K479" s="3"/>
      <c r="L479" s="3"/>
      <c r="M479" s="3"/>
      <c r="N479" s="3"/>
      <c r="O479" s="3"/>
      <c r="P479" s="3"/>
      <c r="Q479" s="3"/>
      <c r="R479" s="1"/>
    </row>
    <row r="480" customFormat="false" ht="15" hidden="false" customHeight="false" outlineLevel="0" collapsed="false">
      <c r="A480" s="156" t="s">
        <v>344</v>
      </c>
      <c r="B480" s="156"/>
      <c r="C480" s="3"/>
      <c r="D480" s="3"/>
      <c r="E480" s="3"/>
      <c r="F480" s="3"/>
      <c r="G480" s="3"/>
      <c r="H480" s="3"/>
      <c r="I480" s="3"/>
      <c r="J480" s="3"/>
      <c r="K480" s="3"/>
      <c r="L480" s="3"/>
      <c r="M480" s="3"/>
      <c r="N480" s="3"/>
      <c r="O480" s="3"/>
      <c r="P480" s="3"/>
      <c r="Q480" s="3" t="str">
        <f aca="false">IF(A482="","",", ")</f>
        <v/>
      </c>
      <c r="R480" s="1"/>
      <c r="S480" s="149" t="s">
        <v>345</v>
      </c>
      <c r="T480" s="149"/>
      <c r="U480" s="149"/>
    </row>
    <row r="481" customFormat="false" ht="15" hidden="false" customHeight="false" outlineLevel="0" collapsed="false">
      <c r="A481" s="3" t="s">
        <v>25</v>
      </c>
      <c r="B481" s="3" t="s">
        <v>26</v>
      </c>
      <c r="C481" s="3" t="s">
        <v>27</v>
      </c>
      <c r="D481" s="3" t="s">
        <v>28</v>
      </c>
      <c r="E481" s="3" t="s">
        <v>29</v>
      </c>
      <c r="F481" s="3" t="s">
        <v>30</v>
      </c>
      <c r="G481" s="3" t="s">
        <v>31</v>
      </c>
      <c r="H481" s="3"/>
      <c r="I481" s="3" t="s">
        <v>336</v>
      </c>
      <c r="J481" s="3"/>
      <c r="K481" s="3"/>
      <c r="L481" s="3"/>
      <c r="M481" s="3"/>
      <c r="N481" s="3"/>
      <c r="O481" s="3"/>
      <c r="P481" s="3"/>
      <c r="Q481" s="3"/>
      <c r="R481" s="1"/>
      <c r="S481" s="181" t="str">
        <f aca="false">IF(Form!AP74="Section 1(2)",S466,IF(Form!AP74="Section 1(5)",S470,IF(Form!AP74="Section 1(2) &amp; Section 1(5)",S474,"")))</f>
        <v/>
      </c>
      <c r="T481" s="181"/>
      <c r="U481" s="181"/>
      <c r="V481" s="181"/>
      <c r="W481" s="181"/>
      <c r="X481" s="181"/>
      <c r="Y481" s="181"/>
      <c r="Z481" s="181"/>
      <c r="AA481" s="181"/>
    </row>
    <row r="482" customFormat="false" ht="15" hidden="false" customHeight="true" outlineLevel="0" collapsed="false">
      <c r="A482" s="38" t="str">
        <f aca="false">IF(Form!$B$44="","",Form!$B$44)</f>
        <v/>
      </c>
      <c r="B482" s="38" t="str">
        <f aca="false">IF(Form!$C$44="","",Form!$C$44)</f>
        <v/>
      </c>
      <c r="C482" s="38" t="str">
        <f aca="false">IF(Form!$D$44="","",Form!$D$44)</f>
        <v/>
      </c>
      <c r="D482" s="38" t="str">
        <f aca="false">IF(Form!$E$44="","",Form!$E$44)</f>
        <v/>
      </c>
      <c r="E482" s="38" t="str">
        <f aca="false">IF(Form!$F$44="","",Form!$F$44)</f>
        <v/>
      </c>
      <c r="F482" s="38" t="str">
        <f aca="false">IF(Form!$G$44="","",Form!$G$44)</f>
        <v/>
      </c>
      <c r="G482" s="38" t="str">
        <f aca="false">IF(Form!$H$44="","",Form!$H$44)</f>
        <v/>
      </c>
      <c r="H482" s="3"/>
      <c r="I482" s="170" t="str">
        <f aca="false">CONCATENATE(IF(A482="","",A482),IF(B482="","",B482),IF(C482="","",C482),IF(D482="","",D482),IF(E482="","",E482),IF(F482="","",F482),IF(G482="","",G482))</f>
        <v/>
      </c>
      <c r="J482" s="170"/>
      <c r="K482" s="170"/>
      <c r="L482" s="170"/>
      <c r="M482" s="170"/>
      <c r="N482" s="170"/>
      <c r="O482" s="170"/>
      <c r="P482" s="112"/>
      <c r="Q482" s="112"/>
      <c r="R482" s="1"/>
      <c r="S482" s="181"/>
      <c r="T482" s="181"/>
      <c r="U482" s="181"/>
      <c r="V482" s="181"/>
      <c r="W482" s="181"/>
      <c r="X482" s="181"/>
      <c r="Y482" s="181"/>
      <c r="Z482" s="181"/>
      <c r="AA482" s="181"/>
    </row>
    <row r="483" customFormat="false" ht="15" hidden="false" customHeight="false" outlineLevel="0" collapsed="false">
      <c r="A483" s="3"/>
      <c r="B483" s="3"/>
      <c r="C483" s="3"/>
      <c r="D483" s="3"/>
      <c r="E483" s="3"/>
      <c r="F483" s="3"/>
      <c r="G483" s="3"/>
      <c r="H483" s="3"/>
      <c r="I483" s="3"/>
      <c r="J483" s="3"/>
      <c r="K483" s="3"/>
      <c r="L483" s="173"/>
      <c r="M483" s="173"/>
      <c r="N483" s="3"/>
      <c r="O483" s="3"/>
      <c r="P483" s="3"/>
      <c r="Q483" s="3"/>
      <c r="R483" s="1"/>
      <c r="S483" s="181"/>
      <c r="T483" s="181"/>
      <c r="U483" s="181"/>
      <c r="V483" s="181"/>
      <c r="W483" s="181"/>
      <c r="X483" s="181"/>
      <c r="Y483" s="181"/>
      <c r="Z483" s="181"/>
      <c r="AA483" s="181"/>
    </row>
    <row r="484" customFormat="false" ht="15" hidden="false" customHeight="false" outlineLevel="0" collapsed="false">
      <c r="A484" s="3"/>
      <c r="B484" s="3"/>
      <c r="C484" s="3"/>
      <c r="D484" s="3"/>
      <c r="E484" s="3"/>
      <c r="F484" s="3"/>
      <c r="G484" s="3"/>
      <c r="H484" s="3"/>
      <c r="I484" s="3" t="s">
        <v>337</v>
      </c>
      <c r="J484" s="3"/>
      <c r="K484" s="3"/>
      <c r="L484" s="173"/>
      <c r="M484" s="173"/>
      <c r="N484" s="3"/>
      <c r="O484" s="3"/>
      <c r="P484" s="3"/>
      <c r="Q484" s="3"/>
      <c r="R484" s="1"/>
      <c r="S484" s="181"/>
      <c r="T484" s="181"/>
      <c r="U484" s="181"/>
      <c r="V484" s="181"/>
      <c r="W484" s="181"/>
      <c r="X484" s="181"/>
      <c r="Y484" s="181"/>
      <c r="Z484" s="181"/>
      <c r="AA484" s="181"/>
    </row>
    <row r="485" customFormat="false" ht="15" hidden="false" customHeight="true" outlineLevel="0" collapsed="false">
      <c r="A485" s="3"/>
      <c r="B485" s="3"/>
      <c r="C485" s="3"/>
      <c r="D485" s="3"/>
      <c r="E485" s="3"/>
      <c r="F485" s="3"/>
      <c r="G485" s="3"/>
      <c r="H485" s="3"/>
      <c r="I485" s="175" t="str">
        <f aca="false">CONCATENATE(IF(A482="","",A482),IF(A482="","",CHAR(10)),IF(B482="","",B482),IF(C482="","",C482),IF(C482="","",CHAR(10)),IF(D482="","",D482),IF(D482="","",CHAR(10)),IF(E482="","",E482),IF(E482="","",CHAR(10)),IF(F482="","",F482),IF(F482="","",CHAR(10)),IF(G482="","",G482))</f>
        <v/>
      </c>
      <c r="J485" s="175"/>
      <c r="K485" s="175"/>
      <c r="L485" s="173"/>
      <c r="M485" s="173"/>
      <c r="N485" s="3"/>
      <c r="O485" s="3"/>
      <c r="P485" s="3"/>
      <c r="Q485" s="3"/>
      <c r="R485" s="1"/>
      <c r="S485" s="181"/>
      <c r="T485" s="181"/>
      <c r="U485" s="181"/>
      <c r="V485" s="181"/>
      <c r="W485" s="181"/>
      <c r="X485" s="181"/>
      <c r="Y485" s="181"/>
      <c r="Z485" s="181"/>
      <c r="AA485" s="181"/>
    </row>
    <row r="486" customFormat="false" ht="15" hidden="false" customHeight="false" outlineLevel="0" collapsed="false">
      <c r="A486" s="3"/>
      <c r="B486" s="3"/>
      <c r="C486" s="3"/>
      <c r="D486" s="3"/>
      <c r="E486" s="3"/>
      <c r="F486" s="3"/>
      <c r="G486" s="3"/>
      <c r="H486" s="3"/>
      <c r="I486" s="175"/>
      <c r="J486" s="175"/>
      <c r="K486" s="175"/>
      <c r="L486" s="173"/>
      <c r="M486" s="173"/>
      <c r="N486" s="3"/>
      <c r="O486" s="3"/>
      <c r="P486" s="3"/>
      <c r="Q486" s="3"/>
      <c r="R486" s="1"/>
    </row>
    <row r="487" customFormat="false" ht="15" hidden="false" customHeight="false" outlineLevel="0" collapsed="false">
      <c r="A487" s="3"/>
      <c r="B487" s="3"/>
      <c r="C487" s="3"/>
      <c r="D487" s="3"/>
      <c r="E487" s="3"/>
      <c r="F487" s="3"/>
      <c r="G487" s="3"/>
      <c r="H487" s="3"/>
      <c r="I487" s="175"/>
      <c r="J487" s="175"/>
      <c r="K487" s="175"/>
      <c r="L487" s="173"/>
      <c r="M487" s="173"/>
      <c r="N487" s="3"/>
      <c r="O487" s="3"/>
      <c r="P487" s="3"/>
      <c r="Q487" s="3"/>
      <c r="R487" s="1"/>
      <c r="S487" s="149" t="s">
        <v>346</v>
      </c>
      <c r="T487" s="149"/>
      <c r="U487" s="149"/>
      <c r="V487" s="182" t="str">
        <f aca="true">IF(OFFSET(INDIRECT(A446),53,5,1,1)="No","DELETE THIS PAGE WHEN MADE INTO PDF!","")</f>
        <v>DELETE THIS PAGE WHEN MADE INTO PDF!</v>
      </c>
      <c r="W487" s="182"/>
      <c r="X487" s="182"/>
      <c r="Y487" s="182"/>
      <c r="Z487" s="182"/>
      <c r="AA487" s="182"/>
    </row>
    <row r="488" customFormat="false" ht="15" hidden="false" customHeight="false" outlineLevel="0" collapsed="false">
      <c r="A488" s="3"/>
      <c r="B488" s="3"/>
      <c r="C488" s="3"/>
      <c r="D488" s="3"/>
      <c r="E488" s="3"/>
      <c r="F488" s="3"/>
      <c r="G488" s="3"/>
      <c r="H488" s="3"/>
      <c r="I488" s="175"/>
      <c r="J488" s="175"/>
      <c r="K488" s="175"/>
      <c r="L488" s="3"/>
      <c r="M488" s="3"/>
      <c r="N488" s="3"/>
      <c r="O488" s="3"/>
      <c r="P488" s="3"/>
      <c r="Q488" s="3"/>
      <c r="R488" s="1"/>
      <c r="S488" s="149" t="s">
        <v>347</v>
      </c>
      <c r="T488" s="149"/>
      <c r="U488" s="149"/>
      <c r="V488" s="182" t="str">
        <f aca="true">IF(OFFSET(INDIRECT(A446),62,5,1,1)="No","DELETE THIS PAGE WHEN MADE INTO PDF!","")</f>
        <v>DELETE THIS PAGE WHEN MADE INTO PDF!</v>
      </c>
      <c r="W488" s="182"/>
      <c r="X488" s="182"/>
      <c r="Y488" s="182"/>
      <c r="Z488" s="182"/>
      <c r="AA488" s="182"/>
    </row>
    <row r="489" customFormat="false" ht="15" hidden="false" customHeight="false" outlineLevel="0" collapsed="false">
      <c r="A489" s="3"/>
      <c r="B489" s="3"/>
      <c r="C489" s="3"/>
      <c r="D489" s="3"/>
      <c r="E489" s="3"/>
      <c r="F489" s="3"/>
      <c r="G489" s="3"/>
      <c r="H489" s="3"/>
      <c r="I489" s="175"/>
      <c r="J489" s="175"/>
      <c r="K489" s="175"/>
      <c r="L489" s="3"/>
      <c r="M489" s="3"/>
      <c r="N489" s="3"/>
      <c r="O489" s="3"/>
      <c r="P489" s="3"/>
      <c r="Q489" s="3"/>
      <c r="R489" s="1"/>
      <c r="S489" s="149" t="s">
        <v>348</v>
      </c>
      <c r="T489" s="149"/>
      <c r="U489" s="149"/>
      <c r="V489" s="182" t="str">
        <f aca="true">IF(OFFSET(INDIRECT(A446),76,5,1,1)="No","DELETE THIS PAGE WHEN MADE INTO PDF!","")</f>
        <v/>
      </c>
      <c r="W489" s="182"/>
      <c r="X489" s="182"/>
      <c r="Y489" s="182"/>
      <c r="Z489" s="182"/>
      <c r="AA489" s="182"/>
    </row>
    <row r="490" customFormat="false" ht="15" hidden="false" customHeight="false" outlineLevel="0" collapsed="false">
      <c r="A490" s="3"/>
      <c r="B490" s="3"/>
      <c r="C490" s="3"/>
      <c r="D490" s="3"/>
      <c r="E490" s="3"/>
      <c r="F490" s="3"/>
      <c r="G490" s="3"/>
      <c r="H490" s="3"/>
      <c r="I490" s="175"/>
      <c r="J490" s="175"/>
      <c r="K490" s="175"/>
      <c r="L490" s="3"/>
      <c r="M490" s="3"/>
      <c r="N490" s="3"/>
      <c r="O490" s="3"/>
      <c r="P490" s="3"/>
      <c r="Q490" s="3"/>
      <c r="R490" s="1"/>
      <c r="S490" s="38" t="str">
        <f aca="true">IF(OFFSET(INDIRECT(A446),2,0,1,1)="","",OFFSET(INDIRECT(A446),2,0,1,1))</f>
        <v>Ms</v>
      </c>
      <c r="T490" s="38" t="str">
        <f aca="true">IF(OFFSET(INDIRECT(A446),2,1,1,1)="","",OFFSET(INDIRECT(A446),2,1,1,1))</f>
        <v>Dina</v>
      </c>
      <c r="U490" s="3" t="str">
        <f aca="false">LEFT(T490,1)</f>
        <v>D</v>
      </c>
      <c r="V490" s="38" t="str">
        <f aca="true">IF(OFFSET(INDIRECT(A446),2,2,1,1)="","",OFFSET(INDIRECT(A446),2,2,1,1))</f>
        <v>Kamal Shoukry</v>
      </c>
      <c r="W490" s="38" t="str">
        <f aca="true">IF(OFFSET(INDIRECT(A446),2,3,1,1)="","",OFFSET(INDIRECT(A446),2,3,1,1))</f>
        <v>Weston</v>
      </c>
      <c r="X490" s="3" t="str">
        <f aca="false">IF(B449="Company",W490,CONCATENATE(S490,P448," ",T490," ",W490))</f>
        <v>Ms. Dina Weston</v>
      </c>
      <c r="Y490" s="3"/>
      <c r="Z490" s="3" t="str">
        <f aca="false">IF(B449="Company",W490,CONCATENATE(S490," ",U490," ",W490))</f>
        <v>Ms D Weston</v>
      </c>
      <c r="AA490" s="3"/>
      <c r="AB490" s="3"/>
      <c r="AC490" s="3" t="str">
        <f aca="false">IF(B449="Company",W490,CONCATENATE(S490,P448," ",U490,P448," ",W490))</f>
        <v>Ms. D. Weston</v>
      </c>
      <c r="AD490" s="3"/>
      <c r="AE490" s="3" t="str">
        <f aca="false">IF(B449="Company",W490,CONCATENATE(T490," ",V490," ",W490))</f>
        <v>Dina Kamal Shoukry Weston</v>
      </c>
      <c r="AF490" s="3" t="str">
        <f aca="false">UPPER(AE490)</f>
        <v>DINA KAMAL SHOUKRY WESTON</v>
      </c>
      <c r="AG490" s="3"/>
      <c r="AH490" s="3" t="str">
        <f aca="false">IF(B449="Company",W490,CONCATENATE(S490,P448," ",W490))</f>
        <v>Ms. Weston</v>
      </c>
      <c r="AI490" s="3"/>
      <c r="AJ490" s="1"/>
    </row>
    <row r="491" customFormat="false" ht="15" hidden="false" customHeight="false" outlineLevel="0" collapsed="false">
      <c r="A491" s="3"/>
      <c r="B491" s="3"/>
      <c r="C491" s="3"/>
      <c r="D491" s="3"/>
      <c r="E491" s="3"/>
      <c r="F491" s="3"/>
      <c r="G491" s="3"/>
      <c r="H491" s="3"/>
      <c r="I491" s="173"/>
      <c r="J491" s="173"/>
      <c r="K491" s="173"/>
      <c r="L491" s="3"/>
      <c r="M491" s="3"/>
      <c r="N491" s="3"/>
      <c r="O491" s="3"/>
      <c r="P491" s="3"/>
      <c r="Q491" s="3"/>
      <c r="R491" s="1"/>
      <c r="S491" s="38" t="str">
        <f aca="true">IF(OFFSET(INDIRECT(A446),3,0,1,1)="","",OFFSET(INDIRECT(A446),3,0,1,1))</f>
        <v/>
      </c>
      <c r="T491" s="38" t="str">
        <f aca="true">IF(OFFSET(INDIRECT(A446),3,1,1,1)="","",OFFSET(INDIRECT(A446),3,1,1,1))</f>
        <v/>
      </c>
      <c r="U491" s="3" t="str">
        <f aca="false">LEFT(T491,1)</f>
        <v/>
      </c>
      <c r="V491" s="38" t="str">
        <f aca="true">IF(OFFSET(INDIRECT(A446),3,2,1,1)="","",OFFSET(INDIRECT(A446),3,2,1,1))</f>
        <v/>
      </c>
      <c r="W491" s="38" t="str">
        <f aca="true">IF(OFFSET(INDIRECT(A446),3,3,1,1)="","",OFFSET(INDIRECT(A446),3,3,1,1))</f>
        <v/>
      </c>
      <c r="X491" s="3" t="str">
        <f aca="false">IF(W491="","",CONCATENATE(S491,P448," ",T491," ",W491))</f>
        <v/>
      </c>
      <c r="Y491" s="3"/>
      <c r="Z491" s="3" t="str">
        <f aca="false">IF(W491="","",CONCATENATE(" ",Q474," ",S491," ",U491," ",W491))</f>
        <v/>
      </c>
      <c r="AA491" s="3"/>
      <c r="AB491" s="3"/>
      <c r="AC491" s="3" t="str">
        <f aca="false">IF(W491="","",IF(W492="",CONCATENATE(" ",$Q$39," ",S491,$P$38," ",U491,$P$38," ",W491),CONCATENATE(", ",S491,$P$38," ",U491,$P$38," ",W491)))</f>
        <v/>
      </c>
      <c r="AD491" s="3"/>
      <c r="AE491" s="3" t="str">
        <f aca="false">IF(W491="","",CONCATENATE(" ",Q449," ",T491," ",V491," ",W491))</f>
        <v/>
      </c>
      <c r="AF491" s="3" t="str">
        <f aca="false">UPPER(AE491)</f>
        <v/>
      </c>
      <c r="AG491" s="3"/>
      <c r="AH491" s="3" t="str">
        <f aca="false">IF(W491="","",IF(W492="",CONCATENATE(" ",Q449," ",S491,P448," ",W491),CONCATENATE(", ",S491,P448," ",W491)))</f>
        <v/>
      </c>
      <c r="AI491" s="3"/>
      <c r="AJ491" s="1"/>
    </row>
    <row r="492" customFormat="false" ht="15" hidden="false" customHeight="false" outlineLevel="0" collapsed="false">
      <c r="A492" s="156" t="s">
        <v>349</v>
      </c>
      <c r="B492" s="156"/>
      <c r="C492" s="3"/>
      <c r="D492" s="3"/>
      <c r="E492" s="3"/>
      <c r="F492" s="3"/>
      <c r="G492" s="3"/>
      <c r="H492" s="3"/>
      <c r="I492" s="3"/>
      <c r="J492" s="3"/>
      <c r="K492" s="3"/>
      <c r="L492" s="3"/>
      <c r="M492" s="3"/>
      <c r="N492" s="3"/>
      <c r="O492" s="3"/>
      <c r="P492" s="3"/>
      <c r="Q492" s="3" t="str">
        <f aca="false">IF(A494="","",", ")</f>
        <v/>
      </c>
      <c r="R492" s="1"/>
      <c r="S492" s="38" t="str">
        <f aca="true">IF(OFFSET(INDIRECT(A446),4,0,1,1)="","",OFFSET(INDIRECT(A446),4,0,1,1))</f>
        <v/>
      </c>
      <c r="T492" s="38" t="str">
        <f aca="true">IF(OFFSET(INDIRECT(A446),4,1,1,1)="","",OFFSET(INDIRECT(A446),4,1,1,1))</f>
        <v/>
      </c>
      <c r="U492" s="3" t="str">
        <f aca="false">LEFT(T492,1)</f>
        <v/>
      </c>
      <c r="V492" s="38" t="str">
        <f aca="true">IF(OFFSET(INDIRECT(A446),4,2,1,1)="","",OFFSET(INDIRECT(A446),4,2,1,1))</f>
        <v/>
      </c>
      <c r="W492" s="38" t="str">
        <f aca="true">IF(OFFSET(INDIRECT(A446),4,3,1,1)="","",OFFSET(INDIRECT(A446),4,3,1,1))</f>
        <v/>
      </c>
      <c r="X492" s="3" t="str">
        <f aca="false">IF(W492="","",CONCATENATE(S492,P448," ",T492," ",W492))</f>
        <v/>
      </c>
      <c r="Y492" s="3"/>
      <c r="Z492" s="3" t="str">
        <f aca="false">IF(W492="","",CONCATENATE(" ",Q474," ",S492," ",U492," ",W492))</f>
        <v/>
      </c>
      <c r="AA492" s="3"/>
      <c r="AB492" s="3"/>
      <c r="AC492" s="3" t="str">
        <f aca="false">IF(W492="","",IF(W493="",CONCATENATE(" ",Q449," ",S492,P448," ",U492,P448," ",W492),CONCATENATE(", ",S492,P448," ",U492,P448," ",W492)))</f>
        <v/>
      </c>
      <c r="AD492" s="3"/>
      <c r="AE492" s="3" t="str">
        <f aca="false">IF(W492="","",CONCATENATE(" ",Q449," ",T492," ",V492," ",W492))</f>
        <v/>
      </c>
      <c r="AF492" s="3" t="str">
        <f aca="false">UPPER(AE492)</f>
        <v/>
      </c>
      <c r="AG492" s="3"/>
      <c r="AH492" s="3" t="str">
        <f aca="false">IF(W492="","",IF(W493="",CONCATENATE(" ",Q449," ",S492,P448," ",W492),CONCATENATE(", ",S492,P448," ",W492)))</f>
        <v/>
      </c>
      <c r="AI492" s="3"/>
      <c r="AJ492" s="1"/>
    </row>
    <row r="493" customFormat="false" ht="15" hidden="false" customHeight="false" outlineLevel="0" collapsed="false">
      <c r="A493" s="3" t="s">
        <v>25</v>
      </c>
      <c r="B493" s="3" t="s">
        <v>26</v>
      </c>
      <c r="C493" s="3" t="s">
        <v>27</v>
      </c>
      <c r="D493" s="3" t="s">
        <v>28</v>
      </c>
      <c r="E493" s="3" t="s">
        <v>29</v>
      </c>
      <c r="F493" s="3" t="s">
        <v>30</v>
      </c>
      <c r="G493" s="3" t="s">
        <v>31</v>
      </c>
      <c r="H493" s="3"/>
      <c r="I493" s="3" t="s">
        <v>336</v>
      </c>
      <c r="J493" s="3"/>
      <c r="K493" s="3"/>
      <c r="L493" s="3"/>
      <c r="M493" s="3"/>
      <c r="N493" s="3"/>
      <c r="O493" s="3"/>
      <c r="P493" s="3"/>
      <c r="Q493" s="3"/>
      <c r="R493" s="1"/>
      <c r="S493" s="38" t="str">
        <f aca="true">IF(OFFSET(INDIRECT(A446),5,0,1,1)="","",OFFSET(INDIRECT(A446),5,0,1,1))</f>
        <v/>
      </c>
      <c r="T493" s="38" t="str">
        <f aca="true">IF(OFFSET(INDIRECT(A446),5,1,1,1)="","",OFFSET(INDIRECT(A446),5,1,1,1))</f>
        <v/>
      </c>
      <c r="U493" s="3" t="str">
        <f aca="false">LEFT(T493,1)</f>
        <v/>
      </c>
      <c r="V493" s="38" t="str">
        <f aca="true">IF(OFFSET(INDIRECT(A446),5,2,1,1)="","",OFFSET(INDIRECT(A446),5,2,1,1))</f>
        <v/>
      </c>
      <c r="W493" s="38" t="str">
        <f aca="true">IF(OFFSET(INDIRECT(A446),5,3,1,1)="","",OFFSET(INDIRECT(A446),5,3,1,1))</f>
        <v/>
      </c>
      <c r="X493" s="3" t="str">
        <f aca="false">IF(W493="","",CONCATENATE(S493,P448," ",T493," ",W493))</f>
        <v/>
      </c>
      <c r="Y493" s="3"/>
      <c r="Z493" s="3" t="str">
        <f aca="false">IF(W493="","",CONCATENATE(" ",Q474," ",S493," ",U493," ",W493))</f>
        <v/>
      </c>
      <c r="AA493" s="3"/>
      <c r="AB493" s="3"/>
      <c r="AC493" s="3" t="str">
        <f aca="false">IF(W493="","",IF(W494="",CONCATENATE(" ",Q449," ",S493,P448," ",U493,P448," ",W493),CONCATENATE(", ",S493,P448," ",U493,P448," ",W493)))</f>
        <v/>
      </c>
      <c r="AD493" s="3"/>
      <c r="AE493" s="3" t="str">
        <f aca="false">IF(W493="","",CONCATENATE(" ",Q449," ",T493," ",V493," ",W493))</f>
        <v/>
      </c>
      <c r="AF493" s="3" t="str">
        <f aca="false">UPPER(AE493)</f>
        <v/>
      </c>
      <c r="AG493" s="3"/>
      <c r="AH493" s="3" t="str">
        <f aca="false">IF(W493="","",IF(W494="",CONCATENATE(" ",Q449," ",S493,P448," ",W493),CONCATENATE(", ",S493,P448," ",W493)))</f>
        <v/>
      </c>
      <c r="AI493" s="3"/>
      <c r="AJ493" s="1"/>
    </row>
    <row r="494" customFormat="false" ht="15" hidden="false" customHeight="true" outlineLevel="0" collapsed="false">
      <c r="A494" s="38" t="str">
        <f aca="false">IF(Form!$B$61="","",Form!$B$61)</f>
        <v/>
      </c>
      <c r="B494" s="38" t="str">
        <f aca="false">IF(Form!$C$61="","",Form!$C$61)</f>
        <v/>
      </c>
      <c r="C494" s="38" t="str">
        <f aca="false">IF(Form!$D$61="","",Form!$D$61)</f>
        <v/>
      </c>
      <c r="D494" s="38" t="str">
        <f aca="false">IF(Form!$E$61="","",Form!$E$61)</f>
        <v/>
      </c>
      <c r="E494" s="38" t="str">
        <f aca="false">IF(Form!$F$61="","",Form!$F$61)</f>
        <v/>
      </c>
      <c r="F494" s="38" t="str">
        <f aca="false">IF(Form!$G$61="","",Form!$G$61)</f>
        <v/>
      </c>
      <c r="G494" s="38" t="str">
        <f aca="false">IF(Form!$H$61="","",Form!$H$61)</f>
        <v/>
      </c>
      <c r="H494" s="3"/>
      <c r="I494" s="170" t="str">
        <f aca="false">CONCATENATE(IF(A494="","",A494),IF(B494="","",B494),IF(C494="","",C494),IF(D494="","",D494),IF(E494="","",E494),IF(F494="","",F494),IF(G494="","",G494))</f>
        <v/>
      </c>
      <c r="J494" s="170"/>
      <c r="K494" s="170"/>
      <c r="L494" s="170"/>
      <c r="M494" s="170"/>
      <c r="N494" s="170"/>
      <c r="O494" s="170"/>
      <c r="P494" s="112"/>
      <c r="Q494" s="112"/>
      <c r="R494" s="1"/>
      <c r="S494" s="38" t="str">
        <f aca="true">IF(OFFSET(INDIRECT(A446),6,0,1,1)="","",OFFSET(INDIRECT(A446),6,0,1,1))</f>
        <v/>
      </c>
      <c r="T494" s="38" t="str">
        <f aca="true">IF(OFFSET(INDIRECT(A446),6,1,1,1)="","",OFFSET(INDIRECT(A446),6,1,1,1))</f>
        <v/>
      </c>
      <c r="U494" s="3" t="str">
        <f aca="false">LEFT(T494,1)</f>
        <v/>
      </c>
      <c r="V494" s="38" t="str">
        <f aca="true">IF(OFFSET(INDIRECT(A446),6,2,1,1)="","",OFFSET(INDIRECT(A446),6,2,1,1))</f>
        <v/>
      </c>
      <c r="W494" s="38" t="str">
        <f aca="true">IF(OFFSET(INDIRECT(A446),6,3,1,1)="","",OFFSET(INDIRECT(A446),6,3,1,1))</f>
        <v/>
      </c>
      <c r="X494" s="3" t="str">
        <f aca="false">IF(W494="","",CONCATENATE(S494,P448," ",T494," ",W494))</f>
        <v/>
      </c>
      <c r="Y494" s="3"/>
      <c r="Z494" s="3" t="str">
        <f aca="false">IF(W494="","",CONCATENATE(" ",Q474," ",S494," ",U494," ",W494))</f>
        <v/>
      </c>
      <c r="AA494" s="3"/>
      <c r="AB494" s="3"/>
      <c r="AC494" s="3" t="str">
        <f aca="false">IF(W494="","",IF(W495="",CONCATENATE(" ",Q449," ",S494,P448," ",U494,P448," ",W494),CONCATENATE(", ",S494,P448," ",U494,P448," ",W494)))</f>
        <v/>
      </c>
      <c r="AD494" s="3"/>
      <c r="AE494" s="3" t="str">
        <f aca="false">IF(W494="","",CONCATENATE(" ",Q449," ",T494," ",V494," ",W494))</f>
        <v/>
      </c>
      <c r="AF494" s="3" t="str">
        <f aca="false">UPPER(AE494)</f>
        <v/>
      </c>
      <c r="AG494" s="3"/>
      <c r="AH494" s="3" t="str">
        <f aca="false">IF(W494="","",IF(W495="",CONCATENATE(" ",Q449," ",S494,P448," ",W494),CONCATENATE(", ",S494,P448," ",W494)))</f>
        <v/>
      </c>
      <c r="AI494" s="3"/>
      <c r="AJ494" s="1"/>
    </row>
    <row r="495" customFormat="false" ht="15" hidden="false" customHeight="false" outlineLevel="0" collapsed="false">
      <c r="A495" s="3"/>
      <c r="B495" s="3"/>
      <c r="C495" s="3"/>
      <c r="D495" s="3"/>
      <c r="E495" s="3"/>
      <c r="F495" s="3"/>
      <c r="G495" s="3"/>
      <c r="H495" s="3"/>
      <c r="I495" s="3"/>
      <c r="J495" s="3"/>
      <c r="K495" s="3"/>
      <c r="L495" s="173"/>
      <c r="M495" s="173"/>
      <c r="N495" s="3"/>
      <c r="O495" s="3"/>
      <c r="P495" s="3"/>
      <c r="Q495" s="3"/>
      <c r="R495" s="1"/>
    </row>
    <row r="496" customFormat="false" ht="15" hidden="false" customHeight="false" outlineLevel="0" collapsed="false">
      <c r="A496" s="3"/>
      <c r="B496" s="3"/>
      <c r="C496" s="3"/>
      <c r="D496" s="3"/>
      <c r="E496" s="3"/>
      <c r="F496" s="3"/>
      <c r="G496" s="3"/>
      <c r="H496" s="3"/>
      <c r="I496" s="3" t="s">
        <v>337</v>
      </c>
      <c r="J496" s="3"/>
      <c r="K496" s="3"/>
      <c r="L496" s="173"/>
      <c r="M496" s="173"/>
      <c r="N496" s="3"/>
      <c r="O496" s="3"/>
      <c r="P496" s="3"/>
      <c r="Q496" s="3"/>
      <c r="R496" s="1"/>
    </row>
    <row r="497" customFormat="false" ht="15" hidden="false" customHeight="true" outlineLevel="0" collapsed="false">
      <c r="A497" s="3"/>
      <c r="B497" s="3"/>
      <c r="C497" s="3"/>
      <c r="D497" s="3"/>
      <c r="E497" s="3"/>
      <c r="F497" s="3"/>
      <c r="G497" s="3"/>
      <c r="H497" s="3"/>
      <c r="I497" s="175" t="str">
        <f aca="false">CONCATENATE(IF(A494="","",A494),IF(A494="","",CHAR(10)),IF(B494="","",B494),IF(C494="","",C494),IF(C494="","",CHAR(10)),IF(D494="","",D494),IF(D494="","",CHAR(10)),IF(E494="","",E494),IF(E494="","",CHAR(10)),IF(F494="","",F494),IF(F494="","",CHAR(10)),IF(G494="","",G494))</f>
        <v/>
      </c>
      <c r="J497" s="175"/>
      <c r="K497" s="175"/>
      <c r="L497" s="173"/>
      <c r="M497" s="173"/>
      <c r="N497" s="3"/>
      <c r="O497" s="3"/>
      <c r="P497" s="3"/>
      <c r="Q497" s="3"/>
      <c r="R497" s="1"/>
    </row>
    <row r="498" customFormat="false" ht="15" hidden="false" customHeight="false" outlineLevel="0" collapsed="false">
      <c r="A498" s="3"/>
      <c r="B498" s="3"/>
      <c r="C498" s="3"/>
      <c r="D498" s="3"/>
      <c r="E498" s="3"/>
      <c r="F498" s="3"/>
      <c r="G498" s="3"/>
      <c r="H498" s="3"/>
      <c r="I498" s="175"/>
      <c r="J498" s="175"/>
      <c r="K498" s="175"/>
      <c r="L498" s="173"/>
      <c r="M498" s="173"/>
      <c r="N498" s="3"/>
      <c r="O498" s="3"/>
      <c r="P498" s="3"/>
      <c r="Q498" s="3"/>
      <c r="R498" s="1"/>
    </row>
    <row r="499" customFormat="false" ht="15" hidden="false" customHeight="false" outlineLevel="0" collapsed="false">
      <c r="A499" s="3"/>
      <c r="B499" s="3"/>
      <c r="C499" s="3"/>
      <c r="D499" s="3"/>
      <c r="E499" s="3"/>
      <c r="F499" s="3"/>
      <c r="G499" s="3"/>
      <c r="H499" s="3"/>
      <c r="I499" s="175"/>
      <c r="J499" s="175"/>
      <c r="K499" s="175"/>
      <c r="L499" s="173"/>
      <c r="M499" s="173"/>
      <c r="N499" s="3"/>
      <c r="O499" s="3"/>
      <c r="P499" s="3"/>
      <c r="Q499" s="3"/>
      <c r="R499" s="1"/>
    </row>
    <row r="500" customFormat="false" ht="15" hidden="false" customHeight="false" outlineLevel="0" collapsed="false">
      <c r="A500" s="3"/>
      <c r="B500" s="3"/>
      <c r="C500" s="3"/>
      <c r="D500" s="3"/>
      <c r="E500" s="3"/>
      <c r="F500" s="3"/>
      <c r="G500" s="3"/>
      <c r="H500" s="3"/>
      <c r="I500" s="175"/>
      <c r="J500" s="175"/>
      <c r="K500" s="175"/>
      <c r="L500" s="3"/>
      <c r="M500" s="3"/>
      <c r="N500" s="3"/>
      <c r="O500" s="3"/>
      <c r="P500" s="3"/>
      <c r="Q500" s="3"/>
      <c r="R500" s="1"/>
    </row>
    <row r="501" customFormat="false" ht="15" hidden="false" customHeight="false" outlineLevel="0" collapsed="false">
      <c r="A501" s="3"/>
      <c r="B501" s="3"/>
      <c r="C501" s="3"/>
      <c r="D501" s="3"/>
      <c r="E501" s="3"/>
      <c r="F501" s="3"/>
      <c r="G501" s="3"/>
      <c r="H501" s="3"/>
      <c r="I501" s="175"/>
      <c r="J501" s="175"/>
      <c r="K501" s="175"/>
      <c r="L501" s="3"/>
      <c r="M501" s="3"/>
      <c r="N501" s="3"/>
      <c r="O501" s="3"/>
      <c r="P501" s="3"/>
      <c r="Q501" s="3"/>
      <c r="R501" s="1"/>
    </row>
    <row r="502" customFormat="false" ht="15" hidden="false" customHeight="false" outlineLevel="0" collapsed="false">
      <c r="A502" s="3"/>
      <c r="B502" s="3"/>
      <c r="C502" s="3"/>
      <c r="D502" s="3"/>
      <c r="E502" s="3"/>
      <c r="F502" s="3"/>
      <c r="G502" s="3"/>
      <c r="H502" s="3"/>
      <c r="I502" s="175"/>
      <c r="J502" s="175"/>
      <c r="K502" s="175"/>
      <c r="L502" s="3"/>
      <c r="M502" s="3"/>
      <c r="N502" s="3"/>
      <c r="O502" s="3"/>
      <c r="P502" s="3"/>
      <c r="Q502" s="3"/>
      <c r="R502" s="1"/>
    </row>
    <row r="503" customFormat="false" ht="15" hidden="false" customHeight="false" outlineLevel="0" collapsed="false">
      <c r="A503" s="3"/>
      <c r="B503" s="3"/>
      <c r="C503" s="3"/>
      <c r="D503" s="3"/>
      <c r="E503" s="3"/>
      <c r="F503" s="3"/>
      <c r="G503" s="3"/>
      <c r="H503" s="3"/>
      <c r="I503" s="173"/>
      <c r="J503" s="173"/>
      <c r="K503" s="173"/>
      <c r="L503" s="3"/>
      <c r="M503" s="3"/>
      <c r="N503" s="3"/>
      <c r="O503" s="3"/>
      <c r="P503" s="3"/>
      <c r="Q503" s="3"/>
      <c r="R503" s="1"/>
    </row>
    <row r="504" customFormat="false" ht="15" hidden="false" customHeight="false" outlineLevel="0" collapsed="false">
      <c r="A504" s="156" t="s">
        <v>350</v>
      </c>
      <c r="B504" s="156"/>
      <c r="C504" s="3"/>
      <c r="D504" s="3"/>
      <c r="E504" s="3"/>
      <c r="F504" s="3"/>
      <c r="G504" s="3"/>
      <c r="H504" s="3"/>
      <c r="I504" s="3"/>
      <c r="J504" s="3"/>
      <c r="K504" s="3"/>
      <c r="L504" s="3"/>
      <c r="M504" s="3"/>
      <c r="N504" s="3"/>
      <c r="O504" s="3"/>
      <c r="P504" s="3"/>
      <c r="Q504" s="3" t="str">
        <f aca="false">IF(A506="","",", ")</f>
        <v>,</v>
      </c>
      <c r="R504" s="1"/>
    </row>
    <row r="505" customFormat="false" ht="15" hidden="false" customHeight="false" outlineLevel="0" collapsed="false">
      <c r="A505" s="3" t="s">
        <v>25</v>
      </c>
      <c r="B505" s="3" t="s">
        <v>26</v>
      </c>
      <c r="C505" s="3" t="s">
        <v>27</v>
      </c>
      <c r="D505" s="3" t="s">
        <v>28</v>
      </c>
      <c r="E505" s="3" t="s">
        <v>29</v>
      </c>
      <c r="F505" s="3" t="s">
        <v>30</v>
      </c>
      <c r="G505" s="3" t="s">
        <v>31</v>
      </c>
      <c r="H505" s="3"/>
      <c r="I505" s="3" t="s">
        <v>336</v>
      </c>
      <c r="J505" s="3"/>
      <c r="K505" s="3"/>
      <c r="L505" s="3"/>
      <c r="M505" s="3"/>
      <c r="N505" s="3"/>
      <c r="O505" s="3"/>
      <c r="P505" s="3"/>
      <c r="Q505" s="3"/>
      <c r="R505" s="1"/>
    </row>
    <row r="506" customFormat="false" ht="15" hidden="false" customHeight="true" outlineLevel="0" collapsed="false">
      <c r="A506" s="38" t="str">
        <f aca="false">IF(Form!$B$65="","",Form!$B$65)</f>
        <v>Third Surveyor</v>
      </c>
      <c r="B506" s="38" t="str">
        <f aca="false">IF(Form!$C$65="","",Form!$C$65)</f>
        <v/>
      </c>
      <c r="C506" s="38" t="str">
        <f aca="false">IF(Form!$D$65="","",Form!$D$65)</f>
        <v/>
      </c>
      <c r="D506" s="38" t="str">
        <f aca="false">IF(Form!$E$65="","",Form!$E$65)</f>
        <v/>
      </c>
      <c r="E506" s="38" t="str">
        <f aca="false">IF(Form!$F$65="","",Form!$F$65)</f>
        <v/>
      </c>
      <c r="F506" s="38" t="str">
        <f aca="false">IF(Form!$G$65="","",Form!$G$65)</f>
        <v/>
      </c>
      <c r="G506" s="38" t="str">
        <f aca="false">IF(Form!$H$65="","",Form!$H$65)</f>
        <v/>
      </c>
      <c r="H506" s="3"/>
      <c r="I506" s="170" t="str">
        <f aca="false">CONCATENATE(IF(A506="","",A506),IF(B506="","",B506),IF(C506="","",C506),IF(D506="","",D506),IF(E506="","",E506),IF(F506="","",F506),IF(G506="","",G506))</f>
        <v>Third Surveyor</v>
      </c>
      <c r="J506" s="170"/>
      <c r="K506" s="170"/>
      <c r="L506" s="170"/>
      <c r="M506" s="170"/>
      <c r="N506" s="170"/>
      <c r="O506" s="170"/>
      <c r="P506" s="112"/>
      <c r="Q506" s="112"/>
      <c r="R506" s="1"/>
    </row>
    <row r="507" customFormat="false" ht="15" hidden="false" customHeight="false" outlineLevel="0" collapsed="false">
      <c r="A507" s="3"/>
      <c r="B507" s="3"/>
      <c r="C507" s="3"/>
      <c r="D507" s="3"/>
      <c r="E507" s="3"/>
      <c r="F507" s="3"/>
      <c r="G507" s="3"/>
      <c r="H507" s="3"/>
      <c r="I507" s="3"/>
      <c r="J507" s="3"/>
      <c r="K507" s="3"/>
      <c r="L507" s="173"/>
      <c r="M507" s="173"/>
      <c r="N507" s="3"/>
      <c r="O507" s="3"/>
      <c r="P507" s="3"/>
      <c r="Q507" s="3"/>
      <c r="R507" s="1"/>
    </row>
    <row r="508" customFormat="false" ht="15" hidden="false" customHeight="false" outlineLevel="0" collapsed="false">
      <c r="A508" s="3"/>
      <c r="B508" s="3"/>
      <c r="C508" s="3"/>
      <c r="D508" s="3"/>
      <c r="E508" s="3"/>
      <c r="F508" s="3"/>
      <c r="G508" s="3"/>
      <c r="H508" s="3"/>
      <c r="I508" s="3" t="s">
        <v>337</v>
      </c>
      <c r="J508" s="3"/>
      <c r="K508" s="3"/>
      <c r="L508" s="173"/>
      <c r="M508" s="173"/>
      <c r="N508" s="3"/>
      <c r="O508" s="3"/>
      <c r="P508" s="3"/>
      <c r="Q508" s="3"/>
      <c r="R508" s="1"/>
    </row>
    <row r="509" customFormat="false" ht="15" hidden="false" customHeight="true" outlineLevel="0" collapsed="false">
      <c r="A509" s="3"/>
      <c r="B509" s="3"/>
      <c r="C509" s="3"/>
      <c r="D509" s="3"/>
      <c r="E509" s="3"/>
      <c r="F509" s="3"/>
      <c r="G509" s="3"/>
      <c r="H509" s="3"/>
      <c r="I509" s="175" t="str">
        <f aca="false">CONCATENATE(IF(A506="","",A506),IF(A506="","",CHAR(10)),IF(B506="","",B506),IF(C506="","",C506),IF(C506="","",CHAR(10)),IF(D506="","",D506),IF(D506="","",CHAR(10)),IF(E506="","",E506),IF(E506="","",CHAR(10)),IF(F506="","",F506),IF(F506="","",CHAR(10)),IF(G506="","",G506))</f>
        <v>Third Surveyor</v>
      </c>
      <c r="J509" s="175"/>
      <c r="K509" s="175"/>
      <c r="L509" s="173"/>
      <c r="M509" s="173"/>
      <c r="N509" s="3"/>
      <c r="O509" s="3"/>
      <c r="P509" s="3"/>
      <c r="Q509" s="3"/>
      <c r="R509" s="1"/>
    </row>
    <row r="510" customFormat="false" ht="15" hidden="false" customHeight="false" outlineLevel="0" collapsed="false">
      <c r="A510" s="3"/>
      <c r="B510" s="3"/>
      <c r="C510" s="3"/>
      <c r="D510" s="3"/>
      <c r="E510" s="3"/>
      <c r="F510" s="3"/>
      <c r="G510" s="3"/>
      <c r="H510" s="3"/>
      <c r="I510" s="175"/>
      <c r="J510" s="175"/>
      <c r="K510" s="175"/>
      <c r="L510" s="173"/>
      <c r="M510" s="173"/>
      <c r="N510" s="3"/>
      <c r="O510" s="3"/>
      <c r="P510" s="3"/>
      <c r="Q510" s="3"/>
      <c r="R510" s="1"/>
    </row>
    <row r="511" customFormat="false" ht="15" hidden="false" customHeight="false" outlineLevel="0" collapsed="false">
      <c r="A511" s="3"/>
      <c r="B511" s="3"/>
      <c r="C511" s="3"/>
      <c r="D511" s="3"/>
      <c r="E511" s="3"/>
      <c r="F511" s="3"/>
      <c r="G511" s="3"/>
      <c r="H511" s="3"/>
      <c r="I511" s="175"/>
      <c r="J511" s="175"/>
      <c r="K511" s="175"/>
      <c r="L511" s="173"/>
      <c r="M511" s="173"/>
      <c r="N511" s="3"/>
      <c r="O511" s="3"/>
      <c r="P511" s="3"/>
      <c r="Q511" s="3"/>
      <c r="R511" s="1"/>
    </row>
    <row r="512" customFormat="false" ht="15" hidden="false" customHeight="false" outlineLevel="0" collapsed="false">
      <c r="A512" s="3"/>
      <c r="B512" s="3"/>
      <c r="C512" s="3"/>
      <c r="D512" s="3"/>
      <c r="E512" s="3"/>
      <c r="F512" s="3"/>
      <c r="G512" s="3"/>
      <c r="H512" s="3"/>
      <c r="I512" s="175"/>
      <c r="J512" s="175"/>
      <c r="K512" s="175"/>
      <c r="L512" s="3"/>
      <c r="M512" s="3"/>
      <c r="N512" s="3"/>
      <c r="O512" s="3"/>
      <c r="P512" s="3"/>
      <c r="Q512" s="3"/>
      <c r="R512" s="1"/>
    </row>
    <row r="513" customFormat="false" ht="15" hidden="false" customHeight="false" outlineLevel="0" collapsed="false">
      <c r="A513" s="3"/>
      <c r="B513" s="3"/>
      <c r="C513" s="3"/>
      <c r="D513" s="3"/>
      <c r="E513" s="3"/>
      <c r="F513" s="3"/>
      <c r="G513" s="3"/>
      <c r="H513" s="3"/>
      <c r="I513" s="175"/>
      <c r="J513" s="175"/>
      <c r="K513" s="175"/>
      <c r="L513" s="3"/>
      <c r="M513" s="3"/>
      <c r="N513" s="3"/>
      <c r="O513" s="3"/>
      <c r="P513" s="3"/>
      <c r="Q513" s="3"/>
      <c r="R513" s="1"/>
    </row>
    <row r="514" customFormat="false" ht="15" hidden="false" customHeight="false" outlineLevel="0" collapsed="false">
      <c r="A514" s="3"/>
      <c r="B514" s="3"/>
      <c r="C514" s="3"/>
      <c r="D514" s="3"/>
      <c r="E514" s="3"/>
      <c r="F514" s="3"/>
      <c r="G514" s="3"/>
      <c r="H514" s="3"/>
      <c r="I514" s="175"/>
      <c r="J514" s="175"/>
      <c r="K514" s="175"/>
      <c r="L514" s="3"/>
      <c r="M514" s="3"/>
      <c r="N514" s="3"/>
      <c r="O514" s="3"/>
      <c r="P514" s="3"/>
      <c r="Q514" s="3"/>
      <c r="R514" s="1"/>
    </row>
    <row r="515" customFormat="false" ht="15" hidden="false" customHeight="false" outlineLevel="0" collapsed="false">
      <c r="A515" s="3"/>
      <c r="B515" s="3"/>
      <c r="C515" s="3"/>
      <c r="D515" s="3"/>
      <c r="E515" s="3"/>
      <c r="F515" s="3"/>
      <c r="G515" s="3"/>
      <c r="H515" s="3"/>
      <c r="I515" s="173"/>
      <c r="J515" s="173"/>
      <c r="K515" s="173"/>
      <c r="L515" s="3"/>
      <c r="M515" s="3"/>
      <c r="N515" s="3"/>
      <c r="O515" s="3"/>
      <c r="P515" s="3"/>
      <c r="Q515" s="3"/>
      <c r="R515" s="1"/>
    </row>
    <row r="516" customFormat="false" ht="15" hidden="false" customHeight="false" outlineLevel="0" collapsed="false">
      <c r="A516" s="156" t="s">
        <v>351</v>
      </c>
      <c r="B516" s="156"/>
      <c r="C516" s="3"/>
      <c r="D516" s="3"/>
      <c r="E516" s="3"/>
      <c r="F516" s="3"/>
      <c r="G516" s="3"/>
      <c r="H516" s="3"/>
      <c r="I516" s="3"/>
      <c r="J516" s="3"/>
      <c r="K516" s="3"/>
      <c r="L516" s="3"/>
      <c r="M516" s="3"/>
      <c r="N516" s="3"/>
      <c r="O516" s="3"/>
      <c r="P516" s="3"/>
      <c r="Q516" s="3" t="str">
        <f aca="false">IF(A518="","",", ")</f>
        <v>,</v>
      </c>
      <c r="R516" s="1"/>
    </row>
    <row r="517" customFormat="false" ht="15" hidden="false" customHeight="false" outlineLevel="0" collapsed="false">
      <c r="A517" s="3" t="s">
        <v>25</v>
      </c>
      <c r="B517" s="3" t="s">
        <v>26</v>
      </c>
      <c r="C517" s="3" t="s">
        <v>27</v>
      </c>
      <c r="D517" s="3" t="s">
        <v>28</v>
      </c>
      <c r="E517" s="3" t="s">
        <v>29</v>
      </c>
      <c r="F517" s="3" t="s">
        <v>30</v>
      </c>
      <c r="G517" s="3" t="s">
        <v>31</v>
      </c>
      <c r="H517" s="3"/>
      <c r="I517" s="3" t="s">
        <v>336</v>
      </c>
      <c r="J517" s="3"/>
      <c r="K517" s="3"/>
      <c r="L517" s="3"/>
      <c r="M517" s="3"/>
      <c r="N517" s="3"/>
      <c r="O517" s="3"/>
      <c r="P517" s="3"/>
      <c r="Q517" s="3"/>
      <c r="R517" s="1"/>
    </row>
    <row r="518" customFormat="false" ht="15" hidden="false" customHeight="true" outlineLevel="0" collapsed="false">
      <c r="A518" s="38" t="str">
        <f aca="false">IF(Form!$B$69="","",Form!$B$69)</f>
        <v>Company</v>
      </c>
      <c r="B518" s="38" t="str">
        <f aca="false">IF(Form!$C$69="","",Form!$C$69)</f>
        <v>House No</v>
      </c>
      <c r="C518" s="38" t="str">
        <f aca="false">IF(Form!$D$69="","",Form!$D$69)</f>
        <v>Road</v>
      </c>
      <c r="D518" s="38" t="str">
        <f aca="false">IF(Form!$E$69="","",Form!$E$69)</f>
        <v>Spare</v>
      </c>
      <c r="E518" s="38" t="str">
        <f aca="false">IF(Form!$F$69="","",Form!$F$69)</f>
        <v>Town</v>
      </c>
      <c r="F518" s="38" t="str">
        <f aca="false">IF(Form!$G$69="","",Form!$G$69)</f>
        <v>County</v>
      </c>
      <c r="G518" s="38" t="str">
        <f aca="false">IF(Form!$H$69="","",Form!$H$69)</f>
        <v>Post Code</v>
      </c>
      <c r="H518" s="3"/>
      <c r="I518" s="170" t="str">
        <f aca="false">CONCATENATE(IF(A518="","",A518),IF(B518="","",B518),IF(C518="","",C518),IF(D518="","",D518),IF(E518="","",E518),IF(F518="","",F518),IF(G518="","",G518))</f>
        <v>CompanyHouse NoRoadSpareTownCountyPost Code</v>
      </c>
      <c r="J518" s="170"/>
      <c r="K518" s="170"/>
      <c r="L518" s="170"/>
      <c r="M518" s="170"/>
      <c r="N518" s="170"/>
      <c r="O518" s="170"/>
      <c r="P518" s="112"/>
      <c r="Q518" s="112"/>
      <c r="R518" s="1"/>
    </row>
    <row r="519" customFormat="false" ht="15" hidden="false" customHeight="false" outlineLevel="0" collapsed="false">
      <c r="A519" s="3"/>
      <c r="B519" s="3"/>
      <c r="C519" s="3"/>
      <c r="D519" s="3"/>
      <c r="E519" s="3"/>
      <c r="F519" s="3"/>
      <c r="G519" s="3"/>
      <c r="H519" s="3"/>
      <c r="I519" s="3"/>
      <c r="J519" s="3"/>
      <c r="K519" s="3"/>
      <c r="L519" s="173"/>
      <c r="M519" s="173"/>
      <c r="N519" s="3"/>
      <c r="O519" s="3"/>
      <c r="P519" s="3"/>
      <c r="Q519" s="3"/>
      <c r="R519" s="1"/>
    </row>
    <row r="520" customFormat="false" ht="15" hidden="false" customHeight="false" outlineLevel="0" collapsed="false">
      <c r="A520" s="3"/>
      <c r="B520" s="3"/>
      <c r="C520" s="3"/>
      <c r="D520" s="3"/>
      <c r="E520" s="3"/>
      <c r="F520" s="3"/>
      <c r="G520" s="3"/>
      <c r="H520" s="3"/>
      <c r="I520" s="3" t="s">
        <v>337</v>
      </c>
      <c r="J520" s="3"/>
      <c r="K520" s="3"/>
      <c r="L520" s="173"/>
      <c r="M520" s="173"/>
      <c r="N520" s="3"/>
      <c r="O520" s="3"/>
      <c r="P520" s="3"/>
      <c r="Q520" s="3"/>
      <c r="R520" s="1"/>
    </row>
    <row r="521" customFormat="false" ht="15" hidden="false" customHeight="true" outlineLevel="0" collapsed="false">
      <c r="A521" s="3"/>
      <c r="B521" s="3"/>
      <c r="C521" s="3"/>
      <c r="D521" s="3"/>
      <c r="E521" s="3"/>
      <c r="F521" s="3"/>
      <c r="G521" s="3"/>
      <c r="H521" s="3"/>
      <c r="I521" s="175" t="str">
        <f aca="false">CONCATENATE(IF(A518="","",A518),IF(A518="","",CHAR(10)),IF(B518="","",B518),IF(C518="","",C518),IF(C518="","",CHAR(10)),IF(D518="","",D518),IF(D518="","",CHAR(10)),IF(E518="","",E518),IF(E518="","",CHAR(10)),IF(F518="","",F518),IF(F518="","",CHAR(10)),IF(G518="","",G518))</f>
        <v>Company
House NoRoad
Spare
Town
County
Post Code</v>
      </c>
      <c r="J521" s="175"/>
      <c r="K521" s="175"/>
      <c r="L521" s="173"/>
      <c r="M521" s="173"/>
      <c r="N521" s="3"/>
      <c r="O521" s="3"/>
      <c r="P521" s="3"/>
      <c r="Q521" s="3"/>
      <c r="R521" s="1"/>
    </row>
    <row r="522" customFormat="false" ht="15" hidden="false" customHeight="false" outlineLevel="0" collapsed="false">
      <c r="A522" s="3"/>
      <c r="B522" s="3"/>
      <c r="C522" s="3"/>
      <c r="D522" s="3"/>
      <c r="E522" s="3"/>
      <c r="F522" s="3"/>
      <c r="G522" s="3"/>
      <c r="H522" s="3"/>
      <c r="I522" s="175"/>
      <c r="J522" s="175"/>
      <c r="K522" s="175"/>
      <c r="L522" s="173"/>
      <c r="M522" s="173"/>
      <c r="N522" s="3"/>
      <c r="O522" s="3"/>
      <c r="P522" s="3"/>
      <c r="Q522" s="3"/>
      <c r="R522" s="1"/>
    </row>
    <row r="523" customFormat="false" ht="15" hidden="false" customHeight="false" outlineLevel="0" collapsed="false">
      <c r="A523" s="3"/>
      <c r="B523" s="3"/>
      <c r="C523" s="3"/>
      <c r="D523" s="3"/>
      <c r="E523" s="3"/>
      <c r="F523" s="3"/>
      <c r="G523" s="3"/>
      <c r="H523" s="3"/>
      <c r="I523" s="175"/>
      <c r="J523" s="175"/>
      <c r="K523" s="175"/>
      <c r="L523" s="173"/>
      <c r="M523" s="173"/>
      <c r="N523" s="3"/>
      <c r="O523" s="3"/>
      <c r="P523" s="3"/>
      <c r="Q523" s="3"/>
      <c r="R523" s="1"/>
    </row>
    <row r="524" customFormat="false" ht="15" hidden="false" customHeight="false" outlineLevel="0" collapsed="false">
      <c r="A524" s="3"/>
      <c r="B524" s="3"/>
      <c r="C524" s="3"/>
      <c r="D524" s="3"/>
      <c r="E524" s="3"/>
      <c r="F524" s="3"/>
      <c r="G524" s="3"/>
      <c r="H524" s="3"/>
      <c r="I524" s="175"/>
      <c r="J524" s="175"/>
      <c r="K524" s="175"/>
      <c r="L524" s="3"/>
      <c r="M524" s="3"/>
      <c r="N524" s="3"/>
      <c r="O524" s="3"/>
      <c r="P524" s="3"/>
      <c r="Q524" s="3"/>
      <c r="R524" s="1"/>
    </row>
    <row r="525" customFormat="false" ht="15" hidden="false" customHeight="false" outlineLevel="0" collapsed="false">
      <c r="A525" s="3"/>
      <c r="B525" s="3"/>
      <c r="C525" s="3"/>
      <c r="D525" s="3"/>
      <c r="E525" s="3"/>
      <c r="F525" s="3"/>
      <c r="G525" s="3"/>
      <c r="H525" s="3"/>
      <c r="I525" s="175"/>
      <c r="J525" s="175"/>
      <c r="K525" s="175"/>
      <c r="L525" s="3"/>
      <c r="M525" s="3"/>
      <c r="N525" s="3"/>
      <c r="O525" s="3"/>
      <c r="P525" s="3"/>
      <c r="Q525" s="3"/>
      <c r="R525" s="1"/>
    </row>
    <row r="526" customFormat="false" ht="15" hidden="false" customHeight="false" outlineLevel="0" collapsed="false">
      <c r="A526" s="3"/>
      <c r="B526" s="3"/>
      <c r="C526" s="3"/>
      <c r="D526" s="3"/>
      <c r="E526" s="3"/>
      <c r="F526" s="3"/>
      <c r="G526" s="3"/>
      <c r="H526" s="3"/>
      <c r="I526" s="175"/>
      <c r="J526" s="175"/>
      <c r="K526" s="175"/>
      <c r="L526" s="3"/>
      <c r="M526" s="3"/>
      <c r="N526" s="3"/>
      <c r="O526" s="3"/>
      <c r="P526" s="3"/>
      <c r="Q526" s="3"/>
      <c r="R526" s="1"/>
    </row>
    <row r="527" customFormat="false" ht="15" hidden="false" customHeight="false" outlineLevel="0" collapsed="false">
      <c r="A527" s="3"/>
      <c r="B527" s="3"/>
      <c r="C527" s="3"/>
      <c r="D527" s="3"/>
      <c r="E527" s="3"/>
      <c r="F527" s="3"/>
      <c r="G527" s="3"/>
      <c r="H527" s="3"/>
      <c r="I527" s="173"/>
      <c r="J527" s="173"/>
      <c r="K527" s="173"/>
      <c r="L527" s="3"/>
      <c r="M527" s="3"/>
      <c r="N527" s="3"/>
      <c r="O527" s="3"/>
      <c r="P527" s="3"/>
      <c r="Q527" s="3"/>
      <c r="R527" s="1"/>
    </row>
    <row r="528" customFormat="false" ht="15.75" hidden="false" customHeight="false" outlineLevel="0" collapsed="false">
      <c r="A528" s="141" t="s">
        <v>362</v>
      </c>
    </row>
    <row r="529" customFormat="false" ht="15.75" hidden="false" customHeight="false" outlineLevel="0" collapsed="false">
      <c r="A529" s="177" t="s">
        <v>363</v>
      </c>
      <c r="B529" s="178"/>
      <c r="C529" s="178"/>
      <c r="D529" s="1" t="n">
        <f aca="false">IF(B531="Male","owner",IF(B531="Female","owner",IF(B531="Married","owners",IF(B531="Plural","owners",IF(B531="Company","owners",)))))</f>
        <v>0</v>
      </c>
      <c r="E529" s="1"/>
      <c r="F529" s="1"/>
      <c r="G529" s="1"/>
      <c r="H529" s="1"/>
      <c r="I529" s="1" t="n">
        <f aca="false">IF(B531="Male","him",IF(B531="Female","her",IF(B531="Married","them",IF(B531="Plural","them",IF(B531="Company","them",)))))</f>
        <v>0</v>
      </c>
      <c r="J529" s="1" t="n">
        <f aca="false">IF(B531="Male","chooses",IF(B531="Female","chooses",IF(B531="Married","choose",IF(B531="Plural","choose",IF(B531="Company","choose",)))))</f>
        <v>0</v>
      </c>
      <c r="K529" s="1" t="n">
        <f aca="false">IF(B531="Male","exercises",IF(B531="Female","exercises",IF(B531="Married","exercise",IF(B531="Plural","exercise",IF(B531="Company","exercise",)))))</f>
        <v>0</v>
      </c>
      <c r="L529" s="1" t="n">
        <f aca="false">IF(B531="Male","requires",IF(B531="Female","requires",IF(B531="Married","require",IF(B531="Plural","require",IF(B531="Company","require",)))))</f>
        <v>0</v>
      </c>
      <c r="M529" s="1" t="n">
        <f aca="false">IF(B531="Male","am",IF(B531="Female","am",IF(B531="Married","are",IF(B531="Plural","are",IF(B531="Company","are",)))))</f>
        <v>0</v>
      </c>
      <c r="N529" s="1" t="n">
        <f aca="false">IF(B531="Male","I",IF(B531="Female","I",IF(B531="Married","we",IF(B531="Plural","we",IF(B531="Company","we",)))))</f>
        <v>0</v>
      </c>
      <c r="O529" s="1"/>
      <c r="P529" s="1"/>
      <c r="Q529" s="1"/>
      <c r="R529" s="1"/>
      <c r="S529" s="155" t="s">
        <v>341</v>
      </c>
      <c r="T529" s="155"/>
      <c r="U529" s="1" t="n">
        <f aca="false">IF(X530="Male","his",IF(X530="Female","her"))</f>
        <v>0</v>
      </c>
      <c r="V529" s="1"/>
      <c r="W529" s="1"/>
      <c r="X529" s="1"/>
      <c r="Y529" s="1"/>
      <c r="Z529" s="1"/>
      <c r="AA529" s="1"/>
      <c r="AB529" s="1"/>
      <c r="AC529" s="1" t="str">
        <f aca="false">IF(S530="","",".")</f>
        <v/>
      </c>
      <c r="AD529" s="1"/>
      <c r="AE529" s="1"/>
      <c r="AF529" s="1"/>
      <c r="AG529" s="1"/>
    </row>
    <row r="530" customFormat="false" ht="15" hidden="false" customHeight="false" outlineLevel="0" collapsed="false">
      <c r="A530" s="156" t="n">
        <f aca="false">IF(B531="Male","Adjoining Owner",IF(B531="Female","Adjoining Owner",IF(B531="Married","Adjoining Owners",IF(B531="Plural","Adjoining Owners",IF(B531="Company","Adjoining Owners",)))))</f>
        <v>0</v>
      </c>
      <c r="B530" s="156"/>
      <c r="C530" s="157" t="s">
        <v>179</v>
      </c>
      <c r="D530" s="70" t="n">
        <f aca="false">A530</f>
        <v>0</v>
      </c>
      <c r="E530" s="70"/>
      <c r="F530" s="70" t="str">
        <f aca="false">CONCATENATE("(",A530,")")</f>
        <v>(0)</v>
      </c>
      <c r="G530" s="70"/>
      <c r="H530" s="3" t="n">
        <f aca="false">IF(B531="Male","Owner",IF(B531="Female","Owner",IF(B531="Married","Owners",IF(B531="Plural","Owners",IF(B531="Company","Owners",)))))</f>
        <v>0</v>
      </c>
      <c r="I530" s="3" t="n">
        <f aca="false">IF(B531="Male","I",IF(B531="Female","I",IF(B531="Married","we",IF(B531="Plural","we",IF(B531="Company","we",)))))</f>
        <v>0</v>
      </c>
      <c r="J530" s="3" t="n">
        <f aca="false">IF(B531="Male","Adjoining Owner's",IF(B531="Female","Adjoining Owner's",IF(B531="Married","Adjoining Owners'",IF(B531="Plural","Adjoining Owners'",IF(B531="Company","Adjoining Owners'",)))))</f>
        <v>0</v>
      </c>
      <c r="K530" s="3"/>
      <c r="L530" s="3"/>
      <c r="M530" s="3" t="n">
        <f aca="false">IF(B531="Male","me",IF(B531="Female","me",IF(B531="Married","us",IF(B531="Plural","us",IF(B531="Company","us",)))))</f>
        <v>0</v>
      </c>
      <c r="N530" s="3" t="n">
        <f aca="false">IF(B531="Male","myself",IF(B531="Female","myself",IF(B531="Married","ourselves",IF(B531="Plural","ourselves",IF(B531="Company","ourselves",)))))</f>
        <v>0</v>
      </c>
      <c r="O530" s="3" t="n">
        <f aca="false">IF(B531="Male","is",IF(B531="Female","is",IF(B531="Married","are",IF(B531="Plural","are",IF(B531="Company","are",)))))</f>
        <v>0</v>
      </c>
      <c r="P530" s="149" t="str">
        <f aca="false">IF(A533="","",".")</f>
        <v/>
      </c>
      <c r="Q530" s="3"/>
      <c r="R530" s="1"/>
      <c r="S530" s="158" t="str">
        <f aca="true">IF(OFFSET(INDIRECT(A528),42,0,1,1)="","",OFFSET(INDIRECT(A528),42,0,1,1))</f>
        <v/>
      </c>
      <c r="T530" s="158" t="str">
        <f aca="true">IF(OFFSET(INDIRECT(A528),42,1,1,1)="","",OFFSET(INDIRECT(A528),42,1,1,1))</f>
        <v/>
      </c>
      <c r="U530" s="3" t="str">
        <f aca="false">LEFT(T530,1)</f>
        <v/>
      </c>
      <c r="V530" s="158" t="str">
        <f aca="true">IF(OFFSET(INDIRECT(A528),42,2,1,1)="","",OFFSET(INDIRECT(A528),42,2,1,1))</f>
        <v/>
      </c>
      <c r="W530" s="158" t="str">
        <f aca="true">IF(OFFSET(INDIRECT(A528),42,3,1,1)="","",OFFSET(INDIRECT(A528),42,3,1,1))</f>
        <v/>
      </c>
      <c r="X530" s="158" t="str">
        <f aca="true">IF(OFFSET(INDIRECT(A528),42,5,1,1)="","",OFFSET(INDIRECT(A528),42,5,1,1))</f>
        <v/>
      </c>
      <c r="Y530" s="1" t="str">
        <f aca="false">CONCATENATE(S530,AC529," ",T530," ",W530)</f>
        <v>  </v>
      </c>
      <c r="Z530" s="1"/>
      <c r="AA530" s="1"/>
      <c r="AB530" s="1"/>
      <c r="AC530" s="1"/>
      <c r="AD530" s="1"/>
      <c r="AE530" s="1"/>
      <c r="AF530" s="1"/>
      <c r="AG530" s="1"/>
    </row>
    <row r="531" customFormat="false" ht="15" hidden="false" customHeight="false" outlineLevel="0" collapsed="false">
      <c r="A531" s="160" t="s">
        <v>315</v>
      </c>
      <c r="B531" s="38" t="str">
        <f aca="true">IF(OFFSET(INDIRECT(A528),2,5,1,1)="","",OFFSET(INDIRECT(A528),2,5,1,1))</f>
        <v/>
      </c>
      <c r="C531" s="38" t="str">
        <f aca="true">IF(OFFSET(INDIRECT(A528),5,5,1,1)="","",OFFSET(INDIRECT(A528),5,5,1,1))</f>
        <v/>
      </c>
      <c r="D531" s="3"/>
      <c r="E531" s="3" t="s">
        <v>316</v>
      </c>
      <c r="F531" s="3" t="s">
        <v>317</v>
      </c>
      <c r="G531" s="3" t="n">
        <f aca="false">IF(B531="Male","I",IF(B531="Female","I",IF(B531="Married","We",IF(B531="Plural","We",IF(B531="Company","We",)))))</f>
        <v>0</v>
      </c>
      <c r="H531" s="3" t="n">
        <f aca="false">IF(B531="Male","my",IF(B531="Female","my",IF(B531="Married","our",IF(B531="Plural","our",IF(B531="Company","our",)))))</f>
        <v>0</v>
      </c>
      <c r="I531" s="3" t="n">
        <f aca="false">IF(B531="Male","his",IF(B531="Female","her",IF(B531="Married","their",IF(B531="Plural","their",IF(B531="Company","their",)))))</f>
        <v>0</v>
      </c>
      <c r="J531" s="3" t="n">
        <f aca="false">IF(B531="Male","he",IF(B531="Female","she",IF(B531="Married","they",IF(B531="Plural","they",IF(B531="Company","they",)))))</f>
        <v>0</v>
      </c>
      <c r="K531" s="3" t="n">
        <f aca="false">IF(B531="Male","does",IF(B531="Female","does",IF(B531="Married","do",IF(B531="Plural","do",IF(B531="Company","do",)))))</f>
        <v>0</v>
      </c>
      <c r="L531" s="3" t="n">
        <f aca="false">IF(B531="Male","has",IF(B531="Female","has",IF(B531="Married","have",IF(B531="Plural","have",IF(B531="Company","have",)))))</f>
        <v>0</v>
      </c>
      <c r="M531" s="3" t="n">
        <f aca="false">IF(B531="Male","I am/am not",IF(B531="Female","I am/am not",IF(B531="Married","We are/are not",IF(B531="Plural","We are/are not",IF(B531="Company","We are/are not",)))))</f>
        <v>0</v>
      </c>
      <c r="N531" s="3" t="n">
        <f aca="false">IF(B531="Male","am/am not",IF(B531="Female","am/am not",IF(B531="Married","are/are not",IF(B531="Plural","are/are not",IF(B531="Company","are/are not",)))))</f>
        <v>0</v>
      </c>
      <c r="O531" s="3" t="n">
        <f aca="false">IF(B531="Male","myself",IF(B531="Female","myself",IF(B531="Married","ourselves",IF(B531="Plural","ourselves",IF(B531="Company","ourselves",)))))</f>
        <v>0</v>
      </c>
      <c r="P531" s="149" t="str">
        <f aca="false">IF(A534="","",".")</f>
        <v/>
      </c>
      <c r="Q531" s="149" t="str">
        <f aca="false">IF(A534="","","&amp;")</f>
        <v/>
      </c>
      <c r="R531" s="1"/>
      <c r="S531" s="158" t="str">
        <f aca="true">IF(OFFSET(INDIRECT(A528),45,0,1,1)="","",CONCATENATE((OFFSET(INDIRECT(A528),45,0,1,1)),", "))</f>
        <v/>
      </c>
      <c r="T531" s="158" t="str">
        <f aca="true">IF(OFFSET(INDIRECT(A528),45,1,1,1)="","",OFFSET(INDIRECT(A528),45,1,1,1))</f>
        <v/>
      </c>
      <c r="U531" s="158" t="str">
        <f aca="true">IF(OFFSET(INDIRECT(A528),45,2,1,1)="","",CONCATENATE(" ",(OFFSET(INDIRECT(A528),45,2,1,1)),", "))</f>
        <v/>
      </c>
      <c r="V531" s="158" t="str">
        <f aca="true">IF(OFFSET(INDIRECT(A528),45,3,1,1)="","",CONCATENATE((OFFSET(INDIRECT(A528),45,3,1,1)),", "))</f>
        <v/>
      </c>
      <c r="W531" s="158" t="str">
        <f aca="true">IF(OFFSET(INDIRECT(A528),45,4,1,1)="","",CONCATENATE((OFFSET(INDIRECT(A528),45,4,1,1)),", "))</f>
        <v/>
      </c>
      <c r="X531" s="158" t="str">
        <f aca="true">IF(OFFSET(INDIRECT(A528),45,5,1,1)="","",CONCATENATE((OFFSET(INDIRECT(A528),45,5,1,1)),", "))</f>
        <v/>
      </c>
      <c r="Y531" s="158" t="str">
        <f aca="true">IF(OFFSET(INDIRECT(A528),45,6,1,1)="","",OFFSET(INDIRECT(A528),45,6,1,1))</f>
        <v/>
      </c>
      <c r="Z531" s="1"/>
      <c r="AA531" s="161" t="str">
        <f aca="false">CONCATENATE(IF(S531="","",S531),IF(T531="","",T531),IF(U531="","",U531),IF(V531="","",V531),IF(W531="","",W531),IF(X531="","",X531),IF(Y531="","",Y531))</f>
        <v/>
      </c>
      <c r="AB531" s="161"/>
      <c r="AC531" s="161"/>
      <c r="AD531" s="161"/>
      <c r="AE531" s="161"/>
      <c r="AF531" s="161"/>
      <c r="AG531" s="161"/>
    </row>
    <row r="532" customFormat="false" ht="15" hidden="false" customHeight="false" outlineLevel="0" collapsed="false">
      <c r="A532" s="3" t="s">
        <v>2</v>
      </c>
      <c r="B532" s="3" t="s">
        <v>3</v>
      </c>
      <c r="C532" s="3" t="s">
        <v>319</v>
      </c>
      <c r="D532" s="3" t="s">
        <v>4</v>
      </c>
      <c r="E532" s="3" t="s">
        <v>5</v>
      </c>
      <c r="F532" s="3" t="s">
        <v>320</v>
      </c>
      <c r="G532" s="3"/>
      <c r="H532" s="3"/>
      <c r="I532" s="3"/>
      <c r="J532" s="3"/>
      <c r="K532" s="3" t="s">
        <v>321</v>
      </c>
      <c r="L532" s="3"/>
      <c r="M532" s="3" t="s">
        <v>322</v>
      </c>
      <c r="N532" s="3" t="s">
        <v>323</v>
      </c>
      <c r="O532" s="3"/>
      <c r="P532" s="3"/>
      <c r="Q532" s="3"/>
      <c r="R532" s="1"/>
      <c r="S532" s="158" t="str">
        <f aca="true">IF(OFFSET(INDIRECT(A528),45,0,1,1)="","",OFFSET(INDIRECT(A528),45,0,1,1))</f>
        <v/>
      </c>
      <c r="T532" s="158" t="str">
        <f aca="true">IF(OFFSET(INDIRECT(A528),45,1,1,1)="","",OFFSET(INDIRECT(A528),45,1,1,1))</f>
        <v/>
      </c>
      <c r="U532" s="158" t="str">
        <f aca="true">IF(OFFSET(INDIRECT(A528),45,2,1,1)="","",CONCATENATE(" ",OFFSET(INDIRECT(A528),45,2,1,1)))</f>
        <v/>
      </c>
      <c r="V532" s="158" t="str">
        <f aca="true">IF(OFFSET(INDIRECT(A528),45,3,1,1)="","",OFFSET(INDIRECT(A528),45,3,1,1))</f>
        <v/>
      </c>
      <c r="W532" s="158" t="str">
        <f aca="true">IF(OFFSET(INDIRECT(A528),45,4,1,1)="","",OFFSET(INDIRECT(A528),45,4,1,1))</f>
        <v/>
      </c>
      <c r="X532" s="158" t="str">
        <f aca="true">IF(OFFSET(INDIRECT(A528),45,5,1,1)="","",OFFSET(INDIRECT(A528),45,5,1,1))</f>
        <v/>
      </c>
      <c r="Y532" s="158" t="str">
        <f aca="true">IF(OFFSET(INDIRECT(A528),45,6,1,1)="","",OFFSET(INDIRECT(A528),45,6,1,1))</f>
        <v/>
      </c>
      <c r="Z532" s="1"/>
      <c r="AA532" s="1"/>
      <c r="AB532" s="1"/>
      <c r="AC532" s="1"/>
      <c r="AD532" s="1"/>
      <c r="AE532" s="1"/>
      <c r="AF532" s="1"/>
      <c r="AG532" s="1"/>
    </row>
    <row r="533" customFormat="false" ht="15.75" hidden="false" customHeight="false" outlineLevel="0" collapsed="false">
      <c r="A533" s="38" t="str">
        <f aca="true">IF(OFFSET(INDIRECT(A528),2,0,1,1)="","",OFFSET(INDIRECT(A528),2,0,1,1))</f>
        <v/>
      </c>
      <c r="B533" s="38" t="str">
        <f aca="true">IF(OFFSET(INDIRECT(A528),2,1,1,1)="","",OFFSET(INDIRECT(A528),2,1,1,1))</f>
        <v/>
      </c>
      <c r="C533" s="3" t="str">
        <f aca="false">LEFT(B533,1)</f>
        <v/>
      </c>
      <c r="D533" s="38" t="str">
        <f aca="true">IF(OFFSET(INDIRECT(A528),2,2,1,1)="","",OFFSET(INDIRECT(A528),2,2,1,1))</f>
        <v/>
      </c>
      <c r="E533" s="38" t="str">
        <f aca="true">IF(OFFSET(INDIRECT(A528),2,3,1,1)="","",OFFSET(INDIRECT(A528),2,3,1,1))</f>
        <v/>
      </c>
      <c r="F533" s="3" t="str">
        <f aca="false">CONCATENATE(A533,P530," ",B533," ",E533)</f>
        <v>  </v>
      </c>
      <c r="G533" s="3"/>
      <c r="H533" s="3" t="str">
        <f aca="false">CONCATENATE(A533," ",C533," ",E533)</f>
        <v>  </v>
      </c>
      <c r="I533" s="3"/>
      <c r="J533" s="3"/>
      <c r="K533" s="3" t="str">
        <f aca="false">CONCATENATE(A533,P530," ",C533,P530," ",E533)</f>
        <v>  </v>
      </c>
      <c r="L533" s="3"/>
      <c r="M533" s="3" t="str">
        <f aca="false">CONCATENATE(B533," ",D533," ",E533)</f>
        <v>  </v>
      </c>
      <c r="N533" s="3" t="str">
        <f aca="false">UPPER(M533)</f>
        <v>  </v>
      </c>
      <c r="O533" s="3"/>
      <c r="P533" s="3" t="str">
        <f aca="false">CONCATENATE(A533,P530," ",E533)</f>
        <v> </v>
      </c>
      <c r="Q533" s="3"/>
      <c r="R533" s="1"/>
      <c r="S533" s="1"/>
      <c r="T533" s="1"/>
      <c r="U533" s="1"/>
      <c r="V533" s="1"/>
      <c r="W533" s="1"/>
      <c r="X533" s="1"/>
      <c r="Y533" s="1"/>
      <c r="Z533" s="1"/>
      <c r="AA533" s="1"/>
      <c r="AB533" s="1"/>
      <c r="AC533" s="1"/>
      <c r="AD533" s="1"/>
      <c r="AE533" s="1"/>
      <c r="AF533" s="1"/>
      <c r="AG533" s="1"/>
    </row>
    <row r="534" customFormat="false" ht="15.75" hidden="false" customHeight="false" outlineLevel="0" collapsed="false">
      <c r="A534" s="38" t="str">
        <f aca="true">IF(OFFSET(INDIRECT(A528),3,0,1,1)="","",OFFSET(INDIRECT(A528),3,0,1,1))</f>
        <v/>
      </c>
      <c r="B534" s="38" t="str">
        <f aca="true">IF(OFFSET(INDIRECT(A528),3,1,1,1)="","",OFFSET(INDIRECT(A528),3,1,1,1))</f>
        <v/>
      </c>
      <c r="C534" s="3" t="str">
        <f aca="false">LEFT(B534,1)</f>
        <v/>
      </c>
      <c r="D534" s="38" t="str">
        <f aca="true">IF(OFFSET(INDIRECT(A528),3,2,1,1)="","",OFFSET(INDIRECT(A528),3,2,1,1))</f>
        <v/>
      </c>
      <c r="E534" s="38" t="str">
        <f aca="true">IF(OFFSET(INDIRECT(A528),3,3,1,1)="","",OFFSET(INDIRECT(A528),3,3,1,1))</f>
        <v/>
      </c>
      <c r="F534" s="3" t="str">
        <f aca="false">CONCATENATE(A534,P531," ",B534," ",E534)</f>
        <v>  </v>
      </c>
      <c r="G534" s="3"/>
      <c r="H534" s="3" t="str">
        <f aca="false">CONCATENATE(" ",Q531," ",A534," ",C534," ",E534)</f>
        <v>    </v>
      </c>
      <c r="I534" s="3"/>
      <c r="J534" s="3"/>
      <c r="K534" s="3" t="str">
        <f aca="false">CONCATENATE(" ",Q531," ",A534,P531," ",C534,P531," ",E534)</f>
        <v>    </v>
      </c>
      <c r="L534" s="3"/>
      <c r="M534" s="3" t="str">
        <f aca="false">CONCATENATE(" ",Q531," ",B534," ",D534," ",E534)</f>
        <v>    </v>
      </c>
      <c r="N534" s="3" t="str">
        <f aca="false">UPPER(M534)</f>
        <v>    </v>
      </c>
      <c r="O534" s="3"/>
      <c r="P534" s="3" t="str">
        <f aca="false">CONCATENATE(" ",Q531," ",A534,P531," ",E534)</f>
        <v>   </v>
      </c>
      <c r="Q534" s="3"/>
      <c r="R534" s="1"/>
      <c r="S534" s="155" t="s">
        <v>342</v>
      </c>
      <c r="T534" s="155"/>
      <c r="U534" s="1" t="n">
        <f aca="false">IF(X535="Male","his",IF(X535="Female","her"))</f>
        <v>0</v>
      </c>
      <c r="V534" s="1"/>
      <c r="W534" s="1"/>
      <c r="X534" s="1"/>
      <c r="Y534" s="1"/>
      <c r="Z534" s="1"/>
      <c r="AA534" s="1"/>
      <c r="AB534" s="1"/>
      <c r="AC534" s="1" t="str">
        <f aca="false">IF(S535="","",".")</f>
        <v/>
      </c>
      <c r="AD534" s="1"/>
      <c r="AE534" s="1"/>
      <c r="AF534" s="1"/>
      <c r="AG534" s="1"/>
    </row>
    <row r="535" customFormat="false" ht="15" hidden="false" customHeight="false" outlineLevel="0" collapsed="false">
      <c r="A535" s="3"/>
      <c r="B535" s="3"/>
      <c r="C535" s="3"/>
      <c r="D535" s="3"/>
      <c r="E535" s="3"/>
      <c r="F535" s="3"/>
      <c r="G535" s="3"/>
      <c r="H535" s="3"/>
      <c r="I535" s="3"/>
      <c r="J535" s="3"/>
      <c r="K535" s="3" t="str">
        <f aca="false">CONCATENATE(A533,P530," &amp; ",A534,P531," ",C533,P530," ",E533)</f>
        <v> &amp;   </v>
      </c>
      <c r="L535" s="3"/>
      <c r="M535" s="3"/>
      <c r="N535" s="3"/>
      <c r="O535" s="3"/>
      <c r="P535" s="3" t="str">
        <f aca="false">CONCATENATE(A533,P530," &amp; ",A534,P531," ",E533)</f>
        <v> &amp;  </v>
      </c>
      <c r="Q535" s="3"/>
      <c r="R535" s="1"/>
      <c r="S535" s="179" t="str">
        <f aca="true">IF(OFFSET(INDIRECT(A528),48,0,1,1)="","",OFFSET(INDIRECT(A528),48,0,1,1))</f>
        <v/>
      </c>
      <c r="T535" s="179" t="str">
        <f aca="true">IF(OFFSET(INDIRECT(A528),48,1,1,1)="","",OFFSET(INDIRECT(A528),48,1,1,1))</f>
        <v/>
      </c>
      <c r="U535" s="3" t="str">
        <f aca="false">LEFT(T535,1)</f>
        <v/>
      </c>
      <c r="V535" s="179" t="str">
        <f aca="true">IF(OFFSET(INDIRECT(A528),48,2,1,1)="","",OFFSET(INDIRECT(A528),48,2,1,1))</f>
        <v/>
      </c>
      <c r="W535" s="179" t="str">
        <f aca="true">IF(OFFSET(INDIRECT(A528),48,3,1,1)="","",OFFSET(INDIRECT(A528),48,3,1,1))</f>
        <v/>
      </c>
      <c r="X535" s="179" t="str">
        <f aca="true">IF(OFFSET(INDIRECT(A528),48,5,1,1)="","",OFFSET(INDIRECT(A528),48,5,1,1))</f>
        <v/>
      </c>
      <c r="Y535" s="1" t="str">
        <f aca="false">CONCATENATE(S535,AC534," ",T535," ",W535)</f>
        <v>  </v>
      </c>
      <c r="Z535" s="1"/>
      <c r="AA535" s="1"/>
      <c r="AB535" s="1"/>
      <c r="AC535" s="1"/>
      <c r="AD535" s="1"/>
      <c r="AE535" s="1"/>
      <c r="AF535" s="1"/>
      <c r="AG535" s="1"/>
    </row>
    <row r="536" customFormat="false" ht="15" hidden="false" customHeight="true" outlineLevel="0" collapsed="false">
      <c r="A536" s="70" t="s">
        <v>328</v>
      </c>
      <c r="B536" s="70"/>
      <c r="C536" s="167" t="str">
        <f aca="false">CONCATENATE(AF572,AF573,AF574,AF575,AF576)</f>
        <v>  </v>
      </c>
      <c r="D536" s="167"/>
      <c r="E536" s="167"/>
      <c r="F536" s="167"/>
      <c r="G536" s="167"/>
      <c r="H536" s="167"/>
      <c r="I536" s="167"/>
      <c r="J536" s="112"/>
      <c r="K536" s="3"/>
      <c r="L536" s="1"/>
      <c r="M536" s="1"/>
      <c r="N536" s="3"/>
      <c r="O536" s="3"/>
      <c r="P536" s="3"/>
      <c r="Q536" s="3"/>
      <c r="R536" s="1"/>
      <c r="S536" s="179" t="str">
        <f aca="true">IF(OFFSET(INDIRECT(A528),51,0,1,1)="","",CONCATENATE((OFFSET(INDIRECT(A528),51,0,1,1)),", "))</f>
        <v/>
      </c>
      <c r="T536" s="179" t="str">
        <f aca="true">IF(OFFSET(INDIRECT(A528),51,1,1,1)="","",OFFSET(INDIRECT(A528),51,1,1,1))</f>
        <v/>
      </c>
      <c r="U536" s="179" t="str">
        <f aca="true">IF(OFFSET(INDIRECT(A528),51,2,1,1)="","",CONCATENATE(" ",(OFFSET(INDIRECT(A528),51,2,1,1)),", "))</f>
        <v/>
      </c>
      <c r="V536" s="179" t="str">
        <f aca="true">IF(OFFSET(INDIRECT(A528),51,3,1,1)="","",CONCATENATE((OFFSET(INDIRECT(A528),51,3,1,1)),", "))</f>
        <v/>
      </c>
      <c r="W536" s="179" t="str">
        <f aca="true">IF(OFFSET(INDIRECT(A528),51,4,1,1)="","",CONCATENATE((OFFSET(INDIRECT(A528),51,4,1,1)),", "))</f>
        <v/>
      </c>
      <c r="X536" s="179" t="str">
        <f aca="true">IF(OFFSET(INDIRECT(A528),51,5,1,1)="","",CONCATENATE((OFFSET(INDIRECT(A528),51,5,1,1)),", "))</f>
        <v/>
      </c>
      <c r="Y536" s="179" t="str">
        <f aca="true">IF(OFFSET(INDIRECT(A528),51,6,1,1)="","",OFFSET(INDIRECT(A528),51,6,1,1))</f>
        <v/>
      </c>
      <c r="Z536" s="1"/>
      <c r="AA536" s="170" t="str">
        <f aca="false">CONCATENATE(IF(S536="","",S536),IF(T536="","",T536),IF(U536="","",U536),IF(V536="","",V536),IF(W536="","",W536),IF(X536="","",X536),IF(Y536="","",Y536))</f>
        <v/>
      </c>
      <c r="AB536" s="170"/>
      <c r="AC536" s="170"/>
      <c r="AD536" s="170"/>
      <c r="AE536" s="170"/>
      <c r="AF536" s="170"/>
      <c r="AG536" s="170"/>
    </row>
    <row r="537" customFormat="false" ht="15" hidden="false" customHeight="false" outlineLevel="0" collapsed="false">
      <c r="A537" s="3" t="s">
        <v>329</v>
      </c>
      <c r="B537" s="3"/>
      <c r="C537" s="70" t="str">
        <f aca="false">IF(B531="Married",K535,IF(B531="Company",E533,CONCATENATE(AC572,AC573,AC574,AC575,AC576)))</f>
        <v>  </v>
      </c>
      <c r="D537" s="70"/>
      <c r="E537" s="70"/>
      <c r="F537" s="70"/>
      <c r="G537" s="70"/>
      <c r="H537" s="70"/>
      <c r="I537" s="70"/>
      <c r="J537" s="70"/>
      <c r="K537" s="1"/>
      <c r="L537" s="3"/>
      <c r="M537" s="3"/>
      <c r="N537" s="3"/>
      <c r="O537" s="3"/>
      <c r="P537" s="3" t="str">
        <f aca="false">IF(B531="Married",P535,IF(B531="Company","Sir/Madam",CONCATENATE(AH572,AH573,AH574,AH575,AH576)))</f>
        <v> </v>
      </c>
      <c r="Q537" s="3"/>
      <c r="R537" s="1"/>
      <c r="S537" s="179" t="str">
        <f aca="true">IF(OFFSET(INDIRECT(A528),51,0,1,1)="","",OFFSET(INDIRECT(A528),51,0,1,1))</f>
        <v/>
      </c>
      <c r="T537" s="179" t="str">
        <f aca="true">IF(OFFSET(INDIRECT(A528),51,1,1,1)="","",OFFSET(INDIRECT(A528),51,1,1,1))</f>
        <v/>
      </c>
      <c r="U537" s="179" t="str">
        <f aca="true">IF(OFFSET(INDIRECT(A528),51,2,1,1)="","",CONCATENATE(" ",OFFSET(INDIRECT(A528),51,2,1,1)))</f>
        <v/>
      </c>
      <c r="V537" s="179" t="str">
        <f aca="true">IF(OFFSET(INDIRECT(A528),51,3,1,1)="","",OFFSET(INDIRECT(A528),51,3,1,1))</f>
        <v/>
      </c>
      <c r="W537" s="179" t="str">
        <f aca="true">IF(OFFSET(INDIRECT(A528),51,4,1,1)="","",OFFSET(INDIRECT(A528),51,4,1,1))</f>
        <v/>
      </c>
      <c r="X537" s="179" t="str">
        <f aca="true">IF(OFFSET(INDIRECT(A528),51,5,1,1)="","",OFFSET(INDIRECT(A528),51,5,1,1))</f>
        <v/>
      </c>
      <c r="Y537" s="179" t="str">
        <f aca="true">IF(OFFSET(INDIRECT(A528),51,6,1,1)="","",OFFSET(INDIRECT(A528),51,6,1,1))</f>
        <v/>
      </c>
      <c r="Z537" s="1"/>
      <c r="AA537" s="1"/>
      <c r="AB537" s="1"/>
      <c r="AC537" s="1"/>
      <c r="AD537" s="1"/>
      <c r="AE537" s="1"/>
      <c r="AF537" s="1"/>
      <c r="AG537" s="1"/>
    </row>
    <row r="538" customFormat="false" ht="15" hidden="false" customHeight="false" outlineLevel="0" collapsed="false">
      <c r="A538" s="160" t="s">
        <v>333</v>
      </c>
      <c r="B538" s="3"/>
      <c r="C538" s="70" t="str">
        <f aca="false">CONCATENATE("Dear ",P537)</f>
        <v>Dear  </v>
      </c>
      <c r="D538" s="70"/>
      <c r="E538" s="70"/>
      <c r="F538" s="70"/>
      <c r="G538" s="70"/>
      <c r="H538" s="70"/>
      <c r="I538" s="70"/>
      <c r="J538" s="70"/>
      <c r="K538" s="3"/>
      <c r="L538" s="3"/>
      <c r="M538" s="3"/>
      <c r="N538" s="3"/>
      <c r="O538" s="3"/>
      <c r="P538" s="3"/>
      <c r="Q538" s="149" t="str">
        <f aca="false">IF(A540="","",", ")</f>
        <v/>
      </c>
      <c r="R538" s="1"/>
      <c r="S538" s="1"/>
      <c r="T538" s="1"/>
      <c r="U538" s="1"/>
      <c r="V538" s="1"/>
      <c r="W538" s="1"/>
      <c r="X538" s="1"/>
      <c r="Y538" s="1"/>
      <c r="Z538" s="1"/>
      <c r="AA538" s="1"/>
      <c r="AB538" s="1"/>
      <c r="AC538" s="1"/>
      <c r="AD538" s="1"/>
      <c r="AE538" s="1"/>
      <c r="AF538" s="1"/>
      <c r="AG538" s="1"/>
    </row>
    <row r="539" customFormat="false" ht="15" hidden="false" customHeight="false" outlineLevel="0" collapsed="false">
      <c r="A539" s="3" t="s">
        <v>25</v>
      </c>
      <c r="B539" s="3" t="s">
        <v>26</v>
      </c>
      <c r="C539" s="3" t="s">
        <v>27</v>
      </c>
      <c r="D539" s="3" t="s">
        <v>28</v>
      </c>
      <c r="E539" s="3" t="s">
        <v>29</v>
      </c>
      <c r="F539" s="3" t="s">
        <v>30</v>
      </c>
      <c r="G539" s="3" t="s">
        <v>31</v>
      </c>
      <c r="H539" s="3"/>
      <c r="I539" s="3" t="s">
        <v>336</v>
      </c>
      <c r="J539" s="3"/>
      <c r="K539" s="3"/>
      <c r="L539" s="3"/>
      <c r="M539" s="3"/>
      <c r="N539" s="3"/>
      <c r="O539" s="3"/>
      <c r="P539" s="3"/>
      <c r="Q539" s="3"/>
      <c r="R539" s="1"/>
      <c r="S539" s="163" t="str">
        <f aca="false">CONCATENATE(IF(S532="","",S532),IF(S532="","",CHAR(10)),IF(T532="","",T532),IF(U532="","",U532),IF(U532="","",CHAR(10)),IF(V532="","",V532),IF(V532="","",CHAR(10)),IF(W532="","",W532),IF(W532="","",CHAR(10)),IF(X532="","",X532),IF(X532="","",CHAR(10)),IF(Y532="","",Y532))</f>
        <v/>
      </c>
      <c r="T539" s="163"/>
      <c r="U539" s="163"/>
      <c r="V539" s="1"/>
      <c r="W539" s="175" t="str">
        <f aca="false">CONCATENATE(IF(S537="","",S537),IF(S537="","",CHAR(10)),IF(T537="","",T537),IF(U537="","",U537),IF(U537="","",CHAR(10)),IF(V537="","",V537),IF(V537="","",CHAR(10)),IF(W537="","",W537),IF(W537="","",CHAR(10)),IF(X537="","",X537),IF(X537="","",CHAR(10)),IF(Y537="","",Y537))</f>
        <v/>
      </c>
      <c r="X539" s="175"/>
      <c r="Y539" s="175"/>
      <c r="Z539" s="1"/>
      <c r="AA539" s="1"/>
      <c r="AB539" s="1"/>
      <c r="AC539" s="1"/>
      <c r="AD539" s="1"/>
      <c r="AE539" s="1"/>
      <c r="AF539" s="1"/>
      <c r="AG539" s="1"/>
    </row>
    <row r="540" customFormat="false" ht="15" hidden="false" customHeight="true" outlineLevel="0" collapsed="false">
      <c r="A540" s="38" t="str">
        <f aca="true">IF(OFFSET(INDIRECT(A528),10,0,1,1)="","",CONCATENATE((OFFSET(INDIRECT(A528),10,0,1,1)),", "))</f>
        <v/>
      </c>
      <c r="B540" s="38" t="str">
        <f aca="true">IF(OFFSET(INDIRECT(A528),10,1,1,1)="","",OFFSET(INDIRECT(A528),10,1,1,1))</f>
        <v/>
      </c>
      <c r="C540" s="38" t="str">
        <f aca="true">IF(OFFSET(INDIRECT(A528),10,2,1,1)="","",CONCATENATE(" ",OFFSET(INDIRECT(A528),10,2,1,1),", "))</f>
        <v/>
      </c>
      <c r="D540" s="38" t="str">
        <f aca="true">IF(OFFSET(INDIRECT(A528),10,3,1,1)="","",CONCATENATE((OFFSET(INDIRECT(A528),10,3,1,1)),", "))</f>
        <v/>
      </c>
      <c r="E540" s="38" t="str">
        <f aca="true">IF(OFFSET(INDIRECT(A528),10,4,1,1)="","",CONCATENATE((OFFSET(INDIRECT(A528),10,4,1,1)),", "))</f>
        <v/>
      </c>
      <c r="F540" s="38" t="str">
        <f aca="true">IF(OFFSET(INDIRECT(A528),10,5,1,1)="","",CONCATENATE((OFFSET(INDIRECT(A528),10,5,1,1)),", "))</f>
        <v/>
      </c>
      <c r="G540" s="38" t="str">
        <f aca="true">IF(OFFSET(INDIRECT(A528),10,6,1,1)="","",OFFSET(INDIRECT(A528),10,6,1,1))</f>
        <v/>
      </c>
      <c r="H540" s="3"/>
      <c r="I540" s="170" t="str">
        <f aca="false">CONCATENATE(IF(A540="","",A540),IF(B540="","",B540),IF(C540="","",C540),IF(D540="","",D540),IF(E540="","",E540),IF(F540="","",F540),IF(G540="","",G540))</f>
        <v/>
      </c>
      <c r="J540" s="170"/>
      <c r="K540" s="170"/>
      <c r="L540" s="170"/>
      <c r="M540" s="170"/>
      <c r="N540" s="170"/>
      <c r="O540" s="170"/>
      <c r="P540" s="112"/>
      <c r="Q540" s="112"/>
      <c r="R540" s="1"/>
      <c r="S540" s="163"/>
      <c r="T540" s="163"/>
      <c r="U540" s="163"/>
      <c r="V540" s="1"/>
      <c r="W540" s="175"/>
      <c r="X540" s="175"/>
      <c r="Y540" s="175"/>
      <c r="Z540" s="1"/>
      <c r="AA540" s="1"/>
      <c r="AB540" s="1"/>
      <c r="AC540" s="1"/>
      <c r="AD540" s="1"/>
      <c r="AE540" s="1"/>
      <c r="AF540" s="1"/>
      <c r="AG540" s="1"/>
    </row>
    <row r="541" customFormat="false" ht="15" hidden="false" customHeight="false" outlineLevel="0" collapsed="false">
      <c r="A541" s="38" t="str">
        <f aca="true">IF(OFFSET(INDIRECT(A528),10,0,1,1)="","",OFFSET(INDIRECT(A528),10,0,1,1))</f>
        <v/>
      </c>
      <c r="B541" s="38" t="str">
        <f aca="true">IF(OFFSET(INDIRECT(A528),10,1,1,1)="","",OFFSET(INDIRECT(A528),10,1,1,1))</f>
        <v/>
      </c>
      <c r="C541" s="38" t="str">
        <f aca="true">IF(OFFSET(INDIRECT(A528),10,2,1,1)="","",CONCATENATE(" ",OFFSET(INDIRECT(A528),10,2,1,1)))</f>
        <v/>
      </c>
      <c r="D541" s="38" t="str">
        <f aca="true">IF(OFFSET(INDIRECT(A528),10,3,1,1)="","",OFFSET(INDIRECT(A528),10,3,1,1))</f>
        <v/>
      </c>
      <c r="E541" s="38" t="str">
        <f aca="true">IF(OFFSET(INDIRECT(A528),10,4,1,1)="","",OFFSET(INDIRECT(A528),10,4,1,1))</f>
        <v/>
      </c>
      <c r="F541" s="38" t="str">
        <f aca="true">IF(OFFSET(INDIRECT(A528),10,5,1,1)="","",OFFSET(INDIRECT(A528),10,5,1,1))</f>
        <v/>
      </c>
      <c r="G541" s="38" t="str">
        <f aca="true">IF(OFFSET(INDIRECT(A528),10,6,1,1)="","",OFFSET(INDIRECT(A528),10,6,1,1))</f>
        <v/>
      </c>
      <c r="H541" s="3"/>
      <c r="I541" s="3"/>
      <c r="J541" s="3"/>
      <c r="K541" s="3"/>
      <c r="L541" s="173"/>
      <c r="M541" s="173"/>
      <c r="N541" s="3"/>
      <c r="O541" s="3"/>
      <c r="P541" s="3"/>
      <c r="Q541" s="3"/>
      <c r="R541" s="1"/>
      <c r="S541" s="163"/>
      <c r="T541" s="163"/>
      <c r="U541" s="163"/>
      <c r="V541" s="1"/>
      <c r="W541" s="175"/>
      <c r="X541" s="175"/>
      <c r="Y541" s="175"/>
      <c r="Z541" s="1"/>
      <c r="AA541" s="1"/>
      <c r="AB541" s="1"/>
      <c r="AC541" s="1"/>
      <c r="AD541" s="1"/>
      <c r="AE541" s="1"/>
      <c r="AF541" s="1"/>
      <c r="AG541" s="1"/>
    </row>
    <row r="542" customFormat="false" ht="15" hidden="false" customHeight="false" outlineLevel="0" collapsed="false">
      <c r="A542" s="3" t="s">
        <v>83</v>
      </c>
      <c r="B542" s="3"/>
      <c r="C542" s="3"/>
      <c r="D542" s="3"/>
      <c r="E542" s="3"/>
      <c r="F542" s="3"/>
      <c r="G542" s="3"/>
      <c r="H542" s="3"/>
      <c r="I542" s="3" t="s">
        <v>337</v>
      </c>
      <c r="J542" s="3"/>
      <c r="K542" s="3"/>
      <c r="L542" s="173"/>
      <c r="M542" s="173"/>
      <c r="N542" s="3"/>
      <c r="O542" s="3"/>
      <c r="P542" s="3"/>
      <c r="Q542" s="3"/>
      <c r="R542" s="1"/>
      <c r="S542" s="163"/>
      <c r="T542" s="163"/>
      <c r="U542" s="163"/>
      <c r="V542" s="1"/>
      <c r="W542" s="175"/>
      <c r="X542" s="175"/>
      <c r="Y542" s="175"/>
      <c r="Z542" s="1"/>
      <c r="AA542" s="1"/>
      <c r="AB542" s="1"/>
      <c r="AC542" s="1"/>
      <c r="AD542" s="1"/>
      <c r="AE542" s="1"/>
      <c r="AF542" s="1"/>
      <c r="AG542" s="1"/>
    </row>
    <row r="543" customFormat="false" ht="15" hidden="false" customHeight="true" outlineLevel="0" collapsed="false">
      <c r="A543" s="1" t="str">
        <f aca="false">CONCATENATE(A542,"s")</f>
        <v>Leaseholders</v>
      </c>
      <c r="B543" s="3"/>
      <c r="C543" s="3"/>
      <c r="D543" s="3"/>
      <c r="E543" s="3"/>
      <c r="F543" s="3"/>
      <c r="G543" s="3"/>
      <c r="H543" s="3"/>
      <c r="I543" s="175" t="str">
        <f aca="false">CONCATENATE(IF(A541="","",A541),IF(A541="","",CHAR(10)),IF(B541="","",B541),IF(C541="","",C541),IF(C541="","",CHAR(10)),IF(D541="","",D541),IF(D541="","",CHAR(10)),IF(E541="","",E541),IF(E541="","",CHAR(10)),IF(F541="","",F541),IF(F541="","",CHAR(10)),IF(G541="","",G541))</f>
        <v/>
      </c>
      <c r="J543" s="175"/>
      <c r="K543" s="175"/>
      <c r="L543" s="173"/>
      <c r="M543" s="173"/>
      <c r="N543" s="3"/>
      <c r="O543" s="3"/>
      <c r="P543" s="3"/>
      <c r="Q543" s="3"/>
      <c r="R543" s="1"/>
      <c r="S543" s="163"/>
      <c r="T543" s="163"/>
      <c r="U543" s="163"/>
      <c r="V543" s="1"/>
      <c r="W543" s="175"/>
      <c r="X543" s="175"/>
      <c r="Y543" s="175"/>
      <c r="Z543" s="1"/>
      <c r="AA543" s="1"/>
      <c r="AB543" s="1"/>
      <c r="AC543" s="1"/>
      <c r="AD543" s="1"/>
      <c r="AE543" s="1"/>
      <c r="AF543" s="1"/>
      <c r="AG543" s="1"/>
    </row>
    <row r="544" customFormat="false" ht="15" hidden="false" customHeight="false" outlineLevel="0" collapsed="false">
      <c r="A544" s="3" t="s">
        <v>294</v>
      </c>
      <c r="B544" s="3"/>
      <c r="C544" s="3"/>
      <c r="D544" s="3"/>
      <c r="E544" s="3"/>
      <c r="F544" s="3"/>
      <c r="G544" s="3"/>
      <c r="H544" s="3"/>
      <c r="I544" s="175"/>
      <c r="J544" s="175"/>
      <c r="K544" s="175"/>
      <c r="L544" s="173"/>
      <c r="M544" s="173"/>
      <c r="N544" s="3"/>
      <c r="O544" s="3"/>
      <c r="P544" s="3"/>
      <c r="Q544" s="3"/>
      <c r="R544" s="1"/>
      <c r="S544" s="163"/>
      <c r="T544" s="163"/>
      <c r="U544" s="163"/>
      <c r="V544" s="1"/>
      <c r="W544" s="175"/>
      <c r="X544" s="175"/>
      <c r="Y544" s="175"/>
      <c r="Z544" s="1"/>
      <c r="AA544" s="1"/>
      <c r="AB544" s="1"/>
      <c r="AC544" s="1"/>
      <c r="AD544" s="1"/>
      <c r="AE544" s="1"/>
      <c r="AF544" s="1"/>
      <c r="AG544" s="1"/>
    </row>
    <row r="545" customFormat="false" ht="15" hidden="false" customHeight="false" outlineLevel="0" collapsed="false">
      <c r="A545" s="1" t="str">
        <f aca="false">CONCATENATE(A544,"s")</f>
        <v>Freeholders</v>
      </c>
      <c r="B545" s="3"/>
      <c r="C545" s="3"/>
      <c r="D545" s="3"/>
      <c r="E545" s="3"/>
      <c r="F545" s="3"/>
      <c r="G545" s="3"/>
      <c r="H545" s="3"/>
      <c r="I545" s="175"/>
      <c r="J545" s="175"/>
      <c r="K545" s="175"/>
      <c r="L545" s="173"/>
      <c r="M545" s="173"/>
      <c r="N545" s="3"/>
      <c r="O545" s="3"/>
      <c r="P545" s="3"/>
      <c r="Q545" s="3"/>
      <c r="R545" s="1"/>
      <c r="S545" s="1"/>
      <c r="T545" s="1"/>
      <c r="U545" s="1"/>
      <c r="V545" s="1"/>
      <c r="W545" s="1"/>
      <c r="X545" s="1"/>
      <c r="Y545" s="1"/>
      <c r="Z545" s="1"/>
      <c r="AA545" s="1"/>
      <c r="AB545" s="1"/>
      <c r="AC545" s="1"/>
      <c r="AD545" s="1"/>
      <c r="AE545" s="1"/>
      <c r="AF545" s="1"/>
      <c r="AG545" s="1"/>
    </row>
    <row r="546" customFormat="false" ht="15" hidden="false" customHeight="false" outlineLevel="0" collapsed="false">
      <c r="A546" s="3" t="s">
        <v>307</v>
      </c>
      <c r="B546" s="3"/>
      <c r="C546" s="3"/>
      <c r="D546" s="3"/>
      <c r="E546" s="3"/>
      <c r="F546" s="3"/>
      <c r="G546" s="3"/>
      <c r="H546" s="3"/>
      <c r="I546" s="175"/>
      <c r="J546" s="175"/>
      <c r="K546" s="175"/>
      <c r="L546" s="3"/>
      <c r="M546" s="3"/>
      <c r="N546" s="3"/>
      <c r="O546" s="3"/>
      <c r="P546" s="3"/>
      <c r="Q546" s="3"/>
      <c r="R546" s="1"/>
    </row>
    <row r="547" customFormat="false" ht="15" hidden="false" customHeight="false" outlineLevel="0" collapsed="false">
      <c r="A547" s="1" t="str">
        <f aca="false">IF(A546="Leaseholder &amp; Freeholder","Leaseholders &amp; Freeholders")</f>
        <v>Leaseholders &amp; Freeholders</v>
      </c>
      <c r="B547" s="3"/>
      <c r="C547" s="3"/>
      <c r="D547" s="3"/>
      <c r="E547" s="3"/>
      <c r="F547" s="3"/>
      <c r="G547" s="3"/>
      <c r="H547" s="3"/>
      <c r="I547" s="175"/>
      <c r="J547" s="175"/>
      <c r="K547" s="175"/>
      <c r="L547" s="3"/>
      <c r="M547" s="3"/>
      <c r="N547" s="3"/>
      <c r="O547" s="3"/>
      <c r="P547" s="3"/>
      <c r="Q547" s="3"/>
      <c r="R547" s="1"/>
      <c r="S547" s="149" t="s">
        <v>274</v>
      </c>
      <c r="T547" s="149"/>
    </row>
    <row r="548" customFormat="false" ht="15.75" hidden="false" customHeight="true" outlineLevel="0" collapsed="false">
      <c r="A548" s="1"/>
      <c r="B548" s="3"/>
      <c r="C548" s="3"/>
      <c r="D548" s="3"/>
      <c r="E548" s="3"/>
      <c r="F548" s="3"/>
      <c r="G548" s="3"/>
      <c r="H548" s="3"/>
      <c r="I548" s="175"/>
      <c r="J548" s="175"/>
      <c r="K548" s="175"/>
      <c r="L548" s="3"/>
      <c r="M548" s="3"/>
      <c r="N548" s="3"/>
      <c r="O548" s="3"/>
      <c r="P548" s="3"/>
      <c r="Q548" s="3"/>
      <c r="R548" s="1"/>
      <c r="S548" s="180" t="str">
        <f aca="false">CONCATENATE("Under Section 1(2), subject to your written consent",CHAR(10),"it is intended to build on the line of junction of the said lands a ",Form!BB74)</f>
        <v>Under Section 1(2), subject to your written consent
it is intended to build on the line of junction of the said lands a</v>
      </c>
      <c r="T548" s="180"/>
      <c r="U548" s="180"/>
      <c r="V548" s="180"/>
      <c r="W548" s="180"/>
      <c r="X548" s="180"/>
      <c r="Y548" s="180"/>
      <c r="Z548" s="180"/>
      <c r="AA548" s="180"/>
    </row>
    <row r="549" customFormat="false" ht="15" hidden="false" customHeight="false" outlineLevel="0" collapsed="false">
      <c r="A549" s="1"/>
      <c r="B549" s="3"/>
      <c r="C549" s="3"/>
      <c r="D549" s="3"/>
      <c r="E549" s="3"/>
      <c r="F549" s="3"/>
      <c r="G549" s="3"/>
      <c r="H549" s="3"/>
      <c r="I549" s="3"/>
      <c r="J549" s="3"/>
      <c r="K549" s="3"/>
      <c r="L549" s="3"/>
      <c r="M549" s="3"/>
      <c r="N549" s="3"/>
      <c r="O549" s="3"/>
      <c r="P549" s="3"/>
      <c r="Q549" s="3"/>
      <c r="R549" s="1"/>
      <c r="S549" s="180"/>
      <c r="T549" s="180"/>
      <c r="U549" s="180"/>
      <c r="V549" s="180"/>
      <c r="W549" s="180"/>
      <c r="X549" s="180"/>
      <c r="Y549" s="180"/>
      <c r="Z549" s="180"/>
      <c r="AA549" s="180"/>
    </row>
    <row r="550" customFormat="false" ht="15" hidden="false" customHeight="false" outlineLevel="0" collapsed="false">
      <c r="A550" s="156" t="s">
        <v>343</v>
      </c>
      <c r="B550" s="156"/>
      <c r="C550" s="3"/>
      <c r="D550" s="3"/>
      <c r="E550" s="3"/>
      <c r="F550" s="3"/>
      <c r="G550" s="3"/>
      <c r="H550" s="3"/>
      <c r="I550" s="3"/>
      <c r="J550" s="3"/>
      <c r="K550" s="3"/>
      <c r="L550" s="3"/>
      <c r="M550" s="3"/>
      <c r="N550" s="3"/>
      <c r="O550" s="3"/>
      <c r="P550" s="3"/>
      <c r="Q550" s="149" t="str">
        <f aca="false">IF(A552="","",", ")</f>
        <v/>
      </c>
      <c r="R550" s="1"/>
    </row>
    <row r="551" customFormat="false" ht="15" hidden="false" customHeight="false" outlineLevel="0" collapsed="false">
      <c r="A551" s="3" t="s">
        <v>25</v>
      </c>
      <c r="B551" s="3" t="s">
        <v>26</v>
      </c>
      <c r="C551" s="3" t="s">
        <v>27</v>
      </c>
      <c r="D551" s="3" t="s">
        <v>28</v>
      </c>
      <c r="E551" s="3" t="s">
        <v>29</v>
      </c>
      <c r="F551" s="3" t="s">
        <v>30</v>
      </c>
      <c r="G551" s="3" t="s">
        <v>31</v>
      </c>
      <c r="H551" s="3"/>
      <c r="I551" s="3" t="s">
        <v>336</v>
      </c>
      <c r="J551" s="3"/>
      <c r="K551" s="3"/>
      <c r="L551" s="3"/>
      <c r="M551" s="3"/>
      <c r="N551" s="3"/>
      <c r="O551" s="3"/>
      <c r="P551" s="3"/>
      <c r="Q551" s="3"/>
      <c r="R551" s="1"/>
      <c r="S551" s="149" t="s">
        <v>292</v>
      </c>
      <c r="T551" s="149"/>
    </row>
    <row r="552" customFormat="false" ht="15" hidden="false" customHeight="true" outlineLevel="0" collapsed="false">
      <c r="A552" s="38" t="str">
        <f aca="true">IF(OFFSET(INDIRECT(A528),17,0,1,1)="","",CONCATENATE((OFFSET(INDIRECT(A528),17,0,1,1)),", "))</f>
        <v/>
      </c>
      <c r="B552" s="38" t="str">
        <f aca="true">IF(OFFSET(INDIRECT(A528),17,1,1,1)="","",OFFSET(INDIRECT(A528),17,1,1,1))</f>
        <v/>
      </c>
      <c r="C552" s="38" t="str">
        <f aca="true">IF(OFFSET(INDIRECT(A528),17,2,1,1)="","",CONCATENATE(" ",(OFFSET(INDIRECT(A528),17,2,1,1)),", "))</f>
        <v/>
      </c>
      <c r="D552" s="38" t="str">
        <f aca="true">IF(OFFSET(INDIRECT(A528),17,3,1,1)="","",CONCATENATE((OFFSET(INDIRECT(A528),17,3,1,1)),", "))</f>
        <v/>
      </c>
      <c r="E552" s="38" t="str">
        <f aca="true">IF(OFFSET(INDIRECT(A528),17,4,1,1)="","",CONCATENATE((OFFSET(INDIRECT(A528),17,4,1,1)),", "))</f>
        <v/>
      </c>
      <c r="F552" s="38" t="str">
        <f aca="true">IF(OFFSET(INDIRECT(A528),17,5,1,1)="","",CONCATENATE((OFFSET(INDIRECT(A528),17,5,1,1)),", "))</f>
        <v/>
      </c>
      <c r="G552" s="38" t="str">
        <f aca="true">IF(OFFSET(INDIRECT(A528),17,6,1,1)="","",OFFSET(INDIRECT(A528),17,6,1,1))</f>
        <v/>
      </c>
      <c r="H552" s="3"/>
      <c r="I552" s="170" t="str">
        <f aca="false">CONCATENATE(IF(A552="","",A552),IF(B552="","",B552),IF(C552="","",C552),IF(D552="","",D552),IF(E552="","",E552),IF(F552="","",F552),IF(G552="","",G552))</f>
        <v/>
      </c>
      <c r="J552" s="170"/>
      <c r="K552" s="170"/>
      <c r="L552" s="170"/>
      <c r="M552" s="170"/>
      <c r="N552" s="170"/>
      <c r="O552" s="170"/>
      <c r="P552" s="112"/>
      <c r="Q552" s="112"/>
      <c r="R552" s="1"/>
      <c r="S552" s="180" t="str">
        <f aca="false">CONCATENATE("Under Section 1(5)",CHAR(10),"it is intended to build on the line of junction of the said lands a wall wholly on ",$H$12," land.")</f>
        <v>Under Section 1(5)
it is intended to build on the line of junction of the said lands a wall wholly on our land.</v>
      </c>
      <c r="T552" s="180"/>
      <c r="U552" s="180"/>
      <c r="V552" s="180"/>
      <c r="W552" s="180"/>
      <c r="X552" s="180"/>
      <c r="Y552" s="180"/>
      <c r="Z552" s="180"/>
      <c r="AA552" s="180"/>
    </row>
    <row r="553" customFormat="false" ht="15" hidden="false" customHeight="false" outlineLevel="0" collapsed="false">
      <c r="A553" s="38" t="str">
        <f aca="true">IF(OFFSET(INDIRECT(A528),17,0,1,1)="","",OFFSET(INDIRECT(A528),17,0,1,1))</f>
        <v/>
      </c>
      <c r="B553" s="38" t="str">
        <f aca="true">IF(OFFSET(INDIRECT(A528),17,1,1,1)="","",OFFSET(INDIRECT(A528),17,1,1,1))</f>
        <v/>
      </c>
      <c r="C553" s="38" t="str">
        <f aca="true">IF(OFFSET(INDIRECT(A528),17,2,1,1)="","",CONCATENATE(" ",(OFFSET(INDIRECT(A528),17,2,1,1))))</f>
        <v/>
      </c>
      <c r="D553" s="38" t="str">
        <f aca="true">IF(OFFSET(INDIRECT(A528),17,3,1,1)="","",OFFSET(INDIRECT(A528),17,3,1,1))</f>
        <v/>
      </c>
      <c r="E553" s="38" t="str">
        <f aca="true">IF(OFFSET(INDIRECT(A528),17,4,1,1)="","",OFFSET(INDIRECT(A528),17,4,1,1))</f>
        <v/>
      </c>
      <c r="F553" s="38" t="str">
        <f aca="true">IF(OFFSET(INDIRECT(A528),17,5,1,1)="","",OFFSET(INDIRECT(A528),17,5,1,1))</f>
        <v/>
      </c>
      <c r="G553" s="38" t="str">
        <f aca="true">IF(OFFSET(INDIRECT(A528),17,6,1,1)="","",OFFSET(INDIRECT(A528),17,6,1,1))</f>
        <v/>
      </c>
      <c r="H553" s="3"/>
      <c r="I553" s="3"/>
      <c r="J553" s="3"/>
      <c r="K553" s="3"/>
      <c r="L553" s="173"/>
      <c r="M553" s="173"/>
      <c r="N553" s="3"/>
      <c r="O553" s="3"/>
      <c r="P553" s="3"/>
      <c r="Q553" s="3"/>
      <c r="R553" s="1"/>
      <c r="S553" s="180"/>
      <c r="T553" s="180"/>
      <c r="U553" s="180"/>
      <c r="V553" s="180"/>
      <c r="W553" s="180"/>
      <c r="X553" s="180"/>
      <c r="Y553" s="180"/>
      <c r="Z553" s="180"/>
      <c r="AA553" s="180"/>
    </row>
    <row r="554" customFormat="false" ht="15" hidden="false" customHeight="false" outlineLevel="0" collapsed="false">
      <c r="A554" s="3"/>
      <c r="B554" s="3"/>
      <c r="C554" s="3"/>
      <c r="D554" s="3"/>
      <c r="E554" s="3"/>
      <c r="F554" s="3"/>
      <c r="G554" s="3"/>
      <c r="H554" s="3"/>
      <c r="I554" s="3" t="s">
        <v>337</v>
      </c>
      <c r="J554" s="3"/>
      <c r="K554" s="3"/>
      <c r="L554" s="173"/>
      <c r="M554" s="173"/>
      <c r="N554" s="3"/>
      <c r="O554" s="3"/>
      <c r="P554" s="3"/>
      <c r="Q554" s="3"/>
      <c r="R554" s="1"/>
    </row>
    <row r="555" customFormat="false" ht="15" hidden="false" customHeight="true" outlineLevel="0" collapsed="false">
      <c r="A555" s="3"/>
      <c r="B555" s="3"/>
      <c r="C555" s="3"/>
      <c r="D555" s="3"/>
      <c r="E555" s="3"/>
      <c r="F555" s="3"/>
      <c r="G555" s="3"/>
      <c r="H555" s="3"/>
      <c r="I555" s="175" t="str">
        <f aca="false">CONCATENATE(IF(A553="","",A553),IF(A553="","",CHAR(10)),IF(B553="","",B553),IF(C553="","",C553),IF(C553="","",CHAR(10)),IF(D553="","",D553),IF(D553="","",CHAR(10)),IF(E553="","",E553),IF(E553="","",CHAR(10)),IF(F553="","",F553),IF(F553="","",CHAR(10)),IF(G553="","",G553))</f>
        <v/>
      </c>
      <c r="J555" s="175"/>
      <c r="K555" s="175"/>
      <c r="L555" s="173"/>
      <c r="M555" s="173"/>
      <c r="N555" s="3"/>
      <c r="O555" s="3"/>
      <c r="P555" s="3"/>
      <c r="Q555" s="3"/>
      <c r="R555" s="1"/>
      <c r="S555" s="149" t="s">
        <v>295</v>
      </c>
      <c r="T555" s="149"/>
      <c r="U555" s="149"/>
    </row>
    <row r="556" customFormat="false" ht="15" hidden="false" customHeight="true" outlineLevel="0" collapsed="false">
      <c r="A556" s="3"/>
      <c r="B556" s="3"/>
      <c r="C556" s="3"/>
      <c r="D556" s="3"/>
      <c r="E556" s="3"/>
      <c r="F556" s="3"/>
      <c r="G556" s="3"/>
      <c r="H556" s="3"/>
      <c r="I556" s="175"/>
      <c r="J556" s="175"/>
      <c r="K556" s="175"/>
      <c r="L556" s="173"/>
      <c r="M556" s="173"/>
      <c r="N556" s="3"/>
      <c r="O556" s="3"/>
      <c r="P556" s="3"/>
      <c r="Q556" s="3"/>
      <c r="R556" s="1"/>
      <c r="S556" s="181" t="str">
        <f aca="false">CONCATENATE(S548,CHAR(10),CHAR(10),S552)</f>
        <v>Under Section 1(2), subject to your written consent
it is intended to build on the line of junction of the said lands a 
Under Section 1(5)
it is intended to build on the line of junction of the said lands a wall wholly on our land.</v>
      </c>
      <c r="T556" s="181"/>
      <c r="U556" s="181"/>
      <c r="V556" s="181"/>
      <c r="W556" s="181"/>
      <c r="X556" s="181"/>
      <c r="Y556" s="181"/>
      <c r="Z556" s="181"/>
      <c r="AA556" s="181"/>
    </row>
    <row r="557" customFormat="false" ht="15" hidden="false" customHeight="false" outlineLevel="0" collapsed="false">
      <c r="A557" s="3"/>
      <c r="B557" s="3"/>
      <c r="C557" s="3"/>
      <c r="D557" s="3"/>
      <c r="E557" s="3"/>
      <c r="F557" s="3"/>
      <c r="G557" s="3"/>
      <c r="H557" s="3"/>
      <c r="I557" s="175"/>
      <c r="J557" s="175"/>
      <c r="K557" s="175"/>
      <c r="L557" s="173"/>
      <c r="M557" s="173"/>
      <c r="N557" s="3"/>
      <c r="O557" s="3"/>
      <c r="P557" s="3"/>
      <c r="Q557" s="3"/>
      <c r="R557" s="1"/>
      <c r="S557" s="181"/>
      <c r="T557" s="181"/>
      <c r="U557" s="181"/>
      <c r="V557" s="181"/>
      <c r="W557" s="181"/>
      <c r="X557" s="181"/>
      <c r="Y557" s="181"/>
      <c r="Z557" s="181"/>
      <c r="AA557" s="181"/>
    </row>
    <row r="558" customFormat="false" ht="15" hidden="false" customHeight="false" outlineLevel="0" collapsed="false">
      <c r="A558" s="3"/>
      <c r="B558" s="3"/>
      <c r="C558" s="3"/>
      <c r="D558" s="3"/>
      <c r="E558" s="3"/>
      <c r="F558" s="3"/>
      <c r="G558" s="3"/>
      <c r="H558" s="3"/>
      <c r="I558" s="175"/>
      <c r="J558" s="175"/>
      <c r="K558" s="175"/>
      <c r="L558" s="3"/>
      <c r="M558" s="3"/>
      <c r="N558" s="3"/>
      <c r="O558" s="3"/>
      <c r="P558" s="3"/>
      <c r="Q558" s="3"/>
      <c r="R558" s="1"/>
      <c r="S558" s="181"/>
      <c r="T558" s="181"/>
      <c r="U558" s="181"/>
      <c r="V558" s="181"/>
      <c r="W558" s="181"/>
      <c r="X558" s="181"/>
      <c r="Y558" s="181"/>
      <c r="Z558" s="181"/>
      <c r="AA558" s="181"/>
    </row>
    <row r="559" customFormat="false" ht="15" hidden="false" customHeight="false" outlineLevel="0" collapsed="false">
      <c r="A559" s="3"/>
      <c r="B559" s="3"/>
      <c r="C559" s="3"/>
      <c r="D559" s="3"/>
      <c r="E559" s="3"/>
      <c r="F559" s="3"/>
      <c r="G559" s="3"/>
      <c r="H559" s="3"/>
      <c r="I559" s="175"/>
      <c r="J559" s="175"/>
      <c r="K559" s="175"/>
      <c r="L559" s="3"/>
      <c r="M559" s="3"/>
      <c r="N559" s="3"/>
      <c r="O559" s="3"/>
      <c r="P559" s="3"/>
      <c r="Q559" s="3"/>
      <c r="R559" s="1"/>
      <c r="S559" s="181"/>
      <c r="T559" s="181"/>
      <c r="U559" s="181"/>
      <c r="V559" s="181"/>
      <c r="W559" s="181"/>
      <c r="X559" s="181"/>
      <c r="Y559" s="181"/>
      <c r="Z559" s="181"/>
      <c r="AA559" s="181"/>
    </row>
    <row r="560" customFormat="false" ht="15" hidden="false" customHeight="false" outlineLevel="0" collapsed="false">
      <c r="A560" s="3"/>
      <c r="B560" s="3"/>
      <c r="C560" s="3"/>
      <c r="D560" s="3"/>
      <c r="E560" s="3"/>
      <c r="F560" s="3"/>
      <c r="G560" s="3"/>
      <c r="H560" s="3"/>
      <c r="I560" s="175"/>
      <c r="J560" s="175"/>
      <c r="K560" s="175"/>
      <c r="L560" s="3"/>
      <c r="M560" s="3"/>
      <c r="N560" s="3"/>
      <c r="O560" s="3"/>
      <c r="P560" s="3"/>
      <c r="Q560" s="3"/>
      <c r="R560" s="1"/>
      <c r="S560" s="181"/>
      <c r="T560" s="181"/>
      <c r="U560" s="181"/>
      <c r="V560" s="181"/>
      <c r="W560" s="181"/>
      <c r="X560" s="181"/>
      <c r="Y560" s="181"/>
      <c r="Z560" s="181"/>
      <c r="AA560" s="181"/>
    </row>
    <row r="561" customFormat="false" ht="15" hidden="false" customHeight="false" outlineLevel="0" collapsed="false">
      <c r="A561" s="3"/>
      <c r="B561" s="3"/>
      <c r="C561" s="3"/>
      <c r="D561" s="3"/>
      <c r="E561" s="3"/>
      <c r="F561" s="3"/>
      <c r="G561" s="3"/>
      <c r="H561" s="3"/>
      <c r="I561" s="3"/>
      <c r="J561" s="3"/>
      <c r="K561" s="3"/>
      <c r="L561" s="3"/>
      <c r="M561" s="3"/>
      <c r="N561" s="3"/>
      <c r="O561" s="3"/>
      <c r="P561" s="3"/>
      <c r="Q561" s="3"/>
      <c r="R561" s="1"/>
    </row>
    <row r="562" customFormat="false" ht="15" hidden="false" customHeight="false" outlineLevel="0" collapsed="false">
      <c r="A562" s="156" t="s">
        <v>344</v>
      </c>
      <c r="B562" s="156"/>
      <c r="C562" s="3"/>
      <c r="D562" s="3"/>
      <c r="E562" s="3"/>
      <c r="F562" s="3"/>
      <c r="G562" s="3"/>
      <c r="H562" s="3"/>
      <c r="I562" s="3"/>
      <c r="J562" s="3"/>
      <c r="K562" s="3"/>
      <c r="L562" s="3"/>
      <c r="M562" s="3"/>
      <c r="N562" s="3"/>
      <c r="O562" s="3"/>
      <c r="P562" s="3"/>
      <c r="Q562" s="3" t="str">
        <f aca="false">IF(A564="","",", ")</f>
        <v/>
      </c>
      <c r="R562" s="1"/>
      <c r="S562" s="149" t="s">
        <v>345</v>
      </c>
      <c r="T562" s="149"/>
      <c r="U562" s="149"/>
    </row>
    <row r="563" customFormat="false" ht="15" hidden="false" customHeight="false" outlineLevel="0" collapsed="false">
      <c r="A563" s="3" t="s">
        <v>25</v>
      </c>
      <c r="B563" s="3" t="s">
        <v>26</v>
      </c>
      <c r="C563" s="3" t="s">
        <v>27</v>
      </c>
      <c r="D563" s="3" t="s">
        <v>28</v>
      </c>
      <c r="E563" s="3" t="s">
        <v>29</v>
      </c>
      <c r="F563" s="3" t="s">
        <v>30</v>
      </c>
      <c r="G563" s="3" t="s">
        <v>31</v>
      </c>
      <c r="H563" s="3"/>
      <c r="I563" s="3" t="s">
        <v>336</v>
      </c>
      <c r="J563" s="3"/>
      <c r="K563" s="3"/>
      <c r="L563" s="3"/>
      <c r="M563" s="3"/>
      <c r="N563" s="3"/>
      <c r="O563" s="3"/>
      <c r="P563" s="3"/>
      <c r="Q563" s="3"/>
      <c r="R563" s="1"/>
      <c r="S563" s="181" t="str">
        <f aca="false">IF(Form!AX74="Section 1(2)",S548,IF(Form!AX74="Section 1(5)",S552,IF(Form!AX74="Section 1(2) &amp; Section 1(5)",S556,"")))</f>
        <v/>
      </c>
      <c r="T563" s="181"/>
      <c r="U563" s="181"/>
      <c r="V563" s="181"/>
      <c r="W563" s="181"/>
      <c r="X563" s="181"/>
      <c r="Y563" s="181"/>
      <c r="Z563" s="181"/>
      <c r="AA563" s="181"/>
    </row>
    <row r="564" customFormat="false" ht="15" hidden="false" customHeight="true" outlineLevel="0" collapsed="false">
      <c r="A564" s="38" t="str">
        <f aca="false">IF(Form!$B$44="","",Form!$B$44)</f>
        <v/>
      </c>
      <c r="B564" s="38" t="str">
        <f aca="false">IF(Form!$C$44="","",Form!$C$44)</f>
        <v/>
      </c>
      <c r="C564" s="38" t="str">
        <f aca="false">IF(Form!$D$44="","",Form!$D$44)</f>
        <v/>
      </c>
      <c r="D564" s="38" t="str">
        <f aca="false">IF(Form!$E$44="","",Form!$E$44)</f>
        <v/>
      </c>
      <c r="E564" s="38" t="str">
        <f aca="false">IF(Form!$F$44="","",Form!$F$44)</f>
        <v/>
      </c>
      <c r="F564" s="38" t="str">
        <f aca="false">IF(Form!$G$44="","",Form!$G$44)</f>
        <v/>
      </c>
      <c r="G564" s="38" t="str">
        <f aca="false">IF(Form!$H$44="","",Form!$H$44)</f>
        <v/>
      </c>
      <c r="H564" s="3"/>
      <c r="I564" s="170" t="str">
        <f aca="false">CONCATENATE(IF(A564="","",A564),IF(B564="","",B564),IF(C564="","",C564),IF(D564="","",D564),IF(E564="","",E564),IF(F564="","",F564),IF(G564="","",G564))</f>
        <v/>
      </c>
      <c r="J564" s="170"/>
      <c r="K564" s="170"/>
      <c r="L564" s="170"/>
      <c r="M564" s="170"/>
      <c r="N564" s="170"/>
      <c r="O564" s="170"/>
      <c r="P564" s="112"/>
      <c r="Q564" s="112"/>
      <c r="R564" s="1"/>
      <c r="S564" s="181"/>
      <c r="T564" s="181"/>
      <c r="U564" s="181"/>
      <c r="V564" s="181"/>
      <c r="W564" s="181"/>
      <c r="X564" s="181"/>
      <c r="Y564" s="181"/>
      <c r="Z564" s="181"/>
      <c r="AA564" s="181"/>
    </row>
    <row r="565" customFormat="false" ht="15" hidden="false" customHeight="false" outlineLevel="0" collapsed="false">
      <c r="A565" s="3"/>
      <c r="B565" s="3"/>
      <c r="C565" s="3"/>
      <c r="D565" s="3"/>
      <c r="E565" s="3"/>
      <c r="F565" s="3"/>
      <c r="G565" s="3"/>
      <c r="H565" s="3"/>
      <c r="I565" s="3"/>
      <c r="J565" s="3"/>
      <c r="K565" s="3"/>
      <c r="L565" s="173"/>
      <c r="M565" s="173"/>
      <c r="N565" s="3"/>
      <c r="O565" s="3"/>
      <c r="P565" s="3"/>
      <c r="Q565" s="3"/>
      <c r="R565" s="1"/>
      <c r="S565" s="181"/>
      <c r="T565" s="181"/>
      <c r="U565" s="181"/>
      <c r="V565" s="181"/>
      <c r="W565" s="181"/>
      <c r="X565" s="181"/>
      <c r="Y565" s="181"/>
      <c r="Z565" s="181"/>
      <c r="AA565" s="181"/>
    </row>
    <row r="566" customFormat="false" ht="15" hidden="false" customHeight="false" outlineLevel="0" collapsed="false">
      <c r="A566" s="3"/>
      <c r="B566" s="3"/>
      <c r="C566" s="3"/>
      <c r="D566" s="3"/>
      <c r="E566" s="3"/>
      <c r="F566" s="3"/>
      <c r="G566" s="3"/>
      <c r="H566" s="3"/>
      <c r="I566" s="3" t="s">
        <v>337</v>
      </c>
      <c r="J566" s="3"/>
      <c r="K566" s="3"/>
      <c r="L566" s="173"/>
      <c r="M566" s="173"/>
      <c r="N566" s="3"/>
      <c r="O566" s="3"/>
      <c r="P566" s="3"/>
      <c r="Q566" s="3"/>
      <c r="R566" s="1"/>
      <c r="S566" s="181"/>
      <c r="T566" s="181"/>
      <c r="U566" s="181"/>
      <c r="V566" s="181"/>
      <c r="W566" s="181"/>
      <c r="X566" s="181"/>
      <c r="Y566" s="181"/>
      <c r="Z566" s="181"/>
      <c r="AA566" s="181"/>
    </row>
    <row r="567" customFormat="false" ht="15" hidden="false" customHeight="true" outlineLevel="0" collapsed="false">
      <c r="A567" s="3"/>
      <c r="B567" s="3"/>
      <c r="C567" s="3"/>
      <c r="D567" s="3"/>
      <c r="E567" s="3"/>
      <c r="F567" s="3"/>
      <c r="G567" s="3"/>
      <c r="H567" s="3"/>
      <c r="I567" s="175" t="str">
        <f aca="false">CONCATENATE(IF(A564="","",A564),IF(A564="","",CHAR(10)),IF(B564="","",B564),IF(C564="","",C564),IF(C564="","",CHAR(10)),IF(D564="","",D564),IF(D564="","",CHAR(10)),IF(E564="","",E564),IF(E564="","",CHAR(10)),IF(F564="","",F564),IF(F564="","",CHAR(10)),IF(G564="","",G564))</f>
        <v/>
      </c>
      <c r="J567" s="175"/>
      <c r="K567" s="175"/>
      <c r="L567" s="173"/>
      <c r="M567" s="173"/>
      <c r="N567" s="3"/>
      <c r="O567" s="3"/>
      <c r="P567" s="3"/>
      <c r="Q567" s="3"/>
      <c r="R567" s="1"/>
      <c r="S567" s="181"/>
      <c r="T567" s="181"/>
      <c r="U567" s="181"/>
      <c r="V567" s="181"/>
      <c r="W567" s="181"/>
      <c r="X567" s="181"/>
      <c r="Y567" s="181"/>
      <c r="Z567" s="181"/>
      <c r="AA567" s="181"/>
    </row>
    <row r="568" customFormat="false" ht="15" hidden="false" customHeight="false" outlineLevel="0" collapsed="false">
      <c r="A568" s="3"/>
      <c r="B568" s="3"/>
      <c r="C568" s="3"/>
      <c r="D568" s="3"/>
      <c r="E568" s="3"/>
      <c r="F568" s="3"/>
      <c r="G568" s="3"/>
      <c r="H568" s="3"/>
      <c r="I568" s="175"/>
      <c r="J568" s="175"/>
      <c r="K568" s="175"/>
      <c r="L568" s="173"/>
      <c r="M568" s="173"/>
      <c r="N568" s="3"/>
      <c r="O568" s="3"/>
      <c r="P568" s="3"/>
      <c r="Q568" s="3"/>
      <c r="R568" s="1"/>
    </row>
    <row r="569" customFormat="false" ht="15" hidden="false" customHeight="false" outlineLevel="0" collapsed="false">
      <c r="A569" s="3"/>
      <c r="B569" s="3"/>
      <c r="C569" s="3"/>
      <c r="D569" s="3"/>
      <c r="E569" s="3"/>
      <c r="F569" s="3"/>
      <c r="G569" s="3"/>
      <c r="H569" s="3"/>
      <c r="I569" s="175"/>
      <c r="J569" s="175"/>
      <c r="K569" s="175"/>
      <c r="L569" s="173"/>
      <c r="M569" s="173"/>
      <c r="N569" s="3"/>
      <c r="O569" s="3"/>
      <c r="P569" s="3"/>
      <c r="Q569" s="3"/>
      <c r="R569" s="1"/>
      <c r="S569" s="149" t="s">
        <v>346</v>
      </c>
      <c r="T569" s="149"/>
      <c r="U569" s="149"/>
      <c r="V569" s="182" t="str">
        <f aca="true">IF(OFFSET(INDIRECT(A528),53,5,1,1)="No","DELETE THIS PAGE WHEN MADE INTO PDF!","")</f>
        <v>DELETE THIS PAGE WHEN MADE INTO PDF!</v>
      </c>
      <c r="W569" s="182"/>
      <c r="X569" s="182"/>
      <c r="Y569" s="182"/>
      <c r="Z569" s="182"/>
      <c r="AA569" s="182"/>
    </row>
    <row r="570" customFormat="false" ht="15" hidden="false" customHeight="false" outlineLevel="0" collapsed="false">
      <c r="A570" s="3"/>
      <c r="B570" s="3"/>
      <c r="C570" s="3"/>
      <c r="D570" s="3"/>
      <c r="E570" s="3"/>
      <c r="F570" s="3"/>
      <c r="G570" s="3"/>
      <c r="H570" s="3"/>
      <c r="I570" s="175"/>
      <c r="J570" s="175"/>
      <c r="K570" s="175"/>
      <c r="L570" s="3"/>
      <c r="M570" s="3"/>
      <c r="N570" s="3"/>
      <c r="O570" s="3"/>
      <c r="P570" s="3"/>
      <c r="Q570" s="3"/>
      <c r="R570" s="1"/>
      <c r="S570" s="149" t="s">
        <v>347</v>
      </c>
      <c r="T570" s="149"/>
      <c r="U570" s="149"/>
      <c r="V570" s="182" t="str">
        <f aca="true">IF(OFFSET(INDIRECT(A528),62,5,1,1)="No","DELETE THIS PAGE WHEN MADE INTO PDF!","")</f>
        <v>DELETE THIS PAGE WHEN MADE INTO PDF!</v>
      </c>
      <c r="W570" s="182"/>
      <c r="X570" s="182"/>
      <c r="Y570" s="182"/>
      <c r="Z570" s="182"/>
      <c r="AA570" s="182"/>
    </row>
    <row r="571" customFormat="false" ht="15" hidden="false" customHeight="false" outlineLevel="0" collapsed="false">
      <c r="A571" s="3"/>
      <c r="B571" s="3"/>
      <c r="C571" s="3"/>
      <c r="D571" s="3"/>
      <c r="E571" s="3"/>
      <c r="F571" s="3"/>
      <c r="G571" s="3"/>
      <c r="H571" s="3"/>
      <c r="I571" s="175"/>
      <c r="J571" s="175"/>
      <c r="K571" s="175"/>
      <c r="L571" s="3"/>
      <c r="M571" s="3"/>
      <c r="N571" s="3"/>
      <c r="O571" s="3"/>
      <c r="P571" s="3"/>
      <c r="Q571" s="3"/>
      <c r="R571" s="1"/>
      <c r="S571" s="149" t="s">
        <v>348</v>
      </c>
      <c r="T571" s="149"/>
      <c r="U571" s="149"/>
      <c r="V571" s="182" t="str">
        <f aca="true">IF(OFFSET(INDIRECT(A528),76,5,1,1)="No","DELETE THIS PAGE WHEN MADE INTO PDF!","")</f>
        <v>DELETE THIS PAGE WHEN MADE INTO PDF!</v>
      </c>
      <c r="W571" s="182"/>
      <c r="X571" s="182"/>
      <c r="Y571" s="182"/>
      <c r="Z571" s="182"/>
      <c r="AA571" s="182"/>
    </row>
    <row r="572" customFormat="false" ht="15" hidden="false" customHeight="false" outlineLevel="0" collapsed="false">
      <c r="A572" s="3"/>
      <c r="B572" s="3"/>
      <c r="C572" s="3"/>
      <c r="D572" s="3"/>
      <c r="E572" s="3"/>
      <c r="F572" s="3"/>
      <c r="G572" s="3"/>
      <c r="H572" s="3"/>
      <c r="I572" s="175"/>
      <c r="J572" s="175"/>
      <c r="K572" s="175"/>
      <c r="L572" s="3"/>
      <c r="M572" s="3"/>
      <c r="N572" s="3"/>
      <c r="O572" s="3"/>
      <c r="P572" s="3"/>
      <c r="Q572" s="3"/>
      <c r="R572" s="1"/>
      <c r="S572" s="38" t="str">
        <f aca="true">IF(OFFSET(INDIRECT(A528),2,0,1,1)="","",OFFSET(INDIRECT(A528),2,0,1,1))</f>
        <v/>
      </c>
      <c r="T572" s="38" t="str">
        <f aca="true">IF(OFFSET(INDIRECT(A528),2,1,1,1)="","",OFFSET(INDIRECT(A528),2,1,1,1))</f>
        <v/>
      </c>
      <c r="U572" s="3" t="str">
        <f aca="false">LEFT(T572,1)</f>
        <v/>
      </c>
      <c r="V572" s="38" t="str">
        <f aca="true">IF(OFFSET(INDIRECT(A528),2,2,1,1)="","",OFFSET(INDIRECT(A528),2,2,1,1))</f>
        <v/>
      </c>
      <c r="W572" s="38" t="str">
        <f aca="true">IF(OFFSET(INDIRECT(A528),2,3,1,1)="","",OFFSET(INDIRECT(A528),2,3,1,1))</f>
        <v/>
      </c>
      <c r="X572" s="3" t="str">
        <f aca="false">IF(B531="Company",W572,CONCATENATE(S572,P530," ",T572," ",W572))</f>
        <v>  </v>
      </c>
      <c r="Y572" s="3"/>
      <c r="Z572" s="3" t="str">
        <f aca="false">IF(B531="Company",W572,CONCATENATE(S572," ",U572," ",W572))</f>
        <v>  </v>
      </c>
      <c r="AA572" s="3"/>
      <c r="AB572" s="3"/>
      <c r="AC572" s="3" t="str">
        <f aca="false">IF(B531="Company",W572,CONCATENATE(S572,P530," ",U572,P530," ",W572))</f>
        <v>  </v>
      </c>
      <c r="AD572" s="3"/>
      <c r="AE572" s="3" t="str">
        <f aca="false">IF(B531="Company",W572,CONCATENATE(T572," ",V572," ",W572))</f>
        <v>  </v>
      </c>
      <c r="AF572" s="3" t="str">
        <f aca="false">UPPER(AE572)</f>
        <v>  </v>
      </c>
      <c r="AG572" s="3"/>
      <c r="AH572" s="3" t="str">
        <f aca="false">IF(B531="Company",W572,CONCATENATE(S572,P530," ",W572))</f>
        <v> </v>
      </c>
      <c r="AI572" s="3"/>
      <c r="AJ572" s="1"/>
    </row>
    <row r="573" customFormat="false" ht="15" hidden="false" customHeight="false" outlineLevel="0" collapsed="false">
      <c r="A573" s="3"/>
      <c r="B573" s="3"/>
      <c r="C573" s="3"/>
      <c r="D573" s="3"/>
      <c r="E573" s="3"/>
      <c r="F573" s="3"/>
      <c r="G573" s="3"/>
      <c r="H573" s="3"/>
      <c r="I573" s="173"/>
      <c r="J573" s="173"/>
      <c r="K573" s="173"/>
      <c r="L573" s="3"/>
      <c r="M573" s="3"/>
      <c r="N573" s="3"/>
      <c r="O573" s="3"/>
      <c r="P573" s="3"/>
      <c r="Q573" s="3"/>
      <c r="R573" s="1"/>
      <c r="S573" s="38" t="str">
        <f aca="true">IF(OFFSET(INDIRECT(A528),3,0,1,1)="","",OFFSET(INDIRECT(A528),3,0,1,1))</f>
        <v/>
      </c>
      <c r="T573" s="38" t="str">
        <f aca="true">IF(OFFSET(INDIRECT(A528),3,1,1,1)="","",OFFSET(INDIRECT(A528),3,1,1,1))</f>
        <v/>
      </c>
      <c r="U573" s="3" t="str">
        <f aca="false">LEFT(T573,1)</f>
        <v/>
      </c>
      <c r="V573" s="38" t="str">
        <f aca="true">IF(OFFSET(INDIRECT(A528),3,2,1,1)="","",OFFSET(INDIRECT(A528),3,2,1,1))</f>
        <v/>
      </c>
      <c r="W573" s="38" t="str">
        <f aca="true">IF(OFFSET(INDIRECT(A528),3,3,1,1)="","",OFFSET(INDIRECT(A528),3,3,1,1))</f>
        <v/>
      </c>
      <c r="X573" s="3" t="str">
        <f aca="false">IF(W573="","",CONCATENATE(S573,P530," ",T573," ",W573))</f>
        <v/>
      </c>
      <c r="Y573" s="3"/>
      <c r="Z573" s="3" t="str">
        <f aca="false">IF(W573="","",CONCATENATE(" ",Q556," ",S573," ",U573," ",W573))</f>
        <v/>
      </c>
      <c r="AA573" s="3"/>
      <c r="AB573" s="3"/>
      <c r="AC573" s="3" t="str">
        <f aca="false">IF(W573="","",IF(W574="",CONCATENATE(" ",$Q$39," ",S573,$P$38," ",U573,$P$38," ",W573),CONCATENATE(", ",S573,$P$38," ",U573,$P$38," ",W573)))</f>
        <v/>
      </c>
      <c r="AD573" s="3"/>
      <c r="AE573" s="3" t="str">
        <f aca="false">IF(W573="","",CONCATENATE(" ",Q531," ",T573," ",V573," ",W573))</f>
        <v/>
      </c>
      <c r="AF573" s="3" t="str">
        <f aca="false">UPPER(AE573)</f>
        <v/>
      </c>
      <c r="AG573" s="3"/>
      <c r="AH573" s="3" t="str">
        <f aca="false">IF(W573="","",IF(W574="",CONCATENATE(" ",Q531," ",S573,P530," ",W573),CONCATENATE(", ",S573,P530," ",W573)))</f>
        <v/>
      </c>
      <c r="AI573" s="3"/>
      <c r="AJ573" s="1"/>
    </row>
    <row r="574" customFormat="false" ht="15" hidden="false" customHeight="false" outlineLevel="0" collapsed="false">
      <c r="A574" s="156" t="s">
        <v>349</v>
      </c>
      <c r="B574" s="156"/>
      <c r="C574" s="3"/>
      <c r="D574" s="3"/>
      <c r="E574" s="3"/>
      <c r="F574" s="3"/>
      <c r="G574" s="3"/>
      <c r="H574" s="3"/>
      <c r="I574" s="3"/>
      <c r="J574" s="3"/>
      <c r="K574" s="3"/>
      <c r="L574" s="3"/>
      <c r="M574" s="3"/>
      <c r="N574" s="3"/>
      <c r="O574" s="3"/>
      <c r="P574" s="3"/>
      <c r="Q574" s="3" t="str">
        <f aca="false">IF(A576="","",", ")</f>
        <v/>
      </c>
      <c r="R574" s="1"/>
      <c r="S574" s="38" t="str">
        <f aca="true">IF(OFFSET(INDIRECT(A528),4,0,1,1)="","",OFFSET(INDIRECT(A528),4,0,1,1))</f>
        <v/>
      </c>
      <c r="T574" s="38" t="str">
        <f aca="true">IF(OFFSET(INDIRECT(A528),4,1,1,1)="","",OFFSET(INDIRECT(A528),4,1,1,1))</f>
        <v/>
      </c>
      <c r="U574" s="3" t="str">
        <f aca="false">LEFT(T574,1)</f>
        <v/>
      </c>
      <c r="V574" s="38" t="str">
        <f aca="true">IF(OFFSET(INDIRECT(A528),4,2,1,1)="","",OFFSET(INDIRECT(A528),4,2,1,1))</f>
        <v/>
      </c>
      <c r="W574" s="38" t="str">
        <f aca="true">IF(OFFSET(INDIRECT(A528),4,3,1,1)="","",OFFSET(INDIRECT(A528),4,3,1,1))</f>
        <v/>
      </c>
      <c r="X574" s="3" t="str">
        <f aca="false">IF(W574="","",CONCATENATE(S574,P530," ",T574," ",W574))</f>
        <v/>
      </c>
      <c r="Y574" s="3"/>
      <c r="Z574" s="3" t="str">
        <f aca="false">IF(W574="","",CONCATENATE(" ",Q556," ",S574," ",U574," ",W574))</f>
        <v/>
      </c>
      <c r="AA574" s="3"/>
      <c r="AB574" s="3"/>
      <c r="AC574" s="3" t="str">
        <f aca="false">IF(W574="","",IF(W575="",CONCATENATE(" ",Q531," ",S574,P530," ",U574,P530," ",W574),CONCATENATE(", ",S574,P530," ",U574,P530," ",W574)))</f>
        <v/>
      </c>
      <c r="AD574" s="3"/>
      <c r="AE574" s="3" t="str">
        <f aca="false">IF(W574="","",CONCATENATE(" ",Q531," ",T574," ",V574," ",W574))</f>
        <v/>
      </c>
      <c r="AF574" s="3" t="str">
        <f aca="false">UPPER(AE574)</f>
        <v/>
      </c>
      <c r="AG574" s="3"/>
      <c r="AH574" s="3" t="str">
        <f aca="false">IF(W574="","",IF(W575="",CONCATENATE(" ",Q531," ",S574,P530," ",W574),CONCATENATE(", ",S574,P530," ",W574)))</f>
        <v/>
      </c>
      <c r="AI574" s="3"/>
      <c r="AJ574" s="1"/>
    </row>
    <row r="575" customFormat="false" ht="15" hidden="false" customHeight="false" outlineLevel="0" collapsed="false">
      <c r="A575" s="3" t="s">
        <v>25</v>
      </c>
      <c r="B575" s="3" t="s">
        <v>26</v>
      </c>
      <c r="C575" s="3" t="s">
        <v>27</v>
      </c>
      <c r="D575" s="3" t="s">
        <v>28</v>
      </c>
      <c r="E575" s="3" t="s">
        <v>29</v>
      </c>
      <c r="F575" s="3" t="s">
        <v>30</v>
      </c>
      <c r="G575" s="3" t="s">
        <v>31</v>
      </c>
      <c r="H575" s="3"/>
      <c r="I575" s="3" t="s">
        <v>336</v>
      </c>
      <c r="J575" s="3"/>
      <c r="K575" s="3"/>
      <c r="L575" s="3"/>
      <c r="M575" s="3"/>
      <c r="N575" s="3"/>
      <c r="O575" s="3"/>
      <c r="P575" s="3"/>
      <c r="Q575" s="3"/>
      <c r="R575" s="1"/>
      <c r="S575" s="38" t="str">
        <f aca="true">IF(OFFSET(INDIRECT(A528),5,0,1,1)="","",OFFSET(INDIRECT(A528),5,0,1,1))</f>
        <v/>
      </c>
      <c r="T575" s="38" t="str">
        <f aca="true">IF(OFFSET(INDIRECT(A528),5,1,1,1)="","",OFFSET(INDIRECT(A528),5,1,1,1))</f>
        <v/>
      </c>
      <c r="U575" s="3" t="str">
        <f aca="false">LEFT(T575,1)</f>
        <v/>
      </c>
      <c r="V575" s="38" t="str">
        <f aca="true">IF(OFFSET(INDIRECT(A528),5,2,1,1)="","",OFFSET(INDIRECT(A528),5,2,1,1))</f>
        <v/>
      </c>
      <c r="W575" s="38" t="str">
        <f aca="true">IF(OFFSET(INDIRECT(A528),5,3,1,1)="","",OFFSET(INDIRECT(A528),5,3,1,1))</f>
        <v/>
      </c>
      <c r="X575" s="3" t="str">
        <f aca="false">IF(W575="","",CONCATENATE(S575,P530," ",T575," ",W575))</f>
        <v/>
      </c>
      <c r="Y575" s="3"/>
      <c r="Z575" s="3" t="str">
        <f aca="false">IF(W575="","",CONCATENATE(" ",Q556," ",S575," ",U575," ",W575))</f>
        <v/>
      </c>
      <c r="AA575" s="3"/>
      <c r="AB575" s="3"/>
      <c r="AC575" s="3" t="str">
        <f aca="false">IF(W575="","",IF(W576="",CONCATENATE(" ",Q531," ",S575,P530," ",U575,P530," ",W575),CONCATENATE(", ",S575,P530," ",U575,P530," ",W575)))</f>
        <v/>
      </c>
      <c r="AD575" s="3"/>
      <c r="AE575" s="3" t="str">
        <f aca="false">IF(W575="","",CONCATENATE(" ",Q531," ",T575," ",V575," ",W575))</f>
        <v/>
      </c>
      <c r="AF575" s="3" t="str">
        <f aca="false">UPPER(AE575)</f>
        <v/>
      </c>
      <c r="AG575" s="3"/>
      <c r="AH575" s="3" t="str">
        <f aca="false">IF(W575="","",IF(W576="",CONCATENATE(" ",Q531," ",S575,P530," ",W575),CONCATENATE(", ",S575,P530," ",W575)))</f>
        <v/>
      </c>
      <c r="AI575" s="3"/>
      <c r="AJ575" s="1"/>
    </row>
    <row r="576" customFormat="false" ht="15" hidden="false" customHeight="true" outlineLevel="0" collapsed="false">
      <c r="A576" s="38" t="str">
        <f aca="false">IF(Form!$B$61="","",Form!$B$61)</f>
        <v/>
      </c>
      <c r="B576" s="38" t="str">
        <f aca="false">IF(Form!$C$61="","",Form!$C$61)</f>
        <v/>
      </c>
      <c r="C576" s="38" t="str">
        <f aca="false">IF(Form!$D$61="","",Form!$D$61)</f>
        <v/>
      </c>
      <c r="D576" s="38" t="str">
        <f aca="false">IF(Form!$E$61="","",Form!$E$61)</f>
        <v/>
      </c>
      <c r="E576" s="38" t="str">
        <f aca="false">IF(Form!$F$61="","",Form!$F$61)</f>
        <v/>
      </c>
      <c r="F576" s="38" t="str">
        <f aca="false">IF(Form!$G$61="","",Form!$G$61)</f>
        <v/>
      </c>
      <c r="G576" s="38" t="str">
        <f aca="false">IF(Form!$H$61="","",Form!$H$61)</f>
        <v/>
      </c>
      <c r="H576" s="3"/>
      <c r="I576" s="170" t="str">
        <f aca="false">CONCATENATE(IF(A576="","",A576),IF(B576="","",B576),IF(C576="","",C576),IF(D576="","",D576),IF(E576="","",E576),IF(F576="","",F576),IF(G576="","",G576))</f>
        <v/>
      </c>
      <c r="J576" s="170"/>
      <c r="K576" s="170"/>
      <c r="L576" s="170"/>
      <c r="M576" s="170"/>
      <c r="N576" s="170"/>
      <c r="O576" s="170"/>
      <c r="P576" s="112"/>
      <c r="Q576" s="112"/>
      <c r="R576" s="1"/>
      <c r="S576" s="38" t="str">
        <f aca="true">IF(OFFSET(INDIRECT(A528),6,0,1,1)="","",OFFSET(INDIRECT(A528),6,0,1,1))</f>
        <v/>
      </c>
      <c r="T576" s="38" t="str">
        <f aca="true">IF(OFFSET(INDIRECT(A528),6,1,1,1)="","",OFFSET(INDIRECT(A528),6,1,1,1))</f>
        <v/>
      </c>
      <c r="U576" s="3" t="str">
        <f aca="false">LEFT(T576,1)</f>
        <v/>
      </c>
      <c r="V576" s="38" t="str">
        <f aca="true">IF(OFFSET(INDIRECT(A528),6,2,1,1)="","",OFFSET(INDIRECT(A528),6,2,1,1))</f>
        <v/>
      </c>
      <c r="W576" s="38" t="str">
        <f aca="true">IF(OFFSET(INDIRECT(A528),6,3,1,1)="","",OFFSET(INDIRECT(A528),6,3,1,1))</f>
        <v/>
      </c>
      <c r="X576" s="3" t="str">
        <f aca="false">IF(W576="","",CONCATENATE(S576,P530," ",T576," ",W576))</f>
        <v/>
      </c>
      <c r="Y576" s="3"/>
      <c r="Z576" s="3" t="str">
        <f aca="false">IF(W576="","",CONCATENATE(" ",Q556," ",S576," ",U576," ",W576))</f>
        <v/>
      </c>
      <c r="AA576" s="3"/>
      <c r="AB576" s="3"/>
      <c r="AC576" s="3" t="str">
        <f aca="false">IF(W576="","",IF(W577="",CONCATENATE(" ",Q531," ",S576,P530," ",U576,P530," ",W576),CONCATENATE(", ",S576,P530," ",U576,P530," ",W576)))</f>
        <v/>
      </c>
      <c r="AD576" s="3"/>
      <c r="AE576" s="3" t="str">
        <f aca="false">IF(W576="","",CONCATENATE(" ",Q531," ",T576," ",V576," ",W576))</f>
        <v/>
      </c>
      <c r="AF576" s="3" t="str">
        <f aca="false">UPPER(AE576)</f>
        <v/>
      </c>
      <c r="AG576" s="3"/>
      <c r="AH576" s="3" t="str">
        <f aca="false">IF(W576="","",IF(W577="",CONCATENATE(" ",Q531," ",S576,P530," ",W576),CONCATENATE(", ",S576,P530," ",W576)))</f>
        <v/>
      </c>
      <c r="AI576" s="3"/>
      <c r="AJ576" s="1"/>
    </row>
    <row r="577" customFormat="false" ht="15" hidden="false" customHeight="false" outlineLevel="0" collapsed="false">
      <c r="A577" s="3"/>
      <c r="B577" s="3"/>
      <c r="C577" s="3"/>
      <c r="D577" s="3"/>
      <c r="E577" s="3"/>
      <c r="F577" s="3"/>
      <c r="G577" s="3"/>
      <c r="H577" s="3"/>
      <c r="I577" s="3"/>
      <c r="J577" s="3"/>
      <c r="K577" s="3"/>
      <c r="L577" s="173"/>
      <c r="M577" s="173"/>
      <c r="N577" s="3"/>
      <c r="O577" s="3"/>
      <c r="P577" s="3"/>
      <c r="Q577" s="3"/>
      <c r="R577" s="1"/>
    </row>
    <row r="578" customFormat="false" ht="15" hidden="false" customHeight="false" outlineLevel="0" collapsed="false">
      <c r="A578" s="3"/>
      <c r="B578" s="3"/>
      <c r="C578" s="3"/>
      <c r="D578" s="3"/>
      <c r="E578" s="3"/>
      <c r="F578" s="3"/>
      <c r="G578" s="3"/>
      <c r="H578" s="3"/>
      <c r="I578" s="3" t="s">
        <v>337</v>
      </c>
      <c r="J578" s="3"/>
      <c r="K578" s="3"/>
      <c r="L578" s="173"/>
      <c r="M578" s="173"/>
      <c r="N578" s="3"/>
      <c r="O578" s="3"/>
      <c r="P578" s="3"/>
      <c r="Q578" s="3"/>
      <c r="R578" s="1"/>
    </row>
    <row r="579" customFormat="false" ht="15" hidden="false" customHeight="true" outlineLevel="0" collapsed="false">
      <c r="A579" s="3"/>
      <c r="B579" s="3"/>
      <c r="C579" s="3"/>
      <c r="D579" s="3"/>
      <c r="E579" s="3"/>
      <c r="F579" s="3"/>
      <c r="G579" s="3"/>
      <c r="H579" s="3"/>
      <c r="I579" s="175" t="str">
        <f aca="false">CONCATENATE(IF(A576="","",A576),IF(A576="","",CHAR(10)),IF(B576="","",B576),IF(C576="","",C576),IF(C576="","",CHAR(10)),IF(D576="","",D576),IF(D576="","",CHAR(10)),IF(E576="","",E576),IF(E576="","",CHAR(10)),IF(F576="","",F576),IF(F576="","",CHAR(10)),IF(G576="","",G576))</f>
        <v/>
      </c>
      <c r="J579" s="175"/>
      <c r="K579" s="175"/>
      <c r="L579" s="173"/>
      <c r="M579" s="173"/>
      <c r="N579" s="3"/>
      <c r="O579" s="3"/>
      <c r="P579" s="3"/>
      <c r="Q579" s="3"/>
      <c r="R579" s="1"/>
    </row>
    <row r="580" customFormat="false" ht="15" hidden="false" customHeight="false" outlineLevel="0" collapsed="false">
      <c r="A580" s="3"/>
      <c r="B580" s="3"/>
      <c r="C580" s="3"/>
      <c r="D580" s="3"/>
      <c r="E580" s="3"/>
      <c r="F580" s="3"/>
      <c r="G580" s="3"/>
      <c r="H580" s="3"/>
      <c r="I580" s="175"/>
      <c r="J580" s="175"/>
      <c r="K580" s="175"/>
      <c r="L580" s="173"/>
      <c r="M580" s="173"/>
      <c r="N580" s="3"/>
      <c r="O580" s="3"/>
      <c r="P580" s="3"/>
      <c r="Q580" s="3"/>
      <c r="R580" s="1"/>
    </row>
    <row r="581" customFormat="false" ht="15" hidden="false" customHeight="false" outlineLevel="0" collapsed="false">
      <c r="A581" s="3"/>
      <c r="B581" s="3"/>
      <c r="C581" s="3"/>
      <c r="D581" s="3"/>
      <c r="E581" s="3"/>
      <c r="F581" s="3"/>
      <c r="G581" s="3"/>
      <c r="H581" s="3"/>
      <c r="I581" s="175"/>
      <c r="J581" s="175"/>
      <c r="K581" s="175"/>
      <c r="L581" s="173"/>
      <c r="M581" s="173"/>
      <c r="N581" s="3"/>
      <c r="O581" s="3"/>
      <c r="P581" s="3"/>
      <c r="Q581" s="3"/>
      <c r="R581" s="1"/>
    </row>
    <row r="582" customFormat="false" ht="15" hidden="false" customHeight="false" outlineLevel="0" collapsed="false">
      <c r="A582" s="3"/>
      <c r="B582" s="3"/>
      <c r="C582" s="3"/>
      <c r="D582" s="3"/>
      <c r="E582" s="3"/>
      <c r="F582" s="3"/>
      <c r="G582" s="3"/>
      <c r="H582" s="3"/>
      <c r="I582" s="175"/>
      <c r="J582" s="175"/>
      <c r="K582" s="175"/>
      <c r="L582" s="3"/>
      <c r="M582" s="3"/>
      <c r="N582" s="3"/>
      <c r="O582" s="3"/>
      <c r="P582" s="3"/>
      <c r="Q582" s="3"/>
      <c r="R582" s="1"/>
    </row>
    <row r="583" customFormat="false" ht="15" hidden="false" customHeight="false" outlineLevel="0" collapsed="false">
      <c r="A583" s="3"/>
      <c r="B583" s="3"/>
      <c r="C583" s="3"/>
      <c r="D583" s="3"/>
      <c r="E583" s="3"/>
      <c r="F583" s="3"/>
      <c r="G583" s="3"/>
      <c r="H583" s="3"/>
      <c r="I583" s="175"/>
      <c r="J583" s="175"/>
      <c r="K583" s="175"/>
      <c r="L583" s="3"/>
      <c r="M583" s="3"/>
      <c r="N583" s="3"/>
      <c r="O583" s="3"/>
      <c r="P583" s="3"/>
      <c r="Q583" s="3"/>
      <c r="R583" s="1"/>
    </row>
    <row r="584" customFormat="false" ht="15" hidden="false" customHeight="false" outlineLevel="0" collapsed="false">
      <c r="A584" s="3"/>
      <c r="B584" s="3"/>
      <c r="C584" s="3"/>
      <c r="D584" s="3"/>
      <c r="E584" s="3"/>
      <c r="F584" s="3"/>
      <c r="G584" s="3"/>
      <c r="H584" s="3"/>
      <c r="I584" s="175"/>
      <c r="J584" s="175"/>
      <c r="K584" s="175"/>
      <c r="L584" s="3"/>
      <c r="M584" s="3"/>
      <c r="N584" s="3"/>
      <c r="O584" s="3"/>
      <c r="P584" s="3"/>
      <c r="Q584" s="3"/>
      <c r="R584" s="1"/>
    </row>
    <row r="585" customFormat="false" ht="15" hidden="false" customHeight="false" outlineLevel="0" collapsed="false">
      <c r="A585" s="3"/>
      <c r="B585" s="3"/>
      <c r="C585" s="3"/>
      <c r="D585" s="3"/>
      <c r="E585" s="3"/>
      <c r="F585" s="3"/>
      <c r="G585" s="3"/>
      <c r="H585" s="3"/>
      <c r="I585" s="173"/>
      <c r="J585" s="173"/>
      <c r="K585" s="173"/>
      <c r="L585" s="3"/>
      <c r="M585" s="3"/>
      <c r="N585" s="3"/>
      <c r="O585" s="3"/>
      <c r="P585" s="3"/>
      <c r="Q585" s="3"/>
      <c r="R585" s="1"/>
    </row>
    <row r="586" customFormat="false" ht="15" hidden="false" customHeight="false" outlineLevel="0" collapsed="false">
      <c r="A586" s="156" t="s">
        <v>350</v>
      </c>
      <c r="B586" s="156"/>
      <c r="C586" s="3"/>
      <c r="D586" s="3"/>
      <c r="E586" s="3"/>
      <c r="F586" s="3"/>
      <c r="G586" s="3"/>
      <c r="H586" s="3"/>
      <c r="I586" s="3"/>
      <c r="J586" s="3"/>
      <c r="K586" s="3"/>
      <c r="L586" s="3"/>
      <c r="M586" s="3"/>
      <c r="N586" s="3"/>
      <c r="O586" s="3"/>
      <c r="P586" s="3"/>
      <c r="Q586" s="3" t="str">
        <f aca="false">IF(A588="","",", ")</f>
        <v>,</v>
      </c>
      <c r="R586" s="1"/>
    </row>
    <row r="587" customFormat="false" ht="15" hidden="false" customHeight="false" outlineLevel="0" collapsed="false">
      <c r="A587" s="3" t="s">
        <v>25</v>
      </c>
      <c r="B587" s="3" t="s">
        <v>26</v>
      </c>
      <c r="C587" s="3" t="s">
        <v>27</v>
      </c>
      <c r="D587" s="3" t="s">
        <v>28</v>
      </c>
      <c r="E587" s="3" t="s">
        <v>29</v>
      </c>
      <c r="F587" s="3" t="s">
        <v>30</v>
      </c>
      <c r="G587" s="3" t="s">
        <v>31</v>
      </c>
      <c r="H587" s="3"/>
      <c r="I587" s="3" t="s">
        <v>336</v>
      </c>
      <c r="J587" s="3"/>
      <c r="K587" s="3"/>
      <c r="L587" s="3"/>
      <c r="M587" s="3"/>
      <c r="N587" s="3"/>
      <c r="O587" s="3"/>
      <c r="P587" s="3"/>
      <c r="Q587" s="3"/>
      <c r="R587" s="1"/>
    </row>
    <row r="588" customFormat="false" ht="15" hidden="false" customHeight="true" outlineLevel="0" collapsed="false">
      <c r="A588" s="38" t="str">
        <f aca="false">IF(Form!$B$65="","",Form!$B$65)</f>
        <v>Third Surveyor</v>
      </c>
      <c r="B588" s="38" t="str">
        <f aca="false">IF(Form!$C$65="","",Form!$C$65)</f>
        <v/>
      </c>
      <c r="C588" s="38" t="str">
        <f aca="false">IF(Form!$D$65="","",Form!$D$65)</f>
        <v/>
      </c>
      <c r="D588" s="38" t="str">
        <f aca="false">IF(Form!$E$65="","",Form!$E$65)</f>
        <v/>
      </c>
      <c r="E588" s="38" t="str">
        <f aca="false">IF(Form!$F$65="","",Form!$F$65)</f>
        <v/>
      </c>
      <c r="F588" s="38" t="str">
        <f aca="false">IF(Form!$G$65="","",Form!$G$65)</f>
        <v/>
      </c>
      <c r="G588" s="38" t="str">
        <f aca="false">IF(Form!$H$65="","",Form!$H$65)</f>
        <v/>
      </c>
      <c r="H588" s="3"/>
      <c r="I588" s="170" t="str">
        <f aca="false">CONCATENATE(IF(A588="","",A588),IF(B588="","",B588),IF(C588="","",C588),IF(D588="","",D588),IF(E588="","",E588),IF(F588="","",F588),IF(G588="","",G588))</f>
        <v>Third Surveyor</v>
      </c>
      <c r="J588" s="170"/>
      <c r="K588" s="170"/>
      <c r="L588" s="170"/>
      <c r="M588" s="170"/>
      <c r="N588" s="170"/>
      <c r="O588" s="170"/>
      <c r="P588" s="112"/>
      <c r="Q588" s="112"/>
      <c r="R588" s="1"/>
    </row>
    <row r="589" customFormat="false" ht="15" hidden="false" customHeight="false" outlineLevel="0" collapsed="false">
      <c r="A589" s="3"/>
      <c r="B589" s="3"/>
      <c r="C589" s="3"/>
      <c r="D589" s="3"/>
      <c r="E589" s="3"/>
      <c r="F589" s="3"/>
      <c r="G589" s="3"/>
      <c r="H589" s="3"/>
      <c r="I589" s="3"/>
      <c r="J589" s="3"/>
      <c r="K589" s="3"/>
      <c r="L589" s="173"/>
      <c r="M589" s="173"/>
      <c r="N589" s="3"/>
      <c r="O589" s="3"/>
      <c r="P589" s="3"/>
      <c r="Q589" s="3"/>
      <c r="R589" s="1"/>
    </row>
    <row r="590" customFormat="false" ht="15" hidden="false" customHeight="false" outlineLevel="0" collapsed="false">
      <c r="A590" s="3"/>
      <c r="B590" s="3"/>
      <c r="C590" s="3"/>
      <c r="D590" s="3"/>
      <c r="E590" s="3"/>
      <c r="F590" s="3"/>
      <c r="G590" s="3"/>
      <c r="H590" s="3"/>
      <c r="I590" s="3" t="s">
        <v>337</v>
      </c>
      <c r="J590" s="3"/>
      <c r="K590" s="3"/>
      <c r="L590" s="173"/>
      <c r="M590" s="173"/>
      <c r="N590" s="3"/>
      <c r="O590" s="3"/>
      <c r="P590" s="3"/>
      <c r="Q590" s="3"/>
      <c r="R590" s="1"/>
    </row>
    <row r="591" customFormat="false" ht="15" hidden="false" customHeight="true" outlineLevel="0" collapsed="false">
      <c r="A591" s="3"/>
      <c r="B591" s="3"/>
      <c r="C591" s="3"/>
      <c r="D591" s="3"/>
      <c r="E591" s="3"/>
      <c r="F591" s="3"/>
      <c r="G591" s="3"/>
      <c r="H591" s="3"/>
      <c r="I591" s="175" t="str">
        <f aca="false">CONCATENATE(IF(A588="","",A588),IF(A588="","",CHAR(10)),IF(B588="","",B588),IF(C588="","",C588),IF(C588="","",CHAR(10)),IF(D588="","",D588),IF(D588="","",CHAR(10)),IF(E588="","",E588),IF(E588="","",CHAR(10)),IF(F588="","",F588),IF(F588="","",CHAR(10)),IF(G588="","",G588))</f>
        <v>Third Surveyor</v>
      </c>
      <c r="J591" s="175"/>
      <c r="K591" s="175"/>
      <c r="L591" s="173"/>
      <c r="M591" s="173"/>
      <c r="N591" s="3"/>
      <c r="O591" s="3"/>
      <c r="P591" s="3"/>
      <c r="Q591" s="3"/>
      <c r="R591" s="1"/>
    </row>
    <row r="592" customFormat="false" ht="15" hidden="false" customHeight="false" outlineLevel="0" collapsed="false">
      <c r="A592" s="3"/>
      <c r="B592" s="3"/>
      <c r="C592" s="3"/>
      <c r="D592" s="3"/>
      <c r="E592" s="3"/>
      <c r="F592" s="3"/>
      <c r="G592" s="3"/>
      <c r="H592" s="3"/>
      <c r="I592" s="175"/>
      <c r="J592" s="175"/>
      <c r="K592" s="175"/>
      <c r="L592" s="173"/>
      <c r="M592" s="173"/>
      <c r="N592" s="3"/>
      <c r="O592" s="3"/>
      <c r="P592" s="3"/>
      <c r="Q592" s="3"/>
      <c r="R592" s="1"/>
    </row>
    <row r="593" customFormat="false" ht="15" hidden="false" customHeight="false" outlineLevel="0" collapsed="false">
      <c r="A593" s="3"/>
      <c r="B593" s="3"/>
      <c r="C593" s="3"/>
      <c r="D593" s="3"/>
      <c r="E593" s="3"/>
      <c r="F593" s="3"/>
      <c r="G593" s="3"/>
      <c r="H593" s="3"/>
      <c r="I593" s="175"/>
      <c r="J593" s="175"/>
      <c r="K593" s="175"/>
      <c r="L593" s="173"/>
      <c r="M593" s="173"/>
      <c r="N593" s="3"/>
      <c r="O593" s="3"/>
      <c r="P593" s="3"/>
      <c r="Q593" s="3"/>
      <c r="R593" s="1"/>
    </row>
    <row r="594" customFormat="false" ht="15" hidden="false" customHeight="false" outlineLevel="0" collapsed="false">
      <c r="A594" s="3"/>
      <c r="B594" s="3"/>
      <c r="C594" s="3"/>
      <c r="D594" s="3"/>
      <c r="E594" s="3"/>
      <c r="F594" s="3"/>
      <c r="G594" s="3"/>
      <c r="H594" s="3"/>
      <c r="I594" s="175"/>
      <c r="J594" s="175"/>
      <c r="K594" s="175"/>
      <c r="L594" s="3"/>
      <c r="M594" s="3"/>
      <c r="N594" s="3"/>
      <c r="O594" s="3"/>
      <c r="P594" s="3"/>
      <c r="Q594" s="3"/>
      <c r="R594" s="1"/>
    </row>
    <row r="595" customFormat="false" ht="15" hidden="false" customHeight="false" outlineLevel="0" collapsed="false">
      <c r="A595" s="3"/>
      <c r="B595" s="3"/>
      <c r="C595" s="3"/>
      <c r="D595" s="3"/>
      <c r="E595" s="3"/>
      <c r="F595" s="3"/>
      <c r="G595" s="3"/>
      <c r="H595" s="3"/>
      <c r="I595" s="175"/>
      <c r="J595" s="175"/>
      <c r="K595" s="175"/>
      <c r="L595" s="3"/>
      <c r="M595" s="3"/>
      <c r="N595" s="3"/>
      <c r="O595" s="3"/>
      <c r="P595" s="3"/>
      <c r="Q595" s="3"/>
      <c r="R595" s="1"/>
    </row>
    <row r="596" customFormat="false" ht="15" hidden="false" customHeight="false" outlineLevel="0" collapsed="false">
      <c r="A596" s="3"/>
      <c r="B596" s="3"/>
      <c r="C596" s="3"/>
      <c r="D596" s="3"/>
      <c r="E596" s="3"/>
      <c r="F596" s="3"/>
      <c r="G596" s="3"/>
      <c r="H596" s="3"/>
      <c r="I596" s="175"/>
      <c r="J596" s="175"/>
      <c r="K596" s="175"/>
      <c r="L596" s="3"/>
      <c r="M596" s="3"/>
      <c r="N596" s="3"/>
      <c r="O596" s="3"/>
      <c r="P596" s="3"/>
      <c r="Q596" s="3"/>
      <c r="R596" s="1"/>
    </row>
    <row r="597" customFormat="false" ht="15" hidden="false" customHeight="false" outlineLevel="0" collapsed="false">
      <c r="A597" s="3"/>
      <c r="B597" s="3"/>
      <c r="C597" s="3"/>
      <c r="D597" s="3"/>
      <c r="E597" s="3"/>
      <c r="F597" s="3"/>
      <c r="G597" s="3"/>
      <c r="H597" s="3"/>
      <c r="I597" s="173"/>
      <c r="J597" s="173"/>
      <c r="K597" s="173"/>
      <c r="L597" s="3"/>
      <c r="M597" s="3"/>
      <c r="N597" s="3"/>
      <c r="O597" s="3"/>
      <c r="P597" s="3"/>
      <c r="Q597" s="3"/>
      <c r="R597" s="1"/>
    </row>
    <row r="598" customFormat="false" ht="15" hidden="false" customHeight="false" outlineLevel="0" collapsed="false">
      <c r="A598" s="156" t="s">
        <v>351</v>
      </c>
      <c r="B598" s="156"/>
      <c r="C598" s="3"/>
      <c r="D598" s="3"/>
      <c r="E598" s="3"/>
      <c r="F598" s="3"/>
      <c r="G598" s="3"/>
      <c r="H598" s="3"/>
      <c r="I598" s="3"/>
      <c r="J598" s="3"/>
      <c r="K598" s="3"/>
      <c r="L598" s="3"/>
      <c r="M598" s="3"/>
      <c r="N598" s="3"/>
      <c r="O598" s="3"/>
      <c r="P598" s="3"/>
      <c r="Q598" s="3" t="str">
        <f aca="false">IF(A600="","",", ")</f>
        <v>,</v>
      </c>
      <c r="R598" s="1"/>
    </row>
    <row r="599" customFormat="false" ht="15" hidden="false" customHeight="false" outlineLevel="0" collapsed="false">
      <c r="A599" s="3" t="s">
        <v>25</v>
      </c>
      <c r="B599" s="3" t="s">
        <v>26</v>
      </c>
      <c r="C599" s="3" t="s">
        <v>27</v>
      </c>
      <c r="D599" s="3" t="s">
        <v>28</v>
      </c>
      <c r="E599" s="3" t="s">
        <v>29</v>
      </c>
      <c r="F599" s="3" t="s">
        <v>30</v>
      </c>
      <c r="G599" s="3" t="s">
        <v>31</v>
      </c>
      <c r="H599" s="3"/>
      <c r="I599" s="3" t="s">
        <v>336</v>
      </c>
      <c r="J599" s="3"/>
      <c r="K599" s="3"/>
      <c r="L599" s="3"/>
      <c r="M599" s="3"/>
      <c r="N599" s="3"/>
      <c r="O599" s="3"/>
      <c r="P599" s="3"/>
      <c r="Q599" s="3"/>
      <c r="R599" s="1"/>
    </row>
    <row r="600" customFormat="false" ht="15" hidden="false" customHeight="true" outlineLevel="0" collapsed="false">
      <c r="A600" s="38" t="str">
        <f aca="false">IF(Form!$B$69="","",Form!$B$69)</f>
        <v>Company</v>
      </c>
      <c r="B600" s="38" t="str">
        <f aca="false">IF(Form!$C$69="","",Form!$C$69)</f>
        <v>House No</v>
      </c>
      <c r="C600" s="38" t="str">
        <f aca="false">IF(Form!$D$69="","",Form!$D$69)</f>
        <v>Road</v>
      </c>
      <c r="D600" s="38" t="str">
        <f aca="false">IF(Form!$E$69="","",Form!$E$69)</f>
        <v>Spare</v>
      </c>
      <c r="E600" s="38" t="str">
        <f aca="false">IF(Form!$F$69="","",Form!$F$69)</f>
        <v>Town</v>
      </c>
      <c r="F600" s="38" t="str">
        <f aca="false">IF(Form!$G$69="","",Form!$G$69)</f>
        <v>County</v>
      </c>
      <c r="G600" s="38" t="str">
        <f aca="false">IF(Form!$H$69="","",Form!$H$69)</f>
        <v>Post Code</v>
      </c>
      <c r="H600" s="3"/>
      <c r="I600" s="170" t="str">
        <f aca="false">CONCATENATE(IF(A600="","",A600),IF(B600="","",B600),IF(C600="","",C600),IF(D600="","",D600),IF(E600="","",E600),IF(F600="","",F600),IF(G600="","",G600))</f>
        <v>CompanyHouse NoRoadSpareTownCountyPost Code</v>
      </c>
      <c r="J600" s="170"/>
      <c r="K600" s="170"/>
      <c r="L600" s="170"/>
      <c r="M600" s="170"/>
      <c r="N600" s="170"/>
      <c r="O600" s="170"/>
      <c r="P600" s="112"/>
      <c r="Q600" s="112"/>
      <c r="R600" s="1"/>
    </row>
    <row r="601" customFormat="false" ht="15" hidden="false" customHeight="false" outlineLevel="0" collapsed="false">
      <c r="A601" s="3"/>
      <c r="B601" s="3"/>
      <c r="C601" s="3"/>
      <c r="D601" s="3"/>
      <c r="E601" s="3"/>
      <c r="F601" s="3"/>
      <c r="G601" s="3"/>
      <c r="H601" s="3"/>
      <c r="I601" s="3"/>
      <c r="J601" s="3"/>
      <c r="K601" s="3"/>
      <c r="L601" s="173"/>
      <c r="M601" s="173"/>
      <c r="N601" s="3"/>
      <c r="O601" s="3"/>
      <c r="P601" s="3"/>
      <c r="Q601" s="3"/>
      <c r="R601" s="1"/>
    </row>
    <row r="602" customFormat="false" ht="15" hidden="false" customHeight="false" outlineLevel="0" collapsed="false">
      <c r="A602" s="3"/>
      <c r="B602" s="3"/>
      <c r="C602" s="3"/>
      <c r="D602" s="3"/>
      <c r="E602" s="3"/>
      <c r="F602" s="3"/>
      <c r="G602" s="3"/>
      <c r="H602" s="3"/>
      <c r="I602" s="3" t="s">
        <v>337</v>
      </c>
      <c r="J602" s="3"/>
      <c r="K602" s="3"/>
      <c r="L602" s="173"/>
      <c r="M602" s="173"/>
      <c r="N602" s="3"/>
      <c r="O602" s="3"/>
      <c r="P602" s="3"/>
      <c r="Q602" s="3"/>
      <c r="R602" s="1"/>
    </row>
    <row r="603" customFormat="false" ht="15" hidden="false" customHeight="true" outlineLevel="0" collapsed="false">
      <c r="A603" s="3"/>
      <c r="B603" s="3"/>
      <c r="C603" s="3"/>
      <c r="D603" s="3"/>
      <c r="E603" s="3"/>
      <c r="F603" s="3"/>
      <c r="G603" s="3"/>
      <c r="H603" s="3"/>
      <c r="I603" s="175" t="str">
        <f aca="false">CONCATENATE(IF(A600="","",A600),IF(A600="","",CHAR(10)),IF(B600="","",B600),IF(C600="","",C600),IF(C600="","",CHAR(10)),IF(D600="","",D600),IF(D600="","",CHAR(10)),IF(E600="","",E600),IF(E600="","",CHAR(10)),IF(F600="","",F600),IF(F600="","",CHAR(10)),IF(G600="","",G600))</f>
        <v>Company
House NoRoad
Spare
Town
County
Post Code</v>
      </c>
      <c r="J603" s="175"/>
      <c r="K603" s="175"/>
      <c r="L603" s="173"/>
      <c r="M603" s="173"/>
      <c r="N603" s="3"/>
      <c r="O603" s="3"/>
      <c r="P603" s="3"/>
      <c r="Q603" s="3"/>
      <c r="R603" s="1"/>
    </row>
    <row r="604" customFormat="false" ht="15" hidden="false" customHeight="false" outlineLevel="0" collapsed="false">
      <c r="A604" s="3"/>
      <c r="B604" s="3"/>
      <c r="C604" s="3"/>
      <c r="D604" s="3"/>
      <c r="E604" s="3"/>
      <c r="F604" s="3"/>
      <c r="G604" s="3"/>
      <c r="H604" s="3"/>
      <c r="I604" s="175"/>
      <c r="J604" s="175"/>
      <c r="K604" s="175"/>
      <c r="L604" s="173"/>
      <c r="M604" s="173"/>
      <c r="N604" s="3"/>
      <c r="O604" s="3"/>
      <c r="P604" s="3"/>
      <c r="Q604" s="3"/>
      <c r="R604" s="1"/>
    </row>
    <row r="605" customFormat="false" ht="15" hidden="false" customHeight="false" outlineLevel="0" collapsed="false">
      <c r="A605" s="3"/>
      <c r="B605" s="3"/>
      <c r="C605" s="3"/>
      <c r="D605" s="3"/>
      <c r="E605" s="3"/>
      <c r="F605" s="3"/>
      <c r="G605" s="3"/>
      <c r="H605" s="3"/>
      <c r="I605" s="175"/>
      <c r="J605" s="175"/>
      <c r="K605" s="175"/>
      <c r="L605" s="173"/>
      <c r="M605" s="173"/>
      <c r="N605" s="3"/>
      <c r="O605" s="3"/>
      <c r="P605" s="3"/>
      <c r="Q605" s="3"/>
      <c r="R605" s="1"/>
    </row>
    <row r="606" customFormat="false" ht="15" hidden="false" customHeight="false" outlineLevel="0" collapsed="false">
      <c r="A606" s="3"/>
      <c r="B606" s="3"/>
      <c r="C606" s="3"/>
      <c r="D606" s="3"/>
      <c r="E606" s="3"/>
      <c r="F606" s="3"/>
      <c r="G606" s="3"/>
      <c r="H606" s="3"/>
      <c r="I606" s="175"/>
      <c r="J606" s="175"/>
      <c r="K606" s="175"/>
      <c r="L606" s="3"/>
      <c r="M606" s="3"/>
      <c r="N606" s="3"/>
      <c r="O606" s="3"/>
      <c r="P606" s="3"/>
      <c r="Q606" s="3"/>
      <c r="R606" s="1"/>
    </row>
    <row r="607" customFormat="false" ht="15" hidden="false" customHeight="false" outlineLevel="0" collapsed="false">
      <c r="A607" s="3"/>
      <c r="B607" s="3"/>
      <c r="C607" s="3"/>
      <c r="D607" s="3"/>
      <c r="E607" s="3"/>
      <c r="F607" s="3"/>
      <c r="G607" s="3"/>
      <c r="H607" s="3"/>
      <c r="I607" s="175"/>
      <c r="J607" s="175"/>
      <c r="K607" s="175"/>
      <c r="L607" s="3"/>
      <c r="M607" s="3"/>
      <c r="N607" s="3"/>
      <c r="O607" s="3"/>
      <c r="P607" s="3"/>
      <c r="Q607" s="3"/>
      <c r="R607" s="1"/>
    </row>
    <row r="608" customFormat="false" ht="15" hidden="false" customHeight="false" outlineLevel="0" collapsed="false">
      <c r="A608" s="3"/>
      <c r="B608" s="3"/>
      <c r="C608" s="3"/>
      <c r="D608" s="3"/>
      <c r="E608" s="3"/>
      <c r="F608" s="3"/>
      <c r="G608" s="3"/>
      <c r="H608" s="3"/>
      <c r="I608" s="175"/>
      <c r="J608" s="175"/>
      <c r="K608" s="175"/>
      <c r="L608" s="3"/>
      <c r="M608" s="3"/>
      <c r="N608" s="3"/>
      <c r="O608" s="3"/>
      <c r="P608" s="3"/>
      <c r="Q608" s="3"/>
      <c r="R608" s="1"/>
    </row>
    <row r="609" customFormat="false" ht="15" hidden="false" customHeight="false" outlineLevel="0" collapsed="false">
      <c r="A609" s="3"/>
      <c r="B609" s="3"/>
      <c r="C609" s="3"/>
      <c r="D609" s="3"/>
      <c r="E609" s="3"/>
      <c r="F609" s="3"/>
      <c r="G609" s="3"/>
      <c r="H609" s="3"/>
      <c r="I609" s="173"/>
      <c r="J609" s="173"/>
      <c r="K609" s="173"/>
      <c r="L609" s="3"/>
      <c r="M609" s="3"/>
      <c r="N609" s="3"/>
      <c r="O609" s="3"/>
      <c r="P609" s="3"/>
      <c r="Q609" s="3"/>
      <c r="R609" s="1"/>
    </row>
    <row r="610" customFormat="false" ht="15.75" hidden="false" customHeight="false" outlineLevel="0" collapsed="false">
      <c r="A610" s="141" t="s">
        <v>364</v>
      </c>
    </row>
    <row r="611" customFormat="false" ht="15.75" hidden="false" customHeight="false" outlineLevel="0" collapsed="false">
      <c r="A611" s="177" t="s">
        <v>365</v>
      </c>
      <c r="B611" s="178"/>
      <c r="C611" s="178"/>
      <c r="D611" s="1" t="n">
        <f aca="false">IF(B613="Male","owner",IF(B613="Female","owner",IF(B613="Married","owners",IF(B613="Plural","owners",IF(B613="Company","owners",)))))</f>
        <v>0</v>
      </c>
      <c r="E611" s="1"/>
      <c r="F611" s="1"/>
      <c r="G611" s="1"/>
      <c r="H611" s="1"/>
      <c r="I611" s="1" t="n">
        <f aca="false">IF(B613="Male","him",IF(B613="Female","her",IF(B613="Married","them",IF(B613="Plural","them",IF(B613="Company","them",)))))</f>
        <v>0</v>
      </c>
      <c r="J611" s="1" t="n">
        <f aca="false">IF(B613="Male","chooses",IF(B613="Female","chooses",IF(B613="Married","choose",IF(B613="Plural","choose",IF(B613="Company","choose",)))))</f>
        <v>0</v>
      </c>
      <c r="K611" s="1" t="n">
        <f aca="false">IF(B613="Male","exercises",IF(B613="Female","exercises",IF(B613="Married","exercise",IF(B613="Plural","exercise",IF(B613="Company","exercise",)))))</f>
        <v>0</v>
      </c>
      <c r="L611" s="1" t="n">
        <f aca="false">IF(B613="Male","requires",IF(B613="Female","requires",IF(B613="Married","require",IF(B613="Plural","require",IF(B613="Company","require",)))))</f>
        <v>0</v>
      </c>
      <c r="M611" s="1" t="n">
        <f aca="false">IF(B613="Male","am",IF(B613="Female","am",IF(B613="Married","are",IF(B613="Plural","are",IF(B613="Company","are",)))))</f>
        <v>0</v>
      </c>
      <c r="N611" s="1" t="n">
        <f aca="false">IF(B613="Male","I",IF(B613="Female","I",IF(B613="Married","we",IF(B613="Plural","we",IF(B613="Company","we",)))))</f>
        <v>0</v>
      </c>
      <c r="O611" s="1"/>
      <c r="P611" s="1"/>
      <c r="Q611" s="1"/>
      <c r="R611" s="1"/>
      <c r="S611" s="155" t="s">
        <v>341</v>
      </c>
      <c r="T611" s="155"/>
      <c r="U611" s="1" t="n">
        <f aca="false">IF(X612="Male","his",IF(X612="Female","her"))</f>
        <v>0</v>
      </c>
      <c r="V611" s="1"/>
      <c r="W611" s="1"/>
      <c r="X611" s="1"/>
      <c r="Y611" s="1"/>
      <c r="Z611" s="1"/>
      <c r="AA611" s="1"/>
      <c r="AB611" s="1"/>
      <c r="AC611" s="1" t="str">
        <f aca="false">IF(S612="","",".")</f>
        <v/>
      </c>
      <c r="AD611" s="1"/>
      <c r="AE611" s="1"/>
      <c r="AF611" s="1"/>
      <c r="AG611" s="1"/>
    </row>
    <row r="612" customFormat="false" ht="15" hidden="false" customHeight="false" outlineLevel="0" collapsed="false">
      <c r="A612" s="156" t="n">
        <f aca="false">IF(B613="Male","Adjoining Owner",IF(B613="Female","Adjoining Owner",IF(B613="Married","Adjoining Owners",IF(B613="Plural","Adjoining Owners",IF(B613="Company","Adjoining Owners",)))))</f>
        <v>0</v>
      </c>
      <c r="B612" s="156"/>
      <c r="C612" s="157" t="s">
        <v>179</v>
      </c>
      <c r="D612" s="70" t="n">
        <f aca="false">A612</f>
        <v>0</v>
      </c>
      <c r="E612" s="70"/>
      <c r="F612" s="70" t="str">
        <f aca="false">CONCATENATE("(",A612,")")</f>
        <v>(0)</v>
      </c>
      <c r="G612" s="70"/>
      <c r="H612" s="3" t="n">
        <f aca="false">IF(B613="Male","Owner",IF(B613="Female","Owner",IF(B613="Married","Owners",IF(B613="Plural","Owners",IF(B613="Company","Owners",)))))</f>
        <v>0</v>
      </c>
      <c r="I612" s="3" t="n">
        <f aca="false">IF(B613="Male","I",IF(B613="Female","I",IF(B613="Married","we",IF(B613="Plural","we",IF(B613="Company","we",)))))</f>
        <v>0</v>
      </c>
      <c r="J612" s="3" t="n">
        <f aca="false">IF(B613="Male","Adjoining Owner's",IF(B613="Female","Adjoining Owner's",IF(B613="Married","Adjoining Owners'",IF(B613="Plural","Adjoining Owners'",IF(B613="Company","Adjoining Owners'",)))))</f>
        <v>0</v>
      </c>
      <c r="K612" s="3"/>
      <c r="L612" s="3"/>
      <c r="M612" s="3" t="n">
        <f aca="false">IF(B613="Male","me",IF(B613="Female","me",IF(B613="Married","us",IF(B613="Plural","us",IF(B613="Company","us",)))))</f>
        <v>0</v>
      </c>
      <c r="N612" s="3" t="n">
        <f aca="false">IF(B613="Male","myself",IF(B613="Female","myself",IF(B613="Married","ourselves",IF(B613="Plural","ourselves",IF(B613="Company","ourselves",)))))</f>
        <v>0</v>
      </c>
      <c r="O612" s="3" t="n">
        <f aca="false">IF(B613="Male","is",IF(B613="Female","is",IF(B613="Married","are",IF(B613="Plural","are",IF(B613="Company","are",)))))</f>
        <v>0</v>
      </c>
      <c r="P612" s="149" t="str">
        <f aca="false">IF(A615="","",".")</f>
        <v/>
      </c>
      <c r="Q612" s="3"/>
      <c r="R612" s="1"/>
      <c r="S612" s="158" t="str">
        <f aca="true">IF(OFFSET(INDIRECT(A610),42,0,1,1)="","",OFFSET(INDIRECT(A610),42,0,1,1))</f>
        <v/>
      </c>
      <c r="T612" s="158" t="str">
        <f aca="true">IF(OFFSET(INDIRECT(A610),42,1,1,1)="","",OFFSET(INDIRECT(A610),42,1,1,1))</f>
        <v/>
      </c>
      <c r="U612" s="3" t="str">
        <f aca="false">LEFT(T612,1)</f>
        <v/>
      </c>
      <c r="V612" s="158" t="str">
        <f aca="true">IF(OFFSET(INDIRECT(A610),42,2,1,1)="","",OFFSET(INDIRECT(A610),42,2,1,1))</f>
        <v/>
      </c>
      <c r="W612" s="158" t="str">
        <f aca="true">IF(OFFSET(INDIRECT(A610),42,3,1,1)="","",OFFSET(INDIRECT(A610),42,3,1,1))</f>
        <v/>
      </c>
      <c r="X612" s="158" t="str">
        <f aca="true">IF(OFFSET(INDIRECT(A610),42,5,1,1)="","",OFFSET(INDIRECT(A610),42,5,1,1))</f>
        <v/>
      </c>
      <c r="Y612" s="1" t="str">
        <f aca="false">CONCATENATE(S612,AC611," ",T612," ",W612)</f>
        <v>  </v>
      </c>
      <c r="Z612" s="1"/>
      <c r="AA612" s="1"/>
      <c r="AB612" s="1"/>
      <c r="AC612" s="1"/>
      <c r="AD612" s="1"/>
      <c r="AE612" s="1"/>
      <c r="AF612" s="1"/>
      <c r="AG612" s="1"/>
    </row>
    <row r="613" customFormat="false" ht="15" hidden="false" customHeight="false" outlineLevel="0" collapsed="false">
      <c r="A613" s="160" t="s">
        <v>315</v>
      </c>
      <c r="B613" s="38" t="str">
        <f aca="true">IF(OFFSET(INDIRECT(A610),2,5,1,1)="","",OFFSET(INDIRECT(A610),2,5,1,1))</f>
        <v/>
      </c>
      <c r="C613" s="38" t="str">
        <f aca="true">IF(OFFSET(INDIRECT(A610),5,5,1,1)="","",OFFSET(INDIRECT(A610),5,5,1,1))</f>
        <v/>
      </c>
      <c r="D613" s="3"/>
      <c r="E613" s="3" t="s">
        <v>316</v>
      </c>
      <c r="F613" s="3" t="s">
        <v>317</v>
      </c>
      <c r="G613" s="3" t="n">
        <f aca="false">IF(B613="Male","I",IF(B613="Female","I",IF(B613="Married","We",IF(B613="Plural","We",IF(B613="Company","We",)))))</f>
        <v>0</v>
      </c>
      <c r="H613" s="3" t="n">
        <f aca="false">IF(B613="Male","my",IF(B613="Female","my",IF(B613="Married","our",IF(B613="Plural","our",IF(B613="Company","our",)))))</f>
        <v>0</v>
      </c>
      <c r="I613" s="3" t="n">
        <f aca="false">IF(B613="Male","his",IF(B613="Female","her",IF(B613="Married","their",IF(B613="Plural","their",IF(B613="Company","their",)))))</f>
        <v>0</v>
      </c>
      <c r="J613" s="3" t="n">
        <f aca="false">IF(B613="Male","he",IF(B613="Female","she",IF(B613="Married","they",IF(B613="Plural","they",IF(B613="Company","they",)))))</f>
        <v>0</v>
      </c>
      <c r="K613" s="3" t="n">
        <f aca="false">IF(B613="Male","does",IF(B613="Female","does",IF(B613="Married","do",IF(B613="Plural","do",IF(B613="Company","do",)))))</f>
        <v>0</v>
      </c>
      <c r="L613" s="3" t="n">
        <f aca="false">IF(B613="Male","has",IF(B613="Female","has",IF(B613="Married","have",IF(B613="Plural","have",IF(B613="Company","have",)))))</f>
        <v>0</v>
      </c>
      <c r="M613" s="3" t="n">
        <f aca="false">IF(B613="Male","I am/am not",IF(B613="Female","I am/am not",IF(B613="Married","We are/are not",IF(B613="Plural","We are/are not",IF(B613="Company","We are/are not",)))))</f>
        <v>0</v>
      </c>
      <c r="N613" s="3" t="n">
        <f aca="false">IF(B613="Male","am/am not",IF(B613="Female","am/am not",IF(B613="Married","are/are not",IF(B613="Plural","are/are not",IF(B613="Company","are/are not",)))))</f>
        <v>0</v>
      </c>
      <c r="O613" s="3" t="n">
        <f aca="false">IF(B613="Male","myself",IF(B613="Female","myself",IF(B613="Married","ourselves",IF(B613="Plural","ourselves",IF(B613="Company","ourselves",)))))</f>
        <v>0</v>
      </c>
      <c r="P613" s="149" t="str">
        <f aca="false">IF(A616="","",".")</f>
        <v/>
      </c>
      <c r="Q613" s="149" t="str">
        <f aca="false">IF(A616="","","&amp;")</f>
        <v/>
      </c>
      <c r="R613" s="1"/>
      <c r="S613" s="158" t="str">
        <f aca="true">IF(OFFSET(INDIRECT(A610),45,0,1,1)="","",CONCATENATE((OFFSET(INDIRECT(A610),45,0,1,1)),", "))</f>
        <v/>
      </c>
      <c r="T613" s="158" t="str">
        <f aca="true">IF(OFFSET(INDIRECT(A610),45,1,1,1)="","",OFFSET(INDIRECT(A610),45,1,1,1))</f>
        <v/>
      </c>
      <c r="U613" s="158" t="str">
        <f aca="true">IF(OFFSET(INDIRECT(A610),45,2,1,1)="","",CONCATENATE(" ",(OFFSET(INDIRECT(A610),45,2,1,1)),", "))</f>
        <v/>
      </c>
      <c r="V613" s="158" t="str">
        <f aca="true">IF(OFFSET(INDIRECT(A610),45,3,1,1)="","",CONCATENATE((OFFSET(INDIRECT(A610),45,3,1,1)),", "))</f>
        <v/>
      </c>
      <c r="W613" s="158" t="str">
        <f aca="true">IF(OFFSET(INDIRECT(A610),45,4,1,1)="","",CONCATENATE((OFFSET(INDIRECT(A610),45,4,1,1)),", "))</f>
        <v/>
      </c>
      <c r="X613" s="158" t="str">
        <f aca="true">IF(OFFSET(INDIRECT(A610),45,5,1,1)="","",CONCATENATE((OFFSET(INDIRECT(A610),45,5,1,1)),", "))</f>
        <v/>
      </c>
      <c r="Y613" s="158" t="str">
        <f aca="true">IF(OFFSET(INDIRECT(A610),45,6,1,1)="","",OFFSET(INDIRECT(A610),45,6,1,1))</f>
        <v/>
      </c>
      <c r="Z613" s="1"/>
      <c r="AA613" s="161" t="str">
        <f aca="false">CONCATENATE(IF(S613="","",S613),IF(T613="","",T613),IF(U613="","",U613),IF(V613="","",V613),IF(W613="","",W613),IF(X613="","",X613),IF(Y613="","",Y613))</f>
        <v/>
      </c>
      <c r="AB613" s="161"/>
      <c r="AC613" s="161"/>
      <c r="AD613" s="161"/>
      <c r="AE613" s="161"/>
      <c r="AF613" s="161"/>
      <c r="AG613" s="161"/>
    </row>
    <row r="614" customFormat="false" ht="15" hidden="false" customHeight="false" outlineLevel="0" collapsed="false">
      <c r="A614" s="3" t="s">
        <v>2</v>
      </c>
      <c r="B614" s="3" t="s">
        <v>3</v>
      </c>
      <c r="C614" s="3" t="s">
        <v>319</v>
      </c>
      <c r="D614" s="3" t="s">
        <v>4</v>
      </c>
      <c r="E614" s="3" t="s">
        <v>5</v>
      </c>
      <c r="F614" s="3" t="s">
        <v>320</v>
      </c>
      <c r="G614" s="3"/>
      <c r="H614" s="3"/>
      <c r="I614" s="3"/>
      <c r="J614" s="3"/>
      <c r="K614" s="3" t="s">
        <v>321</v>
      </c>
      <c r="L614" s="3"/>
      <c r="M614" s="3" t="s">
        <v>322</v>
      </c>
      <c r="N614" s="3" t="s">
        <v>323</v>
      </c>
      <c r="O614" s="3"/>
      <c r="P614" s="3"/>
      <c r="Q614" s="3"/>
      <c r="R614" s="1"/>
      <c r="S614" s="158" t="str">
        <f aca="true">IF(OFFSET(INDIRECT(A610),45,0,1,1)="","",OFFSET(INDIRECT(A610),45,0,1,1))</f>
        <v/>
      </c>
      <c r="T614" s="158" t="str">
        <f aca="true">IF(OFFSET(INDIRECT(A610),45,1,1,1)="","",OFFSET(INDIRECT(A610),45,1,1,1))</f>
        <v/>
      </c>
      <c r="U614" s="158" t="str">
        <f aca="true">IF(OFFSET(INDIRECT(A610),45,2,1,1)="","",CONCATENATE(" ",OFFSET(INDIRECT(A610),45,2,1,1)))</f>
        <v/>
      </c>
      <c r="V614" s="158" t="str">
        <f aca="true">IF(OFFSET(INDIRECT(A610),45,3,1,1)="","",OFFSET(INDIRECT(A610),45,3,1,1))</f>
        <v/>
      </c>
      <c r="W614" s="158" t="str">
        <f aca="true">IF(OFFSET(INDIRECT(A610),45,4,1,1)="","",OFFSET(INDIRECT(A610),45,4,1,1))</f>
        <v/>
      </c>
      <c r="X614" s="158" t="str">
        <f aca="true">IF(OFFSET(INDIRECT(A610),45,5,1,1)="","",OFFSET(INDIRECT(A610),45,5,1,1))</f>
        <v/>
      </c>
      <c r="Y614" s="158" t="str">
        <f aca="true">IF(OFFSET(INDIRECT(A610),45,6,1,1)="","",OFFSET(INDIRECT(A610),45,6,1,1))</f>
        <v/>
      </c>
      <c r="Z614" s="1"/>
      <c r="AA614" s="1"/>
      <c r="AB614" s="1"/>
      <c r="AC614" s="1"/>
      <c r="AD614" s="1"/>
      <c r="AE614" s="1"/>
      <c r="AF614" s="1"/>
      <c r="AG614" s="1"/>
    </row>
    <row r="615" customFormat="false" ht="15.75" hidden="false" customHeight="false" outlineLevel="0" collapsed="false">
      <c r="A615" s="38" t="str">
        <f aca="true">IF(OFFSET(INDIRECT(A610),2,0,1,1)="","",OFFSET(INDIRECT(A610),2,0,1,1))</f>
        <v/>
      </c>
      <c r="B615" s="38" t="str">
        <f aca="true">IF(OFFSET(INDIRECT(A610),2,1,1,1)="","",OFFSET(INDIRECT(A610),2,1,1,1))</f>
        <v/>
      </c>
      <c r="C615" s="3" t="str">
        <f aca="false">LEFT(B615,1)</f>
        <v/>
      </c>
      <c r="D615" s="38" t="str">
        <f aca="true">IF(OFFSET(INDIRECT(A610),2,2,1,1)="","",OFFSET(INDIRECT(A610),2,2,1,1))</f>
        <v/>
      </c>
      <c r="E615" s="38" t="str">
        <f aca="true">IF(OFFSET(INDIRECT(A610),2,3,1,1)="","",OFFSET(INDIRECT(A610),2,3,1,1))</f>
        <v/>
      </c>
      <c r="F615" s="3" t="str">
        <f aca="false">CONCATENATE(A615,P612," ",B615," ",E615)</f>
        <v>  </v>
      </c>
      <c r="G615" s="3"/>
      <c r="H615" s="3" t="str">
        <f aca="false">CONCATENATE(A615," ",C615," ",E615)</f>
        <v>  </v>
      </c>
      <c r="I615" s="3"/>
      <c r="J615" s="3"/>
      <c r="K615" s="3" t="str">
        <f aca="false">CONCATENATE(A615,P612," ",C615,P612," ",E615)</f>
        <v>  </v>
      </c>
      <c r="L615" s="3"/>
      <c r="M615" s="3" t="str">
        <f aca="false">CONCATENATE(B615," ",D615," ",E615)</f>
        <v>  </v>
      </c>
      <c r="N615" s="3" t="str">
        <f aca="false">UPPER(M615)</f>
        <v>  </v>
      </c>
      <c r="O615" s="3"/>
      <c r="P615" s="3" t="str">
        <f aca="false">CONCATENATE(A615,P612," ",E615)</f>
        <v> </v>
      </c>
      <c r="Q615" s="3"/>
      <c r="R615" s="1"/>
      <c r="S615" s="1"/>
      <c r="T615" s="1"/>
      <c r="U615" s="1"/>
      <c r="V615" s="1"/>
      <c r="W615" s="1"/>
      <c r="X615" s="1"/>
      <c r="Y615" s="1"/>
      <c r="Z615" s="1"/>
      <c r="AA615" s="1"/>
      <c r="AB615" s="1"/>
      <c r="AC615" s="1"/>
      <c r="AD615" s="1"/>
      <c r="AE615" s="1"/>
      <c r="AF615" s="1"/>
      <c r="AG615" s="1"/>
    </row>
    <row r="616" customFormat="false" ht="15.75" hidden="false" customHeight="false" outlineLevel="0" collapsed="false">
      <c r="A616" s="38" t="str">
        <f aca="true">IF(OFFSET(INDIRECT(A610),3,0,1,1)="","",OFFSET(INDIRECT(A610),3,0,1,1))</f>
        <v/>
      </c>
      <c r="B616" s="38" t="str">
        <f aca="true">IF(OFFSET(INDIRECT(A610),3,1,1,1)="","",OFFSET(INDIRECT(A610),3,1,1,1))</f>
        <v/>
      </c>
      <c r="C616" s="3" t="str">
        <f aca="false">LEFT(B616,1)</f>
        <v/>
      </c>
      <c r="D616" s="38" t="str">
        <f aca="true">IF(OFFSET(INDIRECT(A610),3,2,1,1)="","",OFFSET(INDIRECT(A610),3,2,1,1))</f>
        <v/>
      </c>
      <c r="E616" s="38" t="str">
        <f aca="true">IF(OFFSET(INDIRECT(A610),3,3,1,1)="","",OFFSET(INDIRECT(A610),3,3,1,1))</f>
        <v/>
      </c>
      <c r="F616" s="3" t="str">
        <f aca="false">CONCATENATE(A616,P613," ",B616," ",E616)</f>
        <v>  </v>
      </c>
      <c r="G616" s="3"/>
      <c r="H616" s="3" t="str">
        <f aca="false">CONCATENATE(" ",Q613," ",A616," ",C616," ",E616)</f>
        <v>    </v>
      </c>
      <c r="I616" s="3"/>
      <c r="J616" s="3"/>
      <c r="K616" s="3" t="str">
        <f aca="false">CONCATENATE(" ",Q613," ",A616,P613," ",C616,P613," ",E616)</f>
        <v>    </v>
      </c>
      <c r="L616" s="3"/>
      <c r="M616" s="3" t="str">
        <f aca="false">CONCATENATE(" ",Q613," ",B616," ",D616," ",E616)</f>
        <v>    </v>
      </c>
      <c r="N616" s="3" t="str">
        <f aca="false">UPPER(M616)</f>
        <v>    </v>
      </c>
      <c r="O616" s="3"/>
      <c r="P616" s="3" t="str">
        <f aca="false">CONCATENATE(" ",Q613," ",A616,P613," ",E616)</f>
        <v>   </v>
      </c>
      <c r="Q616" s="3"/>
      <c r="R616" s="1"/>
      <c r="S616" s="155" t="s">
        <v>342</v>
      </c>
      <c r="T616" s="155"/>
      <c r="U616" s="1" t="n">
        <f aca="false">IF(X617="Male","his",IF(X617="Female","her"))</f>
        <v>0</v>
      </c>
      <c r="V616" s="1"/>
      <c r="W616" s="1"/>
      <c r="X616" s="1"/>
      <c r="Y616" s="1"/>
      <c r="Z616" s="1"/>
      <c r="AA616" s="1"/>
      <c r="AB616" s="1"/>
      <c r="AC616" s="1" t="str">
        <f aca="false">IF(S617="","",".")</f>
        <v/>
      </c>
      <c r="AD616" s="1"/>
      <c r="AE616" s="1"/>
      <c r="AF616" s="1"/>
      <c r="AG616" s="1"/>
    </row>
    <row r="617" customFormat="false" ht="15" hidden="false" customHeight="false" outlineLevel="0" collapsed="false">
      <c r="A617" s="3"/>
      <c r="B617" s="3"/>
      <c r="C617" s="3"/>
      <c r="D617" s="3"/>
      <c r="E617" s="3"/>
      <c r="F617" s="3"/>
      <c r="G617" s="3"/>
      <c r="H617" s="3"/>
      <c r="I617" s="3"/>
      <c r="J617" s="3"/>
      <c r="K617" s="3" t="str">
        <f aca="false">CONCATENATE(A615,P612," &amp; ",A616,P613," ",C615,P612," ",E615)</f>
        <v> &amp;   </v>
      </c>
      <c r="L617" s="3"/>
      <c r="M617" s="3"/>
      <c r="N617" s="3"/>
      <c r="O617" s="3"/>
      <c r="P617" s="3" t="str">
        <f aca="false">CONCATENATE(A615,P612," &amp; ",A616,P613," ",E615)</f>
        <v> &amp;  </v>
      </c>
      <c r="Q617" s="3"/>
      <c r="R617" s="1"/>
      <c r="S617" s="179" t="str">
        <f aca="true">IF(OFFSET(INDIRECT(A610),48,0,1,1)="","",OFFSET(INDIRECT(A610),48,0,1,1))</f>
        <v/>
      </c>
      <c r="T617" s="179" t="str">
        <f aca="true">IF(OFFSET(INDIRECT(A610),48,1,1,1)="","",OFFSET(INDIRECT(A610),48,1,1,1))</f>
        <v/>
      </c>
      <c r="U617" s="3" t="str">
        <f aca="false">LEFT(T617,1)</f>
        <v/>
      </c>
      <c r="V617" s="179" t="str">
        <f aca="true">IF(OFFSET(INDIRECT(A610),48,2,1,1)="","",OFFSET(INDIRECT(A610),48,2,1,1))</f>
        <v/>
      </c>
      <c r="W617" s="179" t="str">
        <f aca="true">IF(OFFSET(INDIRECT(A610),48,3,1,1)="","",OFFSET(INDIRECT(A610),48,3,1,1))</f>
        <v/>
      </c>
      <c r="X617" s="179" t="str">
        <f aca="true">IF(OFFSET(INDIRECT(A610),48,5,1,1)="","",OFFSET(INDIRECT(A610),48,5,1,1))</f>
        <v/>
      </c>
      <c r="Y617" s="1" t="str">
        <f aca="false">CONCATENATE(S617,AC616," ",T617," ",W617)</f>
        <v>  </v>
      </c>
      <c r="Z617" s="1"/>
      <c r="AA617" s="1"/>
      <c r="AB617" s="1"/>
      <c r="AC617" s="1"/>
      <c r="AD617" s="1"/>
      <c r="AE617" s="1"/>
      <c r="AF617" s="1"/>
      <c r="AG617" s="1"/>
    </row>
    <row r="618" customFormat="false" ht="15" hidden="false" customHeight="true" outlineLevel="0" collapsed="false">
      <c r="A618" s="70" t="s">
        <v>328</v>
      </c>
      <c r="B618" s="70"/>
      <c r="C618" s="167" t="str">
        <f aca="false">CONCATENATE(AF654,AF655,AF656,AF657,AF658)</f>
        <v>  </v>
      </c>
      <c r="D618" s="167"/>
      <c r="E618" s="167"/>
      <c r="F618" s="167"/>
      <c r="G618" s="167"/>
      <c r="H618" s="167"/>
      <c r="I618" s="167"/>
      <c r="J618" s="112"/>
      <c r="K618" s="3"/>
      <c r="L618" s="1"/>
      <c r="M618" s="1"/>
      <c r="N618" s="3"/>
      <c r="O618" s="3"/>
      <c r="P618" s="3"/>
      <c r="Q618" s="3"/>
      <c r="R618" s="1"/>
      <c r="S618" s="179" t="str">
        <f aca="true">IF(OFFSET(INDIRECT(A610),51,0,1,1)="","",CONCATENATE((OFFSET(INDIRECT(A610),51,0,1,1)),", "))</f>
        <v/>
      </c>
      <c r="T618" s="179" t="str">
        <f aca="true">IF(OFFSET(INDIRECT(A610),51,1,1,1)="","",OFFSET(INDIRECT(A610),51,1,1,1))</f>
        <v/>
      </c>
      <c r="U618" s="179" t="str">
        <f aca="true">IF(OFFSET(INDIRECT(A610),51,2,1,1)="","",CONCATENATE(" ",(OFFSET(INDIRECT(A610),51,2,1,1)),", "))</f>
        <v/>
      </c>
      <c r="V618" s="179" t="str">
        <f aca="true">IF(OFFSET(INDIRECT(A610),51,3,1,1)="","",CONCATENATE((OFFSET(INDIRECT(A610),51,3,1,1)),", "))</f>
        <v/>
      </c>
      <c r="W618" s="179" t="str">
        <f aca="true">IF(OFFSET(INDIRECT(A610),51,4,1,1)="","",CONCATENATE((OFFSET(INDIRECT(A610),51,4,1,1)),", "))</f>
        <v/>
      </c>
      <c r="X618" s="179" t="str">
        <f aca="true">IF(OFFSET(INDIRECT(A610),51,5,1,1)="","",CONCATENATE((OFFSET(INDIRECT(A610),51,5,1,1)),", "))</f>
        <v/>
      </c>
      <c r="Y618" s="179" t="str">
        <f aca="true">IF(OFFSET(INDIRECT(A610),51,6,1,1)="","",OFFSET(INDIRECT(A610),51,6,1,1))</f>
        <v/>
      </c>
      <c r="Z618" s="1"/>
      <c r="AA618" s="170" t="str">
        <f aca="false">CONCATENATE(IF(S618="","",S618),IF(T618="","",T618),IF(U618="","",U618),IF(V618="","",V618),IF(W618="","",W618),IF(X618="","",X618),IF(Y618="","",Y618))</f>
        <v/>
      </c>
      <c r="AB618" s="170"/>
      <c r="AC618" s="170"/>
      <c r="AD618" s="170"/>
      <c r="AE618" s="170"/>
      <c r="AF618" s="170"/>
      <c r="AG618" s="170"/>
    </row>
    <row r="619" customFormat="false" ht="15" hidden="false" customHeight="false" outlineLevel="0" collapsed="false">
      <c r="A619" s="3" t="s">
        <v>329</v>
      </c>
      <c r="B619" s="3"/>
      <c r="C619" s="70" t="str">
        <f aca="false">IF(B613="Married",K617,IF(B613="Company",E615,CONCATENATE(AC654,AC655,AC656,AC657,AC658)))</f>
        <v>  </v>
      </c>
      <c r="D619" s="70"/>
      <c r="E619" s="70"/>
      <c r="F619" s="70"/>
      <c r="G619" s="70"/>
      <c r="H619" s="70"/>
      <c r="I619" s="70"/>
      <c r="J619" s="70"/>
      <c r="K619" s="1"/>
      <c r="L619" s="3"/>
      <c r="M619" s="3"/>
      <c r="N619" s="3"/>
      <c r="O619" s="3"/>
      <c r="P619" s="3" t="str">
        <f aca="false">IF(B613="Married",P617,IF(B613="Company","Sir/Madam",CONCATENATE(AH654,AH655,AH656,AH657,AH658)))</f>
        <v> </v>
      </c>
      <c r="Q619" s="3"/>
      <c r="R619" s="1"/>
      <c r="S619" s="179" t="str">
        <f aca="true">IF(OFFSET(INDIRECT(A610),51,0,1,1)="","",OFFSET(INDIRECT(A610),51,0,1,1))</f>
        <v/>
      </c>
      <c r="T619" s="179" t="str">
        <f aca="true">IF(OFFSET(INDIRECT(A610),51,1,1,1)="","",OFFSET(INDIRECT(A610),51,1,1,1))</f>
        <v/>
      </c>
      <c r="U619" s="179" t="str">
        <f aca="true">IF(OFFSET(INDIRECT(A610),51,2,1,1)="","",CONCATENATE(" ",OFFSET(INDIRECT(A610),51,2,1,1)))</f>
        <v/>
      </c>
      <c r="V619" s="179" t="str">
        <f aca="true">IF(OFFSET(INDIRECT(A610),51,3,1,1)="","",OFFSET(INDIRECT(A610),51,3,1,1))</f>
        <v/>
      </c>
      <c r="W619" s="179" t="str">
        <f aca="true">IF(OFFSET(INDIRECT(A610),51,4,1,1)="","",OFFSET(INDIRECT(A610),51,4,1,1))</f>
        <v/>
      </c>
      <c r="X619" s="179" t="str">
        <f aca="true">IF(OFFSET(INDIRECT(A610),51,5,1,1)="","",OFFSET(INDIRECT(A610),51,5,1,1))</f>
        <v/>
      </c>
      <c r="Y619" s="179" t="str">
        <f aca="true">IF(OFFSET(INDIRECT(A610),51,6,1,1)="","",OFFSET(INDIRECT(A610),51,6,1,1))</f>
        <v/>
      </c>
      <c r="Z619" s="1"/>
      <c r="AA619" s="1"/>
      <c r="AB619" s="1"/>
      <c r="AC619" s="1"/>
      <c r="AD619" s="1"/>
      <c r="AE619" s="1"/>
      <c r="AF619" s="1"/>
      <c r="AG619" s="1"/>
    </row>
    <row r="620" customFormat="false" ht="15" hidden="false" customHeight="false" outlineLevel="0" collapsed="false">
      <c r="A620" s="160" t="s">
        <v>333</v>
      </c>
      <c r="B620" s="3"/>
      <c r="C620" s="70" t="str">
        <f aca="false">CONCATENATE("Dear ",P619)</f>
        <v>Dear  </v>
      </c>
      <c r="D620" s="70"/>
      <c r="E620" s="70"/>
      <c r="F620" s="70"/>
      <c r="G620" s="70"/>
      <c r="H620" s="70"/>
      <c r="I620" s="70"/>
      <c r="J620" s="70"/>
      <c r="K620" s="3"/>
      <c r="L620" s="3"/>
      <c r="M620" s="3"/>
      <c r="N620" s="3"/>
      <c r="O620" s="3"/>
      <c r="P620" s="3"/>
      <c r="Q620" s="149" t="str">
        <f aca="false">IF(A622="","",", ")</f>
        <v/>
      </c>
      <c r="R620" s="1"/>
      <c r="S620" s="1"/>
      <c r="T620" s="1"/>
      <c r="U620" s="1"/>
      <c r="V620" s="1"/>
      <c r="W620" s="1"/>
      <c r="X620" s="1"/>
      <c r="Y620" s="1"/>
      <c r="Z620" s="1"/>
      <c r="AA620" s="1"/>
      <c r="AB620" s="1"/>
      <c r="AC620" s="1"/>
      <c r="AD620" s="1"/>
      <c r="AE620" s="1"/>
      <c r="AF620" s="1"/>
      <c r="AG620" s="1"/>
    </row>
    <row r="621" customFormat="false" ht="15" hidden="false" customHeight="false" outlineLevel="0" collapsed="false">
      <c r="A621" s="3" t="s">
        <v>25</v>
      </c>
      <c r="B621" s="3" t="s">
        <v>26</v>
      </c>
      <c r="C621" s="3" t="s">
        <v>27</v>
      </c>
      <c r="D621" s="3" t="s">
        <v>28</v>
      </c>
      <c r="E621" s="3" t="s">
        <v>29</v>
      </c>
      <c r="F621" s="3" t="s">
        <v>30</v>
      </c>
      <c r="G621" s="3" t="s">
        <v>31</v>
      </c>
      <c r="H621" s="3"/>
      <c r="I621" s="3" t="s">
        <v>336</v>
      </c>
      <c r="J621" s="3"/>
      <c r="K621" s="3"/>
      <c r="L621" s="3"/>
      <c r="M621" s="3"/>
      <c r="N621" s="3"/>
      <c r="O621" s="3"/>
      <c r="P621" s="3"/>
      <c r="Q621" s="3"/>
      <c r="R621" s="1"/>
      <c r="S621" s="163" t="str">
        <f aca="false">CONCATENATE(IF(S614="","",S614),IF(S614="","",CHAR(10)),IF(T614="","",T614),IF(U614="","",U614),IF(U614="","",CHAR(10)),IF(V614="","",V614),IF(V614="","",CHAR(10)),IF(W614="","",W614),IF(W614="","",CHAR(10)),IF(X614="","",X614),IF(X614="","",CHAR(10)),IF(Y614="","",Y614))</f>
        <v/>
      </c>
      <c r="T621" s="163"/>
      <c r="U621" s="163"/>
      <c r="V621" s="1"/>
      <c r="W621" s="175" t="str">
        <f aca="false">CONCATENATE(IF(S619="","",S619),IF(S619="","",CHAR(10)),IF(T619="","",T619),IF(U619="","",U619),IF(U619="","",CHAR(10)),IF(V619="","",V619),IF(V619="","",CHAR(10)),IF(W619="","",W619),IF(W619="","",CHAR(10)),IF(X619="","",X619),IF(X619="","",CHAR(10)),IF(Y619="","",Y619))</f>
        <v/>
      </c>
      <c r="X621" s="175"/>
      <c r="Y621" s="175"/>
      <c r="Z621" s="1"/>
      <c r="AA621" s="1"/>
      <c r="AB621" s="1"/>
      <c r="AC621" s="1"/>
      <c r="AD621" s="1"/>
      <c r="AE621" s="1"/>
      <c r="AF621" s="1"/>
      <c r="AG621" s="1"/>
    </row>
    <row r="622" customFormat="false" ht="15" hidden="false" customHeight="true" outlineLevel="0" collapsed="false">
      <c r="A622" s="38" t="str">
        <f aca="true">IF(OFFSET(INDIRECT(A610),10,0,1,1)="","",CONCATENATE((OFFSET(INDIRECT(A610),10,0,1,1)),", "))</f>
        <v/>
      </c>
      <c r="B622" s="38" t="str">
        <f aca="true">IF(OFFSET(INDIRECT(A610),10,1,1,1)="","",OFFSET(INDIRECT(A610),10,1,1,1))</f>
        <v/>
      </c>
      <c r="C622" s="38" t="str">
        <f aca="true">IF(OFFSET(INDIRECT(A610),10,2,1,1)="","",CONCATENATE(" ",OFFSET(INDIRECT(A610),10,2,1,1),", "))</f>
        <v/>
      </c>
      <c r="D622" s="38" t="str">
        <f aca="true">IF(OFFSET(INDIRECT(A610),10,3,1,1)="","",CONCATENATE((OFFSET(INDIRECT(A610),10,3,1,1)),", "))</f>
        <v/>
      </c>
      <c r="E622" s="38" t="str">
        <f aca="true">IF(OFFSET(INDIRECT(A610),10,4,1,1)="","",CONCATENATE((OFFSET(INDIRECT(A610),10,4,1,1)),", "))</f>
        <v/>
      </c>
      <c r="F622" s="38" t="str">
        <f aca="true">IF(OFFSET(INDIRECT(A610),10,5,1,1)="","",CONCATENATE((OFFSET(INDIRECT(A610),10,5,1,1)),", "))</f>
        <v/>
      </c>
      <c r="G622" s="38" t="str">
        <f aca="true">IF(OFFSET(INDIRECT(A610),10,6,1,1)="","",OFFSET(INDIRECT(A610),10,6,1,1))</f>
        <v/>
      </c>
      <c r="H622" s="3"/>
      <c r="I622" s="170" t="str">
        <f aca="false">CONCATENATE(IF(A622="","",A622),IF(B622="","",B622),IF(C622="","",C622),IF(D622="","",D622),IF(E622="","",E622),IF(F622="","",F622),IF(G622="","",G622))</f>
        <v/>
      </c>
      <c r="J622" s="170"/>
      <c r="K622" s="170"/>
      <c r="L622" s="170"/>
      <c r="M622" s="170"/>
      <c r="N622" s="170"/>
      <c r="O622" s="170"/>
      <c r="P622" s="112"/>
      <c r="Q622" s="112"/>
      <c r="R622" s="1"/>
      <c r="S622" s="163"/>
      <c r="T622" s="163"/>
      <c r="U622" s="163"/>
      <c r="V622" s="1"/>
      <c r="W622" s="175"/>
      <c r="X622" s="175"/>
      <c r="Y622" s="175"/>
      <c r="Z622" s="1"/>
      <c r="AA622" s="1"/>
      <c r="AB622" s="1"/>
      <c r="AC622" s="1"/>
      <c r="AD622" s="1"/>
      <c r="AE622" s="1"/>
      <c r="AF622" s="1"/>
      <c r="AG622" s="1"/>
    </row>
    <row r="623" customFormat="false" ht="15" hidden="false" customHeight="false" outlineLevel="0" collapsed="false">
      <c r="A623" s="38" t="str">
        <f aca="true">IF(OFFSET(INDIRECT(A610),10,0,1,1)="","",OFFSET(INDIRECT(A610),10,0,1,1))</f>
        <v/>
      </c>
      <c r="B623" s="38" t="str">
        <f aca="true">IF(OFFSET(INDIRECT(A610),10,1,1,1)="","",OFFSET(INDIRECT(A610),10,1,1,1))</f>
        <v/>
      </c>
      <c r="C623" s="38" t="str">
        <f aca="true">IF(OFFSET(INDIRECT(A610),10,2,1,1)="","",CONCATENATE(" ",OFFSET(INDIRECT(A610),10,2,1,1)))</f>
        <v/>
      </c>
      <c r="D623" s="38" t="str">
        <f aca="true">IF(OFFSET(INDIRECT(A610),10,3,1,1)="","",OFFSET(INDIRECT(A610),10,3,1,1))</f>
        <v/>
      </c>
      <c r="E623" s="38" t="str">
        <f aca="true">IF(OFFSET(INDIRECT(A610),10,4,1,1)="","",OFFSET(INDIRECT(A610),10,4,1,1))</f>
        <v/>
      </c>
      <c r="F623" s="38" t="str">
        <f aca="true">IF(OFFSET(INDIRECT(A610),10,5,1,1)="","",OFFSET(INDIRECT(A610),10,5,1,1))</f>
        <v/>
      </c>
      <c r="G623" s="38" t="str">
        <f aca="true">IF(OFFSET(INDIRECT(A610),10,6,1,1)="","",OFFSET(INDIRECT(A610),10,6,1,1))</f>
        <v/>
      </c>
      <c r="H623" s="3"/>
      <c r="I623" s="3"/>
      <c r="J623" s="3"/>
      <c r="K623" s="3"/>
      <c r="L623" s="173"/>
      <c r="M623" s="173"/>
      <c r="N623" s="3"/>
      <c r="O623" s="3"/>
      <c r="P623" s="3"/>
      <c r="Q623" s="3"/>
      <c r="R623" s="1"/>
      <c r="S623" s="163"/>
      <c r="T623" s="163"/>
      <c r="U623" s="163"/>
      <c r="V623" s="1"/>
      <c r="W623" s="175"/>
      <c r="X623" s="175"/>
      <c r="Y623" s="175"/>
      <c r="Z623" s="1"/>
      <c r="AA623" s="1"/>
      <c r="AB623" s="1"/>
      <c r="AC623" s="1"/>
      <c r="AD623" s="1"/>
      <c r="AE623" s="1"/>
      <c r="AF623" s="1"/>
      <c r="AG623" s="1"/>
    </row>
    <row r="624" customFormat="false" ht="15" hidden="false" customHeight="false" outlineLevel="0" collapsed="false">
      <c r="A624" s="3" t="s">
        <v>83</v>
      </c>
      <c r="B624" s="3"/>
      <c r="C624" s="3"/>
      <c r="D624" s="3"/>
      <c r="E624" s="3"/>
      <c r="F624" s="3"/>
      <c r="G624" s="3"/>
      <c r="H624" s="3"/>
      <c r="I624" s="3" t="s">
        <v>337</v>
      </c>
      <c r="J624" s="3"/>
      <c r="K624" s="3"/>
      <c r="L624" s="173"/>
      <c r="M624" s="173"/>
      <c r="N624" s="3"/>
      <c r="O624" s="3"/>
      <c r="P624" s="3"/>
      <c r="Q624" s="3"/>
      <c r="R624" s="1"/>
      <c r="S624" s="163"/>
      <c r="T624" s="163"/>
      <c r="U624" s="163"/>
      <c r="V624" s="1"/>
      <c r="W624" s="175"/>
      <c r="X624" s="175"/>
      <c r="Y624" s="175"/>
      <c r="Z624" s="1"/>
      <c r="AA624" s="1"/>
      <c r="AB624" s="1"/>
      <c r="AC624" s="1"/>
      <c r="AD624" s="1"/>
      <c r="AE624" s="1"/>
      <c r="AF624" s="1"/>
      <c r="AG624" s="1"/>
    </row>
    <row r="625" customFormat="false" ht="15" hidden="false" customHeight="true" outlineLevel="0" collapsed="false">
      <c r="A625" s="1" t="str">
        <f aca="false">CONCATENATE(A624,"s")</f>
        <v>Leaseholders</v>
      </c>
      <c r="B625" s="3"/>
      <c r="C625" s="3"/>
      <c r="D625" s="3"/>
      <c r="E625" s="3"/>
      <c r="F625" s="3"/>
      <c r="G625" s="3"/>
      <c r="H625" s="3"/>
      <c r="I625" s="175" t="str">
        <f aca="false">CONCATENATE(IF(A623="","",A623),IF(A623="","",CHAR(10)),IF(B623="","",B623),IF(C623="","",C623),IF(C623="","",CHAR(10)),IF(D623="","",D623),IF(D623="","",CHAR(10)),IF(E623="","",E623),IF(E623="","",CHAR(10)),IF(F623="","",F623),IF(F623="","",CHAR(10)),IF(G623="","",G623))</f>
        <v/>
      </c>
      <c r="J625" s="175"/>
      <c r="K625" s="175"/>
      <c r="L625" s="173"/>
      <c r="M625" s="173"/>
      <c r="N625" s="3"/>
      <c r="O625" s="3"/>
      <c r="P625" s="3"/>
      <c r="Q625" s="3"/>
      <c r="R625" s="1"/>
      <c r="S625" s="163"/>
      <c r="T625" s="163"/>
      <c r="U625" s="163"/>
      <c r="V625" s="1"/>
      <c r="W625" s="175"/>
      <c r="X625" s="175"/>
      <c r="Y625" s="175"/>
      <c r="Z625" s="1"/>
      <c r="AA625" s="1"/>
      <c r="AB625" s="1"/>
      <c r="AC625" s="1"/>
      <c r="AD625" s="1"/>
      <c r="AE625" s="1"/>
      <c r="AF625" s="1"/>
      <c r="AG625" s="1"/>
    </row>
    <row r="626" customFormat="false" ht="15" hidden="false" customHeight="false" outlineLevel="0" collapsed="false">
      <c r="A626" s="3" t="s">
        <v>294</v>
      </c>
      <c r="B626" s="3"/>
      <c r="C626" s="3"/>
      <c r="D626" s="3"/>
      <c r="E626" s="3"/>
      <c r="F626" s="3"/>
      <c r="G626" s="3"/>
      <c r="H626" s="3"/>
      <c r="I626" s="175"/>
      <c r="J626" s="175"/>
      <c r="K626" s="175"/>
      <c r="L626" s="173"/>
      <c r="M626" s="173"/>
      <c r="N626" s="3"/>
      <c r="O626" s="3"/>
      <c r="P626" s="3"/>
      <c r="Q626" s="3"/>
      <c r="R626" s="1"/>
      <c r="S626" s="163"/>
      <c r="T626" s="163"/>
      <c r="U626" s="163"/>
      <c r="V626" s="1"/>
      <c r="W626" s="175"/>
      <c r="X626" s="175"/>
      <c r="Y626" s="175"/>
      <c r="Z626" s="1"/>
      <c r="AA626" s="1"/>
      <c r="AB626" s="1"/>
      <c r="AC626" s="1"/>
      <c r="AD626" s="1"/>
      <c r="AE626" s="1"/>
      <c r="AF626" s="1"/>
      <c r="AG626" s="1"/>
    </row>
    <row r="627" customFormat="false" ht="15" hidden="false" customHeight="false" outlineLevel="0" collapsed="false">
      <c r="A627" s="1" t="str">
        <f aca="false">CONCATENATE(A626,"s")</f>
        <v>Freeholders</v>
      </c>
      <c r="B627" s="3"/>
      <c r="C627" s="3"/>
      <c r="D627" s="3"/>
      <c r="E627" s="3"/>
      <c r="F627" s="3"/>
      <c r="G627" s="3"/>
      <c r="H627" s="3"/>
      <c r="I627" s="175"/>
      <c r="J627" s="175"/>
      <c r="K627" s="175"/>
      <c r="L627" s="173"/>
      <c r="M627" s="173"/>
      <c r="N627" s="3"/>
      <c r="O627" s="3"/>
      <c r="P627" s="3"/>
      <c r="Q627" s="3"/>
      <c r="R627" s="1"/>
      <c r="S627" s="1"/>
      <c r="T627" s="1"/>
      <c r="U627" s="1"/>
      <c r="V627" s="1"/>
      <c r="W627" s="1"/>
      <c r="X627" s="1"/>
      <c r="Y627" s="1"/>
      <c r="Z627" s="1"/>
      <c r="AA627" s="1"/>
      <c r="AB627" s="1"/>
      <c r="AC627" s="1"/>
      <c r="AD627" s="1"/>
      <c r="AE627" s="1"/>
      <c r="AF627" s="1"/>
      <c r="AG627" s="1"/>
    </row>
    <row r="628" customFormat="false" ht="15" hidden="false" customHeight="false" outlineLevel="0" collapsed="false">
      <c r="A628" s="3" t="s">
        <v>307</v>
      </c>
      <c r="B628" s="3"/>
      <c r="C628" s="3"/>
      <c r="D628" s="3"/>
      <c r="E628" s="3"/>
      <c r="F628" s="3"/>
      <c r="G628" s="3"/>
      <c r="H628" s="3"/>
      <c r="I628" s="175"/>
      <c r="J628" s="175"/>
      <c r="K628" s="175"/>
      <c r="L628" s="3"/>
      <c r="M628" s="3"/>
      <c r="N628" s="3"/>
      <c r="O628" s="3"/>
      <c r="P628" s="3"/>
      <c r="Q628" s="3"/>
      <c r="R628" s="1"/>
    </row>
    <row r="629" customFormat="false" ht="15" hidden="false" customHeight="false" outlineLevel="0" collapsed="false">
      <c r="A629" s="1" t="str">
        <f aca="false">IF(A628="Leaseholder &amp; Freeholder","Leaseholders &amp; Freeholders")</f>
        <v>Leaseholders &amp; Freeholders</v>
      </c>
      <c r="B629" s="3"/>
      <c r="C629" s="3"/>
      <c r="D629" s="3"/>
      <c r="E629" s="3"/>
      <c r="F629" s="3"/>
      <c r="G629" s="3"/>
      <c r="H629" s="3"/>
      <c r="I629" s="175"/>
      <c r="J629" s="175"/>
      <c r="K629" s="175"/>
      <c r="L629" s="3"/>
      <c r="M629" s="3"/>
      <c r="N629" s="3"/>
      <c r="O629" s="3"/>
      <c r="P629" s="3"/>
      <c r="Q629" s="3"/>
      <c r="R629" s="1"/>
      <c r="S629" s="149" t="s">
        <v>274</v>
      </c>
      <c r="T629" s="149"/>
    </row>
    <row r="630" customFormat="false" ht="15.75" hidden="false" customHeight="true" outlineLevel="0" collapsed="false">
      <c r="A630" s="1"/>
      <c r="B630" s="3"/>
      <c r="C630" s="3"/>
      <c r="D630" s="3"/>
      <c r="E630" s="3"/>
      <c r="F630" s="3"/>
      <c r="G630" s="3"/>
      <c r="H630" s="3"/>
      <c r="I630" s="175"/>
      <c r="J630" s="175"/>
      <c r="K630" s="175"/>
      <c r="L630" s="3"/>
      <c r="M630" s="3"/>
      <c r="N630" s="3"/>
      <c r="O630" s="3"/>
      <c r="P630" s="3"/>
      <c r="Q630" s="3"/>
      <c r="R630" s="1"/>
      <c r="S630" s="180" t="str">
        <f aca="false">CONCATENATE("Under Section 1(2), subject to your written consent",CHAR(10),"it is intended to build on the line of junction of the said lands a ",Form!BJ74)</f>
        <v>Under Section 1(2), subject to your written consent
it is intended to build on the line of junction of the said lands a</v>
      </c>
      <c r="T630" s="180"/>
      <c r="U630" s="180"/>
      <c r="V630" s="180"/>
      <c r="W630" s="180"/>
      <c r="X630" s="180"/>
      <c r="Y630" s="180"/>
      <c r="Z630" s="180"/>
      <c r="AA630" s="180"/>
    </row>
    <row r="631" customFormat="false" ht="15" hidden="false" customHeight="false" outlineLevel="0" collapsed="false">
      <c r="A631" s="1"/>
      <c r="B631" s="3"/>
      <c r="C631" s="3"/>
      <c r="D631" s="3"/>
      <c r="E631" s="3"/>
      <c r="F631" s="3"/>
      <c r="G631" s="3"/>
      <c r="H631" s="3"/>
      <c r="I631" s="3"/>
      <c r="J631" s="3"/>
      <c r="K631" s="3"/>
      <c r="L631" s="3"/>
      <c r="M631" s="3"/>
      <c r="N631" s="3"/>
      <c r="O631" s="3"/>
      <c r="P631" s="3"/>
      <c r="Q631" s="3"/>
      <c r="R631" s="1"/>
      <c r="S631" s="180"/>
      <c r="T631" s="180"/>
      <c r="U631" s="180"/>
      <c r="V631" s="180"/>
      <c r="W631" s="180"/>
      <c r="X631" s="180"/>
      <c r="Y631" s="180"/>
      <c r="Z631" s="180"/>
      <c r="AA631" s="180"/>
    </row>
    <row r="632" customFormat="false" ht="15" hidden="false" customHeight="false" outlineLevel="0" collapsed="false">
      <c r="A632" s="156" t="s">
        <v>343</v>
      </c>
      <c r="B632" s="156"/>
      <c r="C632" s="3"/>
      <c r="D632" s="3"/>
      <c r="E632" s="3"/>
      <c r="F632" s="3"/>
      <c r="G632" s="3"/>
      <c r="H632" s="3"/>
      <c r="I632" s="3"/>
      <c r="J632" s="3"/>
      <c r="K632" s="3"/>
      <c r="L632" s="3"/>
      <c r="M632" s="3"/>
      <c r="N632" s="3"/>
      <c r="O632" s="3"/>
      <c r="P632" s="3"/>
      <c r="Q632" s="149" t="str">
        <f aca="false">IF(A634="","",", ")</f>
        <v/>
      </c>
      <c r="R632" s="1"/>
    </row>
    <row r="633" customFormat="false" ht="15" hidden="false" customHeight="false" outlineLevel="0" collapsed="false">
      <c r="A633" s="3" t="s">
        <v>25</v>
      </c>
      <c r="B633" s="3" t="s">
        <v>26</v>
      </c>
      <c r="C633" s="3" t="s">
        <v>27</v>
      </c>
      <c r="D633" s="3" t="s">
        <v>28</v>
      </c>
      <c r="E633" s="3" t="s">
        <v>29</v>
      </c>
      <c r="F633" s="3" t="s">
        <v>30</v>
      </c>
      <c r="G633" s="3" t="s">
        <v>31</v>
      </c>
      <c r="H633" s="3"/>
      <c r="I633" s="3" t="s">
        <v>336</v>
      </c>
      <c r="J633" s="3"/>
      <c r="K633" s="3"/>
      <c r="L633" s="3"/>
      <c r="M633" s="3"/>
      <c r="N633" s="3"/>
      <c r="O633" s="3"/>
      <c r="P633" s="3"/>
      <c r="Q633" s="3"/>
      <c r="R633" s="1"/>
      <c r="S633" s="149" t="s">
        <v>292</v>
      </c>
      <c r="T633" s="149"/>
    </row>
    <row r="634" customFormat="false" ht="15" hidden="false" customHeight="true" outlineLevel="0" collapsed="false">
      <c r="A634" s="38" t="str">
        <f aca="true">IF(OFFSET(INDIRECT(A610),17,0,1,1)="","",CONCATENATE((OFFSET(INDIRECT(A610),17,0,1,1)),", "))</f>
        <v/>
      </c>
      <c r="B634" s="38" t="str">
        <f aca="true">IF(OFFSET(INDIRECT(A610),17,1,1,1)="","",OFFSET(INDIRECT(A610),17,1,1,1))</f>
        <v/>
      </c>
      <c r="C634" s="38" t="str">
        <f aca="true">IF(OFFSET(INDIRECT(A610),17,2,1,1)="","",CONCATENATE(" ",(OFFSET(INDIRECT(A610),17,2,1,1)),", "))</f>
        <v/>
      </c>
      <c r="D634" s="38" t="str">
        <f aca="true">IF(OFFSET(INDIRECT(A610),17,3,1,1)="","",CONCATENATE((OFFSET(INDIRECT(A610),17,3,1,1)),", "))</f>
        <v/>
      </c>
      <c r="E634" s="38" t="str">
        <f aca="true">IF(OFFSET(INDIRECT(A610),17,4,1,1)="","",CONCATENATE((OFFSET(INDIRECT(A610),17,4,1,1)),", "))</f>
        <v/>
      </c>
      <c r="F634" s="38" t="str">
        <f aca="true">IF(OFFSET(INDIRECT(A610),17,5,1,1)="","",CONCATENATE((OFFSET(INDIRECT(A610),17,5,1,1)),", "))</f>
        <v/>
      </c>
      <c r="G634" s="38" t="str">
        <f aca="true">IF(OFFSET(INDIRECT(A610),17,6,1,1)="","",OFFSET(INDIRECT(A610),17,6,1,1))</f>
        <v/>
      </c>
      <c r="H634" s="3"/>
      <c r="I634" s="170" t="str">
        <f aca="false">CONCATENATE(IF(A634="","",A634),IF(B634="","",B634),IF(C634="","",C634),IF(D634="","",D634),IF(E634="","",E634),IF(F634="","",F634),IF(G634="","",G634))</f>
        <v/>
      </c>
      <c r="J634" s="170"/>
      <c r="K634" s="170"/>
      <c r="L634" s="170"/>
      <c r="M634" s="170"/>
      <c r="N634" s="170"/>
      <c r="O634" s="170"/>
      <c r="P634" s="112"/>
      <c r="Q634" s="112"/>
      <c r="R634" s="1"/>
      <c r="S634" s="180" t="str">
        <f aca="false">CONCATENATE("Under Section 1(5)",CHAR(10),"it is intended to build on the line of junction of the said lands a wall wholly on ",$H$12," land.")</f>
        <v>Under Section 1(5)
it is intended to build on the line of junction of the said lands a wall wholly on our land.</v>
      </c>
      <c r="T634" s="180"/>
      <c r="U634" s="180"/>
      <c r="V634" s="180"/>
      <c r="W634" s="180"/>
      <c r="X634" s="180"/>
      <c r="Y634" s="180"/>
      <c r="Z634" s="180"/>
      <c r="AA634" s="180"/>
    </row>
    <row r="635" customFormat="false" ht="15" hidden="false" customHeight="false" outlineLevel="0" collapsed="false">
      <c r="A635" s="38" t="str">
        <f aca="true">IF(OFFSET(INDIRECT(A610),17,0,1,1)="","",OFFSET(INDIRECT(A610),17,0,1,1))</f>
        <v/>
      </c>
      <c r="B635" s="38" t="str">
        <f aca="true">IF(OFFSET(INDIRECT(A610),17,1,1,1)="","",OFFSET(INDIRECT(A610),17,1,1,1))</f>
        <v/>
      </c>
      <c r="C635" s="38" t="str">
        <f aca="true">IF(OFFSET(INDIRECT(A610),17,2,1,1)="","",CONCATENATE(" ",(OFFSET(INDIRECT(A610),17,2,1,1))))</f>
        <v/>
      </c>
      <c r="D635" s="38" t="str">
        <f aca="true">IF(OFFSET(INDIRECT(A610),17,3,1,1)="","",OFFSET(INDIRECT(A610),17,3,1,1))</f>
        <v/>
      </c>
      <c r="E635" s="38" t="str">
        <f aca="true">IF(OFFSET(INDIRECT(A610),17,4,1,1)="","",OFFSET(INDIRECT(A610),17,4,1,1))</f>
        <v/>
      </c>
      <c r="F635" s="38" t="str">
        <f aca="true">IF(OFFSET(INDIRECT(A610),17,5,1,1)="","",OFFSET(INDIRECT(A610),17,5,1,1))</f>
        <v/>
      </c>
      <c r="G635" s="38" t="str">
        <f aca="true">IF(OFFSET(INDIRECT(A610),17,6,1,1)="","",OFFSET(INDIRECT(A610),17,6,1,1))</f>
        <v/>
      </c>
      <c r="H635" s="3"/>
      <c r="I635" s="3"/>
      <c r="J635" s="3"/>
      <c r="K635" s="3"/>
      <c r="L635" s="173"/>
      <c r="M635" s="173"/>
      <c r="N635" s="3"/>
      <c r="O635" s="3"/>
      <c r="P635" s="3"/>
      <c r="Q635" s="3"/>
      <c r="R635" s="1"/>
      <c r="S635" s="180"/>
      <c r="T635" s="180"/>
      <c r="U635" s="180"/>
      <c r="V635" s="180"/>
      <c r="W635" s="180"/>
      <c r="X635" s="180"/>
      <c r="Y635" s="180"/>
      <c r="Z635" s="180"/>
      <c r="AA635" s="180"/>
    </row>
    <row r="636" customFormat="false" ht="15" hidden="false" customHeight="false" outlineLevel="0" collapsed="false">
      <c r="A636" s="3"/>
      <c r="B636" s="3"/>
      <c r="C636" s="3"/>
      <c r="D636" s="3"/>
      <c r="E636" s="3"/>
      <c r="F636" s="3"/>
      <c r="G636" s="3"/>
      <c r="H636" s="3"/>
      <c r="I636" s="3" t="s">
        <v>337</v>
      </c>
      <c r="J636" s="3"/>
      <c r="K636" s="3"/>
      <c r="L636" s="173"/>
      <c r="M636" s="173"/>
      <c r="N636" s="3"/>
      <c r="O636" s="3"/>
      <c r="P636" s="3"/>
      <c r="Q636" s="3"/>
      <c r="R636" s="1"/>
    </row>
    <row r="637" customFormat="false" ht="15" hidden="false" customHeight="true" outlineLevel="0" collapsed="false">
      <c r="A637" s="3"/>
      <c r="B637" s="3"/>
      <c r="C637" s="3"/>
      <c r="D637" s="3"/>
      <c r="E637" s="3"/>
      <c r="F637" s="3"/>
      <c r="G637" s="3"/>
      <c r="H637" s="3"/>
      <c r="I637" s="175" t="str">
        <f aca="false">CONCATENATE(IF(A635="","",A635),IF(A635="","",CHAR(10)),IF(B635="","",B635),IF(C635="","",C635),IF(C635="","",CHAR(10)),IF(D635="","",D635),IF(D635="","",CHAR(10)),IF(E635="","",E635),IF(E635="","",CHAR(10)),IF(F635="","",F635),IF(F635="","",CHAR(10)),IF(G635="","",G635))</f>
        <v/>
      </c>
      <c r="J637" s="175"/>
      <c r="K637" s="175"/>
      <c r="L637" s="173"/>
      <c r="M637" s="173"/>
      <c r="N637" s="3"/>
      <c r="O637" s="3"/>
      <c r="P637" s="3"/>
      <c r="Q637" s="3"/>
      <c r="R637" s="1"/>
      <c r="S637" s="149" t="s">
        <v>295</v>
      </c>
      <c r="T637" s="149"/>
      <c r="U637" s="149"/>
    </row>
    <row r="638" customFormat="false" ht="15" hidden="false" customHeight="true" outlineLevel="0" collapsed="false">
      <c r="A638" s="3"/>
      <c r="B638" s="3"/>
      <c r="C638" s="3"/>
      <c r="D638" s="3"/>
      <c r="E638" s="3"/>
      <c r="F638" s="3"/>
      <c r="G638" s="3"/>
      <c r="H638" s="3"/>
      <c r="I638" s="175"/>
      <c r="J638" s="175"/>
      <c r="K638" s="175"/>
      <c r="L638" s="173"/>
      <c r="M638" s="173"/>
      <c r="N638" s="3"/>
      <c r="O638" s="3"/>
      <c r="P638" s="3"/>
      <c r="Q638" s="3"/>
      <c r="R638" s="1"/>
      <c r="S638" s="181" t="str">
        <f aca="false">CONCATENATE(S630,CHAR(10),CHAR(10),S634)</f>
        <v>Under Section 1(2), subject to your written consent
it is intended to build on the line of junction of the said lands a 
Under Section 1(5)
it is intended to build on the line of junction of the said lands a wall wholly on our land.</v>
      </c>
      <c r="T638" s="181"/>
      <c r="U638" s="181"/>
      <c r="V638" s="181"/>
      <c r="W638" s="181"/>
      <c r="X638" s="181"/>
      <c r="Y638" s="181"/>
      <c r="Z638" s="181"/>
      <c r="AA638" s="181"/>
    </row>
    <row r="639" customFormat="false" ht="15" hidden="false" customHeight="false" outlineLevel="0" collapsed="false">
      <c r="A639" s="3"/>
      <c r="B639" s="3"/>
      <c r="C639" s="3"/>
      <c r="D639" s="3"/>
      <c r="E639" s="3"/>
      <c r="F639" s="3"/>
      <c r="G639" s="3"/>
      <c r="H639" s="3"/>
      <c r="I639" s="175"/>
      <c r="J639" s="175"/>
      <c r="K639" s="175"/>
      <c r="L639" s="173"/>
      <c r="M639" s="173"/>
      <c r="N639" s="3"/>
      <c r="O639" s="3"/>
      <c r="P639" s="3"/>
      <c r="Q639" s="3"/>
      <c r="R639" s="1"/>
      <c r="S639" s="181"/>
      <c r="T639" s="181"/>
      <c r="U639" s="181"/>
      <c r="V639" s="181"/>
      <c r="W639" s="181"/>
      <c r="X639" s="181"/>
      <c r="Y639" s="181"/>
      <c r="Z639" s="181"/>
      <c r="AA639" s="181"/>
    </row>
    <row r="640" customFormat="false" ht="15" hidden="false" customHeight="false" outlineLevel="0" collapsed="false">
      <c r="A640" s="3"/>
      <c r="B640" s="3"/>
      <c r="C640" s="3"/>
      <c r="D640" s="3"/>
      <c r="E640" s="3"/>
      <c r="F640" s="3"/>
      <c r="G640" s="3"/>
      <c r="H640" s="3"/>
      <c r="I640" s="175"/>
      <c r="J640" s="175"/>
      <c r="K640" s="175"/>
      <c r="L640" s="3"/>
      <c r="M640" s="3"/>
      <c r="N640" s="3"/>
      <c r="O640" s="3"/>
      <c r="P640" s="3"/>
      <c r="Q640" s="3"/>
      <c r="R640" s="1"/>
      <c r="S640" s="181"/>
      <c r="T640" s="181"/>
      <c r="U640" s="181"/>
      <c r="V640" s="181"/>
      <c r="W640" s="181"/>
      <c r="X640" s="181"/>
      <c r="Y640" s="181"/>
      <c r="Z640" s="181"/>
      <c r="AA640" s="181"/>
    </row>
    <row r="641" customFormat="false" ht="15" hidden="false" customHeight="false" outlineLevel="0" collapsed="false">
      <c r="A641" s="3"/>
      <c r="B641" s="3"/>
      <c r="C641" s="3"/>
      <c r="D641" s="3"/>
      <c r="E641" s="3"/>
      <c r="F641" s="3"/>
      <c r="G641" s="3"/>
      <c r="H641" s="3"/>
      <c r="I641" s="175"/>
      <c r="J641" s="175"/>
      <c r="K641" s="175"/>
      <c r="L641" s="3"/>
      <c r="M641" s="3"/>
      <c r="N641" s="3"/>
      <c r="O641" s="3"/>
      <c r="P641" s="3"/>
      <c r="Q641" s="3"/>
      <c r="R641" s="1"/>
      <c r="S641" s="181"/>
      <c r="T641" s="181"/>
      <c r="U641" s="181"/>
      <c r="V641" s="181"/>
      <c r="W641" s="181"/>
      <c r="X641" s="181"/>
      <c r="Y641" s="181"/>
      <c r="Z641" s="181"/>
      <c r="AA641" s="181"/>
    </row>
    <row r="642" customFormat="false" ht="15" hidden="false" customHeight="false" outlineLevel="0" collapsed="false">
      <c r="A642" s="3"/>
      <c r="B642" s="3"/>
      <c r="C642" s="3"/>
      <c r="D642" s="3"/>
      <c r="E642" s="3"/>
      <c r="F642" s="3"/>
      <c r="G642" s="3"/>
      <c r="H642" s="3"/>
      <c r="I642" s="175"/>
      <c r="J642" s="175"/>
      <c r="K642" s="175"/>
      <c r="L642" s="3"/>
      <c r="M642" s="3"/>
      <c r="N642" s="3"/>
      <c r="O642" s="3"/>
      <c r="P642" s="3"/>
      <c r="Q642" s="3"/>
      <c r="R642" s="1"/>
      <c r="S642" s="181"/>
      <c r="T642" s="181"/>
      <c r="U642" s="181"/>
      <c r="V642" s="181"/>
      <c r="W642" s="181"/>
      <c r="X642" s="181"/>
      <c r="Y642" s="181"/>
      <c r="Z642" s="181"/>
      <c r="AA642" s="181"/>
    </row>
    <row r="643" customFormat="false" ht="15" hidden="false" customHeight="false" outlineLevel="0" collapsed="false">
      <c r="A643" s="3"/>
      <c r="B643" s="3"/>
      <c r="C643" s="3"/>
      <c r="D643" s="3"/>
      <c r="E643" s="3"/>
      <c r="F643" s="3"/>
      <c r="G643" s="3"/>
      <c r="H643" s="3"/>
      <c r="I643" s="3"/>
      <c r="J643" s="3"/>
      <c r="K643" s="3"/>
      <c r="L643" s="3"/>
      <c r="M643" s="3"/>
      <c r="N643" s="3"/>
      <c r="O643" s="3"/>
      <c r="P643" s="3"/>
      <c r="Q643" s="3"/>
      <c r="R643" s="1"/>
    </row>
    <row r="644" customFormat="false" ht="15" hidden="false" customHeight="false" outlineLevel="0" collapsed="false">
      <c r="A644" s="156" t="s">
        <v>344</v>
      </c>
      <c r="B644" s="156"/>
      <c r="C644" s="3"/>
      <c r="D644" s="3"/>
      <c r="E644" s="3"/>
      <c r="F644" s="3"/>
      <c r="G644" s="3"/>
      <c r="H644" s="3"/>
      <c r="I644" s="3"/>
      <c r="J644" s="3"/>
      <c r="K644" s="3"/>
      <c r="L644" s="3"/>
      <c r="M644" s="3"/>
      <c r="N644" s="3"/>
      <c r="O644" s="3"/>
      <c r="P644" s="3"/>
      <c r="Q644" s="3" t="str">
        <f aca="false">IF(A646="","",", ")</f>
        <v/>
      </c>
      <c r="R644" s="1"/>
      <c r="S644" s="149" t="s">
        <v>345</v>
      </c>
      <c r="T644" s="149"/>
      <c r="U644" s="149"/>
    </row>
    <row r="645" customFormat="false" ht="15" hidden="false" customHeight="false" outlineLevel="0" collapsed="false">
      <c r="A645" s="3" t="s">
        <v>25</v>
      </c>
      <c r="B645" s="3" t="s">
        <v>26</v>
      </c>
      <c r="C645" s="3" t="s">
        <v>27</v>
      </c>
      <c r="D645" s="3" t="s">
        <v>28</v>
      </c>
      <c r="E645" s="3" t="s">
        <v>29</v>
      </c>
      <c r="F645" s="3" t="s">
        <v>30</v>
      </c>
      <c r="G645" s="3" t="s">
        <v>31</v>
      </c>
      <c r="H645" s="3"/>
      <c r="I645" s="3" t="s">
        <v>336</v>
      </c>
      <c r="J645" s="3"/>
      <c r="K645" s="3"/>
      <c r="L645" s="3"/>
      <c r="M645" s="3"/>
      <c r="N645" s="3"/>
      <c r="O645" s="3"/>
      <c r="P645" s="3"/>
      <c r="Q645" s="3"/>
      <c r="R645" s="1"/>
      <c r="S645" s="181" t="str">
        <f aca="false">IF(Form!BF74="Section 1(2)",S630,IF(Form!BF74="Section 1(5)",S634,IF(Form!BF74="Section 1(2) &amp; Section 1(5)",S638,"")))</f>
        <v/>
      </c>
      <c r="T645" s="181"/>
      <c r="U645" s="181"/>
      <c r="V645" s="181"/>
      <c r="W645" s="181"/>
      <c r="X645" s="181"/>
      <c r="Y645" s="181"/>
      <c r="Z645" s="181"/>
      <c r="AA645" s="181"/>
    </row>
    <row r="646" customFormat="false" ht="15" hidden="false" customHeight="true" outlineLevel="0" collapsed="false">
      <c r="A646" s="38" t="str">
        <f aca="false">IF(Form!$B$44="","",Form!$B$44)</f>
        <v/>
      </c>
      <c r="B646" s="38" t="str">
        <f aca="false">IF(Form!$C$44="","",Form!$C$44)</f>
        <v/>
      </c>
      <c r="C646" s="38" t="str">
        <f aca="false">IF(Form!$D$44="","",Form!$D$44)</f>
        <v/>
      </c>
      <c r="D646" s="38" t="str">
        <f aca="false">IF(Form!$E$44="","",Form!$E$44)</f>
        <v/>
      </c>
      <c r="E646" s="38" t="str">
        <f aca="false">IF(Form!$F$44="","",Form!$F$44)</f>
        <v/>
      </c>
      <c r="F646" s="38" t="str">
        <f aca="false">IF(Form!$G$44="","",Form!$G$44)</f>
        <v/>
      </c>
      <c r="G646" s="38" t="str">
        <f aca="false">IF(Form!$H$44="","",Form!$H$44)</f>
        <v/>
      </c>
      <c r="H646" s="3"/>
      <c r="I646" s="170" t="str">
        <f aca="false">CONCATENATE(IF(A646="","",A646),IF(B646="","",B646),IF(C646="","",C646),IF(D646="","",D646),IF(E646="","",E646),IF(F646="","",F646),IF(G646="","",G646))</f>
        <v/>
      </c>
      <c r="J646" s="170"/>
      <c r="K646" s="170"/>
      <c r="L646" s="170"/>
      <c r="M646" s="170"/>
      <c r="N646" s="170"/>
      <c r="O646" s="170"/>
      <c r="P646" s="112"/>
      <c r="Q646" s="112"/>
      <c r="R646" s="1"/>
      <c r="S646" s="181"/>
      <c r="T646" s="181"/>
      <c r="U646" s="181"/>
      <c r="V646" s="181"/>
      <c r="W646" s="181"/>
      <c r="X646" s="181"/>
      <c r="Y646" s="181"/>
      <c r="Z646" s="181"/>
      <c r="AA646" s="181"/>
    </row>
    <row r="647" customFormat="false" ht="15" hidden="false" customHeight="false" outlineLevel="0" collapsed="false">
      <c r="A647" s="3"/>
      <c r="B647" s="3"/>
      <c r="C647" s="3"/>
      <c r="D647" s="3"/>
      <c r="E647" s="3"/>
      <c r="F647" s="3"/>
      <c r="G647" s="3"/>
      <c r="H647" s="3"/>
      <c r="I647" s="3"/>
      <c r="J647" s="3"/>
      <c r="K647" s="3"/>
      <c r="L647" s="173"/>
      <c r="M647" s="173"/>
      <c r="N647" s="3"/>
      <c r="O647" s="3"/>
      <c r="P647" s="3"/>
      <c r="Q647" s="3"/>
      <c r="R647" s="1"/>
      <c r="S647" s="181"/>
      <c r="T647" s="181"/>
      <c r="U647" s="181"/>
      <c r="V647" s="181"/>
      <c r="W647" s="181"/>
      <c r="X647" s="181"/>
      <c r="Y647" s="181"/>
      <c r="Z647" s="181"/>
      <c r="AA647" s="181"/>
    </row>
    <row r="648" customFormat="false" ht="15" hidden="false" customHeight="false" outlineLevel="0" collapsed="false">
      <c r="A648" s="3"/>
      <c r="B648" s="3"/>
      <c r="C648" s="3"/>
      <c r="D648" s="3"/>
      <c r="E648" s="3"/>
      <c r="F648" s="3"/>
      <c r="G648" s="3"/>
      <c r="H648" s="3"/>
      <c r="I648" s="3" t="s">
        <v>337</v>
      </c>
      <c r="J648" s="3"/>
      <c r="K648" s="3"/>
      <c r="L648" s="173"/>
      <c r="M648" s="173"/>
      <c r="N648" s="3"/>
      <c r="O648" s="3"/>
      <c r="P648" s="3"/>
      <c r="Q648" s="3"/>
      <c r="R648" s="1"/>
      <c r="S648" s="181"/>
      <c r="T648" s="181"/>
      <c r="U648" s="181"/>
      <c r="V648" s="181"/>
      <c r="W648" s="181"/>
      <c r="X648" s="181"/>
      <c r="Y648" s="181"/>
      <c r="Z648" s="181"/>
      <c r="AA648" s="181"/>
    </row>
    <row r="649" customFormat="false" ht="15" hidden="false" customHeight="true" outlineLevel="0" collapsed="false">
      <c r="A649" s="3"/>
      <c r="B649" s="3"/>
      <c r="C649" s="3"/>
      <c r="D649" s="3"/>
      <c r="E649" s="3"/>
      <c r="F649" s="3"/>
      <c r="G649" s="3"/>
      <c r="H649" s="3"/>
      <c r="I649" s="175" t="str">
        <f aca="false">CONCATENATE(IF(A646="","",A646),IF(A646="","",CHAR(10)),IF(B646="","",B646),IF(C646="","",C646),IF(C646="","",CHAR(10)),IF(D646="","",D646),IF(D646="","",CHAR(10)),IF(E646="","",E646),IF(E646="","",CHAR(10)),IF(F646="","",F646),IF(F646="","",CHAR(10)),IF(G646="","",G646))</f>
        <v/>
      </c>
      <c r="J649" s="175"/>
      <c r="K649" s="175"/>
      <c r="L649" s="173"/>
      <c r="M649" s="173"/>
      <c r="N649" s="3"/>
      <c r="O649" s="3"/>
      <c r="P649" s="3"/>
      <c r="Q649" s="3"/>
      <c r="R649" s="1"/>
      <c r="S649" s="181"/>
      <c r="T649" s="181"/>
      <c r="U649" s="181"/>
      <c r="V649" s="181"/>
      <c r="W649" s="181"/>
      <c r="X649" s="181"/>
      <c r="Y649" s="181"/>
      <c r="Z649" s="181"/>
      <c r="AA649" s="181"/>
    </row>
    <row r="650" customFormat="false" ht="15" hidden="false" customHeight="false" outlineLevel="0" collapsed="false">
      <c r="A650" s="3"/>
      <c r="B650" s="3"/>
      <c r="C650" s="3"/>
      <c r="D650" s="3"/>
      <c r="E650" s="3"/>
      <c r="F650" s="3"/>
      <c r="G650" s="3"/>
      <c r="H650" s="3"/>
      <c r="I650" s="175"/>
      <c r="J650" s="175"/>
      <c r="K650" s="175"/>
      <c r="L650" s="173"/>
      <c r="M650" s="173"/>
      <c r="N650" s="3"/>
      <c r="O650" s="3"/>
      <c r="P650" s="3"/>
      <c r="Q650" s="3"/>
      <c r="R650" s="1"/>
    </row>
    <row r="651" customFormat="false" ht="15" hidden="false" customHeight="false" outlineLevel="0" collapsed="false">
      <c r="A651" s="3"/>
      <c r="B651" s="3"/>
      <c r="C651" s="3"/>
      <c r="D651" s="3"/>
      <c r="E651" s="3"/>
      <c r="F651" s="3"/>
      <c r="G651" s="3"/>
      <c r="H651" s="3"/>
      <c r="I651" s="175"/>
      <c r="J651" s="175"/>
      <c r="K651" s="175"/>
      <c r="L651" s="173"/>
      <c r="M651" s="173"/>
      <c r="N651" s="3"/>
      <c r="O651" s="3"/>
      <c r="P651" s="3"/>
      <c r="Q651" s="3"/>
      <c r="R651" s="1"/>
      <c r="S651" s="149" t="s">
        <v>346</v>
      </c>
      <c r="T651" s="149"/>
      <c r="U651" s="149"/>
      <c r="V651" s="182" t="str">
        <f aca="true">IF(OFFSET(INDIRECT(A610),53,5,1,1)="No","DELETE THIS PAGE WHEN MADE INTO PDF!","")</f>
        <v>DELETE THIS PAGE WHEN MADE INTO PDF!</v>
      </c>
      <c r="W651" s="182"/>
      <c r="X651" s="182"/>
      <c r="Y651" s="182"/>
      <c r="Z651" s="182"/>
      <c r="AA651" s="182"/>
    </row>
    <row r="652" customFormat="false" ht="15" hidden="false" customHeight="false" outlineLevel="0" collapsed="false">
      <c r="A652" s="3"/>
      <c r="B652" s="3"/>
      <c r="C652" s="3"/>
      <c r="D652" s="3"/>
      <c r="E652" s="3"/>
      <c r="F652" s="3"/>
      <c r="G652" s="3"/>
      <c r="H652" s="3"/>
      <c r="I652" s="175"/>
      <c r="J652" s="175"/>
      <c r="K652" s="175"/>
      <c r="L652" s="3"/>
      <c r="M652" s="3"/>
      <c r="N652" s="3"/>
      <c r="O652" s="3"/>
      <c r="P652" s="3"/>
      <c r="Q652" s="3"/>
      <c r="R652" s="1"/>
      <c r="S652" s="149" t="s">
        <v>347</v>
      </c>
      <c r="T652" s="149"/>
      <c r="U652" s="149"/>
      <c r="V652" s="182" t="str">
        <f aca="true">IF(OFFSET(INDIRECT(A610),62,5,1,1)="No","DELETE THIS PAGE WHEN MADE INTO PDF!","")</f>
        <v>DELETE THIS PAGE WHEN MADE INTO PDF!</v>
      </c>
      <c r="W652" s="182"/>
      <c r="X652" s="182"/>
      <c r="Y652" s="182"/>
      <c r="Z652" s="182"/>
      <c r="AA652" s="182"/>
    </row>
    <row r="653" customFormat="false" ht="15" hidden="false" customHeight="false" outlineLevel="0" collapsed="false">
      <c r="A653" s="3"/>
      <c r="B653" s="3"/>
      <c r="C653" s="3"/>
      <c r="D653" s="3"/>
      <c r="E653" s="3"/>
      <c r="F653" s="3"/>
      <c r="G653" s="3"/>
      <c r="H653" s="3"/>
      <c r="I653" s="175"/>
      <c r="J653" s="175"/>
      <c r="K653" s="175"/>
      <c r="L653" s="3"/>
      <c r="M653" s="3"/>
      <c r="N653" s="3"/>
      <c r="O653" s="3"/>
      <c r="P653" s="3"/>
      <c r="Q653" s="3"/>
      <c r="R653" s="1"/>
      <c r="S653" s="149" t="s">
        <v>348</v>
      </c>
      <c r="T653" s="149"/>
      <c r="U653" s="149"/>
      <c r="V653" s="182" t="str">
        <f aca="true">IF(OFFSET(INDIRECT(A610),76,5,1,1)="No","DELETE THIS PAGE WHEN MADE INTO PDF!","")</f>
        <v>DELETE THIS PAGE WHEN MADE INTO PDF!</v>
      </c>
      <c r="W653" s="182"/>
      <c r="X653" s="182"/>
      <c r="Y653" s="182"/>
      <c r="Z653" s="182"/>
      <c r="AA653" s="182"/>
    </row>
    <row r="654" customFormat="false" ht="15" hidden="false" customHeight="false" outlineLevel="0" collapsed="false">
      <c r="A654" s="3"/>
      <c r="B654" s="3"/>
      <c r="C654" s="3"/>
      <c r="D654" s="3"/>
      <c r="E654" s="3"/>
      <c r="F654" s="3"/>
      <c r="G654" s="3"/>
      <c r="H654" s="3"/>
      <c r="I654" s="175"/>
      <c r="J654" s="175"/>
      <c r="K654" s="175"/>
      <c r="L654" s="3"/>
      <c r="M654" s="3"/>
      <c r="N654" s="3"/>
      <c r="O654" s="3"/>
      <c r="P654" s="3"/>
      <c r="Q654" s="3"/>
      <c r="R654" s="1"/>
      <c r="S654" s="38" t="str">
        <f aca="true">IF(OFFSET(INDIRECT(A610),2,0,1,1)="","",OFFSET(INDIRECT(A610),2,0,1,1))</f>
        <v/>
      </c>
      <c r="T654" s="38" t="str">
        <f aca="true">IF(OFFSET(INDIRECT(A610),2,1,1,1)="","",OFFSET(INDIRECT(A610),2,1,1,1))</f>
        <v/>
      </c>
      <c r="U654" s="3" t="str">
        <f aca="false">LEFT(T654,1)</f>
        <v/>
      </c>
      <c r="V654" s="38" t="str">
        <f aca="true">IF(OFFSET(INDIRECT(A610),2,2,1,1)="","",OFFSET(INDIRECT(A610),2,2,1,1))</f>
        <v/>
      </c>
      <c r="W654" s="38" t="str">
        <f aca="true">IF(OFFSET(INDIRECT(A610),2,3,1,1)="","",OFFSET(INDIRECT(A610),2,3,1,1))</f>
        <v/>
      </c>
      <c r="X654" s="3" t="str">
        <f aca="false">IF(B613="Company",W654,CONCATENATE(S654,P612," ",T654," ",W654))</f>
        <v>  </v>
      </c>
      <c r="Y654" s="3"/>
      <c r="Z654" s="3" t="str">
        <f aca="false">IF(B613="Company",W654,CONCATENATE(S654," ",U654," ",W654))</f>
        <v>  </v>
      </c>
      <c r="AA654" s="3"/>
      <c r="AB654" s="3"/>
      <c r="AC654" s="3" t="str">
        <f aca="false">IF(B613="Company",W654,CONCATENATE(S654,P612," ",U654,P612," ",W654))</f>
        <v>  </v>
      </c>
      <c r="AD654" s="3"/>
      <c r="AE654" s="3" t="str">
        <f aca="false">IF(B613="Company",W654,CONCATENATE(T654," ",V654," ",W654))</f>
        <v>  </v>
      </c>
      <c r="AF654" s="3" t="str">
        <f aca="false">UPPER(AE654)</f>
        <v>  </v>
      </c>
      <c r="AG654" s="3"/>
      <c r="AH654" s="3" t="str">
        <f aca="false">IF(B613="Company",W654,CONCATENATE(S654,P612," ",W654))</f>
        <v> </v>
      </c>
      <c r="AI654" s="3"/>
      <c r="AJ654" s="1"/>
    </row>
    <row r="655" customFormat="false" ht="15" hidden="false" customHeight="false" outlineLevel="0" collapsed="false">
      <c r="A655" s="3"/>
      <c r="B655" s="3"/>
      <c r="C655" s="3"/>
      <c r="D655" s="3"/>
      <c r="E655" s="3"/>
      <c r="F655" s="3"/>
      <c r="G655" s="3"/>
      <c r="H655" s="3"/>
      <c r="I655" s="173"/>
      <c r="J655" s="173"/>
      <c r="K655" s="173"/>
      <c r="L655" s="3"/>
      <c r="M655" s="3"/>
      <c r="N655" s="3"/>
      <c r="O655" s="3"/>
      <c r="P655" s="3"/>
      <c r="Q655" s="3"/>
      <c r="R655" s="1"/>
      <c r="S655" s="38" t="str">
        <f aca="true">IF(OFFSET(INDIRECT(A610),3,0,1,1)="","",OFFSET(INDIRECT(A610),3,0,1,1))</f>
        <v/>
      </c>
      <c r="T655" s="38" t="str">
        <f aca="true">IF(OFFSET(INDIRECT(A610),3,1,1,1)="","",OFFSET(INDIRECT(A610),3,1,1,1))</f>
        <v/>
      </c>
      <c r="U655" s="3" t="str">
        <f aca="false">LEFT(T655,1)</f>
        <v/>
      </c>
      <c r="V655" s="38" t="str">
        <f aca="true">IF(OFFSET(INDIRECT(A610),3,2,1,1)="","",OFFSET(INDIRECT(A610),3,2,1,1))</f>
        <v/>
      </c>
      <c r="W655" s="38" t="str">
        <f aca="true">IF(OFFSET(INDIRECT(A610),3,3,1,1)="","",OFFSET(INDIRECT(A610),3,3,1,1))</f>
        <v/>
      </c>
      <c r="X655" s="3" t="str">
        <f aca="false">IF(W655="","",CONCATENATE(S655,P612," ",T655," ",W655))</f>
        <v/>
      </c>
      <c r="Y655" s="3"/>
      <c r="Z655" s="3" t="str">
        <f aca="false">IF(W655="","",CONCATENATE(" ",Q638," ",S655," ",U655," ",W655))</f>
        <v/>
      </c>
      <c r="AA655" s="3"/>
      <c r="AB655" s="3"/>
      <c r="AC655" s="3" t="str">
        <f aca="false">IF(W655="","",IF(W656="",CONCATENATE(" ",$Q$39," ",S655,$P$38," ",U655,$P$38," ",W655),CONCATENATE(", ",S655,$P$38," ",U655,$P$38," ",W655)))</f>
        <v/>
      </c>
      <c r="AD655" s="3"/>
      <c r="AE655" s="3" t="str">
        <f aca="false">IF(W655="","",CONCATENATE(" ",Q613," ",T655," ",V655," ",W655))</f>
        <v/>
      </c>
      <c r="AF655" s="3" t="str">
        <f aca="false">UPPER(AE655)</f>
        <v/>
      </c>
      <c r="AG655" s="3"/>
      <c r="AH655" s="3" t="str">
        <f aca="false">IF(W655="","",IF(W656="",CONCATENATE(" ",Q613," ",S655,P612," ",W655),CONCATENATE(", ",S655,P612," ",W655)))</f>
        <v/>
      </c>
      <c r="AI655" s="3"/>
      <c r="AJ655" s="1"/>
    </row>
    <row r="656" customFormat="false" ht="15" hidden="false" customHeight="false" outlineLevel="0" collapsed="false">
      <c r="A656" s="156" t="s">
        <v>349</v>
      </c>
      <c r="B656" s="156"/>
      <c r="C656" s="3"/>
      <c r="D656" s="3"/>
      <c r="E656" s="3"/>
      <c r="F656" s="3"/>
      <c r="G656" s="3"/>
      <c r="H656" s="3"/>
      <c r="I656" s="3"/>
      <c r="J656" s="3"/>
      <c r="K656" s="3"/>
      <c r="L656" s="3"/>
      <c r="M656" s="3"/>
      <c r="N656" s="3"/>
      <c r="O656" s="3"/>
      <c r="P656" s="3"/>
      <c r="Q656" s="3" t="str">
        <f aca="false">IF(A658="","",", ")</f>
        <v/>
      </c>
      <c r="R656" s="1"/>
      <c r="S656" s="38" t="str">
        <f aca="true">IF(OFFSET(INDIRECT(A610),4,0,1,1)="","",OFFSET(INDIRECT(A610),4,0,1,1))</f>
        <v/>
      </c>
      <c r="T656" s="38" t="str">
        <f aca="true">IF(OFFSET(INDIRECT(A610),4,1,1,1)="","",OFFSET(INDIRECT(A610),4,1,1,1))</f>
        <v/>
      </c>
      <c r="U656" s="3" t="str">
        <f aca="false">LEFT(T656,1)</f>
        <v/>
      </c>
      <c r="V656" s="38" t="str">
        <f aca="true">IF(OFFSET(INDIRECT(A610),4,2,1,1)="","",OFFSET(INDIRECT(A610),4,2,1,1))</f>
        <v/>
      </c>
      <c r="W656" s="38" t="str">
        <f aca="true">IF(OFFSET(INDIRECT(A610),4,3,1,1)="","",OFFSET(INDIRECT(A610),4,3,1,1))</f>
        <v/>
      </c>
      <c r="X656" s="3" t="str">
        <f aca="false">IF(W656="","",CONCATENATE(S656,P612," ",T656," ",W656))</f>
        <v/>
      </c>
      <c r="Y656" s="3"/>
      <c r="Z656" s="3" t="str">
        <f aca="false">IF(W656="","",CONCATENATE(" ",Q638," ",S656," ",U656," ",W656))</f>
        <v/>
      </c>
      <c r="AA656" s="3"/>
      <c r="AB656" s="3"/>
      <c r="AC656" s="3" t="str">
        <f aca="false">IF(W656="","",IF(W657="",CONCATENATE(" ",Q613," ",S656,P612," ",U656,P612," ",W656),CONCATENATE(", ",S656,P612," ",U656,P612," ",W656)))</f>
        <v/>
      </c>
      <c r="AD656" s="3"/>
      <c r="AE656" s="3" t="str">
        <f aca="false">IF(W656="","",CONCATENATE(" ",Q613," ",T656," ",V656," ",W656))</f>
        <v/>
      </c>
      <c r="AF656" s="3" t="str">
        <f aca="false">UPPER(AE656)</f>
        <v/>
      </c>
      <c r="AG656" s="3"/>
      <c r="AH656" s="3" t="str">
        <f aca="false">IF(W656="","",IF(W657="",CONCATENATE(" ",Q613," ",S656,P612," ",W656),CONCATENATE(", ",S656,P612," ",W656)))</f>
        <v/>
      </c>
      <c r="AI656" s="3"/>
      <c r="AJ656" s="1"/>
    </row>
    <row r="657" customFormat="false" ht="15" hidden="false" customHeight="false" outlineLevel="0" collapsed="false">
      <c r="A657" s="3" t="s">
        <v>25</v>
      </c>
      <c r="B657" s="3" t="s">
        <v>26</v>
      </c>
      <c r="C657" s="3" t="s">
        <v>27</v>
      </c>
      <c r="D657" s="3" t="s">
        <v>28</v>
      </c>
      <c r="E657" s="3" t="s">
        <v>29</v>
      </c>
      <c r="F657" s="3" t="s">
        <v>30</v>
      </c>
      <c r="G657" s="3" t="s">
        <v>31</v>
      </c>
      <c r="H657" s="3"/>
      <c r="I657" s="3" t="s">
        <v>336</v>
      </c>
      <c r="J657" s="3"/>
      <c r="K657" s="3"/>
      <c r="L657" s="3"/>
      <c r="M657" s="3"/>
      <c r="N657" s="3"/>
      <c r="O657" s="3"/>
      <c r="P657" s="3"/>
      <c r="Q657" s="3"/>
      <c r="R657" s="1"/>
      <c r="S657" s="38" t="str">
        <f aca="true">IF(OFFSET(INDIRECT(A610),5,0,1,1)="","",OFFSET(INDIRECT(A610),5,0,1,1))</f>
        <v/>
      </c>
      <c r="T657" s="38" t="str">
        <f aca="true">IF(OFFSET(INDIRECT(A610),5,1,1,1)="","",OFFSET(INDIRECT(A610),5,1,1,1))</f>
        <v/>
      </c>
      <c r="U657" s="3" t="str">
        <f aca="false">LEFT(T657,1)</f>
        <v/>
      </c>
      <c r="V657" s="38" t="str">
        <f aca="true">IF(OFFSET(INDIRECT(A610),5,2,1,1)="","",OFFSET(INDIRECT(A610),5,2,1,1))</f>
        <v/>
      </c>
      <c r="W657" s="38" t="str">
        <f aca="true">IF(OFFSET(INDIRECT(A610),5,3,1,1)="","",OFFSET(INDIRECT(A610),5,3,1,1))</f>
        <v/>
      </c>
      <c r="X657" s="3" t="str">
        <f aca="false">IF(W657="","",CONCATENATE(S657,P612," ",T657," ",W657))</f>
        <v/>
      </c>
      <c r="Y657" s="3"/>
      <c r="Z657" s="3" t="str">
        <f aca="false">IF(W657="","",CONCATENATE(" ",Q638," ",S657," ",U657," ",W657))</f>
        <v/>
      </c>
      <c r="AA657" s="3"/>
      <c r="AB657" s="3"/>
      <c r="AC657" s="3" t="str">
        <f aca="false">IF(W657="","",IF(W658="",CONCATENATE(" ",Q613," ",S657,P612," ",U657,P612," ",W657),CONCATENATE(", ",S657,P612," ",U657,P612," ",W657)))</f>
        <v/>
      </c>
      <c r="AD657" s="3"/>
      <c r="AE657" s="3" t="str">
        <f aca="false">IF(W657="","",CONCATENATE(" ",Q613," ",T657," ",V657," ",W657))</f>
        <v/>
      </c>
      <c r="AF657" s="3" t="str">
        <f aca="false">UPPER(AE657)</f>
        <v/>
      </c>
      <c r="AG657" s="3"/>
      <c r="AH657" s="3" t="str">
        <f aca="false">IF(W657="","",IF(W658="",CONCATENATE(" ",Q613," ",S657,P612," ",W657),CONCATENATE(", ",S657,P612," ",W657)))</f>
        <v/>
      </c>
      <c r="AI657" s="3"/>
      <c r="AJ657" s="1"/>
    </row>
    <row r="658" customFormat="false" ht="15" hidden="false" customHeight="true" outlineLevel="0" collapsed="false">
      <c r="A658" s="38" t="str">
        <f aca="false">IF(Form!$B$61="","",Form!$B$61)</f>
        <v/>
      </c>
      <c r="B658" s="38" t="str">
        <f aca="false">IF(Form!$C$61="","",Form!$C$61)</f>
        <v/>
      </c>
      <c r="C658" s="38" t="str">
        <f aca="false">IF(Form!$D$61="","",Form!$D$61)</f>
        <v/>
      </c>
      <c r="D658" s="38" t="str">
        <f aca="false">IF(Form!$E$61="","",Form!$E$61)</f>
        <v/>
      </c>
      <c r="E658" s="38" t="str">
        <f aca="false">IF(Form!$F$61="","",Form!$F$61)</f>
        <v/>
      </c>
      <c r="F658" s="38" t="str">
        <f aca="false">IF(Form!$G$61="","",Form!$G$61)</f>
        <v/>
      </c>
      <c r="G658" s="38" t="str">
        <f aca="false">IF(Form!$H$61="","",Form!$H$61)</f>
        <v/>
      </c>
      <c r="H658" s="3"/>
      <c r="I658" s="170" t="str">
        <f aca="false">CONCATENATE(IF(A658="","",A658),IF(B658="","",B658),IF(C658="","",C658),IF(D658="","",D658),IF(E658="","",E658),IF(F658="","",F658),IF(G658="","",G658))</f>
        <v/>
      </c>
      <c r="J658" s="170"/>
      <c r="K658" s="170"/>
      <c r="L658" s="170"/>
      <c r="M658" s="170"/>
      <c r="N658" s="170"/>
      <c r="O658" s="170"/>
      <c r="P658" s="112"/>
      <c r="Q658" s="112"/>
      <c r="R658" s="1"/>
      <c r="S658" s="38" t="str">
        <f aca="true">IF(OFFSET(INDIRECT(A610),6,0,1,1)="","",OFFSET(INDIRECT(A610),6,0,1,1))</f>
        <v/>
      </c>
      <c r="T658" s="38" t="str">
        <f aca="true">IF(OFFSET(INDIRECT(A610),6,1,1,1)="","",OFFSET(INDIRECT(A610),6,1,1,1))</f>
        <v/>
      </c>
      <c r="U658" s="3" t="str">
        <f aca="false">LEFT(T658,1)</f>
        <v/>
      </c>
      <c r="V658" s="38" t="str">
        <f aca="true">IF(OFFSET(INDIRECT(A610),6,2,1,1)="","",OFFSET(INDIRECT(A610),6,2,1,1))</f>
        <v/>
      </c>
      <c r="W658" s="38" t="str">
        <f aca="true">IF(OFFSET(INDIRECT(A610),6,3,1,1)="","",OFFSET(INDIRECT(A610),6,3,1,1))</f>
        <v/>
      </c>
      <c r="X658" s="3" t="str">
        <f aca="false">IF(W658="","",CONCATENATE(S658,P612," ",T658," ",W658))</f>
        <v/>
      </c>
      <c r="Y658" s="3"/>
      <c r="Z658" s="3" t="str">
        <f aca="false">IF(W658="","",CONCATENATE(" ",Q638," ",S658," ",U658," ",W658))</f>
        <v/>
      </c>
      <c r="AA658" s="3"/>
      <c r="AB658" s="3"/>
      <c r="AC658" s="3" t="str">
        <f aca="false">IF(W658="","",IF(W659="",CONCATENATE(" ",Q613," ",S658,P612," ",U658,P612," ",W658),CONCATENATE(", ",S658,P612," ",U658,P612," ",W658)))</f>
        <v/>
      </c>
      <c r="AD658" s="3"/>
      <c r="AE658" s="3" t="str">
        <f aca="false">IF(W658="","",CONCATENATE(" ",Q613," ",T658," ",V658," ",W658))</f>
        <v/>
      </c>
      <c r="AF658" s="3" t="str">
        <f aca="false">UPPER(AE658)</f>
        <v/>
      </c>
      <c r="AG658" s="3"/>
      <c r="AH658" s="3" t="str">
        <f aca="false">IF(W658="","",IF(W659="",CONCATENATE(" ",Q613," ",S658,P612," ",W658),CONCATENATE(", ",S658,P612," ",W658)))</f>
        <v/>
      </c>
      <c r="AI658" s="3"/>
      <c r="AJ658" s="1"/>
    </row>
    <row r="659" customFormat="false" ht="15" hidden="false" customHeight="false" outlineLevel="0" collapsed="false">
      <c r="A659" s="3"/>
      <c r="B659" s="3"/>
      <c r="C659" s="3"/>
      <c r="D659" s="3"/>
      <c r="E659" s="3"/>
      <c r="F659" s="3"/>
      <c r="G659" s="3"/>
      <c r="H659" s="3"/>
      <c r="I659" s="3"/>
      <c r="J659" s="3"/>
      <c r="K659" s="3"/>
      <c r="L659" s="173"/>
      <c r="M659" s="173"/>
      <c r="N659" s="3"/>
      <c r="O659" s="3"/>
      <c r="P659" s="3"/>
      <c r="Q659" s="3"/>
      <c r="R659" s="1"/>
    </row>
    <row r="660" customFormat="false" ht="15" hidden="false" customHeight="false" outlineLevel="0" collapsed="false">
      <c r="A660" s="3"/>
      <c r="B660" s="3"/>
      <c r="C660" s="3"/>
      <c r="D660" s="3"/>
      <c r="E660" s="3"/>
      <c r="F660" s="3"/>
      <c r="G660" s="3"/>
      <c r="H660" s="3"/>
      <c r="I660" s="3" t="s">
        <v>337</v>
      </c>
      <c r="J660" s="3"/>
      <c r="K660" s="3"/>
      <c r="L660" s="173"/>
      <c r="M660" s="173"/>
      <c r="N660" s="3"/>
      <c r="O660" s="3"/>
      <c r="P660" s="3"/>
      <c r="Q660" s="3"/>
      <c r="R660" s="1"/>
    </row>
    <row r="661" customFormat="false" ht="15" hidden="false" customHeight="true" outlineLevel="0" collapsed="false">
      <c r="A661" s="3"/>
      <c r="B661" s="3"/>
      <c r="C661" s="3"/>
      <c r="D661" s="3"/>
      <c r="E661" s="3"/>
      <c r="F661" s="3"/>
      <c r="G661" s="3"/>
      <c r="H661" s="3"/>
      <c r="I661" s="175" t="str">
        <f aca="false">CONCATENATE(IF(A658="","",A658),IF(A658="","",CHAR(10)),IF(B658="","",B658),IF(C658="","",C658),IF(C658="","",CHAR(10)),IF(D658="","",D658),IF(D658="","",CHAR(10)),IF(E658="","",E658),IF(E658="","",CHAR(10)),IF(F658="","",F658),IF(F658="","",CHAR(10)),IF(G658="","",G658))</f>
        <v/>
      </c>
      <c r="J661" s="175"/>
      <c r="K661" s="175"/>
      <c r="L661" s="173"/>
      <c r="M661" s="173"/>
      <c r="N661" s="3"/>
      <c r="O661" s="3"/>
      <c r="P661" s="3"/>
      <c r="Q661" s="3"/>
      <c r="R661" s="1"/>
    </row>
    <row r="662" customFormat="false" ht="15" hidden="false" customHeight="false" outlineLevel="0" collapsed="false">
      <c r="A662" s="3"/>
      <c r="B662" s="3"/>
      <c r="C662" s="3"/>
      <c r="D662" s="3"/>
      <c r="E662" s="3"/>
      <c r="F662" s="3"/>
      <c r="G662" s="3"/>
      <c r="H662" s="3"/>
      <c r="I662" s="175"/>
      <c r="J662" s="175"/>
      <c r="K662" s="175"/>
      <c r="L662" s="173"/>
      <c r="M662" s="173"/>
      <c r="N662" s="3"/>
      <c r="O662" s="3"/>
      <c r="P662" s="3"/>
      <c r="Q662" s="3"/>
      <c r="R662" s="1"/>
    </row>
    <row r="663" customFormat="false" ht="15" hidden="false" customHeight="false" outlineLevel="0" collapsed="false">
      <c r="A663" s="3"/>
      <c r="B663" s="3"/>
      <c r="C663" s="3"/>
      <c r="D663" s="3"/>
      <c r="E663" s="3"/>
      <c r="F663" s="3"/>
      <c r="G663" s="3"/>
      <c r="H663" s="3"/>
      <c r="I663" s="175"/>
      <c r="J663" s="175"/>
      <c r="K663" s="175"/>
      <c r="L663" s="173"/>
      <c r="M663" s="173"/>
      <c r="N663" s="3"/>
      <c r="O663" s="3"/>
      <c r="P663" s="3"/>
      <c r="Q663" s="3"/>
      <c r="R663" s="1"/>
    </row>
    <row r="664" customFormat="false" ht="15" hidden="false" customHeight="false" outlineLevel="0" collapsed="false">
      <c r="A664" s="3"/>
      <c r="B664" s="3"/>
      <c r="C664" s="3"/>
      <c r="D664" s="3"/>
      <c r="E664" s="3"/>
      <c r="F664" s="3"/>
      <c r="G664" s="3"/>
      <c r="H664" s="3"/>
      <c r="I664" s="175"/>
      <c r="J664" s="175"/>
      <c r="K664" s="175"/>
      <c r="L664" s="3"/>
      <c r="M664" s="3"/>
      <c r="N664" s="3"/>
      <c r="O664" s="3"/>
      <c r="P664" s="3"/>
      <c r="Q664" s="3"/>
      <c r="R664" s="1"/>
    </row>
    <row r="665" customFormat="false" ht="15" hidden="false" customHeight="false" outlineLevel="0" collapsed="false">
      <c r="A665" s="3"/>
      <c r="B665" s="3"/>
      <c r="C665" s="3"/>
      <c r="D665" s="3"/>
      <c r="E665" s="3"/>
      <c r="F665" s="3"/>
      <c r="G665" s="3"/>
      <c r="H665" s="3"/>
      <c r="I665" s="175"/>
      <c r="J665" s="175"/>
      <c r="K665" s="175"/>
      <c r="L665" s="3"/>
      <c r="M665" s="3"/>
      <c r="N665" s="3"/>
      <c r="O665" s="3"/>
      <c r="P665" s="3"/>
      <c r="Q665" s="3"/>
      <c r="R665" s="1"/>
    </row>
    <row r="666" customFormat="false" ht="15" hidden="false" customHeight="false" outlineLevel="0" collapsed="false">
      <c r="A666" s="3"/>
      <c r="B666" s="3"/>
      <c r="C666" s="3"/>
      <c r="D666" s="3"/>
      <c r="E666" s="3"/>
      <c r="F666" s="3"/>
      <c r="G666" s="3"/>
      <c r="H666" s="3"/>
      <c r="I666" s="175"/>
      <c r="J666" s="175"/>
      <c r="K666" s="175"/>
      <c r="L666" s="3"/>
      <c r="M666" s="3"/>
      <c r="N666" s="3"/>
      <c r="O666" s="3"/>
      <c r="P666" s="3"/>
      <c r="Q666" s="3"/>
      <c r="R666" s="1"/>
    </row>
    <row r="667" customFormat="false" ht="15" hidden="false" customHeight="false" outlineLevel="0" collapsed="false">
      <c r="A667" s="3"/>
      <c r="B667" s="3"/>
      <c r="C667" s="3"/>
      <c r="D667" s="3"/>
      <c r="E667" s="3"/>
      <c r="F667" s="3"/>
      <c r="G667" s="3"/>
      <c r="H667" s="3"/>
      <c r="I667" s="173"/>
      <c r="J667" s="173"/>
      <c r="K667" s="173"/>
      <c r="L667" s="3"/>
      <c r="M667" s="3"/>
      <c r="N667" s="3"/>
      <c r="O667" s="3"/>
      <c r="P667" s="3"/>
      <c r="Q667" s="3"/>
      <c r="R667" s="1"/>
    </row>
    <row r="668" customFormat="false" ht="15" hidden="false" customHeight="false" outlineLevel="0" collapsed="false">
      <c r="A668" s="156" t="s">
        <v>350</v>
      </c>
      <c r="B668" s="156"/>
      <c r="C668" s="3"/>
      <c r="D668" s="3"/>
      <c r="E668" s="3"/>
      <c r="F668" s="3"/>
      <c r="G668" s="3"/>
      <c r="H668" s="3"/>
      <c r="I668" s="3"/>
      <c r="J668" s="3"/>
      <c r="K668" s="3"/>
      <c r="L668" s="3"/>
      <c r="M668" s="3"/>
      <c r="N668" s="3"/>
      <c r="O668" s="3"/>
      <c r="P668" s="3"/>
      <c r="Q668" s="3" t="str">
        <f aca="false">IF(A670="","",", ")</f>
        <v>,</v>
      </c>
      <c r="R668" s="1"/>
    </row>
    <row r="669" customFormat="false" ht="15" hidden="false" customHeight="false" outlineLevel="0" collapsed="false">
      <c r="A669" s="3" t="s">
        <v>25</v>
      </c>
      <c r="B669" s="3" t="s">
        <v>26</v>
      </c>
      <c r="C669" s="3" t="s">
        <v>27</v>
      </c>
      <c r="D669" s="3" t="s">
        <v>28</v>
      </c>
      <c r="E669" s="3" t="s">
        <v>29</v>
      </c>
      <c r="F669" s="3" t="s">
        <v>30</v>
      </c>
      <c r="G669" s="3" t="s">
        <v>31</v>
      </c>
      <c r="H669" s="3"/>
      <c r="I669" s="3" t="s">
        <v>336</v>
      </c>
      <c r="J669" s="3"/>
      <c r="K669" s="3"/>
      <c r="L669" s="3"/>
      <c r="M669" s="3"/>
      <c r="N669" s="3"/>
      <c r="O669" s="3"/>
      <c r="P669" s="3"/>
      <c r="Q669" s="3"/>
      <c r="R669" s="1"/>
    </row>
    <row r="670" customFormat="false" ht="15" hidden="false" customHeight="true" outlineLevel="0" collapsed="false">
      <c r="A670" s="38" t="str">
        <f aca="false">IF(Form!$B$65="","",Form!$B$65)</f>
        <v>Third Surveyor</v>
      </c>
      <c r="B670" s="38" t="str">
        <f aca="false">IF(Form!$C$65="","",Form!$C$65)</f>
        <v/>
      </c>
      <c r="C670" s="38" t="str">
        <f aca="false">IF(Form!$D$65="","",Form!$D$65)</f>
        <v/>
      </c>
      <c r="D670" s="38" t="str">
        <f aca="false">IF(Form!$E$65="","",Form!$E$65)</f>
        <v/>
      </c>
      <c r="E670" s="38" t="str">
        <f aca="false">IF(Form!$F$65="","",Form!$F$65)</f>
        <v/>
      </c>
      <c r="F670" s="38" t="str">
        <f aca="false">IF(Form!$G$65="","",Form!$G$65)</f>
        <v/>
      </c>
      <c r="G670" s="38" t="str">
        <f aca="false">IF(Form!$H$65="","",Form!$H$65)</f>
        <v/>
      </c>
      <c r="H670" s="3"/>
      <c r="I670" s="170" t="str">
        <f aca="false">CONCATENATE(IF(A670="","",A670),IF(B670="","",B670),IF(C670="","",C670),IF(D670="","",D670),IF(E670="","",E670),IF(F670="","",F670),IF(G670="","",G670))</f>
        <v>Third Surveyor</v>
      </c>
      <c r="J670" s="170"/>
      <c r="K670" s="170"/>
      <c r="L670" s="170"/>
      <c r="M670" s="170"/>
      <c r="N670" s="170"/>
      <c r="O670" s="170"/>
      <c r="P670" s="112"/>
      <c r="Q670" s="112"/>
      <c r="R670" s="1"/>
    </row>
    <row r="671" customFormat="false" ht="15" hidden="false" customHeight="false" outlineLevel="0" collapsed="false">
      <c r="A671" s="3"/>
      <c r="B671" s="3"/>
      <c r="C671" s="3"/>
      <c r="D671" s="3"/>
      <c r="E671" s="3"/>
      <c r="F671" s="3"/>
      <c r="G671" s="3"/>
      <c r="H671" s="3"/>
      <c r="I671" s="3"/>
      <c r="J671" s="3"/>
      <c r="K671" s="3"/>
      <c r="L671" s="173"/>
      <c r="M671" s="173"/>
      <c r="N671" s="3"/>
      <c r="O671" s="3"/>
      <c r="P671" s="3"/>
      <c r="Q671" s="3"/>
      <c r="R671" s="1"/>
    </row>
    <row r="672" customFormat="false" ht="15" hidden="false" customHeight="false" outlineLevel="0" collapsed="false">
      <c r="A672" s="3"/>
      <c r="B672" s="3"/>
      <c r="C672" s="3"/>
      <c r="D672" s="3"/>
      <c r="E672" s="3"/>
      <c r="F672" s="3"/>
      <c r="G672" s="3"/>
      <c r="H672" s="3"/>
      <c r="I672" s="3" t="s">
        <v>337</v>
      </c>
      <c r="J672" s="3"/>
      <c r="K672" s="3"/>
      <c r="L672" s="173"/>
      <c r="M672" s="173"/>
      <c r="N672" s="3"/>
      <c r="O672" s="3"/>
      <c r="P672" s="3"/>
      <c r="Q672" s="3"/>
      <c r="R672" s="1"/>
    </row>
    <row r="673" customFormat="false" ht="15" hidden="false" customHeight="true" outlineLevel="0" collapsed="false">
      <c r="A673" s="3"/>
      <c r="B673" s="3"/>
      <c r="C673" s="3"/>
      <c r="D673" s="3"/>
      <c r="E673" s="3"/>
      <c r="F673" s="3"/>
      <c r="G673" s="3"/>
      <c r="H673" s="3"/>
      <c r="I673" s="175" t="str">
        <f aca="false">CONCATENATE(IF(A670="","",A670),IF(A670="","",CHAR(10)),IF(B670="","",B670),IF(C670="","",C670),IF(C670="","",CHAR(10)),IF(D670="","",D670),IF(D670="","",CHAR(10)),IF(E670="","",E670),IF(E670="","",CHAR(10)),IF(F670="","",F670),IF(F670="","",CHAR(10)),IF(G670="","",G670))</f>
        <v>Third Surveyor</v>
      </c>
      <c r="J673" s="175"/>
      <c r="K673" s="175"/>
      <c r="L673" s="173"/>
      <c r="M673" s="173"/>
      <c r="N673" s="3"/>
      <c r="O673" s="3"/>
      <c r="P673" s="3"/>
      <c r="Q673" s="3"/>
      <c r="R673" s="1"/>
    </row>
    <row r="674" customFormat="false" ht="15" hidden="false" customHeight="false" outlineLevel="0" collapsed="false">
      <c r="A674" s="3"/>
      <c r="B674" s="3"/>
      <c r="C674" s="3"/>
      <c r="D674" s="3"/>
      <c r="E674" s="3"/>
      <c r="F674" s="3"/>
      <c r="G674" s="3"/>
      <c r="H674" s="3"/>
      <c r="I674" s="175"/>
      <c r="J674" s="175"/>
      <c r="K674" s="175"/>
      <c r="L674" s="173"/>
      <c r="M674" s="173"/>
      <c r="N674" s="3"/>
      <c r="O674" s="3"/>
      <c r="P674" s="3"/>
      <c r="Q674" s="3"/>
      <c r="R674" s="1"/>
    </row>
    <row r="675" customFormat="false" ht="15" hidden="false" customHeight="false" outlineLevel="0" collapsed="false">
      <c r="A675" s="3"/>
      <c r="B675" s="3"/>
      <c r="C675" s="3"/>
      <c r="D675" s="3"/>
      <c r="E675" s="3"/>
      <c r="F675" s="3"/>
      <c r="G675" s="3"/>
      <c r="H675" s="3"/>
      <c r="I675" s="175"/>
      <c r="J675" s="175"/>
      <c r="K675" s="175"/>
      <c r="L675" s="173"/>
      <c r="M675" s="173"/>
      <c r="N675" s="3"/>
      <c r="O675" s="3"/>
      <c r="P675" s="3"/>
      <c r="Q675" s="3"/>
      <c r="R675" s="1"/>
    </row>
    <row r="676" customFormat="false" ht="15" hidden="false" customHeight="false" outlineLevel="0" collapsed="false">
      <c r="A676" s="3"/>
      <c r="B676" s="3"/>
      <c r="C676" s="3"/>
      <c r="D676" s="3"/>
      <c r="E676" s="3"/>
      <c r="F676" s="3"/>
      <c r="G676" s="3"/>
      <c r="H676" s="3"/>
      <c r="I676" s="175"/>
      <c r="J676" s="175"/>
      <c r="K676" s="175"/>
      <c r="L676" s="3"/>
      <c r="M676" s="3"/>
      <c r="N676" s="3"/>
      <c r="O676" s="3"/>
      <c r="P676" s="3"/>
      <c r="Q676" s="3"/>
      <c r="R676" s="1"/>
    </row>
    <row r="677" customFormat="false" ht="15" hidden="false" customHeight="false" outlineLevel="0" collapsed="false">
      <c r="A677" s="3"/>
      <c r="B677" s="3"/>
      <c r="C677" s="3"/>
      <c r="D677" s="3"/>
      <c r="E677" s="3"/>
      <c r="F677" s="3"/>
      <c r="G677" s="3"/>
      <c r="H677" s="3"/>
      <c r="I677" s="175"/>
      <c r="J677" s="175"/>
      <c r="K677" s="175"/>
      <c r="L677" s="3"/>
      <c r="M677" s="3"/>
      <c r="N677" s="3"/>
      <c r="O677" s="3"/>
      <c r="P677" s="3"/>
      <c r="Q677" s="3"/>
      <c r="R677" s="1"/>
    </row>
    <row r="678" customFormat="false" ht="15" hidden="false" customHeight="false" outlineLevel="0" collapsed="false">
      <c r="A678" s="3"/>
      <c r="B678" s="3"/>
      <c r="C678" s="3"/>
      <c r="D678" s="3"/>
      <c r="E678" s="3"/>
      <c r="F678" s="3"/>
      <c r="G678" s="3"/>
      <c r="H678" s="3"/>
      <c r="I678" s="175"/>
      <c r="J678" s="175"/>
      <c r="K678" s="175"/>
      <c r="L678" s="3"/>
      <c r="M678" s="3"/>
      <c r="N678" s="3"/>
      <c r="O678" s="3"/>
      <c r="P678" s="3"/>
      <c r="Q678" s="3"/>
      <c r="R678" s="1"/>
    </row>
    <row r="679" customFormat="false" ht="15" hidden="false" customHeight="false" outlineLevel="0" collapsed="false">
      <c r="A679" s="3"/>
      <c r="B679" s="3"/>
      <c r="C679" s="3"/>
      <c r="D679" s="3"/>
      <c r="E679" s="3"/>
      <c r="F679" s="3"/>
      <c r="G679" s="3"/>
      <c r="H679" s="3"/>
      <c r="I679" s="173"/>
      <c r="J679" s="173"/>
      <c r="K679" s="173"/>
      <c r="L679" s="3"/>
      <c r="M679" s="3"/>
      <c r="N679" s="3"/>
      <c r="O679" s="3"/>
      <c r="P679" s="3"/>
      <c r="Q679" s="3"/>
      <c r="R679" s="1"/>
    </row>
    <row r="680" customFormat="false" ht="15" hidden="false" customHeight="false" outlineLevel="0" collapsed="false">
      <c r="A680" s="156" t="s">
        <v>351</v>
      </c>
      <c r="B680" s="156"/>
      <c r="C680" s="3"/>
      <c r="D680" s="3"/>
      <c r="E680" s="3"/>
      <c r="F680" s="3"/>
      <c r="G680" s="3"/>
      <c r="H680" s="3"/>
      <c r="I680" s="3"/>
      <c r="J680" s="3"/>
      <c r="K680" s="3"/>
      <c r="L680" s="3"/>
      <c r="M680" s="3"/>
      <c r="N680" s="3"/>
      <c r="O680" s="3"/>
      <c r="P680" s="3"/>
      <c r="Q680" s="3" t="str">
        <f aca="false">IF(A682="","",", ")</f>
        <v>,</v>
      </c>
      <c r="R680" s="1"/>
    </row>
    <row r="681" customFormat="false" ht="15" hidden="false" customHeight="false" outlineLevel="0" collapsed="false">
      <c r="A681" s="3" t="s">
        <v>25</v>
      </c>
      <c r="B681" s="3" t="s">
        <v>26</v>
      </c>
      <c r="C681" s="3" t="s">
        <v>27</v>
      </c>
      <c r="D681" s="3" t="s">
        <v>28</v>
      </c>
      <c r="E681" s="3" t="s">
        <v>29</v>
      </c>
      <c r="F681" s="3" t="s">
        <v>30</v>
      </c>
      <c r="G681" s="3" t="s">
        <v>31</v>
      </c>
      <c r="H681" s="3"/>
      <c r="I681" s="3" t="s">
        <v>336</v>
      </c>
      <c r="J681" s="3"/>
      <c r="K681" s="3"/>
      <c r="L681" s="3"/>
      <c r="M681" s="3"/>
      <c r="N681" s="3"/>
      <c r="O681" s="3"/>
      <c r="P681" s="3"/>
      <c r="Q681" s="3"/>
      <c r="R681" s="1"/>
    </row>
    <row r="682" customFormat="false" ht="15" hidden="false" customHeight="true" outlineLevel="0" collapsed="false">
      <c r="A682" s="38" t="str">
        <f aca="false">IF(Form!$B$69="","",Form!$B$69)</f>
        <v>Company</v>
      </c>
      <c r="B682" s="38" t="str">
        <f aca="false">IF(Form!$C$69="","",Form!$C$69)</f>
        <v>House No</v>
      </c>
      <c r="C682" s="38" t="str">
        <f aca="false">IF(Form!$D$69="","",Form!$D$69)</f>
        <v>Road</v>
      </c>
      <c r="D682" s="38" t="str">
        <f aca="false">IF(Form!$E$69="","",Form!$E$69)</f>
        <v>Spare</v>
      </c>
      <c r="E682" s="38" t="str">
        <f aca="false">IF(Form!$F$69="","",Form!$F$69)</f>
        <v>Town</v>
      </c>
      <c r="F682" s="38" t="str">
        <f aca="false">IF(Form!$G$69="","",Form!$G$69)</f>
        <v>County</v>
      </c>
      <c r="G682" s="38" t="str">
        <f aca="false">IF(Form!$H$69="","",Form!$H$69)</f>
        <v>Post Code</v>
      </c>
      <c r="H682" s="3"/>
      <c r="I682" s="170" t="str">
        <f aca="false">CONCATENATE(IF(A682="","",A682),IF(B682="","",B682),IF(C682="","",C682),IF(D682="","",D682),IF(E682="","",E682),IF(F682="","",F682),IF(G682="","",G682))</f>
        <v>CompanyHouse NoRoadSpareTownCountyPost Code</v>
      </c>
      <c r="J682" s="170"/>
      <c r="K682" s="170"/>
      <c r="L682" s="170"/>
      <c r="M682" s="170"/>
      <c r="N682" s="170"/>
      <c r="O682" s="170"/>
      <c r="P682" s="112"/>
      <c r="Q682" s="112"/>
      <c r="R682" s="1"/>
    </row>
    <row r="683" customFormat="false" ht="15" hidden="false" customHeight="false" outlineLevel="0" collapsed="false">
      <c r="A683" s="3"/>
      <c r="B683" s="3"/>
      <c r="C683" s="3"/>
      <c r="D683" s="3"/>
      <c r="E683" s="3"/>
      <c r="F683" s="3"/>
      <c r="G683" s="3"/>
      <c r="H683" s="3"/>
      <c r="I683" s="3"/>
      <c r="J683" s="3"/>
      <c r="K683" s="3"/>
      <c r="L683" s="173"/>
      <c r="M683" s="173"/>
      <c r="N683" s="3"/>
      <c r="O683" s="3"/>
      <c r="P683" s="3"/>
      <c r="Q683" s="3"/>
      <c r="R683" s="1"/>
    </row>
    <row r="684" customFormat="false" ht="15" hidden="false" customHeight="false" outlineLevel="0" collapsed="false">
      <c r="A684" s="3"/>
      <c r="B684" s="3"/>
      <c r="C684" s="3"/>
      <c r="D684" s="3"/>
      <c r="E684" s="3"/>
      <c r="F684" s="3"/>
      <c r="G684" s="3"/>
      <c r="H684" s="3"/>
      <c r="I684" s="3" t="s">
        <v>337</v>
      </c>
      <c r="J684" s="3"/>
      <c r="K684" s="3"/>
      <c r="L684" s="173"/>
      <c r="M684" s="173"/>
      <c r="N684" s="3"/>
      <c r="O684" s="3"/>
      <c r="P684" s="3"/>
      <c r="Q684" s="3"/>
      <c r="R684" s="1"/>
    </row>
    <row r="685" customFormat="false" ht="15" hidden="false" customHeight="true" outlineLevel="0" collapsed="false">
      <c r="A685" s="3"/>
      <c r="B685" s="3"/>
      <c r="C685" s="3"/>
      <c r="D685" s="3"/>
      <c r="E685" s="3"/>
      <c r="F685" s="3"/>
      <c r="G685" s="3"/>
      <c r="H685" s="3"/>
      <c r="I685" s="175" t="str">
        <f aca="false">CONCATENATE(IF(A682="","",A682),IF(A682="","",CHAR(10)),IF(B682="","",B682),IF(C682="","",C682),IF(C682="","",CHAR(10)),IF(D682="","",D682),IF(D682="","",CHAR(10)),IF(E682="","",E682),IF(E682="","",CHAR(10)),IF(F682="","",F682),IF(F682="","",CHAR(10)),IF(G682="","",G682))</f>
        <v>Company
House NoRoad
Spare
Town
County
Post Code</v>
      </c>
      <c r="J685" s="175"/>
      <c r="K685" s="175"/>
      <c r="L685" s="173"/>
      <c r="M685" s="173"/>
      <c r="N685" s="3"/>
      <c r="O685" s="3"/>
      <c r="P685" s="3"/>
      <c r="Q685" s="3"/>
      <c r="R685" s="1"/>
    </row>
    <row r="686" customFormat="false" ht="15" hidden="false" customHeight="false" outlineLevel="0" collapsed="false">
      <c r="A686" s="3"/>
      <c r="B686" s="3"/>
      <c r="C686" s="3"/>
      <c r="D686" s="3"/>
      <c r="E686" s="3"/>
      <c r="F686" s="3"/>
      <c r="G686" s="3"/>
      <c r="H686" s="3"/>
      <c r="I686" s="175"/>
      <c r="J686" s="175"/>
      <c r="K686" s="175"/>
      <c r="L686" s="173"/>
      <c r="M686" s="173"/>
      <c r="N686" s="3"/>
      <c r="O686" s="3"/>
      <c r="P686" s="3"/>
      <c r="Q686" s="3"/>
      <c r="R686" s="1"/>
    </row>
    <row r="687" customFormat="false" ht="15" hidden="false" customHeight="false" outlineLevel="0" collapsed="false">
      <c r="A687" s="3"/>
      <c r="B687" s="3"/>
      <c r="C687" s="3"/>
      <c r="D687" s="3"/>
      <c r="E687" s="3"/>
      <c r="F687" s="3"/>
      <c r="G687" s="3"/>
      <c r="H687" s="3"/>
      <c r="I687" s="175"/>
      <c r="J687" s="175"/>
      <c r="K687" s="175"/>
      <c r="L687" s="173"/>
      <c r="M687" s="173"/>
      <c r="N687" s="3"/>
      <c r="O687" s="3"/>
      <c r="P687" s="3"/>
      <c r="Q687" s="3"/>
      <c r="R687" s="1"/>
    </row>
    <row r="688" customFormat="false" ht="15" hidden="false" customHeight="false" outlineLevel="0" collapsed="false">
      <c r="A688" s="3"/>
      <c r="B688" s="3"/>
      <c r="C688" s="3"/>
      <c r="D688" s="3"/>
      <c r="E688" s="3"/>
      <c r="F688" s="3"/>
      <c r="G688" s="3"/>
      <c r="H688" s="3"/>
      <c r="I688" s="175"/>
      <c r="J688" s="175"/>
      <c r="K688" s="175"/>
      <c r="L688" s="3"/>
      <c r="M688" s="3"/>
      <c r="N688" s="3"/>
      <c r="O688" s="3"/>
      <c r="P688" s="3"/>
      <c r="Q688" s="3"/>
      <c r="R688" s="1"/>
    </row>
    <row r="689" customFormat="false" ht="15" hidden="false" customHeight="false" outlineLevel="0" collapsed="false">
      <c r="A689" s="3"/>
      <c r="B689" s="3"/>
      <c r="C689" s="3"/>
      <c r="D689" s="3"/>
      <c r="E689" s="3"/>
      <c r="F689" s="3"/>
      <c r="G689" s="3"/>
      <c r="H689" s="3"/>
      <c r="I689" s="175"/>
      <c r="J689" s="175"/>
      <c r="K689" s="175"/>
      <c r="L689" s="3"/>
      <c r="M689" s="3"/>
      <c r="N689" s="3"/>
      <c r="O689" s="3"/>
      <c r="P689" s="3"/>
      <c r="Q689" s="3"/>
      <c r="R689" s="1"/>
    </row>
    <row r="690" customFormat="false" ht="15" hidden="false" customHeight="false" outlineLevel="0" collapsed="false">
      <c r="A690" s="3"/>
      <c r="B690" s="3"/>
      <c r="C690" s="3"/>
      <c r="D690" s="3"/>
      <c r="E690" s="3"/>
      <c r="F690" s="3"/>
      <c r="G690" s="3"/>
      <c r="H690" s="3"/>
      <c r="I690" s="175"/>
      <c r="J690" s="175"/>
      <c r="K690" s="175"/>
      <c r="L690" s="3"/>
      <c r="M690" s="3"/>
      <c r="N690" s="3"/>
      <c r="O690" s="3"/>
      <c r="P690" s="3"/>
      <c r="Q690" s="3"/>
      <c r="R690" s="1"/>
    </row>
    <row r="691" customFormat="false" ht="15" hidden="false" customHeight="false" outlineLevel="0" collapsed="false">
      <c r="A691" s="3"/>
      <c r="B691" s="3"/>
      <c r="C691" s="3"/>
      <c r="D691" s="3"/>
      <c r="E691" s="3"/>
      <c r="F691" s="3"/>
      <c r="G691" s="3"/>
      <c r="H691" s="3"/>
      <c r="I691" s="173"/>
      <c r="J691" s="173"/>
      <c r="K691" s="173"/>
      <c r="L691" s="3"/>
      <c r="M691" s="3"/>
      <c r="N691" s="3"/>
      <c r="O691" s="3"/>
      <c r="P691" s="3"/>
      <c r="Q691" s="3"/>
      <c r="R691" s="1"/>
    </row>
    <row r="692" customFormat="false" ht="15.75" hidden="false" customHeight="false" outlineLevel="0" collapsed="false">
      <c r="A692" s="141" t="s">
        <v>366</v>
      </c>
    </row>
    <row r="693" customFormat="false" ht="15.75" hidden="false" customHeight="false" outlineLevel="0" collapsed="false">
      <c r="A693" s="177" t="s">
        <v>367</v>
      </c>
      <c r="B693" s="178"/>
      <c r="C693" s="178"/>
      <c r="D693" s="1" t="n">
        <f aca="false">IF(B695="Male","owner",IF(B695="Female","owner",IF(B695="Married","owners",IF(B695="Plural","owners",IF(B695="Company","owners",)))))</f>
        <v>0</v>
      </c>
      <c r="E693" s="1"/>
      <c r="F693" s="1"/>
      <c r="G693" s="1"/>
      <c r="H693" s="1"/>
      <c r="I693" s="1" t="n">
        <f aca="false">IF(B695="Male","him",IF(B695="Female","her",IF(B695="Married","them",IF(B695="Plural","them",IF(B695="Company","them",)))))</f>
        <v>0</v>
      </c>
      <c r="J693" s="1" t="n">
        <f aca="false">IF(B695="Male","chooses",IF(B695="Female","chooses",IF(B695="Married","choose",IF(B695="Plural","choose",IF(B695="Company","choose",)))))</f>
        <v>0</v>
      </c>
      <c r="K693" s="1" t="n">
        <f aca="false">IF(B695="Male","exercises",IF(B695="Female","exercises",IF(B695="Married","exercise",IF(B695="Plural","exercise",IF(B695="Company","exercise",)))))</f>
        <v>0</v>
      </c>
      <c r="L693" s="1" t="n">
        <f aca="false">IF(B695="Male","requires",IF(B695="Female","requires",IF(B695="Married","require",IF(B695="Plural","require",IF(B695="Company","require",)))))</f>
        <v>0</v>
      </c>
      <c r="M693" s="1" t="n">
        <f aca="false">IF(B695="Male","am",IF(B695="Female","am",IF(B695="Married","are",IF(B695="Plural","are",IF(B695="Company","are",)))))</f>
        <v>0</v>
      </c>
      <c r="N693" s="1" t="n">
        <f aca="false">IF(B695="Male","I",IF(B695="Female","I",IF(B695="Married","we",IF(B695="Plural","we",IF(B695="Company","we",)))))</f>
        <v>0</v>
      </c>
      <c r="O693" s="1"/>
      <c r="P693" s="1"/>
      <c r="Q693" s="1"/>
      <c r="R693" s="1"/>
      <c r="S693" s="155" t="s">
        <v>341</v>
      </c>
      <c r="T693" s="155"/>
      <c r="U693" s="1" t="n">
        <f aca="false">IF(X694="Male","his",IF(X694="Female","her"))</f>
        <v>0</v>
      </c>
      <c r="V693" s="1"/>
      <c r="W693" s="1"/>
      <c r="X693" s="1"/>
      <c r="Y693" s="1"/>
      <c r="Z693" s="1"/>
      <c r="AA693" s="1"/>
      <c r="AB693" s="1"/>
      <c r="AC693" s="1" t="str">
        <f aca="false">IF(S694="","",".")</f>
        <v/>
      </c>
      <c r="AD693" s="1"/>
      <c r="AE693" s="1"/>
      <c r="AF693" s="1"/>
      <c r="AG693" s="1"/>
    </row>
    <row r="694" customFormat="false" ht="15" hidden="false" customHeight="false" outlineLevel="0" collapsed="false">
      <c r="A694" s="156" t="n">
        <f aca="false">IF(B695="Male","Adjoining Owner",IF(B695="Female","Adjoining Owner",IF(B695="Married","Adjoining Owners",IF(B695="Plural","Adjoining Owners",IF(B695="Company","Adjoining Owners",)))))</f>
        <v>0</v>
      </c>
      <c r="B694" s="156"/>
      <c r="C694" s="157" t="s">
        <v>179</v>
      </c>
      <c r="D694" s="70" t="n">
        <f aca="false">A694</f>
        <v>0</v>
      </c>
      <c r="E694" s="70"/>
      <c r="F694" s="70" t="str">
        <f aca="false">CONCATENATE("(",A694,")")</f>
        <v>(0)</v>
      </c>
      <c r="G694" s="70"/>
      <c r="H694" s="3" t="n">
        <f aca="false">IF(B695="Male","Owner",IF(B695="Female","Owner",IF(B695="Married","Owners",IF(B695="Plural","Owners",IF(B695="Company","Owners",)))))</f>
        <v>0</v>
      </c>
      <c r="I694" s="3" t="n">
        <f aca="false">IF(B695="Male","I",IF(B695="Female","I",IF(B695="Married","we",IF(B695="Plural","we",IF(B695="Company","we",)))))</f>
        <v>0</v>
      </c>
      <c r="J694" s="3" t="n">
        <f aca="false">IF(B695="Male","Adjoining Owner's",IF(B695="Female","Adjoining Owner's",IF(B695="Married","Adjoining Owners'",IF(B695="Plural","Adjoining Owners'",IF(B695="Company","Adjoining Owners'",)))))</f>
        <v>0</v>
      </c>
      <c r="K694" s="3"/>
      <c r="L694" s="3"/>
      <c r="M694" s="3" t="n">
        <f aca="false">IF(B695="Male","me",IF(B695="Female","me",IF(B695="Married","us",IF(B695="Plural","us",IF(B695="Company","us",)))))</f>
        <v>0</v>
      </c>
      <c r="N694" s="3" t="n">
        <f aca="false">IF(B695="Male","myself",IF(B695="Female","myself",IF(B695="Married","ourselves",IF(B695="Plural","ourselves",IF(B695="Company","ourselves",)))))</f>
        <v>0</v>
      </c>
      <c r="O694" s="3" t="n">
        <f aca="false">IF(B695="Male","is",IF(B695="Female","is",IF(B695="Married","are",IF(B695="Plural","are",IF(B695="Company","are",)))))</f>
        <v>0</v>
      </c>
      <c r="P694" s="149" t="str">
        <f aca="false">IF(A697="","",".")</f>
        <v/>
      </c>
      <c r="Q694" s="3"/>
      <c r="R694" s="1"/>
      <c r="S694" s="158" t="str">
        <f aca="true">IF(OFFSET(INDIRECT(A692),42,0,1,1)="","",OFFSET(INDIRECT(A692),42,0,1,1))</f>
        <v/>
      </c>
      <c r="T694" s="158" t="str">
        <f aca="true">IF(OFFSET(INDIRECT(A692),42,1,1,1)="","",OFFSET(INDIRECT(A692),42,1,1,1))</f>
        <v/>
      </c>
      <c r="U694" s="3" t="str">
        <f aca="false">LEFT(T694,1)</f>
        <v/>
      </c>
      <c r="V694" s="158" t="str">
        <f aca="true">IF(OFFSET(INDIRECT(A692),42,2,1,1)="","",OFFSET(INDIRECT(A692),42,2,1,1))</f>
        <v/>
      </c>
      <c r="W694" s="158" t="str">
        <f aca="true">IF(OFFSET(INDIRECT(A692),42,3,1,1)="","",OFFSET(INDIRECT(A692),42,3,1,1))</f>
        <v/>
      </c>
      <c r="X694" s="158" t="str">
        <f aca="true">IF(OFFSET(INDIRECT(A692),42,5,1,1)="","",OFFSET(INDIRECT(A692),42,5,1,1))</f>
        <v/>
      </c>
      <c r="Y694" s="1" t="str">
        <f aca="false">CONCATENATE(S694,AC693," ",T694," ",W694)</f>
        <v>  </v>
      </c>
      <c r="Z694" s="1"/>
      <c r="AA694" s="1"/>
      <c r="AB694" s="1"/>
      <c r="AC694" s="1"/>
      <c r="AD694" s="1"/>
      <c r="AE694" s="1"/>
      <c r="AF694" s="1"/>
      <c r="AG694" s="1"/>
    </row>
    <row r="695" customFormat="false" ht="15" hidden="false" customHeight="false" outlineLevel="0" collapsed="false">
      <c r="A695" s="160" t="s">
        <v>315</v>
      </c>
      <c r="B695" s="38" t="str">
        <f aca="true">IF(OFFSET(INDIRECT(A692),2,5,1,1)="","",OFFSET(INDIRECT(A692),2,5,1,1))</f>
        <v/>
      </c>
      <c r="C695" s="38" t="str">
        <f aca="true">IF(OFFSET(INDIRECT(A692),5,5,1,1)="","",OFFSET(INDIRECT(A692),5,5,1,1))</f>
        <v/>
      </c>
      <c r="D695" s="3"/>
      <c r="E695" s="3" t="s">
        <v>316</v>
      </c>
      <c r="F695" s="3" t="s">
        <v>317</v>
      </c>
      <c r="G695" s="3" t="n">
        <f aca="false">IF(B695="Male","I",IF(B695="Female","I",IF(B695="Married","We",IF(B695="Plural","We",IF(B695="Company","We",)))))</f>
        <v>0</v>
      </c>
      <c r="H695" s="3" t="n">
        <f aca="false">IF(B695="Male","my",IF(B695="Female","my",IF(B695="Married","our",IF(B695="Plural","our",IF(B695="Company","our",)))))</f>
        <v>0</v>
      </c>
      <c r="I695" s="3" t="n">
        <f aca="false">IF(B695="Male","his",IF(B695="Female","her",IF(B695="Married","their",IF(B695="Plural","their",IF(B695="Company","their",)))))</f>
        <v>0</v>
      </c>
      <c r="J695" s="3" t="n">
        <f aca="false">IF(B695="Male","he",IF(B695="Female","she",IF(B695="Married","they",IF(B695="Plural","they",IF(B695="Company","they",)))))</f>
        <v>0</v>
      </c>
      <c r="K695" s="3" t="n">
        <f aca="false">IF(B695="Male","does",IF(B695="Female","does",IF(B695="Married","do",IF(B695="Plural","do",IF(B695="Company","do",)))))</f>
        <v>0</v>
      </c>
      <c r="L695" s="3" t="n">
        <f aca="false">IF(B695="Male","has",IF(B695="Female","has",IF(B695="Married","have",IF(B695="Plural","have",IF(B695="Company","have",)))))</f>
        <v>0</v>
      </c>
      <c r="M695" s="3" t="n">
        <f aca="false">IF(B695="Male","I am/am not",IF(B695="Female","I am/am not",IF(B695="Married","We are/are not",IF(B695="Plural","We are/are not",IF(B695="Company","We are/are not",)))))</f>
        <v>0</v>
      </c>
      <c r="N695" s="3" t="n">
        <f aca="false">IF(B695="Male","am/am not",IF(B695="Female","am/am not",IF(B695="Married","are/are not",IF(B695="Plural","are/are not",IF(B695="Company","are/are not",)))))</f>
        <v>0</v>
      </c>
      <c r="O695" s="3" t="n">
        <f aca="false">IF(B695="Male","myself",IF(B695="Female","myself",IF(B695="Married","ourselves",IF(B695="Plural","ourselves",IF(B695="Company","ourselves",)))))</f>
        <v>0</v>
      </c>
      <c r="P695" s="149" t="str">
        <f aca="false">IF(A698="","",".")</f>
        <v/>
      </c>
      <c r="Q695" s="149" t="str">
        <f aca="false">IF(A698="","","&amp;")</f>
        <v/>
      </c>
      <c r="R695" s="1"/>
      <c r="S695" s="158" t="str">
        <f aca="true">IF(OFFSET(INDIRECT(A692),45,0,1,1)="","",CONCATENATE((OFFSET(INDIRECT(A692),45,0,1,1)),", "))</f>
        <v/>
      </c>
      <c r="T695" s="158" t="str">
        <f aca="true">IF(OFFSET(INDIRECT(A692),45,1,1,1)="","",OFFSET(INDIRECT(A692),45,1,1,1))</f>
        <v/>
      </c>
      <c r="U695" s="158" t="str">
        <f aca="true">IF(OFFSET(INDIRECT(A692),45,2,1,1)="","",CONCATENATE(" ",(OFFSET(INDIRECT(A692),45,2,1,1)),", "))</f>
        <v/>
      </c>
      <c r="V695" s="158" t="str">
        <f aca="true">IF(OFFSET(INDIRECT(A692),45,3,1,1)="","",CONCATENATE((OFFSET(INDIRECT(A692),45,3,1,1)),", "))</f>
        <v/>
      </c>
      <c r="W695" s="158" t="str">
        <f aca="true">IF(OFFSET(INDIRECT(A692),45,4,1,1)="","",CONCATENATE((OFFSET(INDIRECT(A692),45,4,1,1)),", "))</f>
        <v/>
      </c>
      <c r="X695" s="158" t="str">
        <f aca="true">IF(OFFSET(INDIRECT(A692),45,5,1,1)="","",CONCATENATE((OFFSET(INDIRECT(A692),45,5,1,1)),", "))</f>
        <v/>
      </c>
      <c r="Y695" s="158" t="str">
        <f aca="true">IF(OFFSET(INDIRECT(A692),45,6,1,1)="","",OFFSET(INDIRECT(A692),45,6,1,1))</f>
        <v/>
      </c>
      <c r="Z695" s="1"/>
      <c r="AA695" s="161" t="str">
        <f aca="false">CONCATENATE(IF(S695="","",S695),IF(T695="","",T695),IF(U695="","",U695),IF(V695="","",V695),IF(W695="","",W695),IF(X695="","",X695),IF(Y695="","",Y695))</f>
        <v/>
      </c>
      <c r="AB695" s="161"/>
      <c r="AC695" s="161"/>
      <c r="AD695" s="161"/>
      <c r="AE695" s="161"/>
      <c r="AF695" s="161"/>
      <c r="AG695" s="161"/>
    </row>
    <row r="696" customFormat="false" ht="15" hidden="false" customHeight="false" outlineLevel="0" collapsed="false">
      <c r="A696" s="3" t="s">
        <v>2</v>
      </c>
      <c r="B696" s="3" t="s">
        <v>3</v>
      </c>
      <c r="C696" s="3" t="s">
        <v>319</v>
      </c>
      <c r="D696" s="3" t="s">
        <v>4</v>
      </c>
      <c r="E696" s="3" t="s">
        <v>5</v>
      </c>
      <c r="F696" s="3" t="s">
        <v>320</v>
      </c>
      <c r="G696" s="3"/>
      <c r="H696" s="3"/>
      <c r="I696" s="3"/>
      <c r="J696" s="3"/>
      <c r="K696" s="3" t="s">
        <v>321</v>
      </c>
      <c r="L696" s="3"/>
      <c r="M696" s="3" t="s">
        <v>322</v>
      </c>
      <c r="N696" s="3" t="s">
        <v>323</v>
      </c>
      <c r="O696" s="3"/>
      <c r="P696" s="3"/>
      <c r="Q696" s="3"/>
      <c r="R696" s="1"/>
      <c r="S696" s="158" t="str">
        <f aca="true">IF(OFFSET(INDIRECT(A692),45,0,1,1)="","",OFFSET(INDIRECT(A692),45,0,1,1))</f>
        <v/>
      </c>
      <c r="T696" s="158" t="str">
        <f aca="true">IF(OFFSET(INDIRECT(A692),45,1,1,1)="","",OFFSET(INDIRECT(A692),45,1,1,1))</f>
        <v/>
      </c>
      <c r="U696" s="158" t="str">
        <f aca="true">IF(OFFSET(INDIRECT(A692),45,2,1,1)="","",CONCATENATE(" ",OFFSET(INDIRECT(A692),45,2,1,1)))</f>
        <v/>
      </c>
      <c r="V696" s="158" t="str">
        <f aca="true">IF(OFFSET(INDIRECT(A692),45,3,1,1)="","",OFFSET(INDIRECT(A692),45,3,1,1))</f>
        <v/>
      </c>
      <c r="W696" s="158" t="str">
        <f aca="true">IF(OFFSET(INDIRECT(A692),45,4,1,1)="","",OFFSET(INDIRECT(A692),45,4,1,1))</f>
        <v/>
      </c>
      <c r="X696" s="158" t="str">
        <f aca="true">IF(OFFSET(INDIRECT(A692),45,5,1,1)="","",OFFSET(INDIRECT(A692),45,5,1,1))</f>
        <v/>
      </c>
      <c r="Y696" s="158" t="str">
        <f aca="true">IF(OFFSET(INDIRECT(A692),45,6,1,1)="","",OFFSET(INDIRECT(A692),45,6,1,1))</f>
        <v/>
      </c>
      <c r="Z696" s="1"/>
      <c r="AA696" s="1"/>
      <c r="AB696" s="1"/>
      <c r="AC696" s="1"/>
      <c r="AD696" s="1"/>
      <c r="AE696" s="1"/>
      <c r="AF696" s="1"/>
      <c r="AG696" s="1"/>
    </row>
    <row r="697" customFormat="false" ht="15.75" hidden="false" customHeight="false" outlineLevel="0" collapsed="false">
      <c r="A697" s="38" t="str">
        <f aca="true">IF(OFFSET(INDIRECT(A692),2,0,1,1)="","",OFFSET(INDIRECT(A692),2,0,1,1))</f>
        <v/>
      </c>
      <c r="B697" s="38" t="str">
        <f aca="true">IF(OFFSET(INDIRECT(A692),2,1,1,1)="","",OFFSET(INDIRECT(A692),2,1,1,1))</f>
        <v/>
      </c>
      <c r="C697" s="3" t="str">
        <f aca="false">LEFT(B697,1)</f>
        <v/>
      </c>
      <c r="D697" s="38" t="str">
        <f aca="true">IF(OFFSET(INDIRECT(A692),2,2,1,1)="","",OFFSET(INDIRECT(A692),2,2,1,1))</f>
        <v/>
      </c>
      <c r="E697" s="38" t="str">
        <f aca="true">IF(OFFSET(INDIRECT(A692),2,3,1,1)="","",OFFSET(INDIRECT(A692),2,3,1,1))</f>
        <v/>
      </c>
      <c r="F697" s="3" t="str">
        <f aca="false">CONCATENATE(A697,P694," ",B697," ",E697)</f>
        <v>  </v>
      </c>
      <c r="G697" s="3"/>
      <c r="H697" s="3" t="str">
        <f aca="false">CONCATENATE(A697," ",C697," ",E697)</f>
        <v>  </v>
      </c>
      <c r="I697" s="3"/>
      <c r="J697" s="3"/>
      <c r="K697" s="3" t="str">
        <f aca="false">CONCATENATE(A697,P694," ",C697,P694," ",E697)</f>
        <v>  </v>
      </c>
      <c r="L697" s="3"/>
      <c r="M697" s="3" t="str">
        <f aca="false">CONCATENATE(B697," ",D697," ",E697)</f>
        <v>  </v>
      </c>
      <c r="N697" s="3" t="str">
        <f aca="false">UPPER(M697)</f>
        <v>  </v>
      </c>
      <c r="O697" s="3"/>
      <c r="P697" s="3" t="str">
        <f aca="false">CONCATENATE(A697,P694," ",E697)</f>
        <v> </v>
      </c>
      <c r="Q697" s="3"/>
      <c r="R697" s="1"/>
      <c r="S697" s="1"/>
      <c r="T697" s="1"/>
      <c r="U697" s="1"/>
      <c r="V697" s="1"/>
      <c r="W697" s="1"/>
      <c r="X697" s="1"/>
      <c r="Y697" s="1"/>
      <c r="Z697" s="1"/>
      <c r="AA697" s="1"/>
      <c r="AB697" s="1"/>
      <c r="AC697" s="1"/>
      <c r="AD697" s="1"/>
      <c r="AE697" s="1"/>
      <c r="AF697" s="1"/>
      <c r="AG697" s="1"/>
    </row>
    <row r="698" customFormat="false" ht="15.75" hidden="false" customHeight="false" outlineLevel="0" collapsed="false">
      <c r="A698" s="38" t="str">
        <f aca="true">IF(OFFSET(INDIRECT(A692),3,0,1,1)="","",OFFSET(INDIRECT(A692),3,0,1,1))</f>
        <v/>
      </c>
      <c r="B698" s="38" t="str">
        <f aca="true">IF(OFFSET(INDIRECT(A692),3,1,1,1)="","",OFFSET(INDIRECT(A692),3,1,1,1))</f>
        <v/>
      </c>
      <c r="C698" s="3" t="str">
        <f aca="false">LEFT(B698,1)</f>
        <v/>
      </c>
      <c r="D698" s="38" t="str">
        <f aca="true">IF(OFFSET(INDIRECT(A692),3,2,1,1)="","",OFFSET(INDIRECT(A692),3,2,1,1))</f>
        <v/>
      </c>
      <c r="E698" s="38" t="str">
        <f aca="true">IF(OFFSET(INDIRECT(A692),3,3,1,1)="","",OFFSET(INDIRECT(A692),3,3,1,1))</f>
        <v/>
      </c>
      <c r="F698" s="3" t="str">
        <f aca="false">CONCATENATE(A698,P695," ",B698," ",E698)</f>
        <v>  </v>
      </c>
      <c r="G698" s="3"/>
      <c r="H698" s="3" t="str">
        <f aca="false">CONCATENATE(" ",Q695," ",A698," ",C698," ",E698)</f>
        <v>    </v>
      </c>
      <c r="I698" s="3"/>
      <c r="J698" s="3"/>
      <c r="K698" s="3" t="str">
        <f aca="false">CONCATENATE(" ",Q695," ",A698,P695," ",C698,P695," ",E698)</f>
        <v>    </v>
      </c>
      <c r="L698" s="3"/>
      <c r="M698" s="3" t="str">
        <f aca="false">CONCATENATE(" ",Q695," ",B698," ",D698," ",E698)</f>
        <v>    </v>
      </c>
      <c r="N698" s="3" t="str">
        <f aca="false">UPPER(M698)</f>
        <v>    </v>
      </c>
      <c r="O698" s="3"/>
      <c r="P698" s="3" t="str">
        <f aca="false">CONCATENATE(" ",Q695," ",A698,P695," ",E698)</f>
        <v>   </v>
      </c>
      <c r="Q698" s="3"/>
      <c r="R698" s="1"/>
      <c r="S698" s="155" t="s">
        <v>342</v>
      </c>
      <c r="T698" s="155"/>
      <c r="U698" s="1" t="n">
        <f aca="false">IF(X699="Male","his",IF(X699="Female","her"))</f>
        <v>0</v>
      </c>
      <c r="V698" s="1"/>
      <c r="W698" s="1"/>
      <c r="X698" s="1"/>
      <c r="Y698" s="1"/>
      <c r="Z698" s="1"/>
      <c r="AA698" s="1"/>
      <c r="AB698" s="1"/>
      <c r="AC698" s="1" t="str">
        <f aca="false">IF(S699="","",".")</f>
        <v/>
      </c>
      <c r="AD698" s="1"/>
      <c r="AE698" s="1"/>
      <c r="AF698" s="1"/>
      <c r="AG698" s="1"/>
    </row>
    <row r="699" customFormat="false" ht="15" hidden="false" customHeight="false" outlineLevel="0" collapsed="false">
      <c r="A699" s="3"/>
      <c r="B699" s="3"/>
      <c r="C699" s="3"/>
      <c r="D699" s="3"/>
      <c r="E699" s="3"/>
      <c r="F699" s="3"/>
      <c r="G699" s="3"/>
      <c r="H699" s="3"/>
      <c r="I699" s="3"/>
      <c r="J699" s="3"/>
      <c r="K699" s="3" t="str">
        <f aca="false">CONCATENATE(A697,P694," &amp; ",A698,P695," ",C697,P694," ",E697)</f>
        <v> &amp;   </v>
      </c>
      <c r="L699" s="3"/>
      <c r="M699" s="3"/>
      <c r="N699" s="3"/>
      <c r="O699" s="3"/>
      <c r="P699" s="3" t="str">
        <f aca="false">CONCATENATE(A697,P694," &amp; ",A698,P695," ",E697)</f>
        <v> &amp;  </v>
      </c>
      <c r="Q699" s="3"/>
      <c r="R699" s="1"/>
      <c r="S699" s="179" t="str">
        <f aca="true">IF(OFFSET(INDIRECT(A692),48,0,1,1)="","",OFFSET(INDIRECT(A692),48,0,1,1))</f>
        <v/>
      </c>
      <c r="T699" s="179" t="str">
        <f aca="true">IF(OFFSET(INDIRECT(A692),48,1,1,1)="","",OFFSET(INDIRECT(A692),48,1,1,1))</f>
        <v/>
      </c>
      <c r="U699" s="3" t="str">
        <f aca="false">LEFT(T699,1)</f>
        <v/>
      </c>
      <c r="V699" s="179" t="str">
        <f aca="true">IF(OFFSET(INDIRECT(A692),48,2,1,1)="","",OFFSET(INDIRECT(A692),48,2,1,1))</f>
        <v/>
      </c>
      <c r="W699" s="179" t="str">
        <f aca="true">IF(OFFSET(INDIRECT(A692),48,3,1,1)="","",OFFSET(INDIRECT(A692),48,3,1,1))</f>
        <v/>
      </c>
      <c r="X699" s="179" t="str">
        <f aca="true">IF(OFFSET(INDIRECT(A692),48,5,1,1)="","",OFFSET(INDIRECT(A692),48,5,1,1))</f>
        <v/>
      </c>
      <c r="Y699" s="1" t="str">
        <f aca="false">CONCATENATE(S699,AC698," ",T699," ",W699)</f>
        <v>  </v>
      </c>
      <c r="Z699" s="1"/>
      <c r="AA699" s="1"/>
      <c r="AB699" s="1"/>
      <c r="AC699" s="1"/>
      <c r="AD699" s="1"/>
      <c r="AE699" s="1"/>
      <c r="AF699" s="1"/>
      <c r="AG699" s="1"/>
    </row>
    <row r="700" customFormat="false" ht="15" hidden="false" customHeight="true" outlineLevel="0" collapsed="false">
      <c r="A700" s="70" t="s">
        <v>328</v>
      </c>
      <c r="B700" s="70"/>
      <c r="C700" s="167" t="str">
        <f aca="false">CONCATENATE(AF736,AF737,AF738,AF739,AF740)</f>
        <v>  </v>
      </c>
      <c r="D700" s="167"/>
      <c r="E700" s="167"/>
      <c r="F700" s="167"/>
      <c r="G700" s="167"/>
      <c r="H700" s="167"/>
      <c r="I700" s="167"/>
      <c r="J700" s="112"/>
      <c r="K700" s="3"/>
      <c r="L700" s="1"/>
      <c r="M700" s="1"/>
      <c r="N700" s="3"/>
      <c r="O700" s="3"/>
      <c r="P700" s="3"/>
      <c r="Q700" s="3"/>
      <c r="R700" s="1"/>
      <c r="S700" s="179" t="str">
        <f aca="true">IF(OFFSET(INDIRECT(A692),51,0,1,1)="","",CONCATENATE((OFFSET(INDIRECT(A692),51,0,1,1)),", "))</f>
        <v/>
      </c>
      <c r="T700" s="179" t="str">
        <f aca="true">IF(OFFSET(INDIRECT(A692),51,1,1,1)="","",OFFSET(INDIRECT(A692),51,1,1,1))</f>
        <v/>
      </c>
      <c r="U700" s="179" t="str">
        <f aca="true">IF(OFFSET(INDIRECT(A692),51,2,1,1)="","",CONCATENATE(" ",(OFFSET(INDIRECT(A692),51,2,1,1)),", "))</f>
        <v/>
      </c>
      <c r="V700" s="179" t="str">
        <f aca="true">IF(OFFSET(INDIRECT(A692),51,3,1,1)="","",CONCATENATE((OFFSET(INDIRECT(A692),51,3,1,1)),", "))</f>
        <v/>
      </c>
      <c r="W700" s="179" t="str">
        <f aca="true">IF(OFFSET(INDIRECT(A692),51,4,1,1)="","",CONCATENATE((OFFSET(INDIRECT(A692),51,4,1,1)),", "))</f>
        <v/>
      </c>
      <c r="X700" s="179" t="str">
        <f aca="true">IF(OFFSET(INDIRECT(A692),51,5,1,1)="","",CONCATENATE((OFFSET(INDIRECT(A692),51,5,1,1)),", "))</f>
        <v/>
      </c>
      <c r="Y700" s="179" t="str">
        <f aca="true">IF(OFFSET(INDIRECT(A692),51,6,1,1)="","",OFFSET(INDIRECT(A692),51,6,1,1))</f>
        <v/>
      </c>
      <c r="Z700" s="1"/>
      <c r="AA700" s="170" t="str">
        <f aca="false">CONCATENATE(IF(S700="","",S700),IF(T700="","",T700),IF(U700="","",U700),IF(V700="","",V700),IF(W700="","",W700),IF(X700="","",X700),IF(Y700="","",Y700))</f>
        <v/>
      </c>
      <c r="AB700" s="170"/>
      <c r="AC700" s="170"/>
      <c r="AD700" s="170"/>
      <c r="AE700" s="170"/>
      <c r="AF700" s="170"/>
      <c r="AG700" s="170"/>
    </row>
    <row r="701" customFormat="false" ht="15" hidden="false" customHeight="false" outlineLevel="0" collapsed="false">
      <c r="A701" s="3" t="s">
        <v>329</v>
      </c>
      <c r="B701" s="3"/>
      <c r="C701" s="70" t="str">
        <f aca="false">IF(B695="Married",K699,IF(B695="Company",E697,CONCATENATE(AC736,AC737,AC738,AC739,AC740)))</f>
        <v>  </v>
      </c>
      <c r="D701" s="70"/>
      <c r="E701" s="70"/>
      <c r="F701" s="70"/>
      <c r="G701" s="70"/>
      <c r="H701" s="70"/>
      <c r="I701" s="70"/>
      <c r="J701" s="70"/>
      <c r="K701" s="1"/>
      <c r="L701" s="3"/>
      <c r="M701" s="3"/>
      <c r="N701" s="3"/>
      <c r="O701" s="3"/>
      <c r="P701" s="3" t="str">
        <f aca="false">IF(B695="Married",P699,IF(B695="Company","Sir/Madam",CONCATENATE(AH736,AH737,AH738,AH739,AH740)))</f>
        <v> </v>
      </c>
      <c r="Q701" s="3"/>
      <c r="R701" s="1"/>
      <c r="S701" s="179" t="str">
        <f aca="true">IF(OFFSET(INDIRECT(A692),51,0,1,1)="","",OFFSET(INDIRECT(A692),51,0,1,1))</f>
        <v/>
      </c>
      <c r="T701" s="179" t="str">
        <f aca="true">IF(OFFSET(INDIRECT(A692),51,1,1,1)="","",OFFSET(INDIRECT(A692),51,1,1,1))</f>
        <v/>
      </c>
      <c r="U701" s="179" t="str">
        <f aca="true">IF(OFFSET(INDIRECT(A692),51,2,1,1)="","",CONCATENATE(" ",OFFSET(INDIRECT(A692),51,2,1,1)))</f>
        <v/>
      </c>
      <c r="V701" s="179" t="str">
        <f aca="true">IF(OFFSET(INDIRECT(A692),51,3,1,1)="","",OFFSET(INDIRECT(A692),51,3,1,1))</f>
        <v/>
      </c>
      <c r="W701" s="179" t="str">
        <f aca="true">IF(OFFSET(INDIRECT(A692),51,4,1,1)="","",OFFSET(INDIRECT(A692),51,4,1,1))</f>
        <v/>
      </c>
      <c r="X701" s="179" t="str">
        <f aca="true">IF(OFFSET(INDIRECT(A692),51,5,1,1)="","",OFFSET(INDIRECT(A692),51,5,1,1))</f>
        <v/>
      </c>
      <c r="Y701" s="179" t="str">
        <f aca="true">IF(OFFSET(INDIRECT(A692),51,6,1,1)="","",OFFSET(INDIRECT(A692),51,6,1,1))</f>
        <v/>
      </c>
      <c r="Z701" s="1"/>
      <c r="AA701" s="1"/>
      <c r="AB701" s="1"/>
      <c r="AC701" s="1"/>
      <c r="AD701" s="1"/>
      <c r="AE701" s="1"/>
      <c r="AF701" s="1"/>
      <c r="AG701" s="1"/>
    </row>
    <row r="702" customFormat="false" ht="15" hidden="false" customHeight="false" outlineLevel="0" collapsed="false">
      <c r="A702" s="160" t="s">
        <v>333</v>
      </c>
      <c r="B702" s="3"/>
      <c r="C702" s="70" t="str">
        <f aca="false">CONCATENATE("Dear ",P701)</f>
        <v>Dear  </v>
      </c>
      <c r="D702" s="70"/>
      <c r="E702" s="70"/>
      <c r="F702" s="70"/>
      <c r="G702" s="70"/>
      <c r="H702" s="70"/>
      <c r="I702" s="70"/>
      <c r="J702" s="70"/>
      <c r="K702" s="3"/>
      <c r="L702" s="3"/>
      <c r="M702" s="3"/>
      <c r="N702" s="3"/>
      <c r="O702" s="3"/>
      <c r="P702" s="3"/>
      <c r="Q702" s="149" t="str">
        <f aca="false">IF(A704="","",", ")</f>
        <v/>
      </c>
      <c r="R702" s="1"/>
      <c r="S702" s="1"/>
      <c r="T702" s="1"/>
      <c r="U702" s="1"/>
      <c r="V702" s="1"/>
      <c r="W702" s="1"/>
      <c r="X702" s="1"/>
      <c r="Y702" s="1"/>
      <c r="Z702" s="1"/>
      <c r="AA702" s="1"/>
      <c r="AB702" s="1"/>
      <c r="AC702" s="1"/>
      <c r="AD702" s="1"/>
      <c r="AE702" s="1"/>
      <c r="AF702" s="1"/>
      <c r="AG702" s="1"/>
    </row>
    <row r="703" customFormat="false" ht="15" hidden="false" customHeight="false" outlineLevel="0" collapsed="false">
      <c r="A703" s="3" t="s">
        <v>25</v>
      </c>
      <c r="B703" s="3" t="s">
        <v>26</v>
      </c>
      <c r="C703" s="3" t="s">
        <v>27</v>
      </c>
      <c r="D703" s="3" t="s">
        <v>28</v>
      </c>
      <c r="E703" s="3" t="s">
        <v>29</v>
      </c>
      <c r="F703" s="3" t="s">
        <v>30</v>
      </c>
      <c r="G703" s="3" t="s">
        <v>31</v>
      </c>
      <c r="H703" s="3"/>
      <c r="I703" s="3" t="s">
        <v>336</v>
      </c>
      <c r="J703" s="3"/>
      <c r="K703" s="3"/>
      <c r="L703" s="3"/>
      <c r="M703" s="3"/>
      <c r="N703" s="3"/>
      <c r="O703" s="3"/>
      <c r="P703" s="3"/>
      <c r="Q703" s="3"/>
      <c r="R703" s="1"/>
      <c r="S703" s="163" t="str">
        <f aca="false">CONCATENATE(IF(S696="","",S696),IF(S696="","",CHAR(10)),IF(T696="","",T696),IF(U696="","",U696),IF(U696="","",CHAR(10)),IF(V696="","",V696),IF(V696="","",CHAR(10)),IF(W696="","",W696),IF(W696="","",CHAR(10)),IF(X696="","",X696),IF(X696="","",CHAR(10)),IF(Y696="","",Y696))</f>
        <v/>
      </c>
      <c r="T703" s="163"/>
      <c r="U703" s="163"/>
      <c r="V703" s="1"/>
      <c r="W703" s="175" t="str">
        <f aca="false">CONCATENATE(IF(S701="","",S701),IF(S701="","",CHAR(10)),IF(T701="","",T701),IF(U701="","",U701),IF(U701="","",CHAR(10)),IF(V701="","",V701),IF(V701="","",CHAR(10)),IF(W701="","",W701),IF(W701="","",CHAR(10)),IF(X701="","",X701),IF(X701="","",CHAR(10)),IF(Y701="","",Y701))</f>
        <v/>
      </c>
      <c r="X703" s="175"/>
      <c r="Y703" s="175"/>
      <c r="Z703" s="1"/>
      <c r="AA703" s="1"/>
      <c r="AB703" s="1"/>
      <c r="AC703" s="1"/>
      <c r="AD703" s="1"/>
      <c r="AE703" s="1"/>
      <c r="AF703" s="1"/>
      <c r="AG703" s="1"/>
    </row>
    <row r="704" customFormat="false" ht="15" hidden="false" customHeight="true" outlineLevel="0" collapsed="false">
      <c r="A704" s="38" t="str">
        <f aca="true">IF(OFFSET(INDIRECT(A692),10,0,1,1)="","",CONCATENATE((OFFSET(INDIRECT(A692),10,0,1,1)),", "))</f>
        <v/>
      </c>
      <c r="B704" s="38" t="str">
        <f aca="true">IF(OFFSET(INDIRECT(A692),10,1,1,1)="","",OFFSET(INDIRECT(A692),10,1,1,1))</f>
        <v/>
      </c>
      <c r="C704" s="38" t="str">
        <f aca="true">IF(OFFSET(INDIRECT(A692),10,2,1,1)="","",CONCATENATE(" ",OFFSET(INDIRECT(A692),10,2,1,1),", "))</f>
        <v/>
      </c>
      <c r="D704" s="38" t="str">
        <f aca="true">IF(OFFSET(INDIRECT(A692),10,3,1,1)="","",CONCATENATE((OFFSET(INDIRECT(A692),10,3,1,1)),", "))</f>
        <v/>
      </c>
      <c r="E704" s="38" t="str">
        <f aca="true">IF(OFFSET(INDIRECT(A692),10,4,1,1)="","",CONCATENATE((OFFSET(INDIRECT(A692),10,4,1,1)),", "))</f>
        <v/>
      </c>
      <c r="F704" s="38" t="str">
        <f aca="true">IF(OFFSET(INDIRECT(A692),10,5,1,1)="","",CONCATENATE((OFFSET(INDIRECT(A692),10,5,1,1)),", "))</f>
        <v/>
      </c>
      <c r="G704" s="38" t="str">
        <f aca="true">IF(OFFSET(INDIRECT(A692),10,6,1,1)="","",OFFSET(INDIRECT(A692),10,6,1,1))</f>
        <v/>
      </c>
      <c r="H704" s="3"/>
      <c r="I704" s="170" t="str">
        <f aca="false">CONCATENATE(IF(A704="","",A704),IF(B704="","",B704),IF(C704="","",C704),IF(D704="","",D704),IF(E704="","",E704),IF(F704="","",F704),IF(G704="","",G704))</f>
        <v/>
      </c>
      <c r="J704" s="170"/>
      <c r="K704" s="170"/>
      <c r="L704" s="170"/>
      <c r="M704" s="170"/>
      <c r="N704" s="170"/>
      <c r="O704" s="170"/>
      <c r="P704" s="112"/>
      <c r="Q704" s="112"/>
      <c r="R704" s="1"/>
      <c r="S704" s="163"/>
      <c r="T704" s="163"/>
      <c r="U704" s="163"/>
      <c r="V704" s="1"/>
      <c r="W704" s="175"/>
      <c r="X704" s="175"/>
      <c r="Y704" s="175"/>
      <c r="Z704" s="1"/>
      <c r="AA704" s="1"/>
      <c r="AB704" s="1"/>
      <c r="AC704" s="1"/>
      <c r="AD704" s="1"/>
      <c r="AE704" s="1"/>
      <c r="AF704" s="1"/>
      <c r="AG704" s="1"/>
    </row>
    <row r="705" customFormat="false" ht="15" hidden="false" customHeight="false" outlineLevel="0" collapsed="false">
      <c r="A705" s="38" t="str">
        <f aca="true">IF(OFFSET(INDIRECT(A692),10,0,1,1)="","",OFFSET(INDIRECT(A692),10,0,1,1))</f>
        <v/>
      </c>
      <c r="B705" s="38" t="str">
        <f aca="true">IF(OFFSET(INDIRECT(A692),10,1,1,1)="","",OFFSET(INDIRECT(A692),10,1,1,1))</f>
        <v/>
      </c>
      <c r="C705" s="38" t="str">
        <f aca="true">IF(OFFSET(INDIRECT(A692),10,2,1,1)="","",CONCATENATE(" ",OFFSET(INDIRECT(A692),10,2,1,1)))</f>
        <v/>
      </c>
      <c r="D705" s="38" t="str">
        <f aca="true">IF(OFFSET(INDIRECT(A692),10,3,1,1)="","",OFFSET(INDIRECT(A692),10,3,1,1))</f>
        <v/>
      </c>
      <c r="E705" s="38" t="str">
        <f aca="true">IF(OFFSET(INDIRECT(A692),10,4,1,1)="","",OFFSET(INDIRECT(A692),10,4,1,1))</f>
        <v/>
      </c>
      <c r="F705" s="38" t="str">
        <f aca="true">IF(OFFSET(INDIRECT(A692),10,5,1,1)="","",OFFSET(INDIRECT(A692),10,5,1,1))</f>
        <v/>
      </c>
      <c r="G705" s="38" t="str">
        <f aca="true">IF(OFFSET(INDIRECT(A692),10,6,1,1)="","",OFFSET(INDIRECT(A692),10,6,1,1))</f>
        <v/>
      </c>
      <c r="H705" s="3"/>
      <c r="I705" s="3"/>
      <c r="J705" s="3"/>
      <c r="K705" s="3"/>
      <c r="L705" s="173"/>
      <c r="M705" s="173"/>
      <c r="N705" s="3"/>
      <c r="O705" s="3"/>
      <c r="P705" s="3"/>
      <c r="Q705" s="3"/>
      <c r="R705" s="1"/>
      <c r="S705" s="163"/>
      <c r="T705" s="163"/>
      <c r="U705" s="163"/>
      <c r="V705" s="1"/>
      <c r="W705" s="175"/>
      <c r="X705" s="175"/>
      <c r="Y705" s="175"/>
      <c r="Z705" s="1"/>
      <c r="AA705" s="1"/>
      <c r="AB705" s="1"/>
      <c r="AC705" s="1"/>
      <c r="AD705" s="1"/>
      <c r="AE705" s="1"/>
      <c r="AF705" s="1"/>
      <c r="AG705" s="1"/>
    </row>
    <row r="706" customFormat="false" ht="15" hidden="false" customHeight="false" outlineLevel="0" collapsed="false">
      <c r="A706" s="3" t="s">
        <v>83</v>
      </c>
      <c r="B706" s="3"/>
      <c r="C706" s="3"/>
      <c r="D706" s="3"/>
      <c r="E706" s="3"/>
      <c r="F706" s="3"/>
      <c r="G706" s="3"/>
      <c r="H706" s="3"/>
      <c r="I706" s="3" t="s">
        <v>337</v>
      </c>
      <c r="J706" s="3"/>
      <c r="K706" s="3"/>
      <c r="L706" s="173"/>
      <c r="M706" s="173"/>
      <c r="N706" s="3"/>
      <c r="O706" s="3"/>
      <c r="P706" s="3"/>
      <c r="Q706" s="3"/>
      <c r="R706" s="1"/>
      <c r="S706" s="163"/>
      <c r="T706" s="163"/>
      <c r="U706" s="163"/>
      <c r="V706" s="1"/>
      <c r="W706" s="175"/>
      <c r="X706" s="175"/>
      <c r="Y706" s="175"/>
      <c r="Z706" s="1"/>
      <c r="AA706" s="1"/>
      <c r="AB706" s="1"/>
      <c r="AC706" s="1"/>
      <c r="AD706" s="1"/>
      <c r="AE706" s="1"/>
      <c r="AF706" s="1"/>
      <c r="AG706" s="1"/>
    </row>
    <row r="707" customFormat="false" ht="15" hidden="false" customHeight="true" outlineLevel="0" collapsed="false">
      <c r="A707" s="1" t="str">
        <f aca="false">CONCATENATE(A706,"s")</f>
        <v>Leaseholders</v>
      </c>
      <c r="B707" s="3"/>
      <c r="C707" s="3"/>
      <c r="D707" s="3"/>
      <c r="E707" s="3"/>
      <c r="F707" s="3"/>
      <c r="G707" s="3"/>
      <c r="H707" s="3"/>
      <c r="I707" s="175" t="str">
        <f aca="false">CONCATENATE(IF(A705="","",A705),IF(A705="","",CHAR(10)),IF(B705="","",B705),IF(C705="","",C705),IF(C705="","",CHAR(10)),IF(D705="","",D705),IF(D705="","",CHAR(10)),IF(E705="","",E705),IF(E705="","",CHAR(10)),IF(F705="","",F705),IF(F705="","",CHAR(10)),IF(G705="","",G705))</f>
        <v/>
      </c>
      <c r="J707" s="175"/>
      <c r="K707" s="175"/>
      <c r="L707" s="173"/>
      <c r="M707" s="173"/>
      <c r="N707" s="3"/>
      <c r="O707" s="3"/>
      <c r="P707" s="3"/>
      <c r="Q707" s="3"/>
      <c r="R707" s="1"/>
      <c r="S707" s="163"/>
      <c r="T707" s="163"/>
      <c r="U707" s="163"/>
      <c r="V707" s="1"/>
      <c r="W707" s="175"/>
      <c r="X707" s="175"/>
      <c r="Y707" s="175"/>
      <c r="Z707" s="1"/>
      <c r="AA707" s="1"/>
      <c r="AB707" s="1"/>
      <c r="AC707" s="1"/>
      <c r="AD707" s="1"/>
      <c r="AE707" s="1"/>
      <c r="AF707" s="1"/>
      <c r="AG707" s="1"/>
    </row>
    <row r="708" customFormat="false" ht="15" hidden="false" customHeight="false" outlineLevel="0" collapsed="false">
      <c r="A708" s="3" t="s">
        <v>294</v>
      </c>
      <c r="B708" s="3"/>
      <c r="C708" s="3"/>
      <c r="D708" s="3"/>
      <c r="E708" s="3"/>
      <c r="F708" s="3"/>
      <c r="G708" s="3"/>
      <c r="H708" s="3"/>
      <c r="I708" s="175"/>
      <c r="J708" s="175"/>
      <c r="K708" s="175"/>
      <c r="L708" s="173"/>
      <c r="M708" s="173"/>
      <c r="N708" s="3"/>
      <c r="O708" s="3"/>
      <c r="P708" s="3"/>
      <c r="Q708" s="3"/>
      <c r="R708" s="1"/>
      <c r="S708" s="163"/>
      <c r="T708" s="163"/>
      <c r="U708" s="163"/>
      <c r="V708" s="1"/>
      <c r="W708" s="175"/>
      <c r="X708" s="175"/>
      <c r="Y708" s="175"/>
      <c r="Z708" s="1"/>
      <c r="AA708" s="1"/>
      <c r="AB708" s="1"/>
      <c r="AC708" s="1"/>
      <c r="AD708" s="1"/>
      <c r="AE708" s="1"/>
      <c r="AF708" s="1"/>
      <c r="AG708" s="1"/>
    </row>
    <row r="709" customFormat="false" ht="15" hidden="false" customHeight="false" outlineLevel="0" collapsed="false">
      <c r="A709" s="1" t="str">
        <f aca="false">CONCATENATE(A708,"s")</f>
        <v>Freeholders</v>
      </c>
      <c r="B709" s="3"/>
      <c r="C709" s="3"/>
      <c r="D709" s="3"/>
      <c r="E709" s="3"/>
      <c r="F709" s="3"/>
      <c r="G709" s="3"/>
      <c r="H709" s="3"/>
      <c r="I709" s="175"/>
      <c r="J709" s="175"/>
      <c r="K709" s="175"/>
      <c r="L709" s="173"/>
      <c r="M709" s="173"/>
      <c r="N709" s="3"/>
      <c r="O709" s="3"/>
      <c r="P709" s="3"/>
      <c r="Q709" s="3"/>
      <c r="R709" s="1"/>
      <c r="S709" s="1"/>
      <c r="T709" s="1"/>
      <c r="U709" s="1"/>
      <c r="V709" s="1"/>
      <c r="W709" s="1"/>
      <c r="X709" s="1"/>
      <c r="Y709" s="1"/>
      <c r="Z709" s="1"/>
      <c r="AA709" s="1"/>
      <c r="AB709" s="1"/>
      <c r="AC709" s="1"/>
      <c r="AD709" s="1"/>
      <c r="AE709" s="1"/>
      <c r="AF709" s="1"/>
      <c r="AG709" s="1"/>
    </row>
    <row r="710" customFormat="false" ht="15" hidden="false" customHeight="false" outlineLevel="0" collapsed="false">
      <c r="A710" s="3" t="s">
        <v>307</v>
      </c>
      <c r="B710" s="3"/>
      <c r="C710" s="3"/>
      <c r="D710" s="3"/>
      <c r="E710" s="3"/>
      <c r="F710" s="3"/>
      <c r="G710" s="3"/>
      <c r="H710" s="3"/>
      <c r="I710" s="175"/>
      <c r="J710" s="175"/>
      <c r="K710" s="175"/>
      <c r="L710" s="3"/>
      <c r="M710" s="3"/>
      <c r="N710" s="3"/>
      <c r="O710" s="3"/>
      <c r="P710" s="3"/>
      <c r="Q710" s="3"/>
      <c r="R710" s="1"/>
    </row>
    <row r="711" customFormat="false" ht="15" hidden="false" customHeight="false" outlineLevel="0" collapsed="false">
      <c r="A711" s="1" t="str">
        <f aca="false">IF(A710="Leaseholder &amp; Freeholder","Leaseholders &amp; Freeholders")</f>
        <v>Leaseholders &amp; Freeholders</v>
      </c>
      <c r="B711" s="3"/>
      <c r="C711" s="3"/>
      <c r="D711" s="3"/>
      <c r="E711" s="3"/>
      <c r="F711" s="3"/>
      <c r="G711" s="3"/>
      <c r="H711" s="3"/>
      <c r="I711" s="175"/>
      <c r="J711" s="175"/>
      <c r="K711" s="175"/>
      <c r="L711" s="3"/>
      <c r="M711" s="3"/>
      <c r="N711" s="3"/>
      <c r="O711" s="3"/>
      <c r="P711" s="3"/>
      <c r="Q711" s="3"/>
      <c r="R711" s="1"/>
      <c r="S711" s="149" t="s">
        <v>274</v>
      </c>
      <c r="T711" s="149"/>
    </row>
    <row r="712" customFormat="false" ht="15.75" hidden="false" customHeight="true" outlineLevel="0" collapsed="false">
      <c r="A712" s="1"/>
      <c r="B712" s="3"/>
      <c r="C712" s="3"/>
      <c r="D712" s="3"/>
      <c r="E712" s="3"/>
      <c r="F712" s="3"/>
      <c r="G712" s="3"/>
      <c r="H712" s="3"/>
      <c r="I712" s="175"/>
      <c r="J712" s="175"/>
      <c r="K712" s="175"/>
      <c r="L712" s="3"/>
      <c r="M712" s="3"/>
      <c r="N712" s="3"/>
      <c r="O712" s="3"/>
      <c r="P712" s="3"/>
      <c r="Q712" s="3"/>
      <c r="R712" s="1"/>
      <c r="S712" s="180" t="str">
        <f aca="false">CONCATENATE("Under Section 1(2), subject to your written consent",CHAR(10),"it is intended to build on the line of junction of the said lands a ",Form!BR74)</f>
        <v>Under Section 1(2), subject to your written consent
it is intended to build on the line of junction of the said lands a</v>
      </c>
      <c r="T712" s="180"/>
      <c r="U712" s="180"/>
      <c r="V712" s="180"/>
      <c r="W712" s="180"/>
      <c r="X712" s="180"/>
      <c r="Y712" s="180"/>
      <c r="Z712" s="180"/>
      <c r="AA712" s="180"/>
    </row>
    <row r="713" customFormat="false" ht="15" hidden="false" customHeight="false" outlineLevel="0" collapsed="false">
      <c r="A713" s="1"/>
      <c r="B713" s="3"/>
      <c r="C713" s="3"/>
      <c r="D713" s="3"/>
      <c r="E713" s="3"/>
      <c r="F713" s="3"/>
      <c r="G713" s="3"/>
      <c r="H713" s="3"/>
      <c r="I713" s="3"/>
      <c r="J713" s="3"/>
      <c r="K713" s="3"/>
      <c r="L713" s="3"/>
      <c r="M713" s="3"/>
      <c r="N713" s="3"/>
      <c r="O713" s="3"/>
      <c r="P713" s="3"/>
      <c r="Q713" s="3"/>
      <c r="R713" s="1"/>
      <c r="S713" s="180"/>
      <c r="T713" s="180"/>
      <c r="U713" s="180"/>
      <c r="V713" s="180"/>
      <c r="W713" s="180"/>
      <c r="X713" s="180"/>
      <c r="Y713" s="180"/>
      <c r="Z713" s="180"/>
      <c r="AA713" s="180"/>
    </row>
    <row r="714" customFormat="false" ht="15" hidden="false" customHeight="false" outlineLevel="0" collapsed="false">
      <c r="A714" s="156" t="s">
        <v>343</v>
      </c>
      <c r="B714" s="156"/>
      <c r="C714" s="3"/>
      <c r="D714" s="3"/>
      <c r="E714" s="3"/>
      <c r="F714" s="3"/>
      <c r="G714" s="3"/>
      <c r="H714" s="3"/>
      <c r="I714" s="3"/>
      <c r="J714" s="3"/>
      <c r="K714" s="3"/>
      <c r="L714" s="3"/>
      <c r="M714" s="3"/>
      <c r="N714" s="3"/>
      <c r="O714" s="3"/>
      <c r="P714" s="3"/>
      <c r="Q714" s="149" t="str">
        <f aca="false">IF(A716="","",", ")</f>
        <v/>
      </c>
      <c r="R714" s="1"/>
    </row>
    <row r="715" customFormat="false" ht="15" hidden="false" customHeight="false" outlineLevel="0" collapsed="false">
      <c r="A715" s="3" t="s">
        <v>25</v>
      </c>
      <c r="B715" s="3" t="s">
        <v>26</v>
      </c>
      <c r="C715" s="3" t="s">
        <v>27</v>
      </c>
      <c r="D715" s="3" t="s">
        <v>28</v>
      </c>
      <c r="E715" s="3" t="s">
        <v>29</v>
      </c>
      <c r="F715" s="3" t="s">
        <v>30</v>
      </c>
      <c r="G715" s="3" t="s">
        <v>31</v>
      </c>
      <c r="H715" s="3"/>
      <c r="I715" s="3" t="s">
        <v>336</v>
      </c>
      <c r="J715" s="3"/>
      <c r="K715" s="3"/>
      <c r="L715" s="3"/>
      <c r="M715" s="3"/>
      <c r="N715" s="3"/>
      <c r="O715" s="3"/>
      <c r="P715" s="3"/>
      <c r="Q715" s="3"/>
      <c r="R715" s="1"/>
      <c r="S715" s="149" t="s">
        <v>292</v>
      </c>
      <c r="T715" s="149"/>
    </row>
    <row r="716" customFormat="false" ht="15" hidden="false" customHeight="true" outlineLevel="0" collapsed="false">
      <c r="A716" s="38" t="str">
        <f aca="true">IF(OFFSET(INDIRECT(A692),17,0,1,1)="","",CONCATENATE((OFFSET(INDIRECT(A692),17,0,1,1)),", "))</f>
        <v/>
      </c>
      <c r="B716" s="38" t="str">
        <f aca="true">IF(OFFSET(INDIRECT(A692),17,1,1,1)="","",OFFSET(INDIRECT(A692),17,1,1,1))</f>
        <v/>
      </c>
      <c r="C716" s="38" t="str">
        <f aca="true">IF(OFFSET(INDIRECT(A692),17,2,1,1)="","",CONCATENATE(" ",(OFFSET(INDIRECT(A692),17,2,1,1)),", "))</f>
        <v/>
      </c>
      <c r="D716" s="38" t="str">
        <f aca="true">IF(OFFSET(INDIRECT(A692),17,3,1,1)="","",CONCATENATE((OFFSET(INDIRECT(A692),17,3,1,1)),", "))</f>
        <v/>
      </c>
      <c r="E716" s="38" t="str">
        <f aca="true">IF(OFFSET(INDIRECT(A692),17,4,1,1)="","",CONCATENATE((OFFSET(INDIRECT(A692),17,4,1,1)),", "))</f>
        <v/>
      </c>
      <c r="F716" s="38" t="str">
        <f aca="true">IF(OFFSET(INDIRECT(A692),17,5,1,1)="","",CONCATENATE((OFFSET(INDIRECT(A692),17,5,1,1)),", "))</f>
        <v/>
      </c>
      <c r="G716" s="38" t="str">
        <f aca="true">IF(OFFSET(INDIRECT(A692),17,6,1,1)="","",OFFSET(INDIRECT(A692),17,6,1,1))</f>
        <v/>
      </c>
      <c r="H716" s="3"/>
      <c r="I716" s="170" t="str">
        <f aca="false">CONCATENATE(IF(A716="","",A716),IF(B716="","",B716),IF(C716="","",C716),IF(D716="","",D716),IF(E716="","",E716),IF(F716="","",F716),IF(G716="","",G716))</f>
        <v/>
      </c>
      <c r="J716" s="170"/>
      <c r="K716" s="170"/>
      <c r="L716" s="170"/>
      <c r="M716" s="170"/>
      <c r="N716" s="170"/>
      <c r="O716" s="170"/>
      <c r="P716" s="112"/>
      <c r="Q716" s="112"/>
      <c r="R716" s="1"/>
      <c r="S716" s="180" t="str">
        <f aca="false">CONCATENATE("Under Section 1(5)",CHAR(10),"it is intended to build on the line of junction of the said lands a wall wholly on ",$H$12," land.")</f>
        <v>Under Section 1(5)
it is intended to build on the line of junction of the said lands a wall wholly on our land.</v>
      </c>
      <c r="T716" s="180"/>
      <c r="U716" s="180"/>
      <c r="V716" s="180"/>
      <c r="W716" s="180"/>
      <c r="X716" s="180"/>
      <c r="Y716" s="180"/>
      <c r="Z716" s="180"/>
      <c r="AA716" s="180"/>
    </row>
    <row r="717" customFormat="false" ht="15" hidden="false" customHeight="false" outlineLevel="0" collapsed="false">
      <c r="A717" s="38" t="str">
        <f aca="true">IF(OFFSET(INDIRECT(A692),17,0,1,1)="","",OFFSET(INDIRECT(A692),17,0,1,1))</f>
        <v/>
      </c>
      <c r="B717" s="38" t="str">
        <f aca="true">IF(OFFSET(INDIRECT(A692),17,1,1,1)="","",OFFSET(INDIRECT(A692),17,1,1,1))</f>
        <v/>
      </c>
      <c r="C717" s="38" t="str">
        <f aca="true">IF(OFFSET(INDIRECT(A692),17,2,1,1)="","",CONCATENATE(" ",(OFFSET(INDIRECT(A692),17,2,1,1))))</f>
        <v/>
      </c>
      <c r="D717" s="38" t="str">
        <f aca="true">IF(OFFSET(INDIRECT(A692),17,3,1,1)="","",OFFSET(INDIRECT(A692),17,3,1,1))</f>
        <v/>
      </c>
      <c r="E717" s="38" t="str">
        <f aca="true">IF(OFFSET(INDIRECT(A692),17,4,1,1)="","",OFFSET(INDIRECT(A692),17,4,1,1))</f>
        <v/>
      </c>
      <c r="F717" s="38" t="str">
        <f aca="true">IF(OFFSET(INDIRECT(A692),17,5,1,1)="","",OFFSET(INDIRECT(A692),17,5,1,1))</f>
        <v/>
      </c>
      <c r="G717" s="38" t="str">
        <f aca="true">IF(OFFSET(INDIRECT(A692),17,6,1,1)="","",OFFSET(INDIRECT(A692),17,6,1,1))</f>
        <v/>
      </c>
      <c r="H717" s="3"/>
      <c r="I717" s="3"/>
      <c r="J717" s="3"/>
      <c r="K717" s="3"/>
      <c r="L717" s="173"/>
      <c r="M717" s="173"/>
      <c r="N717" s="3"/>
      <c r="O717" s="3"/>
      <c r="P717" s="3"/>
      <c r="Q717" s="3"/>
      <c r="R717" s="1"/>
      <c r="S717" s="180"/>
      <c r="T717" s="180"/>
      <c r="U717" s="180"/>
      <c r="V717" s="180"/>
      <c r="W717" s="180"/>
      <c r="X717" s="180"/>
      <c r="Y717" s="180"/>
      <c r="Z717" s="180"/>
      <c r="AA717" s="180"/>
    </row>
    <row r="718" customFormat="false" ht="15" hidden="false" customHeight="false" outlineLevel="0" collapsed="false">
      <c r="A718" s="3"/>
      <c r="B718" s="3"/>
      <c r="C718" s="3"/>
      <c r="D718" s="3"/>
      <c r="E718" s="3"/>
      <c r="F718" s="3"/>
      <c r="G718" s="3"/>
      <c r="H718" s="3"/>
      <c r="I718" s="3" t="s">
        <v>337</v>
      </c>
      <c r="J718" s="3"/>
      <c r="K718" s="3"/>
      <c r="L718" s="173"/>
      <c r="M718" s="173"/>
      <c r="N718" s="3"/>
      <c r="O718" s="3"/>
      <c r="P718" s="3"/>
      <c r="Q718" s="3"/>
      <c r="R718" s="1"/>
    </row>
    <row r="719" customFormat="false" ht="15" hidden="false" customHeight="true" outlineLevel="0" collapsed="false">
      <c r="A719" s="3"/>
      <c r="B719" s="3"/>
      <c r="C719" s="3"/>
      <c r="D719" s="3"/>
      <c r="E719" s="3"/>
      <c r="F719" s="3"/>
      <c r="G719" s="3"/>
      <c r="H719" s="3"/>
      <c r="I719" s="175" t="str">
        <f aca="false">CONCATENATE(IF(A717="","",A717),IF(A717="","",CHAR(10)),IF(B717="","",B717),IF(C717="","",C717),IF(C717="","",CHAR(10)),IF(D717="","",D717),IF(D717="","",CHAR(10)),IF(E717="","",E717),IF(E717="","",CHAR(10)),IF(F717="","",F717),IF(F717="","",CHAR(10)),IF(G717="","",G717))</f>
        <v/>
      </c>
      <c r="J719" s="175"/>
      <c r="K719" s="175"/>
      <c r="L719" s="173"/>
      <c r="M719" s="173"/>
      <c r="N719" s="3"/>
      <c r="O719" s="3"/>
      <c r="P719" s="3"/>
      <c r="Q719" s="3"/>
      <c r="R719" s="1"/>
      <c r="S719" s="149" t="s">
        <v>295</v>
      </c>
      <c r="T719" s="149"/>
      <c r="U719" s="149"/>
    </row>
    <row r="720" customFormat="false" ht="15" hidden="false" customHeight="true" outlineLevel="0" collapsed="false">
      <c r="A720" s="3"/>
      <c r="B720" s="3"/>
      <c r="C720" s="3"/>
      <c r="D720" s="3"/>
      <c r="E720" s="3"/>
      <c r="F720" s="3"/>
      <c r="G720" s="3"/>
      <c r="H720" s="3"/>
      <c r="I720" s="175"/>
      <c r="J720" s="175"/>
      <c r="K720" s="175"/>
      <c r="L720" s="173"/>
      <c r="M720" s="173"/>
      <c r="N720" s="3"/>
      <c r="O720" s="3"/>
      <c r="P720" s="3"/>
      <c r="Q720" s="3"/>
      <c r="R720" s="1"/>
      <c r="S720" s="181" t="str">
        <f aca="false">CONCATENATE(S712,CHAR(10),CHAR(10),S716)</f>
        <v>Under Section 1(2), subject to your written consent
it is intended to build on the line of junction of the said lands a 
Under Section 1(5)
it is intended to build on the line of junction of the said lands a wall wholly on our land.</v>
      </c>
      <c r="T720" s="181"/>
      <c r="U720" s="181"/>
      <c r="V720" s="181"/>
      <c r="W720" s="181"/>
      <c r="X720" s="181"/>
      <c r="Y720" s="181"/>
      <c r="Z720" s="181"/>
      <c r="AA720" s="181"/>
    </row>
    <row r="721" customFormat="false" ht="15" hidden="false" customHeight="false" outlineLevel="0" collapsed="false">
      <c r="A721" s="3"/>
      <c r="B721" s="3"/>
      <c r="C721" s="3"/>
      <c r="D721" s="3"/>
      <c r="E721" s="3"/>
      <c r="F721" s="3"/>
      <c r="G721" s="3"/>
      <c r="H721" s="3"/>
      <c r="I721" s="175"/>
      <c r="J721" s="175"/>
      <c r="K721" s="175"/>
      <c r="L721" s="173"/>
      <c r="M721" s="173"/>
      <c r="N721" s="3"/>
      <c r="O721" s="3"/>
      <c r="P721" s="3"/>
      <c r="Q721" s="3"/>
      <c r="R721" s="1"/>
      <c r="S721" s="181"/>
      <c r="T721" s="181"/>
      <c r="U721" s="181"/>
      <c r="V721" s="181"/>
      <c r="W721" s="181"/>
      <c r="X721" s="181"/>
      <c r="Y721" s="181"/>
      <c r="Z721" s="181"/>
      <c r="AA721" s="181"/>
    </row>
    <row r="722" customFormat="false" ht="15" hidden="false" customHeight="false" outlineLevel="0" collapsed="false">
      <c r="A722" s="3"/>
      <c r="B722" s="3"/>
      <c r="C722" s="3"/>
      <c r="D722" s="3"/>
      <c r="E722" s="3"/>
      <c r="F722" s="3"/>
      <c r="G722" s="3"/>
      <c r="H722" s="3"/>
      <c r="I722" s="175"/>
      <c r="J722" s="175"/>
      <c r="K722" s="175"/>
      <c r="L722" s="3"/>
      <c r="M722" s="3"/>
      <c r="N722" s="3"/>
      <c r="O722" s="3"/>
      <c r="P722" s="3"/>
      <c r="Q722" s="3"/>
      <c r="R722" s="1"/>
      <c r="S722" s="181"/>
      <c r="T722" s="181"/>
      <c r="U722" s="181"/>
      <c r="V722" s="181"/>
      <c r="W722" s="181"/>
      <c r="X722" s="181"/>
      <c r="Y722" s="181"/>
      <c r="Z722" s="181"/>
      <c r="AA722" s="181"/>
    </row>
    <row r="723" customFormat="false" ht="15" hidden="false" customHeight="false" outlineLevel="0" collapsed="false">
      <c r="A723" s="3"/>
      <c r="B723" s="3"/>
      <c r="C723" s="3"/>
      <c r="D723" s="3"/>
      <c r="E723" s="3"/>
      <c r="F723" s="3"/>
      <c r="G723" s="3"/>
      <c r="H723" s="3"/>
      <c r="I723" s="175"/>
      <c r="J723" s="175"/>
      <c r="K723" s="175"/>
      <c r="L723" s="3"/>
      <c r="M723" s="3"/>
      <c r="N723" s="3"/>
      <c r="O723" s="3"/>
      <c r="P723" s="3"/>
      <c r="Q723" s="3"/>
      <c r="R723" s="1"/>
      <c r="S723" s="181"/>
      <c r="T723" s="181"/>
      <c r="U723" s="181"/>
      <c r="V723" s="181"/>
      <c r="W723" s="181"/>
      <c r="X723" s="181"/>
      <c r="Y723" s="181"/>
      <c r="Z723" s="181"/>
      <c r="AA723" s="181"/>
    </row>
    <row r="724" customFormat="false" ht="15" hidden="false" customHeight="false" outlineLevel="0" collapsed="false">
      <c r="A724" s="3"/>
      <c r="B724" s="3"/>
      <c r="C724" s="3"/>
      <c r="D724" s="3"/>
      <c r="E724" s="3"/>
      <c r="F724" s="3"/>
      <c r="G724" s="3"/>
      <c r="H724" s="3"/>
      <c r="I724" s="175"/>
      <c r="J724" s="175"/>
      <c r="K724" s="175"/>
      <c r="L724" s="3"/>
      <c r="M724" s="3"/>
      <c r="N724" s="3"/>
      <c r="O724" s="3"/>
      <c r="P724" s="3"/>
      <c r="Q724" s="3"/>
      <c r="R724" s="1"/>
      <c r="S724" s="181"/>
      <c r="T724" s="181"/>
      <c r="U724" s="181"/>
      <c r="V724" s="181"/>
      <c r="W724" s="181"/>
      <c r="X724" s="181"/>
      <c r="Y724" s="181"/>
      <c r="Z724" s="181"/>
      <c r="AA724" s="181"/>
    </row>
    <row r="725" customFormat="false" ht="15" hidden="false" customHeight="false" outlineLevel="0" collapsed="false">
      <c r="A725" s="3"/>
      <c r="B725" s="3"/>
      <c r="C725" s="3"/>
      <c r="D725" s="3"/>
      <c r="E725" s="3"/>
      <c r="F725" s="3"/>
      <c r="G725" s="3"/>
      <c r="H725" s="3"/>
      <c r="I725" s="3"/>
      <c r="J725" s="3"/>
      <c r="K725" s="3"/>
      <c r="L725" s="3"/>
      <c r="M725" s="3"/>
      <c r="N725" s="3"/>
      <c r="O725" s="3"/>
      <c r="P725" s="3"/>
      <c r="Q725" s="3"/>
      <c r="R725" s="1"/>
    </row>
    <row r="726" customFormat="false" ht="15" hidden="false" customHeight="false" outlineLevel="0" collapsed="false">
      <c r="A726" s="156" t="s">
        <v>344</v>
      </c>
      <c r="B726" s="156"/>
      <c r="C726" s="3"/>
      <c r="D726" s="3"/>
      <c r="E726" s="3"/>
      <c r="F726" s="3"/>
      <c r="G726" s="3"/>
      <c r="H726" s="3"/>
      <c r="I726" s="3"/>
      <c r="J726" s="3"/>
      <c r="K726" s="3"/>
      <c r="L726" s="3"/>
      <c r="M726" s="3"/>
      <c r="N726" s="3"/>
      <c r="O726" s="3"/>
      <c r="P726" s="3"/>
      <c r="Q726" s="3" t="str">
        <f aca="false">IF(A728="","",", ")</f>
        <v/>
      </c>
      <c r="R726" s="1"/>
      <c r="S726" s="149" t="s">
        <v>345</v>
      </c>
      <c r="T726" s="149"/>
      <c r="U726" s="149"/>
    </row>
    <row r="727" customFormat="false" ht="15" hidden="false" customHeight="false" outlineLevel="0" collapsed="false">
      <c r="A727" s="3" t="s">
        <v>25</v>
      </c>
      <c r="B727" s="3" t="s">
        <v>26</v>
      </c>
      <c r="C727" s="3" t="s">
        <v>27</v>
      </c>
      <c r="D727" s="3" t="s">
        <v>28</v>
      </c>
      <c r="E727" s="3" t="s">
        <v>29</v>
      </c>
      <c r="F727" s="3" t="s">
        <v>30</v>
      </c>
      <c r="G727" s="3" t="s">
        <v>31</v>
      </c>
      <c r="H727" s="3"/>
      <c r="I727" s="3" t="s">
        <v>336</v>
      </c>
      <c r="J727" s="3"/>
      <c r="K727" s="3"/>
      <c r="L727" s="3"/>
      <c r="M727" s="3"/>
      <c r="N727" s="3"/>
      <c r="O727" s="3"/>
      <c r="P727" s="3"/>
      <c r="Q727" s="3"/>
      <c r="R727" s="1"/>
      <c r="S727" s="181" t="str">
        <f aca="false">IF(Form!BN74="Section 1(2)",S712,IF(Form!BN74="Section 1(5)",S716,IF(Form!BN74="Section 1(2) &amp; Section 1(5)",S720,"")))</f>
        <v/>
      </c>
      <c r="T727" s="181"/>
      <c r="U727" s="181"/>
      <c r="V727" s="181"/>
      <c r="W727" s="181"/>
      <c r="X727" s="181"/>
      <c r="Y727" s="181"/>
      <c r="Z727" s="181"/>
      <c r="AA727" s="181"/>
    </row>
    <row r="728" customFormat="false" ht="15" hidden="false" customHeight="true" outlineLevel="0" collapsed="false">
      <c r="A728" s="38" t="str">
        <f aca="false">IF(Form!$B$44="","",Form!$B$44)</f>
        <v/>
      </c>
      <c r="B728" s="38" t="str">
        <f aca="false">IF(Form!$C$44="","",Form!$C$44)</f>
        <v/>
      </c>
      <c r="C728" s="38" t="str">
        <f aca="false">IF(Form!$D$44="","",Form!$D$44)</f>
        <v/>
      </c>
      <c r="D728" s="38" t="str">
        <f aca="false">IF(Form!$E$44="","",Form!$E$44)</f>
        <v/>
      </c>
      <c r="E728" s="38" t="str">
        <f aca="false">IF(Form!$F$44="","",Form!$F$44)</f>
        <v/>
      </c>
      <c r="F728" s="38" t="str">
        <f aca="false">IF(Form!$G$44="","",Form!$G$44)</f>
        <v/>
      </c>
      <c r="G728" s="38" t="str">
        <f aca="false">IF(Form!$H$44="","",Form!$H$44)</f>
        <v/>
      </c>
      <c r="H728" s="3"/>
      <c r="I728" s="170" t="str">
        <f aca="false">CONCATENATE(IF(A728="","",A728),IF(B728="","",B728),IF(C728="","",C728),IF(D728="","",D728),IF(E728="","",E728),IF(F728="","",F728),IF(G728="","",G728))</f>
        <v/>
      </c>
      <c r="J728" s="170"/>
      <c r="K728" s="170"/>
      <c r="L728" s="170"/>
      <c r="M728" s="170"/>
      <c r="N728" s="170"/>
      <c r="O728" s="170"/>
      <c r="P728" s="112"/>
      <c r="Q728" s="112"/>
      <c r="R728" s="1"/>
      <c r="S728" s="181"/>
      <c r="T728" s="181"/>
      <c r="U728" s="181"/>
      <c r="V728" s="181"/>
      <c r="W728" s="181"/>
      <c r="X728" s="181"/>
      <c r="Y728" s="181"/>
      <c r="Z728" s="181"/>
      <c r="AA728" s="181"/>
    </row>
    <row r="729" customFormat="false" ht="15" hidden="false" customHeight="false" outlineLevel="0" collapsed="false">
      <c r="A729" s="3"/>
      <c r="B729" s="3"/>
      <c r="C729" s="3"/>
      <c r="D729" s="3"/>
      <c r="E729" s="3"/>
      <c r="F729" s="3"/>
      <c r="G729" s="3"/>
      <c r="H729" s="3"/>
      <c r="I729" s="3"/>
      <c r="J729" s="3"/>
      <c r="K729" s="3"/>
      <c r="L729" s="173"/>
      <c r="M729" s="173"/>
      <c r="N729" s="3"/>
      <c r="O729" s="3"/>
      <c r="P729" s="3"/>
      <c r="Q729" s="3"/>
      <c r="R729" s="1"/>
      <c r="S729" s="181"/>
      <c r="T729" s="181"/>
      <c r="U729" s="181"/>
      <c r="V729" s="181"/>
      <c r="W729" s="181"/>
      <c r="X729" s="181"/>
      <c r="Y729" s="181"/>
      <c r="Z729" s="181"/>
      <c r="AA729" s="181"/>
    </row>
    <row r="730" customFormat="false" ht="15" hidden="false" customHeight="false" outlineLevel="0" collapsed="false">
      <c r="A730" s="3"/>
      <c r="B730" s="3"/>
      <c r="C730" s="3"/>
      <c r="D730" s="3"/>
      <c r="E730" s="3"/>
      <c r="F730" s="3"/>
      <c r="G730" s="3"/>
      <c r="H730" s="3"/>
      <c r="I730" s="3" t="s">
        <v>337</v>
      </c>
      <c r="J730" s="3"/>
      <c r="K730" s="3"/>
      <c r="L730" s="173"/>
      <c r="M730" s="173"/>
      <c r="N730" s="3"/>
      <c r="O730" s="3"/>
      <c r="P730" s="3"/>
      <c r="Q730" s="3"/>
      <c r="R730" s="1"/>
      <c r="S730" s="181"/>
      <c r="T730" s="181"/>
      <c r="U730" s="181"/>
      <c r="V730" s="181"/>
      <c r="W730" s="181"/>
      <c r="X730" s="181"/>
      <c r="Y730" s="181"/>
      <c r="Z730" s="181"/>
      <c r="AA730" s="181"/>
    </row>
    <row r="731" customFormat="false" ht="15" hidden="false" customHeight="true" outlineLevel="0" collapsed="false">
      <c r="A731" s="3"/>
      <c r="B731" s="3"/>
      <c r="C731" s="3"/>
      <c r="D731" s="3"/>
      <c r="E731" s="3"/>
      <c r="F731" s="3"/>
      <c r="G731" s="3"/>
      <c r="H731" s="3"/>
      <c r="I731" s="175" t="str">
        <f aca="false">CONCATENATE(IF(A728="","",A728),IF(A728="","",CHAR(10)),IF(B728="","",B728),IF(C728="","",C728),IF(C728="","",CHAR(10)),IF(D728="","",D728),IF(D728="","",CHAR(10)),IF(E728="","",E728),IF(E728="","",CHAR(10)),IF(F728="","",F728),IF(F728="","",CHAR(10)),IF(G728="","",G728))</f>
        <v/>
      </c>
      <c r="J731" s="175"/>
      <c r="K731" s="175"/>
      <c r="L731" s="173"/>
      <c r="M731" s="173"/>
      <c r="N731" s="3"/>
      <c r="O731" s="3"/>
      <c r="P731" s="3"/>
      <c r="Q731" s="3"/>
      <c r="R731" s="1"/>
      <c r="S731" s="181"/>
      <c r="T731" s="181"/>
      <c r="U731" s="181"/>
      <c r="V731" s="181"/>
      <c r="W731" s="181"/>
      <c r="X731" s="181"/>
      <c r="Y731" s="181"/>
      <c r="Z731" s="181"/>
      <c r="AA731" s="181"/>
    </row>
    <row r="732" customFormat="false" ht="15" hidden="false" customHeight="false" outlineLevel="0" collapsed="false">
      <c r="A732" s="3"/>
      <c r="B732" s="3"/>
      <c r="C732" s="3"/>
      <c r="D732" s="3"/>
      <c r="E732" s="3"/>
      <c r="F732" s="3"/>
      <c r="G732" s="3"/>
      <c r="H732" s="3"/>
      <c r="I732" s="175"/>
      <c r="J732" s="175"/>
      <c r="K732" s="175"/>
      <c r="L732" s="173"/>
      <c r="M732" s="173"/>
      <c r="N732" s="3"/>
      <c r="O732" s="3"/>
      <c r="P732" s="3"/>
      <c r="Q732" s="3"/>
      <c r="R732" s="1"/>
    </row>
    <row r="733" customFormat="false" ht="15" hidden="false" customHeight="false" outlineLevel="0" collapsed="false">
      <c r="A733" s="3"/>
      <c r="B733" s="3"/>
      <c r="C733" s="3"/>
      <c r="D733" s="3"/>
      <c r="E733" s="3"/>
      <c r="F733" s="3"/>
      <c r="G733" s="3"/>
      <c r="H733" s="3"/>
      <c r="I733" s="175"/>
      <c r="J733" s="175"/>
      <c r="K733" s="175"/>
      <c r="L733" s="173"/>
      <c r="M733" s="173"/>
      <c r="N733" s="3"/>
      <c r="O733" s="3"/>
      <c r="P733" s="3"/>
      <c r="Q733" s="3"/>
      <c r="R733" s="1"/>
      <c r="S733" s="149" t="s">
        <v>346</v>
      </c>
      <c r="T733" s="149"/>
      <c r="U733" s="149"/>
      <c r="V733" s="182" t="str">
        <f aca="true">IF(OFFSET(INDIRECT(A692),53,5,1,1)="No","DELETE THIS PAGE WHEN MADE INTO PDF!","")</f>
        <v>DELETE THIS PAGE WHEN MADE INTO PDF!</v>
      </c>
      <c r="W733" s="182"/>
      <c r="X733" s="182"/>
      <c r="Y733" s="182"/>
      <c r="Z733" s="182"/>
      <c r="AA733" s="182"/>
    </row>
    <row r="734" customFormat="false" ht="15" hidden="false" customHeight="false" outlineLevel="0" collapsed="false">
      <c r="A734" s="3"/>
      <c r="B734" s="3"/>
      <c r="C734" s="3"/>
      <c r="D734" s="3"/>
      <c r="E734" s="3"/>
      <c r="F734" s="3"/>
      <c r="G734" s="3"/>
      <c r="H734" s="3"/>
      <c r="I734" s="175"/>
      <c r="J734" s="175"/>
      <c r="K734" s="175"/>
      <c r="L734" s="3"/>
      <c r="M734" s="3"/>
      <c r="N734" s="3"/>
      <c r="O734" s="3"/>
      <c r="P734" s="3"/>
      <c r="Q734" s="3"/>
      <c r="R734" s="1"/>
      <c r="S734" s="149" t="s">
        <v>347</v>
      </c>
      <c r="T734" s="149"/>
      <c r="U734" s="149"/>
      <c r="V734" s="182" t="str">
        <f aca="true">IF(OFFSET(INDIRECT(A692),62,5,1,1)="No","DELETE THIS PAGE WHEN MADE INTO PDF!","")</f>
        <v>DELETE THIS PAGE WHEN MADE INTO PDF!</v>
      </c>
      <c r="W734" s="182"/>
      <c r="X734" s="182"/>
      <c r="Y734" s="182"/>
      <c r="Z734" s="182"/>
      <c r="AA734" s="182"/>
    </row>
    <row r="735" customFormat="false" ht="15" hidden="false" customHeight="false" outlineLevel="0" collapsed="false">
      <c r="A735" s="3"/>
      <c r="B735" s="3"/>
      <c r="C735" s="3"/>
      <c r="D735" s="3"/>
      <c r="E735" s="3"/>
      <c r="F735" s="3"/>
      <c r="G735" s="3"/>
      <c r="H735" s="3"/>
      <c r="I735" s="175"/>
      <c r="J735" s="175"/>
      <c r="K735" s="175"/>
      <c r="L735" s="3"/>
      <c r="M735" s="3"/>
      <c r="N735" s="3"/>
      <c r="O735" s="3"/>
      <c r="P735" s="3"/>
      <c r="Q735" s="3"/>
      <c r="R735" s="1"/>
      <c r="S735" s="149" t="s">
        <v>348</v>
      </c>
      <c r="T735" s="149"/>
      <c r="U735" s="149"/>
      <c r="V735" s="182" t="str">
        <f aca="true">IF(OFFSET(INDIRECT(A692),76,5,1,1)="No","DELETE THIS PAGE WHEN MADE INTO PDF!","")</f>
        <v>DELETE THIS PAGE WHEN MADE INTO PDF!</v>
      </c>
      <c r="W735" s="182"/>
      <c r="X735" s="182"/>
      <c r="Y735" s="182"/>
      <c r="Z735" s="182"/>
      <c r="AA735" s="182"/>
    </row>
    <row r="736" customFormat="false" ht="15" hidden="false" customHeight="false" outlineLevel="0" collapsed="false">
      <c r="A736" s="3"/>
      <c r="B736" s="3"/>
      <c r="C736" s="3"/>
      <c r="D736" s="3"/>
      <c r="E736" s="3"/>
      <c r="F736" s="3"/>
      <c r="G736" s="3"/>
      <c r="H736" s="3"/>
      <c r="I736" s="175"/>
      <c r="J736" s="175"/>
      <c r="K736" s="175"/>
      <c r="L736" s="3"/>
      <c r="M736" s="3"/>
      <c r="N736" s="3"/>
      <c r="O736" s="3"/>
      <c r="P736" s="3"/>
      <c r="Q736" s="3"/>
      <c r="R736" s="1"/>
      <c r="S736" s="38" t="str">
        <f aca="true">IF(OFFSET(INDIRECT(A692),2,0,1,1)="","",OFFSET(INDIRECT(A692),2,0,1,1))</f>
        <v/>
      </c>
      <c r="T736" s="38" t="str">
        <f aca="true">IF(OFFSET(INDIRECT(A692),2,1,1,1)="","",OFFSET(INDIRECT(A692),2,1,1,1))</f>
        <v/>
      </c>
      <c r="U736" s="3" t="str">
        <f aca="false">LEFT(T736,1)</f>
        <v/>
      </c>
      <c r="V736" s="38" t="str">
        <f aca="true">IF(OFFSET(INDIRECT(A692),2,2,1,1)="","",OFFSET(INDIRECT(A692),2,2,1,1))</f>
        <v/>
      </c>
      <c r="W736" s="38" t="str">
        <f aca="true">IF(OFFSET(INDIRECT(A692),2,3,1,1)="","",OFFSET(INDIRECT(A692),2,3,1,1))</f>
        <v/>
      </c>
      <c r="X736" s="3" t="str">
        <f aca="false">IF(B695="Company",W736,CONCATENATE(S736,P694," ",T736," ",W736))</f>
        <v>  </v>
      </c>
      <c r="Y736" s="3"/>
      <c r="Z736" s="3" t="str">
        <f aca="false">IF(B695="Company",W736,CONCATENATE(S736," ",U736," ",W736))</f>
        <v>  </v>
      </c>
      <c r="AA736" s="3"/>
      <c r="AB736" s="3"/>
      <c r="AC736" s="3" t="str">
        <f aca="false">IF(B695="Company",W736,CONCATENATE(S736,P694," ",U736,P694," ",W736))</f>
        <v>  </v>
      </c>
      <c r="AD736" s="3"/>
      <c r="AE736" s="3" t="str">
        <f aca="false">IF(B695="Company",W736,CONCATENATE(T736," ",V736," ",W736))</f>
        <v>  </v>
      </c>
      <c r="AF736" s="3" t="str">
        <f aca="false">UPPER(AE736)</f>
        <v>  </v>
      </c>
      <c r="AG736" s="3"/>
      <c r="AH736" s="3" t="str">
        <f aca="false">IF(B695="Company",W736,CONCATENATE(S736,P694," ",W736))</f>
        <v> </v>
      </c>
      <c r="AI736" s="3"/>
      <c r="AJ736" s="1"/>
    </row>
    <row r="737" customFormat="false" ht="15" hidden="false" customHeight="false" outlineLevel="0" collapsed="false">
      <c r="A737" s="3"/>
      <c r="B737" s="3"/>
      <c r="C737" s="3"/>
      <c r="D737" s="3"/>
      <c r="E737" s="3"/>
      <c r="F737" s="3"/>
      <c r="G737" s="3"/>
      <c r="H737" s="3"/>
      <c r="I737" s="173"/>
      <c r="J737" s="173"/>
      <c r="K737" s="173"/>
      <c r="L737" s="3"/>
      <c r="M737" s="3"/>
      <c r="N737" s="3"/>
      <c r="O737" s="3"/>
      <c r="P737" s="3"/>
      <c r="Q737" s="3"/>
      <c r="R737" s="1"/>
      <c r="S737" s="38" t="str">
        <f aca="true">IF(OFFSET(INDIRECT(A692),3,0,1,1)="","",OFFSET(INDIRECT(A692),3,0,1,1))</f>
        <v/>
      </c>
      <c r="T737" s="38" t="str">
        <f aca="true">IF(OFFSET(INDIRECT(A692),3,1,1,1)="","",OFFSET(INDIRECT(A692),3,1,1,1))</f>
        <v/>
      </c>
      <c r="U737" s="3" t="str">
        <f aca="false">LEFT(T737,1)</f>
        <v/>
      </c>
      <c r="V737" s="38" t="str">
        <f aca="true">IF(OFFSET(INDIRECT(A692),3,2,1,1)="","",OFFSET(INDIRECT(A692),3,2,1,1))</f>
        <v/>
      </c>
      <c r="W737" s="38" t="str">
        <f aca="true">IF(OFFSET(INDIRECT(A692),3,3,1,1)="","",OFFSET(INDIRECT(A692),3,3,1,1))</f>
        <v/>
      </c>
      <c r="X737" s="3" t="str">
        <f aca="false">IF(W737="","",CONCATENATE(S737,P694," ",T737," ",W737))</f>
        <v/>
      </c>
      <c r="Y737" s="3"/>
      <c r="Z737" s="3" t="str">
        <f aca="false">IF(W737="","",CONCATENATE(" ",Q720," ",S737," ",U737," ",W737))</f>
        <v/>
      </c>
      <c r="AA737" s="3"/>
      <c r="AB737" s="3"/>
      <c r="AC737" s="3" t="str">
        <f aca="false">IF(W737="","",IF(W738="",CONCATENATE(" ",$Q$39," ",S737,$P$38," ",U737,$P$38," ",W737),CONCATENATE(", ",S737,$P$38," ",U737,$P$38," ",W737)))</f>
        <v/>
      </c>
      <c r="AD737" s="3"/>
      <c r="AE737" s="3" t="str">
        <f aca="false">IF(W737="","",CONCATENATE(" ",Q695," ",T737," ",V737," ",W737))</f>
        <v/>
      </c>
      <c r="AF737" s="3" t="str">
        <f aca="false">UPPER(AE737)</f>
        <v/>
      </c>
      <c r="AG737" s="3"/>
      <c r="AH737" s="3" t="str">
        <f aca="false">IF(W737="","",IF(W738="",CONCATENATE(" ",Q695," ",S737,P694," ",W737),CONCATENATE(", ",S737,P694," ",W737)))</f>
        <v/>
      </c>
      <c r="AI737" s="3"/>
      <c r="AJ737" s="1"/>
    </row>
    <row r="738" customFormat="false" ht="15" hidden="false" customHeight="false" outlineLevel="0" collapsed="false">
      <c r="A738" s="156" t="s">
        <v>349</v>
      </c>
      <c r="B738" s="156"/>
      <c r="C738" s="3"/>
      <c r="D738" s="3"/>
      <c r="E738" s="3"/>
      <c r="F738" s="3"/>
      <c r="G738" s="3"/>
      <c r="H738" s="3"/>
      <c r="I738" s="3"/>
      <c r="J738" s="3"/>
      <c r="K738" s="3"/>
      <c r="L738" s="3"/>
      <c r="M738" s="3"/>
      <c r="N738" s="3"/>
      <c r="O738" s="3"/>
      <c r="P738" s="3"/>
      <c r="Q738" s="3" t="str">
        <f aca="false">IF(A740="","",", ")</f>
        <v/>
      </c>
      <c r="R738" s="1"/>
      <c r="S738" s="38" t="str">
        <f aca="true">IF(OFFSET(INDIRECT(A692),4,0,1,1)="","",OFFSET(INDIRECT(A692),4,0,1,1))</f>
        <v/>
      </c>
      <c r="T738" s="38" t="str">
        <f aca="true">IF(OFFSET(INDIRECT(A692),4,1,1,1)="","",OFFSET(INDIRECT(A692),4,1,1,1))</f>
        <v/>
      </c>
      <c r="U738" s="3" t="str">
        <f aca="false">LEFT(T738,1)</f>
        <v/>
      </c>
      <c r="V738" s="38" t="str">
        <f aca="true">IF(OFFSET(INDIRECT(A692),4,2,1,1)="","",OFFSET(INDIRECT(A692),4,2,1,1))</f>
        <v/>
      </c>
      <c r="W738" s="38" t="str">
        <f aca="true">IF(OFFSET(INDIRECT(A692),4,3,1,1)="","",OFFSET(INDIRECT(A692),4,3,1,1))</f>
        <v/>
      </c>
      <c r="X738" s="3" t="str">
        <f aca="false">IF(W738="","",CONCATENATE(S738,P694," ",T738," ",W738))</f>
        <v/>
      </c>
      <c r="Y738" s="3"/>
      <c r="Z738" s="3" t="str">
        <f aca="false">IF(W738="","",CONCATENATE(" ",Q720," ",S738," ",U738," ",W738))</f>
        <v/>
      </c>
      <c r="AA738" s="3"/>
      <c r="AB738" s="3"/>
      <c r="AC738" s="3" t="str">
        <f aca="false">IF(W738="","",IF(W739="",CONCATENATE(" ",Q695," ",S738,P694," ",U738,P694," ",W738),CONCATENATE(", ",S738,P694," ",U738,P694," ",W738)))</f>
        <v/>
      </c>
      <c r="AD738" s="3"/>
      <c r="AE738" s="3" t="str">
        <f aca="false">IF(W738="","",CONCATENATE(" ",Q695," ",T738," ",V738," ",W738))</f>
        <v/>
      </c>
      <c r="AF738" s="3" t="str">
        <f aca="false">UPPER(AE738)</f>
        <v/>
      </c>
      <c r="AG738" s="3"/>
      <c r="AH738" s="3" t="str">
        <f aca="false">IF(W738="","",IF(W739="",CONCATENATE(" ",Q695," ",S738,P694," ",W738),CONCATENATE(", ",S738,P694," ",W738)))</f>
        <v/>
      </c>
      <c r="AI738" s="3"/>
      <c r="AJ738" s="1"/>
    </row>
    <row r="739" customFormat="false" ht="15" hidden="false" customHeight="false" outlineLevel="0" collapsed="false">
      <c r="A739" s="3" t="s">
        <v>25</v>
      </c>
      <c r="B739" s="3" t="s">
        <v>26</v>
      </c>
      <c r="C739" s="3" t="s">
        <v>27</v>
      </c>
      <c r="D739" s="3" t="s">
        <v>28</v>
      </c>
      <c r="E739" s="3" t="s">
        <v>29</v>
      </c>
      <c r="F739" s="3" t="s">
        <v>30</v>
      </c>
      <c r="G739" s="3" t="s">
        <v>31</v>
      </c>
      <c r="H739" s="3"/>
      <c r="I739" s="3" t="s">
        <v>336</v>
      </c>
      <c r="J739" s="3"/>
      <c r="K739" s="3"/>
      <c r="L739" s="3"/>
      <c r="M739" s="3"/>
      <c r="N739" s="3"/>
      <c r="O739" s="3"/>
      <c r="P739" s="3"/>
      <c r="Q739" s="3"/>
      <c r="R739" s="1"/>
      <c r="S739" s="38" t="str">
        <f aca="true">IF(OFFSET(INDIRECT(A692),5,0,1,1)="","",OFFSET(INDIRECT(A692),5,0,1,1))</f>
        <v/>
      </c>
      <c r="T739" s="38" t="str">
        <f aca="true">IF(OFFSET(INDIRECT(A692),5,1,1,1)="","",OFFSET(INDIRECT(A692),5,1,1,1))</f>
        <v/>
      </c>
      <c r="U739" s="3" t="str">
        <f aca="false">LEFT(T739,1)</f>
        <v/>
      </c>
      <c r="V739" s="38" t="str">
        <f aca="true">IF(OFFSET(INDIRECT(A692),5,2,1,1)="","",OFFSET(INDIRECT(A692),5,2,1,1))</f>
        <v/>
      </c>
      <c r="W739" s="38" t="str">
        <f aca="true">IF(OFFSET(INDIRECT(A692),5,3,1,1)="","",OFFSET(INDIRECT(A692),5,3,1,1))</f>
        <v/>
      </c>
      <c r="X739" s="3" t="str">
        <f aca="false">IF(W739="","",CONCATENATE(S739,P694," ",T739," ",W739))</f>
        <v/>
      </c>
      <c r="Y739" s="3"/>
      <c r="Z739" s="3" t="str">
        <f aca="false">IF(W739="","",CONCATENATE(" ",Q720," ",S739," ",U739," ",W739))</f>
        <v/>
      </c>
      <c r="AA739" s="3"/>
      <c r="AB739" s="3"/>
      <c r="AC739" s="3" t="str">
        <f aca="false">IF(W739="","",IF(W740="",CONCATENATE(" ",Q695," ",S739,P694," ",U739,P694," ",W739),CONCATENATE(", ",S739,P694," ",U739,P694," ",W739)))</f>
        <v/>
      </c>
      <c r="AD739" s="3"/>
      <c r="AE739" s="3" t="str">
        <f aca="false">IF(W739="","",CONCATENATE(" ",Q695," ",T739," ",V739," ",W739))</f>
        <v/>
      </c>
      <c r="AF739" s="3" t="str">
        <f aca="false">UPPER(AE739)</f>
        <v/>
      </c>
      <c r="AG739" s="3"/>
      <c r="AH739" s="3" t="str">
        <f aca="false">IF(W739="","",IF(W740="",CONCATENATE(" ",Q695," ",S739,P694," ",W739),CONCATENATE(", ",S739,P694," ",W739)))</f>
        <v/>
      </c>
      <c r="AI739" s="3"/>
      <c r="AJ739" s="1"/>
    </row>
    <row r="740" customFormat="false" ht="15" hidden="false" customHeight="true" outlineLevel="0" collapsed="false">
      <c r="A740" s="38" t="str">
        <f aca="false">IF(Form!$B$61="","",Form!$B$61)</f>
        <v/>
      </c>
      <c r="B740" s="38" t="str">
        <f aca="false">IF(Form!$C$61="","",Form!$C$61)</f>
        <v/>
      </c>
      <c r="C740" s="38" t="str">
        <f aca="false">IF(Form!$D$61="","",Form!$D$61)</f>
        <v/>
      </c>
      <c r="D740" s="38" t="str">
        <f aca="false">IF(Form!$E$61="","",Form!$E$61)</f>
        <v/>
      </c>
      <c r="E740" s="38" t="str">
        <f aca="false">IF(Form!$F$61="","",Form!$F$61)</f>
        <v/>
      </c>
      <c r="F740" s="38" t="str">
        <f aca="false">IF(Form!$G$61="","",Form!$G$61)</f>
        <v/>
      </c>
      <c r="G740" s="38" t="str">
        <f aca="false">IF(Form!$H$61="","",Form!$H$61)</f>
        <v/>
      </c>
      <c r="H740" s="3"/>
      <c r="I740" s="170" t="str">
        <f aca="false">CONCATENATE(IF(A740="","",A740),IF(B740="","",B740),IF(C740="","",C740),IF(D740="","",D740),IF(E740="","",E740),IF(F740="","",F740),IF(G740="","",G740))</f>
        <v/>
      </c>
      <c r="J740" s="170"/>
      <c r="K740" s="170"/>
      <c r="L740" s="170"/>
      <c r="M740" s="170"/>
      <c r="N740" s="170"/>
      <c r="O740" s="170"/>
      <c r="P740" s="112"/>
      <c r="Q740" s="112"/>
      <c r="R740" s="1"/>
      <c r="S740" s="38" t="str">
        <f aca="true">IF(OFFSET(INDIRECT(A692),6,0,1,1)="","",OFFSET(INDIRECT(A692),6,0,1,1))</f>
        <v/>
      </c>
      <c r="T740" s="38" t="str">
        <f aca="true">IF(OFFSET(INDIRECT(A692),6,1,1,1)="","",OFFSET(INDIRECT(A692),6,1,1,1))</f>
        <v/>
      </c>
      <c r="U740" s="3" t="str">
        <f aca="false">LEFT(T740,1)</f>
        <v/>
      </c>
      <c r="V740" s="38" t="str">
        <f aca="true">IF(OFFSET(INDIRECT(A692),6,2,1,1)="","",OFFSET(INDIRECT(A692),6,2,1,1))</f>
        <v/>
      </c>
      <c r="W740" s="38" t="str">
        <f aca="true">IF(OFFSET(INDIRECT(A692),6,3,1,1)="","",OFFSET(INDIRECT(A692),6,3,1,1))</f>
        <v/>
      </c>
      <c r="X740" s="3" t="str">
        <f aca="false">IF(W740="","",CONCATENATE(S740,P694," ",T740," ",W740))</f>
        <v/>
      </c>
      <c r="Y740" s="3"/>
      <c r="Z740" s="3" t="str">
        <f aca="false">IF(W740="","",CONCATENATE(" ",Q720," ",S740," ",U740," ",W740))</f>
        <v/>
      </c>
      <c r="AA740" s="3"/>
      <c r="AB740" s="3"/>
      <c r="AC740" s="3" t="str">
        <f aca="false">IF(W740="","",IF(W741="",CONCATENATE(" ",Q695," ",S740,P694," ",U740,P694," ",W740),CONCATENATE(", ",S740,P694," ",U740,P694," ",W740)))</f>
        <v/>
      </c>
      <c r="AD740" s="3"/>
      <c r="AE740" s="3" t="str">
        <f aca="false">IF(W740="","",CONCATENATE(" ",Q695," ",T740," ",V740," ",W740))</f>
        <v/>
      </c>
      <c r="AF740" s="3" t="str">
        <f aca="false">UPPER(AE740)</f>
        <v/>
      </c>
      <c r="AG740" s="3"/>
      <c r="AH740" s="3" t="str">
        <f aca="false">IF(W740="","",IF(W741="",CONCATENATE(" ",Q695," ",S740,P694," ",W740),CONCATENATE(", ",S740,P694," ",W740)))</f>
        <v/>
      </c>
      <c r="AI740" s="3"/>
      <c r="AJ740" s="1"/>
    </row>
    <row r="741" customFormat="false" ht="15" hidden="false" customHeight="false" outlineLevel="0" collapsed="false">
      <c r="A741" s="3"/>
      <c r="B741" s="3"/>
      <c r="C741" s="3"/>
      <c r="D741" s="3"/>
      <c r="E741" s="3"/>
      <c r="F741" s="3"/>
      <c r="G741" s="3"/>
      <c r="H741" s="3"/>
      <c r="I741" s="3"/>
      <c r="J741" s="3"/>
      <c r="K741" s="3"/>
      <c r="L741" s="173"/>
      <c r="M741" s="173"/>
      <c r="N741" s="3"/>
      <c r="O741" s="3"/>
      <c r="P741" s="3"/>
      <c r="Q741" s="3"/>
      <c r="R741" s="1"/>
    </row>
    <row r="742" customFormat="false" ht="15" hidden="false" customHeight="false" outlineLevel="0" collapsed="false">
      <c r="A742" s="3"/>
      <c r="B742" s="3"/>
      <c r="C742" s="3"/>
      <c r="D742" s="3"/>
      <c r="E742" s="3"/>
      <c r="F742" s="3"/>
      <c r="G742" s="3"/>
      <c r="H742" s="3"/>
      <c r="I742" s="3" t="s">
        <v>337</v>
      </c>
      <c r="J742" s="3"/>
      <c r="K742" s="3"/>
      <c r="L742" s="173"/>
      <c r="M742" s="173"/>
      <c r="N742" s="3"/>
      <c r="O742" s="3"/>
      <c r="P742" s="3"/>
      <c r="Q742" s="3"/>
      <c r="R742" s="1"/>
    </row>
    <row r="743" customFormat="false" ht="15" hidden="false" customHeight="true" outlineLevel="0" collapsed="false">
      <c r="A743" s="3"/>
      <c r="B743" s="3"/>
      <c r="C743" s="3"/>
      <c r="D743" s="3"/>
      <c r="E743" s="3"/>
      <c r="F743" s="3"/>
      <c r="G743" s="3"/>
      <c r="H743" s="3"/>
      <c r="I743" s="175" t="str">
        <f aca="false">CONCATENATE(IF(A740="","",A740),IF(A740="","",CHAR(10)),IF(B740="","",B740),IF(C740="","",C740),IF(C740="","",CHAR(10)),IF(D740="","",D740),IF(D740="","",CHAR(10)),IF(E740="","",E740),IF(E740="","",CHAR(10)),IF(F740="","",F740),IF(F740="","",CHAR(10)),IF(G740="","",G740))</f>
        <v/>
      </c>
      <c r="J743" s="175"/>
      <c r="K743" s="175"/>
      <c r="L743" s="173"/>
      <c r="M743" s="173"/>
      <c r="N743" s="3"/>
      <c r="O743" s="3"/>
      <c r="P743" s="3"/>
      <c r="Q743" s="3"/>
      <c r="R743" s="1"/>
    </row>
    <row r="744" customFormat="false" ht="15" hidden="false" customHeight="false" outlineLevel="0" collapsed="false">
      <c r="A744" s="3"/>
      <c r="B744" s="3"/>
      <c r="C744" s="3"/>
      <c r="D744" s="3"/>
      <c r="E744" s="3"/>
      <c r="F744" s="3"/>
      <c r="G744" s="3"/>
      <c r="H744" s="3"/>
      <c r="I744" s="175"/>
      <c r="J744" s="175"/>
      <c r="K744" s="175"/>
      <c r="L744" s="173"/>
      <c r="M744" s="173"/>
      <c r="N744" s="3"/>
      <c r="O744" s="3"/>
      <c r="P744" s="3"/>
      <c r="Q744" s="3"/>
      <c r="R744" s="1"/>
    </row>
    <row r="745" customFormat="false" ht="15" hidden="false" customHeight="false" outlineLevel="0" collapsed="false">
      <c r="A745" s="3"/>
      <c r="B745" s="3"/>
      <c r="C745" s="3"/>
      <c r="D745" s="3"/>
      <c r="E745" s="3"/>
      <c r="F745" s="3"/>
      <c r="G745" s="3"/>
      <c r="H745" s="3"/>
      <c r="I745" s="175"/>
      <c r="J745" s="175"/>
      <c r="K745" s="175"/>
      <c r="L745" s="173"/>
      <c r="M745" s="173"/>
      <c r="N745" s="3"/>
      <c r="O745" s="3"/>
      <c r="P745" s="3"/>
      <c r="Q745" s="3"/>
      <c r="R745" s="1"/>
    </row>
    <row r="746" customFormat="false" ht="15" hidden="false" customHeight="false" outlineLevel="0" collapsed="false">
      <c r="A746" s="3"/>
      <c r="B746" s="3"/>
      <c r="C746" s="3"/>
      <c r="D746" s="3"/>
      <c r="E746" s="3"/>
      <c r="F746" s="3"/>
      <c r="G746" s="3"/>
      <c r="H746" s="3"/>
      <c r="I746" s="175"/>
      <c r="J746" s="175"/>
      <c r="K746" s="175"/>
      <c r="L746" s="3"/>
      <c r="M746" s="3"/>
      <c r="N746" s="3"/>
      <c r="O746" s="3"/>
      <c r="P746" s="3"/>
      <c r="Q746" s="3"/>
      <c r="R746" s="1"/>
    </row>
    <row r="747" customFormat="false" ht="15" hidden="false" customHeight="false" outlineLevel="0" collapsed="false">
      <c r="A747" s="3"/>
      <c r="B747" s="3"/>
      <c r="C747" s="3"/>
      <c r="D747" s="3"/>
      <c r="E747" s="3"/>
      <c r="F747" s="3"/>
      <c r="G747" s="3"/>
      <c r="H747" s="3"/>
      <c r="I747" s="175"/>
      <c r="J747" s="175"/>
      <c r="K747" s="175"/>
      <c r="L747" s="3"/>
      <c r="M747" s="3"/>
      <c r="N747" s="3"/>
      <c r="O747" s="3"/>
      <c r="P747" s="3"/>
      <c r="Q747" s="3"/>
      <c r="R747" s="1"/>
    </row>
    <row r="748" customFormat="false" ht="15" hidden="false" customHeight="false" outlineLevel="0" collapsed="false">
      <c r="A748" s="3"/>
      <c r="B748" s="3"/>
      <c r="C748" s="3"/>
      <c r="D748" s="3"/>
      <c r="E748" s="3"/>
      <c r="F748" s="3"/>
      <c r="G748" s="3"/>
      <c r="H748" s="3"/>
      <c r="I748" s="175"/>
      <c r="J748" s="175"/>
      <c r="K748" s="175"/>
      <c r="L748" s="3"/>
      <c r="M748" s="3"/>
      <c r="N748" s="3"/>
      <c r="O748" s="3"/>
      <c r="P748" s="3"/>
      <c r="Q748" s="3"/>
      <c r="R748" s="1"/>
    </row>
    <row r="749" customFormat="false" ht="15" hidden="false" customHeight="false" outlineLevel="0" collapsed="false">
      <c r="A749" s="3"/>
      <c r="B749" s="3"/>
      <c r="C749" s="3"/>
      <c r="D749" s="3"/>
      <c r="E749" s="3"/>
      <c r="F749" s="3"/>
      <c r="G749" s="3"/>
      <c r="H749" s="3"/>
      <c r="I749" s="173"/>
      <c r="J749" s="173"/>
      <c r="K749" s="173"/>
      <c r="L749" s="3"/>
      <c r="M749" s="3"/>
      <c r="N749" s="3"/>
      <c r="O749" s="3"/>
      <c r="P749" s="3"/>
      <c r="Q749" s="3"/>
      <c r="R749" s="1"/>
    </row>
    <row r="750" customFormat="false" ht="15" hidden="false" customHeight="false" outlineLevel="0" collapsed="false">
      <c r="A750" s="156" t="s">
        <v>350</v>
      </c>
      <c r="B750" s="156"/>
      <c r="C750" s="3"/>
      <c r="D750" s="3"/>
      <c r="E750" s="3"/>
      <c r="F750" s="3"/>
      <c r="G750" s="3"/>
      <c r="H750" s="3"/>
      <c r="I750" s="3"/>
      <c r="J750" s="3"/>
      <c r="K750" s="3"/>
      <c r="L750" s="3"/>
      <c r="M750" s="3"/>
      <c r="N750" s="3"/>
      <c r="O750" s="3"/>
      <c r="P750" s="3"/>
      <c r="Q750" s="3" t="str">
        <f aca="false">IF(A752="","",", ")</f>
        <v>,</v>
      </c>
      <c r="R750" s="1"/>
    </row>
    <row r="751" customFormat="false" ht="15" hidden="false" customHeight="false" outlineLevel="0" collapsed="false">
      <c r="A751" s="3" t="s">
        <v>25</v>
      </c>
      <c r="B751" s="3" t="s">
        <v>26</v>
      </c>
      <c r="C751" s="3" t="s">
        <v>27</v>
      </c>
      <c r="D751" s="3" t="s">
        <v>28</v>
      </c>
      <c r="E751" s="3" t="s">
        <v>29</v>
      </c>
      <c r="F751" s="3" t="s">
        <v>30</v>
      </c>
      <c r="G751" s="3" t="s">
        <v>31</v>
      </c>
      <c r="H751" s="3"/>
      <c r="I751" s="3" t="s">
        <v>336</v>
      </c>
      <c r="J751" s="3"/>
      <c r="K751" s="3"/>
      <c r="L751" s="3"/>
      <c r="M751" s="3"/>
      <c r="N751" s="3"/>
      <c r="O751" s="3"/>
      <c r="P751" s="3"/>
      <c r="Q751" s="3"/>
      <c r="R751" s="1"/>
    </row>
    <row r="752" customFormat="false" ht="15" hidden="false" customHeight="true" outlineLevel="0" collapsed="false">
      <c r="A752" s="38" t="str">
        <f aca="false">IF(Form!$B$65="","",Form!$B$65)</f>
        <v>Third Surveyor</v>
      </c>
      <c r="B752" s="38" t="str">
        <f aca="false">IF(Form!$C$65="","",Form!$C$65)</f>
        <v/>
      </c>
      <c r="C752" s="38" t="str">
        <f aca="false">IF(Form!$D$65="","",Form!$D$65)</f>
        <v/>
      </c>
      <c r="D752" s="38" t="str">
        <f aca="false">IF(Form!$E$65="","",Form!$E$65)</f>
        <v/>
      </c>
      <c r="E752" s="38" t="str">
        <f aca="false">IF(Form!$F$65="","",Form!$F$65)</f>
        <v/>
      </c>
      <c r="F752" s="38" t="str">
        <f aca="false">IF(Form!$G$65="","",Form!$G$65)</f>
        <v/>
      </c>
      <c r="G752" s="38" t="str">
        <f aca="false">IF(Form!$H$65="","",Form!$H$65)</f>
        <v/>
      </c>
      <c r="H752" s="3"/>
      <c r="I752" s="170" t="str">
        <f aca="false">CONCATENATE(IF(A752="","",A752),IF(B752="","",B752),IF(C752="","",C752),IF(D752="","",D752),IF(E752="","",E752),IF(F752="","",F752),IF(G752="","",G752))</f>
        <v>Third Surveyor</v>
      </c>
      <c r="J752" s="170"/>
      <c r="K752" s="170"/>
      <c r="L752" s="170"/>
      <c r="M752" s="170"/>
      <c r="N752" s="170"/>
      <c r="O752" s="170"/>
      <c r="P752" s="112"/>
      <c r="Q752" s="112"/>
      <c r="R752" s="1"/>
    </row>
    <row r="753" customFormat="false" ht="15" hidden="false" customHeight="false" outlineLevel="0" collapsed="false">
      <c r="A753" s="3"/>
      <c r="B753" s="3"/>
      <c r="C753" s="3"/>
      <c r="D753" s="3"/>
      <c r="E753" s="3"/>
      <c r="F753" s="3"/>
      <c r="G753" s="3"/>
      <c r="H753" s="3"/>
      <c r="I753" s="3"/>
      <c r="J753" s="3"/>
      <c r="K753" s="3"/>
      <c r="L753" s="173"/>
      <c r="M753" s="173"/>
      <c r="N753" s="3"/>
      <c r="O753" s="3"/>
      <c r="P753" s="3"/>
      <c r="Q753" s="3"/>
      <c r="R753" s="1"/>
    </row>
    <row r="754" customFormat="false" ht="15" hidden="false" customHeight="false" outlineLevel="0" collapsed="false">
      <c r="A754" s="3"/>
      <c r="B754" s="3"/>
      <c r="C754" s="3"/>
      <c r="D754" s="3"/>
      <c r="E754" s="3"/>
      <c r="F754" s="3"/>
      <c r="G754" s="3"/>
      <c r="H754" s="3"/>
      <c r="I754" s="3" t="s">
        <v>337</v>
      </c>
      <c r="J754" s="3"/>
      <c r="K754" s="3"/>
      <c r="L754" s="173"/>
      <c r="M754" s="173"/>
      <c r="N754" s="3"/>
      <c r="O754" s="3"/>
      <c r="P754" s="3"/>
      <c r="Q754" s="3"/>
      <c r="R754" s="1"/>
    </row>
    <row r="755" customFormat="false" ht="15" hidden="false" customHeight="true" outlineLevel="0" collapsed="false">
      <c r="A755" s="3"/>
      <c r="B755" s="3"/>
      <c r="C755" s="3"/>
      <c r="D755" s="3"/>
      <c r="E755" s="3"/>
      <c r="F755" s="3"/>
      <c r="G755" s="3"/>
      <c r="H755" s="3"/>
      <c r="I755" s="175" t="str">
        <f aca="false">CONCATENATE(IF(A752="","",A752),IF(A752="","",CHAR(10)),IF(B752="","",B752),IF(C752="","",C752),IF(C752="","",CHAR(10)),IF(D752="","",D752),IF(D752="","",CHAR(10)),IF(E752="","",E752),IF(E752="","",CHAR(10)),IF(F752="","",F752),IF(F752="","",CHAR(10)),IF(G752="","",G752))</f>
        <v>Third Surveyor</v>
      </c>
      <c r="J755" s="175"/>
      <c r="K755" s="175"/>
      <c r="L755" s="173"/>
      <c r="M755" s="173"/>
      <c r="N755" s="3"/>
      <c r="O755" s="3"/>
      <c r="P755" s="3"/>
      <c r="Q755" s="3"/>
      <c r="R755" s="1"/>
    </row>
    <row r="756" customFormat="false" ht="15" hidden="false" customHeight="false" outlineLevel="0" collapsed="false">
      <c r="A756" s="3"/>
      <c r="B756" s="3"/>
      <c r="C756" s="3"/>
      <c r="D756" s="3"/>
      <c r="E756" s="3"/>
      <c r="F756" s="3"/>
      <c r="G756" s="3"/>
      <c r="H756" s="3"/>
      <c r="I756" s="175"/>
      <c r="J756" s="175"/>
      <c r="K756" s="175"/>
      <c r="L756" s="173"/>
      <c r="M756" s="173"/>
      <c r="N756" s="3"/>
      <c r="O756" s="3"/>
      <c r="P756" s="3"/>
      <c r="Q756" s="3"/>
      <c r="R756" s="1"/>
    </row>
    <row r="757" customFormat="false" ht="15" hidden="false" customHeight="false" outlineLevel="0" collapsed="false">
      <c r="A757" s="3"/>
      <c r="B757" s="3"/>
      <c r="C757" s="3"/>
      <c r="D757" s="3"/>
      <c r="E757" s="3"/>
      <c r="F757" s="3"/>
      <c r="G757" s="3"/>
      <c r="H757" s="3"/>
      <c r="I757" s="175"/>
      <c r="J757" s="175"/>
      <c r="K757" s="175"/>
      <c r="L757" s="173"/>
      <c r="M757" s="173"/>
      <c r="N757" s="3"/>
      <c r="O757" s="3"/>
      <c r="P757" s="3"/>
      <c r="Q757" s="3"/>
      <c r="R757" s="1"/>
    </row>
    <row r="758" customFormat="false" ht="15" hidden="false" customHeight="false" outlineLevel="0" collapsed="false">
      <c r="A758" s="3"/>
      <c r="B758" s="3"/>
      <c r="C758" s="3"/>
      <c r="D758" s="3"/>
      <c r="E758" s="3"/>
      <c r="F758" s="3"/>
      <c r="G758" s="3"/>
      <c r="H758" s="3"/>
      <c r="I758" s="175"/>
      <c r="J758" s="175"/>
      <c r="K758" s="175"/>
      <c r="L758" s="3"/>
      <c r="M758" s="3"/>
      <c r="N758" s="3"/>
      <c r="O758" s="3"/>
      <c r="P758" s="3"/>
      <c r="Q758" s="3"/>
      <c r="R758" s="1"/>
    </row>
    <row r="759" customFormat="false" ht="15" hidden="false" customHeight="false" outlineLevel="0" collapsed="false">
      <c r="A759" s="3"/>
      <c r="B759" s="3"/>
      <c r="C759" s="3"/>
      <c r="D759" s="3"/>
      <c r="E759" s="3"/>
      <c r="F759" s="3"/>
      <c r="G759" s="3"/>
      <c r="H759" s="3"/>
      <c r="I759" s="175"/>
      <c r="J759" s="175"/>
      <c r="K759" s="175"/>
      <c r="L759" s="3"/>
      <c r="M759" s="3"/>
      <c r="N759" s="3"/>
      <c r="O759" s="3"/>
      <c r="P759" s="3"/>
      <c r="Q759" s="3"/>
      <c r="R759" s="1"/>
    </row>
    <row r="760" customFormat="false" ht="15" hidden="false" customHeight="false" outlineLevel="0" collapsed="false">
      <c r="A760" s="3"/>
      <c r="B760" s="3"/>
      <c r="C760" s="3"/>
      <c r="D760" s="3"/>
      <c r="E760" s="3"/>
      <c r="F760" s="3"/>
      <c r="G760" s="3"/>
      <c r="H760" s="3"/>
      <c r="I760" s="175"/>
      <c r="J760" s="175"/>
      <c r="K760" s="175"/>
      <c r="L760" s="3"/>
      <c r="M760" s="3"/>
      <c r="N760" s="3"/>
      <c r="O760" s="3"/>
      <c r="P760" s="3"/>
      <c r="Q760" s="3"/>
      <c r="R760" s="1"/>
    </row>
    <row r="761" customFormat="false" ht="15" hidden="false" customHeight="false" outlineLevel="0" collapsed="false">
      <c r="A761" s="3"/>
      <c r="B761" s="3"/>
      <c r="C761" s="3"/>
      <c r="D761" s="3"/>
      <c r="E761" s="3"/>
      <c r="F761" s="3"/>
      <c r="G761" s="3"/>
      <c r="H761" s="3"/>
      <c r="I761" s="173"/>
      <c r="J761" s="173"/>
      <c r="K761" s="173"/>
      <c r="L761" s="3"/>
      <c r="M761" s="3"/>
      <c r="N761" s="3"/>
      <c r="O761" s="3"/>
      <c r="P761" s="3"/>
      <c r="Q761" s="3"/>
      <c r="R761" s="1"/>
    </row>
    <row r="762" customFormat="false" ht="15" hidden="false" customHeight="false" outlineLevel="0" collapsed="false">
      <c r="A762" s="156" t="s">
        <v>351</v>
      </c>
      <c r="B762" s="156"/>
      <c r="C762" s="3"/>
      <c r="D762" s="3"/>
      <c r="E762" s="3"/>
      <c r="F762" s="3"/>
      <c r="G762" s="3"/>
      <c r="H762" s="3"/>
      <c r="I762" s="3"/>
      <c r="J762" s="3"/>
      <c r="K762" s="3"/>
      <c r="L762" s="3"/>
      <c r="M762" s="3"/>
      <c r="N762" s="3"/>
      <c r="O762" s="3"/>
      <c r="P762" s="3"/>
      <c r="Q762" s="3" t="str">
        <f aca="false">IF(A764="","",", ")</f>
        <v>,</v>
      </c>
      <c r="R762" s="1"/>
    </row>
    <row r="763" customFormat="false" ht="15" hidden="false" customHeight="false" outlineLevel="0" collapsed="false">
      <c r="A763" s="3" t="s">
        <v>25</v>
      </c>
      <c r="B763" s="3" t="s">
        <v>26</v>
      </c>
      <c r="C763" s="3" t="s">
        <v>27</v>
      </c>
      <c r="D763" s="3" t="s">
        <v>28</v>
      </c>
      <c r="E763" s="3" t="s">
        <v>29</v>
      </c>
      <c r="F763" s="3" t="s">
        <v>30</v>
      </c>
      <c r="G763" s="3" t="s">
        <v>31</v>
      </c>
      <c r="H763" s="3"/>
      <c r="I763" s="3" t="s">
        <v>336</v>
      </c>
      <c r="J763" s="3"/>
      <c r="K763" s="3"/>
      <c r="L763" s="3"/>
      <c r="M763" s="3"/>
      <c r="N763" s="3"/>
      <c r="O763" s="3"/>
      <c r="P763" s="3"/>
      <c r="Q763" s="3"/>
      <c r="R763" s="1"/>
    </row>
    <row r="764" customFormat="false" ht="15" hidden="false" customHeight="true" outlineLevel="0" collapsed="false">
      <c r="A764" s="38" t="str">
        <f aca="false">IF(Form!$B$69="","",Form!$B$69)</f>
        <v>Company</v>
      </c>
      <c r="B764" s="38" t="str">
        <f aca="false">IF(Form!$C$69="","",Form!$C$69)</f>
        <v>House No</v>
      </c>
      <c r="C764" s="38" t="str">
        <f aca="false">IF(Form!$D$69="","",Form!$D$69)</f>
        <v>Road</v>
      </c>
      <c r="D764" s="38" t="str">
        <f aca="false">IF(Form!$E$69="","",Form!$E$69)</f>
        <v>Spare</v>
      </c>
      <c r="E764" s="38" t="str">
        <f aca="false">IF(Form!$F$69="","",Form!$F$69)</f>
        <v>Town</v>
      </c>
      <c r="F764" s="38" t="str">
        <f aca="false">IF(Form!$G$69="","",Form!$G$69)</f>
        <v>County</v>
      </c>
      <c r="G764" s="38" t="str">
        <f aca="false">IF(Form!$H$69="","",Form!$H$69)</f>
        <v>Post Code</v>
      </c>
      <c r="H764" s="3"/>
      <c r="I764" s="170" t="str">
        <f aca="false">CONCATENATE(IF(A764="","",A764),IF(B764="","",B764),IF(C764="","",C764),IF(D764="","",D764),IF(E764="","",E764),IF(F764="","",F764),IF(G764="","",G764))</f>
        <v>CompanyHouse NoRoadSpareTownCountyPost Code</v>
      </c>
      <c r="J764" s="170"/>
      <c r="K764" s="170"/>
      <c r="L764" s="170"/>
      <c r="M764" s="170"/>
      <c r="N764" s="170"/>
      <c r="O764" s="170"/>
      <c r="P764" s="112"/>
      <c r="Q764" s="112"/>
      <c r="R764" s="1"/>
    </row>
    <row r="765" customFormat="false" ht="15" hidden="false" customHeight="false" outlineLevel="0" collapsed="false">
      <c r="A765" s="3"/>
      <c r="B765" s="3"/>
      <c r="C765" s="3"/>
      <c r="D765" s="3"/>
      <c r="E765" s="3"/>
      <c r="F765" s="3"/>
      <c r="G765" s="3"/>
      <c r="H765" s="3"/>
      <c r="I765" s="3"/>
      <c r="J765" s="3"/>
      <c r="K765" s="3"/>
      <c r="L765" s="173"/>
      <c r="M765" s="173"/>
      <c r="N765" s="3"/>
      <c r="O765" s="3"/>
      <c r="P765" s="3"/>
      <c r="Q765" s="3"/>
      <c r="R765" s="1"/>
    </row>
    <row r="766" customFormat="false" ht="15" hidden="false" customHeight="false" outlineLevel="0" collapsed="false">
      <c r="A766" s="3"/>
      <c r="B766" s="3"/>
      <c r="C766" s="3"/>
      <c r="D766" s="3"/>
      <c r="E766" s="3"/>
      <c r="F766" s="3"/>
      <c r="G766" s="3"/>
      <c r="H766" s="3"/>
      <c r="I766" s="3" t="s">
        <v>337</v>
      </c>
      <c r="J766" s="3"/>
      <c r="K766" s="3"/>
      <c r="L766" s="173"/>
      <c r="M766" s="173"/>
      <c r="N766" s="3"/>
      <c r="O766" s="3"/>
      <c r="P766" s="3"/>
      <c r="Q766" s="3"/>
      <c r="R766" s="1"/>
    </row>
    <row r="767" customFormat="false" ht="15" hidden="false" customHeight="true" outlineLevel="0" collapsed="false">
      <c r="A767" s="3"/>
      <c r="B767" s="3"/>
      <c r="C767" s="3"/>
      <c r="D767" s="3"/>
      <c r="E767" s="3"/>
      <c r="F767" s="3"/>
      <c r="G767" s="3"/>
      <c r="H767" s="3"/>
      <c r="I767" s="175" t="str">
        <f aca="false">CONCATENATE(IF(A764="","",A764),IF(A764="","",CHAR(10)),IF(B764="","",B764),IF(C764="","",C764),IF(C764="","",CHAR(10)),IF(D764="","",D764),IF(D764="","",CHAR(10)),IF(E764="","",E764),IF(E764="","",CHAR(10)),IF(F764="","",F764),IF(F764="","",CHAR(10)),IF(G764="","",G764))</f>
        <v>Company
House NoRoad
Spare
Town
County
Post Code</v>
      </c>
      <c r="J767" s="175"/>
      <c r="K767" s="175"/>
      <c r="L767" s="173"/>
      <c r="M767" s="173"/>
      <c r="N767" s="3"/>
      <c r="O767" s="3"/>
      <c r="P767" s="3"/>
      <c r="Q767" s="3"/>
      <c r="R767" s="1"/>
    </row>
    <row r="768" customFormat="false" ht="15" hidden="false" customHeight="false" outlineLevel="0" collapsed="false">
      <c r="A768" s="3"/>
      <c r="B768" s="3"/>
      <c r="C768" s="3"/>
      <c r="D768" s="3"/>
      <c r="E768" s="3"/>
      <c r="F768" s="3"/>
      <c r="G768" s="3"/>
      <c r="H768" s="3"/>
      <c r="I768" s="175"/>
      <c r="J768" s="175"/>
      <c r="K768" s="175"/>
      <c r="L768" s="173"/>
      <c r="M768" s="173"/>
      <c r="N768" s="3"/>
      <c r="O768" s="3"/>
      <c r="P768" s="3"/>
      <c r="Q768" s="3"/>
      <c r="R768" s="1"/>
    </row>
    <row r="769" customFormat="false" ht="15" hidden="false" customHeight="false" outlineLevel="0" collapsed="false">
      <c r="A769" s="3"/>
      <c r="B769" s="3"/>
      <c r="C769" s="3"/>
      <c r="D769" s="3"/>
      <c r="E769" s="3"/>
      <c r="F769" s="3"/>
      <c r="G769" s="3"/>
      <c r="H769" s="3"/>
      <c r="I769" s="175"/>
      <c r="J769" s="175"/>
      <c r="K769" s="175"/>
      <c r="L769" s="173"/>
      <c r="M769" s="173"/>
      <c r="N769" s="3"/>
      <c r="O769" s="3"/>
      <c r="P769" s="3"/>
      <c r="Q769" s="3"/>
      <c r="R769" s="1"/>
    </row>
    <row r="770" customFormat="false" ht="15" hidden="false" customHeight="false" outlineLevel="0" collapsed="false">
      <c r="A770" s="3"/>
      <c r="B770" s="3"/>
      <c r="C770" s="3"/>
      <c r="D770" s="3"/>
      <c r="E770" s="3"/>
      <c r="F770" s="3"/>
      <c r="G770" s="3"/>
      <c r="H770" s="3"/>
      <c r="I770" s="175"/>
      <c r="J770" s="175"/>
      <c r="K770" s="175"/>
      <c r="L770" s="3"/>
      <c r="M770" s="3"/>
      <c r="N770" s="3"/>
      <c r="O770" s="3"/>
      <c r="P770" s="3"/>
      <c r="Q770" s="3"/>
      <c r="R770" s="1"/>
    </row>
    <row r="771" customFormat="false" ht="15" hidden="false" customHeight="false" outlineLevel="0" collapsed="false">
      <c r="A771" s="3"/>
      <c r="B771" s="3"/>
      <c r="C771" s="3"/>
      <c r="D771" s="3"/>
      <c r="E771" s="3"/>
      <c r="F771" s="3"/>
      <c r="G771" s="3"/>
      <c r="H771" s="3"/>
      <c r="I771" s="175"/>
      <c r="J771" s="175"/>
      <c r="K771" s="175"/>
      <c r="L771" s="3"/>
      <c r="M771" s="3"/>
      <c r="N771" s="3"/>
      <c r="O771" s="3"/>
      <c r="P771" s="3"/>
      <c r="Q771" s="3"/>
      <c r="R771" s="1"/>
    </row>
    <row r="772" customFormat="false" ht="15" hidden="false" customHeight="false" outlineLevel="0" collapsed="false">
      <c r="A772" s="3"/>
      <c r="B772" s="3"/>
      <c r="C772" s="3"/>
      <c r="D772" s="3"/>
      <c r="E772" s="3"/>
      <c r="F772" s="3"/>
      <c r="G772" s="3"/>
      <c r="H772" s="3"/>
      <c r="I772" s="175"/>
      <c r="J772" s="175"/>
      <c r="K772" s="175"/>
      <c r="L772" s="3"/>
      <c r="M772" s="3"/>
      <c r="N772" s="3"/>
      <c r="O772" s="3"/>
      <c r="P772" s="3"/>
      <c r="Q772" s="3"/>
      <c r="R772" s="1"/>
    </row>
    <row r="773" customFormat="false" ht="15" hidden="false" customHeight="false" outlineLevel="0" collapsed="false">
      <c r="A773" s="3"/>
      <c r="B773" s="3"/>
      <c r="C773" s="3"/>
      <c r="D773" s="3"/>
      <c r="E773" s="3"/>
      <c r="F773" s="3"/>
      <c r="G773" s="3"/>
      <c r="H773" s="3"/>
      <c r="I773" s="173"/>
      <c r="J773" s="173"/>
      <c r="K773" s="173"/>
      <c r="L773" s="3"/>
      <c r="M773" s="3"/>
      <c r="N773" s="3"/>
      <c r="O773" s="3"/>
      <c r="P773" s="3"/>
      <c r="Q773" s="3"/>
      <c r="R773" s="1"/>
    </row>
    <row r="774" customFormat="false" ht="15.75" hidden="false" customHeight="false" outlineLevel="0" collapsed="false">
      <c r="A774" s="141" t="s">
        <v>368</v>
      </c>
    </row>
    <row r="775" customFormat="false" ht="15.75" hidden="false" customHeight="false" outlineLevel="0" collapsed="false">
      <c r="A775" s="177" t="s">
        <v>369</v>
      </c>
      <c r="B775" s="178"/>
      <c r="C775" s="178"/>
      <c r="D775" s="1" t="n">
        <f aca="false">IF(B777="Male","owner",IF(B777="Female","owner",IF(B777="Married","owners",IF(B777="Plural","owners",IF(B777="Company","owners",)))))</f>
        <v>0</v>
      </c>
      <c r="E775" s="1"/>
      <c r="F775" s="1"/>
      <c r="G775" s="1"/>
      <c r="H775" s="1"/>
      <c r="I775" s="1" t="n">
        <f aca="false">IF(B777="Male","him",IF(B777="Female","her",IF(B777="Married","them",IF(B777="Plural","them",IF(B777="Company","them",)))))</f>
        <v>0</v>
      </c>
      <c r="J775" s="1" t="n">
        <f aca="false">IF(B777="Male","chooses",IF(B777="Female","chooses",IF(B777="Married","choose",IF(B777="Plural","choose",IF(B777="Company","choose",)))))</f>
        <v>0</v>
      </c>
      <c r="K775" s="1" t="n">
        <f aca="false">IF(B777="Male","exercises",IF(B777="Female","exercises",IF(B777="Married","exercise",IF(B777="Plural","exercise",IF(B777="Company","exercise",)))))</f>
        <v>0</v>
      </c>
      <c r="L775" s="1" t="n">
        <f aca="false">IF(B777="Male","requires",IF(B777="Female","requires",IF(B777="Married","require",IF(B777="Plural","require",IF(B777="Company","require",)))))</f>
        <v>0</v>
      </c>
      <c r="M775" s="1" t="n">
        <f aca="false">IF(B777="Male","am",IF(B777="Female","am",IF(B777="Married","are",IF(B777="Plural","are",IF(B777="Company","are",)))))</f>
        <v>0</v>
      </c>
      <c r="N775" s="1" t="n">
        <f aca="false">IF(B777="Male","I",IF(B777="Female","I",IF(B777="Married","we",IF(B777="Plural","we",IF(B777="Company","we",)))))</f>
        <v>0</v>
      </c>
      <c r="O775" s="1"/>
      <c r="P775" s="1"/>
      <c r="Q775" s="1"/>
      <c r="R775" s="1"/>
      <c r="S775" s="155" t="s">
        <v>341</v>
      </c>
      <c r="T775" s="155"/>
      <c r="U775" s="1" t="n">
        <f aca="false">IF(X776="Male","his",IF(X776="Female","her"))</f>
        <v>0</v>
      </c>
      <c r="V775" s="1"/>
      <c r="W775" s="1"/>
      <c r="X775" s="1"/>
      <c r="Y775" s="1"/>
      <c r="Z775" s="1"/>
      <c r="AA775" s="1"/>
      <c r="AB775" s="1"/>
      <c r="AC775" s="1" t="str">
        <f aca="false">IF(S776="","",".")</f>
        <v/>
      </c>
      <c r="AD775" s="1"/>
      <c r="AE775" s="1"/>
      <c r="AF775" s="1"/>
      <c r="AG775" s="1"/>
    </row>
    <row r="776" customFormat="false" ht="15" hidden="false" customHeight="false" outlineLevel="0" collapsed="false">
      <c r="A776" s="156" t="n">
        <f aca="false">IF(B777="Male","Adjoining Owner",IF(B777="Female","Adjoining Owner",IF(B777="Married","Adjoining Owners",IF(B777="Plural","Adjoining Owners",IF(B777="Company","Adjoining Owners",)))))</f>
        <v>0</v>
      </c>
      <c r="B776" s="156"/>
      <c r="C776" s="157" t="s">
        <v>179</v>
      </c>
      <c r="D776" s="70" t="n">
        <f aca="false">A776</f>
        <v>0</v>
      </c>
      <c r="E776" s="70"/>
      <c r="F776" s="70" t="str">
        <f aca="false">CONCATENATE("(",A776,")")</f>
        <v>(0)</v>
      </c>
      <c r="G776" s="70"/>
      <c r="H776" s="3" t="n">
        <f aca="false">IF(B777="Male","Owner",IF(B777="Female","Owner",IF(B777="Married","Owners",IF(B777="Plural","Owners",IF(B777="Company","Owners",)))))</f>
        <v>0</v>
      </c>
      <c r="I776" s="3" t="n">
        <f aca="false">IF(B777="Male","I",IF(B777="Female","I",IF(B777="Married","we",IF(B777="Plural","we",IF(B777="Company","we",)))))</f>
        <v>0</v>
      </c>
      <c r="J776" s="3" t="n">
        <f aca="false">IF(B777="Male","Adjoining Owner's",IF(B777="Female","Adjoining Owner's",IF(B777="Married","Adjoining Owners'",IF(B777="Plural","Adjoining Owners'",IF(B777="Company","Adjoining Owners'",)))))</f>
        <v>0</v>
      </c>
      <c r="K776" s="3"/>
      <c r="L776" s="3"/>
      <c r="M776" s="3" t="n">
        <f aca="false">IF(B777="Male","me",IF(B777="Female","me",IF(B777="Married","us",IF(B777="Plural","us",IF(B777="Company","us",)))))</f>
        <v>0</v>
      </c>
      <c r="N776" s="3" t="n">
        <f aca="false">IF(B777="Male","myself",IF(B777="Female","myself",IF(B777="Married","ourselves",IF(B777="Plural","ourselves",IF(B777="Company","ourselves",)))))</f>
        <v>0</v>
      </c>
      <c r="O776" s="3" t="n">
        <f aca="false">IF(B777="Male","is",IF(B777="Female","is",IF(B777="Married","are",IF(B777="Plural","are",IF(B777="Company","are",)))))</f>
        <v>0</v>
      </c>
      <c r="P776" s="149" t="str">
        <f aca="false">IF(A779="","",".")</f>
        <v/>
      </c>
      <c r="Q776" s="3"/>
      <c r="R776" s="1"/>
      <c r="S776" s="158" t="str">
        <f aca="true">IF(OFFSET(INDIRECT(A774),42,0,1,1)="","",OFFSET(INDIRECT(A774),42,0,1,1))</f>
        <v/>
      </c>
      <c r="T776" s="158" t="str">
        <f aca="true">IF(OFFSET(INDIRECT(A774),42,1,1,1)="","",OFFSET(INDIRECT(A774),42,1,1,1))</f>
        <v/>
      </c>
      <c r="U776" s="3" t="str">
        <f aca="false">LEFT(T776,1)</f>
        <v/>
      </c>
      <c r="V776" s="158" t="str">
        <f aca="true">IF(OFFSET(INDIRECT(A774),42,2,1,1)="","",OFFSET(INDIRECT(A774),42,2,1,1))</f>
        <v/>
      </c>
      <c r="W776" s="158" t="str">
        <f aca="true">IF(OFFSET(INDIRECT(A774),42,3,1,1)="","",OFFSET(INDIRECT(A774),42,3,1,1))</f>
        <v/>
      </c>
      <c r="X776" s="158" t="str">
        <f aca="true">IF(OFFSET(INDIRECT(A774),42,5,1,1)="","",OFFSET(INDIRECT(A774),42,5,1,1))</f>
        <v/>
      </c>
      <c r="Y776" s="1" t="str">
        <f aca="false">CONCATENATE(S776,AC775," ",T776," ",W776)</f>
        <v>  </v>
      </c>
      <c r="Z776" s="1"/>
      <c r="AA776" s="1"/>
      <c r="AB776" s="1"/>
      <c r="AC776" s="1"/>
      <c r="AD776" s="1"/>
      <c r="AE776" s="1"/>
      <c r="AF776" s="1"/>
      <c r="AG776" s="1"/>
    </row>
    <row r="777" customFormat="false" ht="15" hidden="false" customHeight="false" outlineLevel="0" collapsed="false">
      <c r="A777" s="160" t="s">
        <v>315</v>
      </c>
      <c r="B777" s="38" t="str">
        <f aca="true">IF(OFFSET(INDIRECT(A774),2,5,1,1)="","",OFFSET(INDIRECT(A774),2,5,1,1))</f>
        <v/>
      </c>
      <c r="C777" s="38" t="str">
        <f aca="true">IF(OFFSET(INDIRECT(A774),5,5,1,1)="","",OFFSET(INDIRECT(A774),5,5,1,1))</f>
        <v/>
      </c>
      <c r="D777" s="3"/>
      <c r="E777" s="3" t="s">
        <v>316</v>
      </c>
      <c r="F777" s="3" t="s">
        <v>317</v>
      </c>
      <c r="G777" s="3" t="n">
        <f aca="false">IF(B777="Male","I",IF(B777="Female","I",IF(B777="Married","We",IF(B777="Plural","We",IF(B777="Company","We",)))))</f>
        <v>0</v>
      </c>
      <c r="H777" s="3" t="n">
        <f aca="false">IF(B777="Male","my",IF(B777="Female","my",IF(B777="Married","our",IF(B777="Plural","our",IF(B777="Company","our",)))))</f>
        <v>0</v>
      </c>
      <c r="I777" s="3" t="n">
        <f aca="false">IF(B777="Male","his",IF(B777="Female","her",IF(B777="Married","their",IF(B777="Plural","their",IF(B777="Company","their",)))))</f>
        <v>0</v>
      </c>
      <c r="J777" s="3" t="n">
        <f aca="false">IF(B777="Male","he",IF(B777="Female","she",IF(B777="Married","they",IF(B777="Plural","they",IF(B777="Company","they",)))))</f>
        <v>0</v>
      </c>
      <c r="K777" s="3" t="n">
        <f aca="false">IF(B777="Male","does",IF(B777="Female","does",IF(B777="Married","do",IF(B777="Plural","do",IF(B777="Company","do",)))))</f>
        <v>0</v>
      </c>
      <c r="L777" s="3" t="n">
        <f aca="false">IF(B777="Male","has",IF(B777="Female","has",IF(B777="Married","have",IF(B777="Plural","have",IF(B777="Company","have",)))))</f>
        <v>0</v>
      </c>
      <c r="M777" s="3" t="n">
        <f aca="false">IF(B777="Male","I am/am not",IF(B777="Female","I am/am not",IF(B777="Married","We are/are not",IF(B777="Plural","We are/are not",IF(B777="Company","We are/are not",)))))</f>
        <v>0</v>
      </c>
      <c r="N777" s="3" t="n">
        <f aca="false">IF(B777="Male","am/am not",IF(B777="Female","am/am not",IF(B777="Married","are/are not",IF(B777="Plural","are/are not",IF(B777="Company","are/are not",)))))</f>
        <v>0</v>
      </c>
      <c r="O777" s="3" t="n">
        <f aca="false">IF(B777="Male","myself",IF(B777="Female","myself",IF(B777="Married","ourselves",IF(B777="Plural","ourselves",IF(B777="Company","ourselves",)))))</f>
        <v>0</v>
      </c>
      <c r="P777" s="149" t="str">
        <f aca="false">IF(A780="","",".")</f>
        <v/>
      </c>
      <c r="Q777" s="149" t="str">
        <f aca="false">IF(A780="","","&amp;")</f>
        <v/>
      </c>
      <c r="R777" s="1"/>
      <c r="S777" s="158" t="str">
        <f aca="true">IF(OFFSET(INDIRECT(A774),45,0,1,1)="","",CONCATENATE((OFFSET(INDIRECT(A774),45,0,1,1)),", "))</f>
        <v/>
      </c>
      <c r="T777" s="158" t="str">
        <f aca="true">IF(OFFSET(INDIRECT(A774),45,1,1,1)="","",OFFSET(INDIRECT(A774),45,1,1,1))</f>
        <v/>
      </c>
      <c r="U777" s="158" t="str">
        <f aca="true">IF(OFFSET(INDIRECT(A774),45,2,1,1)="","",CONCATENATE(" ",(OFFSET(INDIRECT(A774),45,2,1,1)),", "))</f>
        <v/>
      </c>
      <c r="V777" s="158" t="str">
        <f aca="true">IF(OFFSET(INDIRECT(A774),45,3,1,1)="","",CONCATENATE((OFFSET(INDIRECT(A774),45,3,1,1)),", "))</f>
        <v/>
      </c>
      <c r="W777" s="158" t="str">
        <f aca="true">IF(OFFSET(INDIRECT(A774),45,4,1,1)="","",CONCATENATE((OFFSET(INDIRECT(A774),45,4,1,1)),", "))</f>
        <v/>
      </c>
      <c r="X777" s="158" t="str">
        <f aca="true">IF(OFFSET(INDIRECT(A774),45,5,1,1)="","",CONCATENATE((OFFSET(INDIRECT(A774),45,5,1,1)),", "))</f>
        <v/>
      </c>
      <c r="Y777" s="158" t="str">
        <f aca="true">IF(OFFSET(INDIRECT(A774),45,6,1,1)="","",OFFSET(INDIRECT(A774),45,6,1,1))</f>
        <v/>
      </c>
      <c r="Z777" s="1"/>
      <c r="AA777" s="161" t="str">
        <f aca="false">CONCATENATE(IF(S777="","",S777),IF(T777="","",T777),IF(U777="","",U777),IF(V777="","",V777),IF(W777="","",W777),IF(X777="","",X777),IF(Y777="","",Y777))</f>
        <v/>
      </c>
      <c r="AB777" s="161"/>
      <c r="AC777" s="161"/>
      <c r="AD777" s="161"/>
      <c r="AE777" s="161"/>
      <c r="AF777" s="161"/>
      <c r="AG777" s="161"/>
    </row>
    <row r="778" customFormat="false" ht="15" hidden="false" customHeight="false" outlineLevel="0" collapsed="false">
      <c r="A778" s="3" t="s">
        <v>2</v>
      </c>
      <c r="B778" s="3" t="s">
        <v>3</v>
      </c>
      <c r="C778" s="3" t="s">
        <v>319</v>
      </c>
      <c r="D778" s="3" t="s">
        <v>4</v>
      </c>
      <c r="E778" s="3" t="s">
        <v>5</v>
      </c>
      <c r="F778" s="3" t="s">
        <v>320</v>
      </c>
      <c r="G778" s="3"/>
      <c r="H778" s="3"/>
      <c r="I778" s="3"/>
      <c r="J778" s="3"/>
      <c r="K778" s="3" t="s">
        <v>321</v>
      </c>
      <c r="L778" s="3"/>
      <c r="M778" s="3" t="s">
        <v>322</v>
      </c>
      <c r="N778" s="3" t="s">
        <v>323</v>
      </c>
      <c r="O778" s="3"/>
      <c r="P778" s="3"/>
      <c r="Q778" s="3"/>
      <c r="R778" s="1"/>
      <c r="S778" s="158" t="str">
        <f aca="true">IF(OFFSET(INDIRECT(A774),45,0,1,1)="","",OFFSET(INDIRECT(A774),45,0,1,1))</f>
        <v/>
      </c>
      <c r="T778" s="158" t="str">
        <f aca="true">IF(OFFSET(INDIRECT(A774),45,1,1,1)="","",OFFSET(INDIRECT(A774),45,1,1,1))</f>
        <v/>
      </c>
      <c r="U778" s="158" t="str">
        <f aca="true">IF(OFFSET(INDIRECT(A774),45,2,1,1)="","",CONCATENATE(" ",OFFSET(INDIRECT(A774),45,2,1,1)))</f>
        <v/>
      </c>
      <c r="V778" s="158" t="str">
        <f aca="true">IF(OFFSET(INDIRECT(A774),45,3,1,1)="","",OFFSET(INDIRECT(A774),45,3,1,1))</f>
        <v/>
      </c>
      <c r="W778" s="158" t="str">
        <f aca="true">IF(OFFSET(INDIRECT(A774),45,4,1,1)="","",OFFSET(INDIRECT(A774),45,4,1,1))</f>
        <v/>
      </c>
      <c r="X778" s="158" t="str">
        <f aca="true">IF(OFFSET(INDIRECT(A774),45,5,1,1)="","",OFFSET(INDIRECT(A774),45,5,1,1))</f>
        <v/>
      </c>
      <c r="Y778" s="158" t="str">
        <f aca="true">IF(OFFSET(INDIRECT(A774),45,6,1,1)="","",OFFSET(INDIRECT(A774),45,6,1,1))</f>
        <v/>
      </c>
      <c r="Z778" s="1"/>
      <c r="AA778" s="1"/>
      <c r="AB778" s="1"/>
      <c r="AC778" s="1"/>
      <c r="AD778" s="1"/>
      <c r="AE778" s="1"/>
      <c r="AF778" s="1"/>
      <c r="AG778" s="1"/>
    </row>
    <row r="779" customFormat="false" ht="15.75" hidden="false" customHeight="false" outlineLevel="0" collapsed="false">
      <c r="A779" s="38" t="str">
        <f aca="true">IF(OFFSET(INDIRECT(A774),2,0,1,1)="","",OFFSET(INDIRECT(A774),2,0,1,1))</f>
        <v/>
      </c>
      <c r="B779" s="38" t="str">
        <f aca="true">IF(OFFSET(INDIRECT(A774),2,1,1,1)="","",OFFSET(INDIRECT(A774),2,1,1,1))</f>
        <v/>
      </c>
      <c r="C779" s="3" t="str">
        <f aca="false">LEFT(B779,1)</f>
        <v/>
      </c>
      <c r="D779" s="38" t="str">
        <f aca="true">IF(OFFSET(INDIRECT(A774),2,2,1,1)="","",OFFSET(INDIRECT(A774),2,2,1,1))</f>
        <v/>
      </c>
      <c r="E779" s="38" t="str">
        <f aca="true">IF(OFFSET(INDIRECT(A774),2,3,1,1)="","",OFFSET(INDIRECT(A774),2,3,1,1))</f>
        <v/>
      </c>
      <c r="F779" s="3" t="str">
        <f aca="false">CONCATENATE(A779,P776," ",B779," ",E779)</f>
        <v>  </v>
      </c>
      <c r="G779" s="3"/>
      <c r="H779" s="3" t="str">
        <f aca="false">CONCATENATE(A779," ",C779," ",E779)</f>
        <v>  </v>
      </c>
      <c r="I779" s="3"/>
      <c r="J779" s="3"/>
      <c r="K779" s="3" t="str">
        <f aca="false">CONCATENATE(A779,P776," ",C779,P776," ",E779)</f>
        <v>  </v>
      </c>
      <c r="L779" s="3"/>
      <c r="M779" s="3" t="str">
        <f aca="false">CONCATENATE(B779," ",D779," ",E779)</f>
        <v>  </v>
      </c>
      <c r="N779" s="3" t="str">
        <f aca="false">UPPER(M779)</f>
        <v>  </v>
      </c>
      <c r="O779" s="3"/>
      <c r="P779" s="3" t="str">
        <f aca="false">CONCATENATE(A779,P776," ",E779)</f>
        <v> </v>
      </c>
      <c r="Q779" s="3"/>
      <c r="R779" s="1"/>
      <c r="S779" s="1"/>
      <c r="T779" s="1"/>
      <c r="U779" s="1"/>
      <c r="V779" s="1"/>
      <c r="W779" s="1"/>
      <c r="X779" s="1"/>
      <c r="Y779" s="1"/>
      <c r="Z779" s="1"/>
      <c r="AA779" s="1"/>
      <c r="AB779" s="1"/>
      <c r="AC779" s="1"/>
      <c r="AD779" s="1"/>
      <c r="AE779" s="1"/>
      <c r="AF779" s="1"/>
      <c r="AG779" s="1"/>
    </row>
    <row r="780" customFormat="false" ht="15.75" hidden="false" customHeight="false" outlineLevel="0" collapsed="false">
      <c r="A780" s="38" t="str">
        <f aca="true">IF(OFFSET(INDIRECT(A774),3,0,1,1)="","",OFFSET(INDIRECT(A774),3,0,1,1))</f>
        <v/>
      </c>
      <c r="B780" s="38" t="str">
        <f aca="true">IF(OFFSET(INDIRECT(A774),3,1,1,1)="","",OFFSET(INDIRECT(A774),3,1,1,1))</f>
        <v/>
      </c>
      <c r="C780" s="3" t="str">
        <f aca="false">LEFT(B780,1)</f>
        <v/>
      </c>
      <c r="D780" s="38" t="str">
        <f aca="true">IF(OFFSET(INDIRECT(A774),3,2,1,1)="","",OFFSET(INDIRECT(A774),3,2,1,1))</f>
        <v/>
      </c>
      <c r="E780" s="38" t="str">
        <f aca="true">IF(OFFSET(INDIRECT(A774),3,3,1,1)="","",OFFSET(INDIRECT(A774),3,3,1,1))</f>
        <v/>
      </c>
      <c r="F780" s="3" t="str">
        <f aca="false">CONCATENATE(A780,P777," ",B780," ",E780)</f>
        <v>  </v>
      </c>
      <c r="G780" s="3"/>
      <c r="H780" s="3" t="str">
        <f aca="false">CONCATENATE(" ",Q777," ",A780," ",C780," ",E780)</f>
        <v>    </v>
      </c>
      <c r="I780" s="3"/>
      <c r="J780" s="3"/>
      <c r="K780" s="3" t="str">
        <f aca="false">CONCATENATE(" ",Q777," ",A780,P777," ",C780,P777," ",E780)</f>
        <v>    </v>
      </c>
      <c r="L780" s="3"/>
      <c r="M780" s="3" t="str">
        <f aca="false">CONCATENATE(" ",Q777," ",B780," ",D780," ",E780)</f>
        <v>    </v>
      </c>
      <c r="N780" s="3" t="str">
        <f aca="false">UPPER(M780)</f>
        <v>    </v>
      </c>
      <c r="O780" s="3"/>
      <c r="P780" s="3" t="str">
        <f aca="false">CONCATENATE(" ",Q777," ",A780,P777," ",E780)</f>
        <v>   </v>
      </c>
      <c r="Q780" s="3"/>
      <c r="R780" s="1"/>
      <c r="S780" s="155" t="s">
        <v>342</v>
      </c>
      <c r="T780" s="155"/>
      <c r="U780" s="1" t="n">
        <f aca="false">IF(X781="Male","his",IF(X781="Female","her"))</f>
        <v>0</v>
      </c>
      <c r="V780" s="1"/>
      <c r="W780" s="1"/>
      <c r="X780" s="1"/>
      <c r="Y780" s="1"/>
      <c r="Z780" s="1"/>
      <c r="AA780" s="1"/>
      <c r="AB780" s="1"/>
      <c r="AC780" s="1" t="str">
        <f aca="false">IF(S781="","",".")</f>
        <v/>
      </c>
      <c r="AD780" s="1"/>
      <c r="AE780" s="1"/>
      <c r="AF780" s="1"/>
      <c r="AG780" s="1"/>
    </row>
    <row r="781" customFormat="false" ht="15" hidden="false" customHeight="false" outlineLevel="0" collapsed="false">
      <c r="A781" s="3"/>
      <c r="B781" s="3"/>
      <c r="C781" s="3"/>
      <c r="D781" s="3"/>
      <c r="E781" s="3"/>
      <c r="F781" s="3"/>
      <c r="G781" s="3"/>
      <c r="H781" s="3"/>
      <c r="I781" s="3"/>
      <c r="J781" s="3"/>
      <c r="K781" s="3" t="str">
        <f aca="false">CONCATENATE(A779,P776," &amp; ",A780,P777," ",C779,P776," ",E779)</f>
        <v> &amp;   </v>
      </c>
      <c r="L781" s="3"/>
      <c r="M781" s="3"/>
      <c r="N781" s="3"/>
      <c r="O781" s="3"/>
      <c r="P781" s="3" t="str">
        <f aca="false">CONCATENATE(A779,P776," &amp; ",A780,P777," ",E779)</f>
        <v> &amp;  </v>
      </c>
      <c r="Q781" s="3"/>
      <c r="R781" s="1"/>
      <c r="S781" s="179" t="str">
        <f aca="true">IF(OFFSET(INDIRECT(A774),48,0,1,1)="","",OFFSET(INDIRECT(A774),48,0,1,1))</f>
        <v/>
      </c>
      <c r="T781" s="179" t="str">
        <f aca="true">IF(OFFSET(INDIRECT(A774),48,1,1,1)="","",OFFSET(INDIRECT(A774),48,1,1,1))</f>
        <v/>
      </c>
      <c r="U781" s="3" t="str">
        <f aca="false">LEFT(T781,1)</f>
        <v/>
      </c>
      <c r="V781" s="179" t="str">
        <f aca="true">IF(OFFSET(INDIRECT(A774),48,2,1,1)="","",OFFSET(INDIRECT(A774),48,2,1,1))</f>
        <v/>
      </c>
      <c r="W781" s="179" t="str">
        <f aca="true">IF(OFFSET(INDIRECT(A774),48,3,1,1)="","",OFFSET(INDIRECT(A774),48,3,1,1))</f>
        <v/>
      </c>
      <c r="X781" s="179" t="str">
        <f aca="true">IF(OFFSET(INDIRECT(A774),48,5,1,1)="","",OFFSET(INDIRECT(A774),48,5,1,1))</f>
        <v/>
      </c>
      <c r="Y781" s="1" t="str">
        <f aca="false">CONCATENATE(S781,AC780," ",T781," ",W781)</f>
        <v>  </v>
      </c>
      <c r="Z781" s="1"/>
      <c r="AA781" s="1"/>
      <c r="AB781" s="1"/>
      <c r="AC781" s="1"/>
      <c r="AD781" s="1"/>
      <c r="AE781" s="1"/>
      <c r="AF781" s="1"/>
      <c r="AG781" s="1"/>
    </row>
    <row r="782" customFormat="false" ht="15" hidden="false" customHeight="true" outlineLevel="0" collapsed="false">
      <c r="A782" s="70" t="s">
        <v>328</v>
      </c>
      <c r="B782" s="70"/>
      <c r="C782" s="167" t="str">
        <f aca="false">CONCATENATE(AF818,AF819,AF820,AF821,AF822)</f>
        <v>  </v>
      </c>
      <c r="D782" s="167"/>
      <c r="E782" s="167"/>
      <c r="F782" s="167"/>
      <c r="G782" s="167"/>
      <c r="H782" s="167"/>
      <c r="I782" s="167"/>
      <c r="J782" s="112"/>
      <c r="K782" s="3"/>
      <c r="L782" s="1"/>
      <c r="M782" s="1"/>
      <c r="N782" s="3"/>
      <c r="O782" s="3"/>
      <c r="P782" s="3"/>
      <c r="Q782" s="3"/>
      <c r="R782" s="1"/>
      <c r="S782" s="179" t="str">
        <f aca="true">IF(OFFSET(INDIRECT(A774),51,0,1,1)="","",CONCATENATE((OFFSET(INDIRECT(A774),51,0,1,1)),", "))</f>
        <v/>
      </c>
      <c r="T782" s="179" t="str">
        <f aca="true">IF(OFFSET(INDIRECT(A774),51,1,1,1)="","",OFFSET(INDIRECT(A774),51,1,1,1))</f>
        <v/>
      </c>
      <c r="U782" s="179" t="str">
        <f aca="true">IF(OFFSET(INDIRECT(A774),51,2,1,1)="","",CONCATENATE(" ",(OFFSET(INDIRECT(A774),51,2,1,1)),", "))</f>
        <v/>
      </c>
      <c r="V782" s="179" t="str">
        <f aca="true">IF(OFFSET(INDIRECT(A774),51,3,1,1)="","",CONCATENATE((OFFSET(INDIRECT(A774),51,3,1,1)),", "))</f>
        <v/>
      </c>
      <c r="W782" s="179" t="str">
        <f aca="true">IF(OFFSET(INDIRECT(A774),51,4,1,1)="","",CONCATENATE((OFFSET(INDIRECT(A774),51,4,1,1)),", "))</f>
        <v/>
      </c>
      <c r="X782" s="179" t="str">
        <f aca="true">IF(OFFSET(INDIRECT(A774),51,5,1,1)="","",CONCATENATE((OFFSET(INDIRECT(A774),51,5,1,1)),", "))</f>
        <v/>
      </c>
      <c r="Y782" s="179" t="str">
        <f aca="true">IF(OFFSET(INDIRECT(A774),51,6,1,1)="","",OFFSET(INDIRECT(A774),51,6,1,1))</f>
        <v/>
      </c>
      <c r="Z782" s="1"/>
      <c r="AA782" s="170" t="str">
        <f aca="false">CONCATENATE(IF(S782="","",S782),IF(T782="","",T782),IF(U782="","",U782),IF(V782="","",V782),IF(W782="","",W782),IF(X782="","",X782),IF(Y782="","",Y782))</f>
        <v/>
      </c>
      <c r="AB782" s="170"/>
      <c r="AC782" s="170"/>
      <c r="AD782" s="170"/>
      <c r="AE782" s="170"/>
      <c r="AF782" s="170"/>
      <c r="AG782" s="170"/>
    </row>
    <row r="783" customFormat="false" ht="15" hidden="false" customHeight="false" outlineLevel="0" collapsed="false">
      <c r="A783" s="3" t="s">
        <v>329</v>
      </c>
      <c r="B783" s="3"/>
      <c r="C783" s="70" t="str">
        <f aca="false">IF(B777="Married",K781,IF(B777="Company",E779,CONCATENATE(AC818,AC819,AC820,AC821,AC822)))</f>
        <v>  </v>
      </c>
      <c r="D783" s="70"/>
      <c r="E783" s="70"/>
      <c r="F783" s="70"/>
      <c r="G783" s="70"/>
      <c r="H783" s="70"/>
      <c r="I783" s="70"/>
      <c r="J783" s="70"/>
      <c r="K783" s="1"/>
      <c r="L783" s="3"/>
      <c r="M783" s="3"/>
      <c r="N783" s="3"/>
      <c r="O783" s="3"/>
      <c r="P783" s="3" t="str">
        <f aca="false">IF(B777="Married",P781,IF(B777="Company","Sir/Madam",CONCATENATE(AH818,AH819,AH820,AH821,AH822)))</f>
        <v> </v>
      </c>
      <c r="Q783" s="3"/>
      <c r="R783" s="1"/>
      <c r="S783" s="179" t="str">
        <f aca="true">IF(OFFSET(INDIRECT(A774),51,0,1,1)="","",OFFSET(INDIRECT(A774),51,0,1,1))</f>
        <v/>
      </c>
      <c r="T783" s="179" t="str">
        <f aca="true">IF(OFFSET(INDIRECT(A774),51,1,1,1)="","",OFFSET(INDIRECT(A774),51,1,1,1))</f>
        <v/>
      </c>
      <c r="U783" s="179" t="str">
        <f aca="true">IF(OFFSET(INDIRECT(A774),51,2,1,1)="","",CONCATENATE(" ",OFFSET(INDIRECT(A774),51,2,1,1)))</f>
        <v/>
      </c>
      <c r="V783" s="179" t="str">
        <f aca="true">IF(OFFSET(INDIRECT(A774),51,3,1,1)="","",OFFSET(INDIRECT(A774),51,3,1,1))</f>
        <v/>
      </c>
      <c r="W783" s="179" t="str">
        <f aca="true">IF(OFFSET(INDIRECT(A774),51,4,1,1)="","",OFFSET(INDIRECT(A774),51,4,1,1))</f>
        <v/>
      </c>
      <c r="X783" s="179" t="str">
        <f aca="true">IF(OFFSET(INDIRECT(A774),51,5,1,1)="","",OFFSET(INDIRECT(A774),51,5,1,1))</f>
        <v/>
      </c>
      <c r="Y783" s="179" t="str">
        <f aca="true">IF(OFFSET(INDIRECT(A774),51,6,1,1)="","",OFFSET(INDIRECT(A774),51,6,1,1))</f>
        <v/>
      </c>
      <c r="Z783" s="1"/>
      <c r="AA783" s="1"/>
      <c r="AB783" s="1"/>
      <c r="AC783" s="1"/>
      <c r="AD783" s="1"/>
      <c r="AE783" s="1"/>
      <c r="AF783" s="1"/>
      <c r="AG783" s="1"/>
    </row>
    <row r="784" customFormat="false" ht="15" hidden="false" customHeight="false" outlineLevel="0" collapsed="false">
      <c r="A784" s="160" t="s">
        <v>333</v>
      </c>
      <c r="B784" s="3"/>
      <c r="C784" s="70" t="str">
        <f aca="false">CONCATENATE("Dear ",P783)</f>
        <v>Dear  </v>
      </c>
      <c r="D784" s="70"/>
      <c r="E784" s="70"/>
      <c r="F784" s="70"/>
      <c r="G784" s="70"/>
      <c r="H784" s="70"/>
      <c r="I784" s="70"/>
      <c r="J784" s="70"/>
      <c r="K784" s="3"/>
      <c r="L784" s="3"/>
      <c r="M784" s="3"/>
      <c r="N784" s="3"/>
      <c r="O784" s="3"/>
      <c r="P784" s="3"/>
      <c r="Q784" s="149" t="str">
        <f aca="false">IF(A786="","",", ")</f>
        <v/>
      </c>
      <c r="R784" s="1"/>
      <c r="S784" s="1"/>
      <c r="T784" s="1"/>
      <c r="U784" s="1"/>
      <c r="V784" s="1"/>
      <c r="W784" s="1"/>
      <c r="X784" s="1"/>
      <c r="Y784" s="1"/>
      <c r="Z784" s="1"/>
      <c r="AA784" s="1"/>
      <c r="AB784" s="1"/>
      <c r="AC784" s="1"/>
      <c r="AD784" s="1"/>
      <c r="AE784" s="1"/>
      <c r="AF784" s="1"/>
      <c r="AG784" s="1"/>
    </row>
    <row r="785" customFormat="false" ht="15" hidden="false" customHeight="false" outlineLevel="0" collapsed="false">
      <c r="A785" s="3" t="s">
        <v>25</v>
      </c>
      <c r="B785" s="3" t="s">
        <v>26</v>
      </c>
      <c r="C785" s="3" t="s">
        <v>27</v>
      </c>
      <c r="D785" s="3" t="s">
        <v>28</v>
      </c>
      <c r="E785" s="3" t="s">
        <v>29</v>
      </c>
      <c r="F785" s="3" t="s">
        <v>30</v>
      </c>
      <c r="G785" s="3" t="s">
        <v>31</v>
      </c>
      <c r="H785" s="3"/>
      <c r="I785" s="3" t="s">
        <v>336</v>
      </c>
      <c r="J785" s="3"/>
      <c r="K785" s="3"/>
      <c r="L785" s="3"/>
      <c r="M785" s="3"/>
      <c r="N785" s="3"/>
      <c r="O785" s="3"/>
      <c r="P785" s="3"/>
      <c r="Q785" s="3"/>
      <c r="R785" s="1"/>
      <c r="S785" s="163" t="str">
        <f aca="false">CONCATENATE(IF(S778="","",S778),IF(S778="","",CHAR(10)),IF(T778="","",T778),IF(U778="","",U778),IF(U778="","",CHAR(10)),IF(V778="","",V778),IF(V778="","",CHAR(10)),IF(W778="","",W778),IF(W778="","",CHAR(10)),IF(X778="","",X778),IF(X778="","",CHAR(10)),IF(Y778="","",Y778))</f>
        <v/>
      </c>
      <c r="T785" s="163"/>
      <c r="U785" s="163"/>
      <c r="V785" s="1"/>
      <c r="W785" s="175" t="str">
        <f aca="false">CONCATENATE(IF(S783="","",S783),IF(S783="","",CHAR(10)),IF(T783="","",T783),IF(U783="","",U783),IF(U783="","",CHAR(10)),IF(V783="","",V783),IF(V783="","",CHAR(10)),IF(W783="","",W783),IF(W783="","",CHAR(10)),IF(X783="","",X783),IF(X783="","",CHAR(10)),IF(Y783="","",Y783))</f>
        <v/>
      </c>
      <c r="X785" s="175"/>
      <c r="Y785" s="175"/>
      <c r="Z785" s="1"/>
      <c r="AA785" s="1"/>
      <c r="AB785" s="1"/>
      <c r="AC785" s="1"/>
      <c r="AD785" s="1"/>
      <c r="AE785" s="1"/>
      <c r="AF785" s="1"/>
      <c r="AG785" s="1"/>
    </row>
    <row r="786" customFormat="false" ht="15" hidden="false" customHeight="true" outlineLevel="0" collapsed="false">
      <c r="A786" s="38" t="str">
        <f aca="true">IF(OFFSET(INDIRECT(A774),10,0,1,1)="","",CONCATENATE((OFFSET(INDIRECT(A774),10,0,1,1)),", "))</f>
        <v/>
      </c>
      <c r="B786" s="38" t="str">
        <f aca="true">IF(OFFSET(INDIRECT(A774),10,1,1,1)="","",OFFSET(INDIRECT(A774),10,1,1,1))</f>
        <v/>
      </c>
      <c r="C786" s="38" t="str">
        <f aca="true">IF(OFFSET(INDIRECT(A774),10,2,1,1)="","",CONCATENATE(" ",OFFSET(INDIRECT(A774),10,2,1,1),", "))</f>
        <v/>
      </c>
      <c r="D786" s="38" t="str">
        <f aca="true">IF(OFFSET(INDIRECT(A774),10,3,1,1)="","",CONCATENATE((OFFSET(INDIRECT(A774),10,3,1,1)),", "))</f>
        <v/>
      </c>
      <c r="E786" s="38" t="str">
        <f aca="true">IF(OFFSET(INDIRECT(A774),10,4,1,1)="","",CONCATENATE((OFFSET(INDIRECT(A774),10,4,1,1)),", "))</f>
        <v/>
      </c>
      <c r="F786" s="38" t="str">
        <f aca="true">IF(OFFSET(INDIRECT(A774),10,5,1,1)="","",CONCATENATE((OFFSET(INDIRECT(A774),10,5,1,1)),", "))</f>
        <v/>
      </c>
      <c r="G786" s="38" t="str">
        <f aca="true">IF(OFFSET(INDIRECT(A774),10,6,1,1)="","",OFFSET(INDIRECT(A774),10,6,1,1))</f>
        <v/>
      </c>
      <c r="H786" s="3"/>
      <c r="I786" s="170" t="str">
        <f aca="false">CONCATENATE(IF(A786="","",A786),IF(B786="","",B786),IF(C786="","",C786),IF(D786="","",D786),IF(E786="","",E786),IF(F786="","",F786),IF(G786="","",G786))</f>
        <v/>
      </c>
      <c r="J786" s="170"/>
      <c r="K786" s="170"/>
      <c r="L786" s="170"/>
      <c r="M786" s="170"/>
      <c r="N786" s="170"/>
      <c r="O786" s="170"/>
      <c r="P786" s="112"/>
      <c r="Q786" s="112"/>
      <c r="R786" s="1"/>
      <c r="S786" s="163"/>
      <c r="T786" s="163"/>
      <c r="U786" s="163"/>
      <c r="V786" s="1"/>
      <c r="W786" s="175"/>
      <c r="X786" s="175"/>
      <c r="Y786" s="175"/>
      <c r="Z786" s="1"/>
      <c r="AA786" s="1"/>
      <c r="AB786" s="1"/>
      <c r="AC786" s="1"/>
      <c r="AD786" s="1"/>
      <c r="AE786" s="1"/>
      <c r="AF786" s="1"/>
      <c r="AG786" s="1"/>
    </row>
    <row r="787" customFormat="false" ht="15" hidden="false" customHeight="false" outlineLevel="0" collapsed="false">
      <c r="A787" s="38" t="str">
        <f aca="true">IF(OFFSET(INDIRECT(A774),10,0,1,1)="","",OFFSET(INDIRECT(A774),10,0,1,1))</f>
        <v/>
      </c>
      <c r="B787" s="38" t="str">
        <f aca="true">IF(OFFSET(INDIRECT(A774),10,1,1,1)="","",OFFSET(INDIRECT(A774),10,1,1,1))</f>
        <v/>
      </c>
      <c r="C787" s="38" t="str">
        <f aca="true">IF(OFFSET(INDIRECT(A774),10,2,1,1)="","",CONCATENATE(" ",OFFSET(INDIRECT(A774),10,2,1,1)))</f>
        <v/>
      </c>
      <c r="D787" s="38" t="str">
        <f aca="true">IF(OFFSET(INDIRECT(A774),10,3,1,1)="","",OFFSET(INDIRECT(A774),10,3,1,1))</f>
        <v/>
      </c>
      <c r="E787" s="38" t="str">
        <f aca="true">IF(OFFSET(INDIRECT(A774),10,4,1,1)="","",OFFSET(INDIRECT(A774),10,4,1,1))</f>
        <v/>
      </c>
      <c r="F787" s="38" t="str">
        <f aca="true">IF(OFFSET(INDIRECT(A774),10,5,1,1)="","",OFFSET(INDIRECT(A774),10,5,1,1))</f>
        <v/>
      </c>
      <c r="G787" s="38" t="str">
        <f aca="true">IF(OFFSET(INDIRECT(A774),10,6,1,1)="","",OFFSET(INDIRECT(A774),10,6,1,1))</f>
        <v/>
      </c>
      <c r="H787" s="3"/>
      <c r="I787" s="3"/>
      <c r="J787" s="3"/>
      <c r="K787" s="3"/>
      <c r="L787" s="173"/>
      <c r="M787" s="173"/>
      <c r="N787" s="3"/>
      <c r="O787" s="3"/>
      <c r="P787" s="3"/>
      <c r="Q787" s="3"/>
      <c r="R787" s="1"/>
      <c r="S787" s="163"/>
      <c r="T787" s="163"/>
      <c r="U787" s="163"/>
      <c r="V787" s="1"/>
      <c r="W787" s="175"/>
      <c r="X787" s="175"/>
      <c r="Y787" s="175"/>
      <c r="Z787" s="1"/>
      <c r="AA787" s="1"/>
      <c r="AB787" s="1"/>
      <c r="AC787" s="1"/>
      <c r="AD787" s="1"/>
      <c r="AE787" s="1"/>
      <c r="AF787" s="1"/>
      <c r="AG787" s="1"/>
    </row>
    <row r="788" customFormat="false" ht="15" hidden="false" customHeight="false" outlineLevel="0" collapsed="false">
      <c r="A788" s="3" t="s">
        <v>83</v>
      </c>
      <c r="B788" s="3"/>
      <c r="C788" s="3"/>
      <c r="D788" s="3"/>
      <c r="E788" s="3"/>
      <c r="F788" s="3"/>
      <c r="G788" s="3"/>
      <c r="H788" s="3"/>
      <c r="I788" s="3" t="s">
        <v>337</v>
      </c>
      <c r="J788" s="3"/>
      <c r="K788" s="3"/>
      <c r="L788" s="173"/>
      <c r="M788" s="173"/>
      <c r="N788" s="3"/>
      <c r="O788" s="3"/>
      <c r="P788" s="3"/>
      <c r="Q788" s="3"/>
      <c r="R788" s="1"/>
      <c r="S788" s="163"/>
      <c r="T788" s="163"/>
      <c r="U788" s="163"/>
      <c r="V788" s="1"/>
      <c r="W788" s="175"/>
      <c r="X788" s="175"/>
      <c r="Y788" s="175"/>
      <c r="Z788" s="1"/>
      <c r="AA788" s="1"/>
      <c r="AB788" s="1"/>
      <c r="AC788" s="1"/>
      <c r="AD788" s="1"/>
      <c r="AE788" s="1"/>
      <c r="AF788" s="1"/>
      <c r="AG788" s="1"/>
    </row>
    <row r="789" customFormat="false" ht="15" hidden="false" customHeight="true" outlineLevel="0" collapsed="false">
      <c r="A789" s="1" t="str">
        <f aca="false">CONCATENATE(A788,"s")</f>
        <v>Leaseholders</v>
      </c>
      <c r="B789" s="3"/>
      <c r="C789" s="3"/>
      <c r="D789" s="3"/>
      <c r="E789" s="3"/>
      <c r="F789" s="3"/>
      <c r="G789" s="3"/>
      <c r="H789" s="3"/>
      <c r="I789" s="175" t="str">
        <f aca="false">CONCATENATE(IF(A787="","",A787),IF(A787="","",CHAR(10)),IF(B787="","",B787),IF(C787="","",C787),IF(C787="","",CHAR(10)),IF(D787="","",D787),IF(D787="","",CHAR(10)),IF(E787="","",E787),IF(E787="","",CHAR(10)),IF(F787="","",F787),IF(F787="","",CHAR(10)),IF(G787="","",G787))</f>
        <v/>
      </c>
      <c r="J789" s="175"/>
      <c r="K789" s="175"/>
      <c r="L789" s="173"/>
      <c r="M789" s="173"/>
      <c r="N789" s="3"/>
      <c r="O789" s="3"/>
      <c r="P789" s="3"/>
      <c r="Q789" s="3"/>
      <c r="R789" s="1"/>
      <c r="S789" s="163"/>
      <c r="T789" s="163"/>
      <c r="U789" s="163"/>
      <c r="V789" s="1"/>
      <c r="W789" s="175"/>
      <c r="X789" s="175"/>
      <c r="Y789" s="175"/>
      <c r="Z789" s="1"/>
      <c r="AA789" s="1"/>
      <c r="AB789" s="1"/>
      <c r="AC789" s="1"/>
      <c r="AD789" s="1"/>
      <c r="AE789" s="1"/>
      <c r="AF789" s="1"/>
      <c r="AG789" s="1"/>
    </row>
    <row r="790" customFormat="false" ht="15" hidden="false" customHeight="false" outlineLevel="0" collapsed="false">
      <c r="A790" s="3" t="s">
        <v>294</v>
      </c>
      <c r="B790" s="3"/>
      <c r="C790" s="3"/>
      <c r="D790" s="3"/>
      <c r="E790" s="3"/>
      <c r="F790" s="3"/>
      <c r="G790" s="3"/>
      <c r="H790" s="3"/>
      <c r="I790" s="175"/>
      <c r="J790" s="175"/>
      <c r="K790" s="175"/>
      <c r="L790" s="173"/>
      <c r="M790" s="173"/>
      <c r="N790" s="3"/>
      <c r="O790" s="3"/>
      <c r="P790" s="3"/>
      <c r="Q790" s="3"/>
      <c r="R790" s="1"/>
      <c r="S790" s="163"/>
      <c r="T790" s="163"/>
      <c r="U790" s="163"/>
      <c r="V790" s="1"/>
      <c r="W790" s="175"/>
      <c r="X790" s="175"/>
      <c r="Y790" s="175"/>
      <c r="Z790" s="1"/>
      <c r="AA790" s="1"/>
      <c r="AB790" s="1"/>
      <c r="AC790" s="1"/>
      <c r="AD790" s="1"/>
      <c r="AE790" s="1"/>
      <c r="AF790" s="1"/>
      <c r="AG790" s="1"/>
    </row>
    <row r="791" customFormat="false" ht="15" hidden="false" customHeight="false" outlineLevel="0" collapsed="false">
      <c r="A791" s="1" t="str">
        <f aca="false">CONCATENATE(A790,"s")</f>
        <v>Freeholders</v>
      </c>
      <c r="B791" s="3"/>
      <c r="C791" s="3"/>
      <c r="D791" s="3"/>
      <c r="E791" s="3"/>
      <c r="F791" s="3"/>
      <c r="G791" s="3"/>
      <c r="H791" s="3"/>
      <c r="I791" s="175"/>
      <c r="J791" s="175"/>
      <c r="K791" s="175"/>
      <c r="L791" s="173"/>
      <c r="M791" s="173"/>
      <c r="N791" s="3"/>
      <c r="O791" s="3"/>
      <c r="P791" s="3"/>
      <c r="Q791" s="3"/>
      <c r="R791" s="1"/>
      <c r="S791" s="1"/>
      <c r="T791" s="1"/>
      <c r="U791" s="1"/>
      <c r="V791" s="1"/>
      <c r="W791" s="1"/>
      <c r="X791" s="1"/>
      <c r="Y791" s="1"/>
      <c r="Z791" s="1"/>
      <c r="AA791" s="1"/>
      <c r="AB791" s="1"/>
      <c r="AC791" s="1"/>
      <c r="AD791" s="1"/>
      <c r="AE791" s="1"/>
      <c r="AF791" s="1"/>
      <c r="AG791" s="1"/>
    </row>
    <row r="792" customFormat="false" ht="15" hidden="false" customHeight="false" outlineLevel="0" collapsed="false">
      <c r="A792" s="3" t="s">
        <v>307</v>
      </c>
      <c r="B792" s="3"/>
      <c r="C792" s="3"/>
      <c r="D792" s="3"/>
      <c r="E792" s="3"/>
      <c r="F792" s="3"/>
      <c r="G792" s="3"/>
      <c r="H792" s="3"/>
      <c r="I792" s="175"/>
      <c r="J792" s="175"/>
      <c r="K792" s="175"/>
      <c r="L792" s="3"/>
      <c r="M792" s="3"/>
      <c r="N792" s="3"/>
      <c r="O792" s="3"/>
      <c r="P792" s="3"/>
      <c r="Q792" s="3"/>
      <c r="R792" s="1"/>
    </row>
    <row r="793" customFormat="false" ht="15" hidden="false" customHeight="false" outlineLevel="0" collapsed="false">
      <c r="A793" s="1" t="str">
        <f aca="false">IF(A792="Leaseholder &amp; Freeholder","Leaseholders &amp; Freeholders")</f>
        <v>Leaseholders &amp; Freeholders</v>
      </c>
      <c r="B793" s="3"/>
      <c r="C793" s="3"/>
      <c r="D793" s="3"/>
      <c r="E793" s="3"/>
      <c r="F793" s="3"/>
      <c r="G793" s="3"/>
      <c r="H793" s="3"/>
      <c r="I793" s="175"/>
      <c r="J793" s="175"/>
      <c r="K793" s="175"/>
      <c r="L793" s="3"/>
      <c r="M793" s="3"/>
      <c r="N793" s="3"/>
      <c r="O793" s="3"/>
      <c r="P793" s="3"/>
      <c r="Q793" s="3"/>
      <c r="R793" s="1"/>
      <c r="S793" s="149" t="s">
        <v>274</v>
      </c>
      <c r="T793" s="149"/>
    </row>
    <row r="794" customFormat="false" ht="15.75" hidden="false" customHeight="true" outlineLevel="0" collapsed="false">
      <c r="A794" s="1"/>
      <c r="B794" s="3"/>
      <c r="C794" s="3"/>
      <c r="D794" s="3"/>
      <c r="E794" s="3"/>
      <c r="F794" s="3"/>
      <c r="G794" s="3"/>
      <c r="H794" s="3"/>
      <c r="I794" s="175"/>
      <c r="J794" s="175"/>
      <c r="K794" s="175"/>
      <c r="L794" s="3"/>
      <c r="M794" s="3"/>
      <c r="N794" s="3"/>
      <c r="O794" s="3"/>
      <c r="P794" s="3"/>
      <c r="Q794" s="3"/>
      <c r="R794" s="1"/>
      <c r="S794" s="180" t="str">
        <f aca="false">CONCATENATE("Under Section 1(2), subject to your written consent",CHAR(10),"it is intended to build on the line of junction of the said lands a ",Form!BZ74)</f>
        <v>Under Section 1(2), subject to your written consent
it is intended to build on the line of junction of the said lands a</v>
      </c>
      <c r="T794" s="180"/>
      <c r="U794" s="180"/>
      <c r="V794" s="180"/>
      <c r="W794" s="180"/>
      <c r="X794" s="180"/>
      <c r="Y794" s="180"/>
      <c r="Z794" s="180"/>
      <c r="AA794" s="180"/>
    </row>
    <row r="795" customFormat="false" ht="15" hidden="false" customHeight="false" outlineLevel="0" collapsed="false">
      <c r="A795" s="1"/>
      <c r="B795" s="3"/>
      <c r="C795" s="3"/>
      <c r="D795" s="3"/>
      <c r="E795" s="3"/>
      <c r="F795" s="3"/>
      <c r="G795" s="3"/>
      <c r="H795" s="3"/>
      <c r="I795" s="3"/>
      <c r="J795" s="3"/>
      <c r="K795" s="3"/>
      <c r="L795" s="3"/>
      <c r="M795" s="3"/>
      <c r="N795" s="3"/>
      <c r="O795" s="3"/>
      <c r="P795" s="3"/>
      <c r="Q795" s="3"/>
      <c r="R795" s="1"/>
      <c r="S795" s="180"/>
      <c r="T795" s="180"/>
      <c r="U795" s="180"/>
      <c r="V795" s="180"/>
      <c r="W795" s="180"/>
      <c r="X795" s="180"/>
      <c r="Y795" s="180"/>
      <c r="Z795" s="180"/>
      <c r="AA795" s="180"/>
    </row>
    <row r="796" customFormat="false" ht="15" hidden="false" customHeight="false" outlineLevel="0" collapsed="false">
      <c r="A796" s="156" t="s">
        <v>343</v>
      </c>
      <c r="B796" s="156"/>
      <c r="C796" s="3"/>
      <c r="D796" s="3"/>
      <c r="E796" s="3"/>
      <c r="F796" s="3"/>
      <c r="G796" s="3"/>
      <c r="H796" s="3"/>
      <c r="I796" s="3"/>
      <c r="J796" s="3"/>
      <c r="K796" s="3"/>
      <c r="L796" s="3"/>
      <c r="M796" s="3"/>
      <c r="N796" s="3"/>
      <c r="O796" s="3"/>
      <c r="P796" s="3"/>
      <c r="Q796" s="149" t="str">
        <f aca="false">IF(A798="","",", ")</f>
        <v/>
      </c>
      <c r="R796" s="1"/>
    </row>
    <row r="797" customFormat="false" ht="15" hidden="false" customHeight="false" outlineLevel="0" collapsed="false">
      <c r="A797" s="3" t="s">
        <v>25</v>
      </c>
      <c r="B797" s="3" t="s">
        <v>26</v>
      </c>
      <c r="C797" s="3" t="s">
        <v>27</v>
      </c>
      <c r="D797" s="3" t="s">
        <v>28</v>
      </c>
      <c r="E797" s="3" t="s">
        <v>29</v>
      </c>
      <c r="F797" s="3" t="s">
        <v>30</v>
      </c>
      <c r="G797" s="3" t="s">
        <v>31</v>
      </c>
      <c r="H797" s="3"/>
      <c r="I797" s="3" t="s">
        <v>336</v>
      </c>
      <c r="J797" s="3"/>
      <c r="K797" s="3"/>
      <c r="L797" s="3"/>
      <c r="M797" s="3"/>
      <c r="N797" s="3"/>
      <c r="O797" s="3"/>
      <c r="P797" s="3"/>
      <c r="Q797" s="3"/>
      <c r="R797" s="1"/>
      <c r="S797" s="149" t="s">
        <v>292</v>
      </c>
      <c r="T797" s="149"/>
    </row>
    <row r="798" customFormat="false" ht="15" hidden="false" customHeight="true" outlineLevel="0" collapsed="false">
      <c r="A798" s="38" t="str">
        <f aca="true">IF(OFFSET(INDIRECT(A774),17,0,1,1)="","",CONCATENATE((OFFSET(INDIRECT(A774),17,0,1,1)),", "))</f>
        <v/>
      </c>
      <c r="B798" s="38" t="str">
        <f aca="true">IF(OFFSET(INDIRECT(A774),17,1,1,1)="","",OFFSET(INDIRECT(A774),17,1,1,1))</f>
        <v/>
      </c>
      <c r="C798" s="38" t="str">
        <f aca="true">IF(OFFSET(INDIRECT(A774),17,2,1,1)="","",CONCATENATE(" ",(OFFSET(INDIRECT(A774),17,2,1,1)),", "))</f>
        <v/>
      </c>
      <c r="D798" s="38" t="str">
        <f aca="true">IF(OFFSET(INDIRECT(A774),17,3,1,1)="","",CONCATENATE((OFFSET(INDIRECT(A774),17,3,1,1)),", "))</f>
        <v/>
      </c>
      <c r="E798" s="38" t="str">
        <f aca="true">IF(OFFSET(INDIRECT(A774),17,4,1,1)="","",CONCATENATE((OFFSET(INDIRECT(A774),17,4,1,1)),", "))</f>
        <v/>
      </c>
      <c r="F798" s="38" t="str">
        <f aca="true">IF(OFFSET(INDIRECT(A774),17,5,1,1)="","",CONCATENATE((OFFSET(INDIRECT(A774),17,5,1,1)),", "))</f>
        <v/>
      </c>
      <c r="G798" s="38" t="str">
        <f aca="true">IF(OFFSET(INDIRECT(A774),17,6,1,1)="","",OFFSET(INDIRECT(A774),17,6,1,1))</f>
        <v/>
      </c>
      <c r="H798" s="3"/>
      <c r="I798" s="170" t="str">
        <f aca="false">CONCATENATE(IF(A798="","",A798),IF(B798="","",B798),IF(C798="","",C798),IF(D798="","",D798),IF(E798="","",E798),IF(F798="","",F798),IF(G798="","",G798))</f>
        <v/>
      </c>
      <c r="J798" s="170"/>
      <c r="K798" s="170"/>
      <c r="L798" s="170"/>
      <c r="M798" s="170"/>
      <c r="N798" s="170"/>
      <c r="O798" s="170"/>
      <c r="P798" s="112"/>
      <c r="Q798" s="112"/>
      <c r="R798" s="1"/>
      <c r="S798" s="180" t="str">
        <f aca="false">CONCATENATE("Under Section 1(5)",CHAR(10),"it is intended to build on the line of junction of the said lands a wall wholly on ",$H$12," land.")</f>
        <v>Under Section 1(5)
it is intended to build on the line of junction of the said lands a wall wholly on our land.</v>
      </c>
      <c r="T798" s="180"/>
      <c r="U798" s="180"/>
      <c r="V798" s="180"/>
      <c r="W798" s="180"/>
      <c r="X798" s="180"/>
      <c r="Y798" s="180"/>
      <c r="Z798" s="180"/>
      <c r="AA798" s="180"/>
    </row>
    <row r="799" customFormat="false" ht="15" hidden="false" customHeight="false" outlineLevel="0" collapsed="false">
      <c r="A799" s="38" t="str">
        <f aca="true">IF(OFFSET(INDIRECT(A774),17,0,1,1)="","",OFFSET(INDIRECT(A774),17,0,1,1))</f>
        <v/>
      </c>
      <c r="B799" s="38" t="str">
        <f aca="true">IF(OFFSET(INDIRECT(A774),17,1,1,1)="","",OFFSET(INDIRECT(A774),17,1,1,1))</f>
        <v/>
      </c>
      <c r="C799" s="38" t="str">
        <f aca="true">IF(OFFSET(INDIRECT(A774),17,2,1,1)="","",CONCATENATE(" ",(OFFSET(INDIRECT(A774),17,2,1,1))))</f>
        <v/>
      </c>
      <c r="D799" s="38" t="str">
        <f aca="true">IF(OFFSET(INDIRECT(A774),17,3,1,1)="","",OFFSET(INDIRECT(A774),17,3,1,1))</f>
        <v/>
      </c>
      <c r="E799" s="38" t="str">
        <f aca="true">IF(OFFSET(INDIRECT(A774),17,4,1,1)="","",OFFSET(INDIRECT(A774),17,4,1,1))</f>
        <v/>
      </c>
      <c r="F799" s="38" t="str">
        <f aca="true">IF(OFFSET(INDIRECT(A774),17,5,1,1)="","",OFFSET(INDIRECT(A774),17,5,1,1))</f>
        <v/>
      </c>
      <c r="G799" s="38" t="str">
        <f aca="true">IF(OFFSET(INDIRECT(A774),17,6,1,1)="","",OFFSET(INDIRECT(A774),17,6,1,1))</f>
        <v/>
      </c>
      <c r="H799" s="3"/>
      <c r="I799" s="3"/>
      <c r="J799" s="3"/>
      <c r="K799" s="3"/>
      <c r="L799" s="173"/>
      <c r="M799" s="173"/>
      <c r="N799" s="3"/>
      <c r="O799" s="3"/>
      <c r="P799" s="3"/>
      <c r="Q799" s="3"/>
      <c r="R799" s="1"/>
      <c r="S799" s="180"/>
      <c r="T799" s="180"/>
      <c r="U799" s="180"/>
      <c r="V799" s="180"/>
      <c r="W799" s="180"/>
      <c r="X799" s="180"/>
      <c r="Y799" s="180"/>
      <c r="Z799" s="180"/>
      <c r="AA799" s="180"/>
    </row>
    <row r="800" customFormat="false" ht="15" hidden="false" customHeight="false" outlineLevel="0" collapsed="false">
      <c r="A800" s="3"/>
      <c r="B800" s="3"/>
      <c r="C800" s="3"/>
      <c r="D800" s="3"/>
      <c r="E800" s="3"/>
      <c r="F800" s="3"/>
      <c r="G800" s="3"/>
      <c r="H800" s="3"/>
      <c r="I800" s="3" t="s">
        <v>337</v>
      </c>
      <c r="J800" s="3"/>
      <c r="K800" s="3"/>
      <c r="L800" s="173"/>
      <c r="M800" s="173"/>
      <c r="N800" s="3"/>
      <c r="O800" s="3"/>
      <c r="P800" s="3"/>
      <c r="Q800" s="3"/>
      <c r="R800" s="1"/>
    </row>
    <row r="801" customFormat="false" ht="15" hidden="false" customHeight="true" outlineLevel="0" collapsed="false">
      <c r="A801" s="3"/>
      <c r="B801" s="3"/>
      <c r="C801" s="3"/>
      <c r="D801" s="3"/>
      <c r="E801" s="3"/>
      <c r="F801" s="3"/>
      <c r="G801" s="3"/>
      <c r="H801" s="3"/>
      <c r="I801" s="175" t="str">
        <f aca="false">CONCATENATE(IF(A799="","",A799),IF(A799="","",CHAR(10)),IF(B799="","",B799),IF(C799="","",C799),IF(C799="","",CHAR(10)),IF(D799="","",D799),IF(D799="","",CHAR(10)),IF(E799="","",E799),IF(E799="","",CHAR(10)),IF(F799="","",F799),IF(F799="","",CHAR(10)),IF(G799="","",G799))</f>
        <v/>
      </c>
      <c r="J801" s="175"/>
      <c r="K801" s="175"/>
      <c r="L801" s="173"/>
      <c r="M801" s="173"/>
      <c r="N801" s="3"/>
      <c r="O801" s="3"/>
      <c r="P801" s="3"/>
      <c r="Q801" s="3"/>
      <c r="R801" s="1"/>
      <c r="S801" s="149" t="s">
        <v>295</v>
      </c>
      <c r="T801" s="149"/>
      <c r="U801" s="149"/>
    </row>
    <row r="802" customFormat="false" ht="15" hidden="false" customHeight="true" outlineLevel="0" collapsed="false">
      <c r="A802" s="3"/>
      <c r="B802" s="3"/>
      <c r="C802" s="3"/>
      <c r="D802" s="3"/>
      <c r="E802" s="3"/>
      <c r="F802" s="3"/>
      <c r="G802" s="3"/>
      <c r="H802" s="3"/>
      <c r="I802" s="175"/>
      <c r="J802" s="175"/>
      <c r="K802" s="175"/>
      <c r="L802" s="173"/>
      <c r="M802" s="173"/>
      <c r="N802" s="3"/>
      <c r="O802" s="3"/>
      <c r="P802" s="3"/>
      <c r="Q802" s="3"/>
      <c r="R802" s="1"/>
      <c r="S802" s="181" t="str">
        <f aca="false">CONCATENATE(S794,CHAR(10),CHAR(10),S798)</f>
        <v>Under Section 1(2), subject to your written consent
it is intended to build on the line of junction of the said lands a 
Under Section 1(5)
it is intended to build on the line of junction of the said lands a wall wholly on our land.</v>
      </c>
      <c r="T802" s="181"/>
      <c r="U802" s="181"/>
      <c r="V802" s="181"/>
      <c r="W802" s="181"/>
      <c r="X802" s="181"/>
      <c r="Y802" s="181"/>
      <c r="Z802" s="181"/>
      <c r="AA802" s="181"/>
    </row>
    <row r="803" customFormat="false" ht="15" hidden="false" customHeight="false" outlineLevel="0" collapsed="false">
      <c r="A803" s="3"/>
      <c r="B803" s="3"/>
      <c r="C803" s="3"/>
      <c r="D803" s="3"/>
      <c r="E803" s="3"/>
      <c r="F803" s="3"/>
      <c r="G803" s="3"/>
      <c r="H803" s="3"/>
      <c r="I803" s="175"/>
      <c r="J803" s="175"/>
      <c r="K803" s="175"/>
      <c r="L803" s="173"/>
      <c r="M803" s="173"/>
      <c r="N803" s="3"/>
      <c r="O803" s="3"/>
      <c r="P803" s="3"/>
      <c r="Q803" s="3"/>
      <c r="R803" s="1"/>
      <c r="S803" s="181"/>
      <c r="T803" s="181"/>
      <c r="U803" s="181"/>
      <c r="V803" s="181"/>
      <c r="W803" s="181"/>
      <c r="X803" s="181"/>
      <c r="Y803" s="181"/>
      <c r="Z803" s="181"/>
      <c r="AA803" s="181"/>
    </row>
    <row r="804" customFormat="false" ht="15" hidden="false" customHeight="false" outlineLevel="0" collapsed="false">
      <c r="A804" s="3"/>
      <c r="B804" s="3"/>
      <c r="C804" s="3"/>
      <c r="D804" s="3"/>
      <c r="E804" s="3"/>
      <c r="F804" s="3"/>
      <c r="G804" s="3"/>
      <c r="H804" s="3"/>
      <c r="I804" s="175"/>
      <c r="J804" s="175"/>
      <c r="K804" s="175"/>
      <c r="L804" s="3"/>
      <c r="M804" s="3"/>
      <c r="N804" s="3"/>
      <c r="O804" s="3"/>
      <c r="P804" s="3"/>
      <c r="Q804" s="3"/>
      <c r="R804" s="1"/>
      <c r="S804" s="181"/>
      <c r="T804" s="181"/>
      <c r="U804" s="181"/>
      <c r="V804" s="181"/>
      <c r="W804" s="181"/>
      <c r="X804" s="181"/>
      <c r="Y804" s="181"/>
      <c r="Z804" s="181"/>
      <c r="AA804" s="181"/>
    </row>
    <row r="805" customFormat="false" ht="15" hidden="false" customHeight="false" outlineLevel="0" collapsed="false">
      <c r="A805" s="3"/>
      <c r="B805" s="3"/>
      <c r="C805" s="3"/>
      <c r="D805" s="3"/>
      <c r="E805" s="3"/>
      <c r="F805" s="3"/>
      <c r="G805" s="3"/>
      <c r="H805" s="3"/>
      <c r="I805" s="175"/>
      <c r="J805" s="175"/>
      <c r="K805" s="175"/>
      <c r="L805" s="3"/>
      <c r="M805" s="3"/>
      <c r="N805" s="3"/>
      <c r="O805" s="3"/>
      <c r="P805" s="3"/>
      <c r="Q805" s="3"/>
      <c r="R805" s="1"/>
      <c r="S805" s="181"/>
      <c r="T805" s="181"/>
      <c r="U805" s="181"/>
      <c r="V805" s="181"/>
      <c r="W805" s="181"/>
      <c r="X805" s="181"/>
      <c r="Y805" s="181"/>
      <c r="Z805" s="181"/>
      <c r="AA805" s="181"/>
    </row>
    <row r="806" customFormat="false" ht="15" hidden="false" customHeight="false" outlineLevel="0" collapsed="false">
      <c r="A806" s="3"/>
      <c r="B806" s="3"/>
      <c r="C806" s="3"/>
      <c r="D806" s="3"/>
      <c r="E806" s="3"/>
      <c r="F806" s="3"/>
      <c r="G806" s="3"/>
      <c r="H806" s="3"/>
      <c r="I806" s="175"/>
      <c r="J806" s="175"/>
      <c r="K806" s="175"/>
      <c r="L806" s="3"/>
      <c r="M806" s="3"/>
      <c r="N806" s="3"/>
      <c r="O806" s="3"/>
      <c r="P806" s="3"/>
      <c r="Q806" s="3"/>
      <c r="R806" s="1"/>
      <c r="S806" s="181"/>
      <c r="T806" s="181"/>
      <c r="U806" s="181"/>
      <c r="V806" s="181"/>
      <c r="W806" s="181"/>
      <c r="X806" s="181"/>
      <c r="Y806" s="181"/>
      <c r="Z806" s="181"/>
      <c r="AA806" s="181"/>
    </row>
    <row r="807" customFormat="false" ht="15" hidden="false" customHeight="false" outlineLevel="0" collapsed="false">
      <c r="A807" s="3"/>
      <c r="B807" s="3"/>
      <c r="C807" s="3"/>
      <c r="D807" s="3"/>
      <c r="E807" s="3"/>
      <c r="F807" s="3"/>
      <c r="G807" s="3"/>
      <c r="H807" s="3"/>
      <c r="I807" s="3"/>
      <c r="J807" s="3"/>
      <c r="K807" s="3"/>
      <c r="L807" s="3"/>
      <c r="M807" s="3"/>
      <c r="N807" s="3"/>
      <c r="O807" s="3"/>
      <c r="P807" s="3"/>
      <c r="Q807" s="3"/>
      <c r="R807" s="1"/>
    </row>
    <row r="808" customFormat="false" ht="15" hidden="false" customHeight="false" outlineLevel="0" collapsed="false">
      <c r="A808" s="156" t="s">
        <v>344</v>
      </c>
      <c r="B808" s="156"/>
      <c r="C808" s="3"/>
      <c r="D808" s="3"/>
      <c r="E808" s="3"/>
      <c r="F808" s="3"/>
      <c r="G808" s="3"/>
      <c r="H808" s="3"/>
      <c r="I808" s="3"/>
      <c r="J808" s="3"/>
      <c r="K808" s="3"/>
      <c r="L808" s="3"/>
      <c r="M808" s="3"/>
      <c r="N808" s="3"/>
      <c r="O808" s="3"/>
      <c r="P808" s="3"/>
      <c r="Q808" s="3" t="str">
        <f aca="false">IF(A810="","",", ")</f>
        <v/>
      </c>
      <c r="R808" s="1"/>
      <c r="S808" s="149" t="s">
        <v>345</v>
      </c>
      <c r="T808" s="149"/>
      <c r="U808" s="149"/>
    </row>
    <row r="809" customFormat="false" ht="15" hidden="false" customHeight="false" outlineLevel="0" collapsed="false">
      <c r="A809" s="3" t="s">
        <v>25</v>
      </c>
      <c r="B809" s="3" t="s">
        <v>26</v>
      </c>
      <c r="C809" s="3" t="s">
        <v>27</v>
      </c>
      <c r="D809" s="3" t="s">
        <v>28</v>
      </c>
      <c r="E809" s="3" t="s">
        <v>29</v>
      </c>
      <c r="F809" s="3" t="s">
        <v>30</v>
      </c>
      <c r="G809" s="3" t="s">
        <v>31</v>
      </c>
      <c r="H809" s="3"/>
      <c r="I809" s="3" t="s">
        <v>336</v>
      </c>
      <c r="J809" s="3"/>
      <c r="K809" s="3"/>
      <c r="L809" s="3"/>
      <c r="M809" s="3"/>
      <c r="N809" s="3"/>
      <c r="O809" s="3"/>
      <c r="P809" s="3"/>
      <c r="Q809" s="3"/>
      <c r="R809" s="1"/>
      <c r="S809" s="181" t="str">
        <f aca="false">IF(Form!BV74="Section 1(2)",S794,IF(Form!BV74="Section 1(5)",S798,IF(Form!BV74="Section 1(2) &amp; Section 1(5)",S802,"")))</f>
        <v/>
      </c>
      <c r="T809" s="181"/>
      <c r="U809" s="181"/>
      <c r="V809" s="181"/>
      <c r="W809" s="181"/>
      <c r="X809" s="181"/>
      <c r="Y809" s="181"/>
      <c r="Z809" s="181"/>
      <c r="AA809" s="181"/>
    </row>
    <row r="810" customFormat="false" ht="15" hidden="false" customHeight="true" outlineLevel="0" collapsed="false">
      <c r="A810" s="38" t="str">
        <f aca="false">IF(Form!$B$44="","",Form!$B$44)</f>
        <v/>
      </c>
      <c r="B810" s="38" t="str">
        <f aca="false">IF(Form!$C$44="","",Form!$C$44)</f>
        <v/>
      </c>
      <c r="C810" s="38" t="str">
        <f aca="false">IF(Form!$D$44="","",Form!$D$44)</f>
        <v/>
      </c>
      <c r="D810" s="38" t="str">
        <f aca="false">IF(Form!$E$44="","",Form!$E$44)</f>
        <v/>
      </c>
      <c r="E810" s="38" t="str">
        <f aca="false">IF(Form!$F$44="","",Form!$F$44)</f>
        <v/>
      </c>
      <c r="F810" s="38" t="str">
        <f aca="false">IF(Form!$G$44="","",Form!$G$44)</f>
        <v/>
      </c>
      <c r="G810" s="38" t="str">
        <f aca="false">IF(Form!$H$44="","",Form!$H$44)</f>
        <v/>
      </c>
      <c r="H810" s="3"/>
      <c r="I810" s="170" t="str">
        <f aca="false">CONCATENATE(IF(A810="","",A810),IF(B810="","",B810),IF(C810="","",C810),IF(D810="","",D810),IF(E810="","",E810),IF(F810="","",F810),IF(G810="","",G810))</f>
        <v/>
      </c>
      <c r="J810" s="170"/>
      <c r="K810" s="170"/>
      <c r="L810" s="170"/>
      <c r="M810" s="170"/>
      <c r="N810" s="170"/>
      <c r="O810" s="170"/>
      <c r="P810" s="112"/>
      <c r="Q810" s="112"/>
      <c r="R810" s="1"/>
      <c r="S810" s="181"/>
      <c r="T810" s="181"/>
      <c r="U810" s="181"/>
      <c r="V810" s="181"/>
      <c r="W810" s="181"/>
      <c r="X810" s="181"/>
      <c r="Y810" s="181"/>
      <c r="Z810" s="181"/>
      <c r="AA810" s="181"/>
    </row>
    <row r="811" customFormat="false" ht="15" hidden="false" customHeight="false" outlineLevel="0" collapsed="false">
      <c r="A811" s="3"/>
      <c r="B811" s="3"/>
      <c r="C811" s="3"/>
      <c r="D811" s="3"/>
      <c r="E811" s="3"/>
      <c r="F811" s="3"/>
      <c r="G811" s="3"/>
      <c r="H811" s="3"/>
      <c r="I811" s="3"/>
      <c r="J811" s="3"/>
      <c r="K811" s="3"/>
      <c r="L811" s="173"/>
      <c r="M811" s="173"/>
      <c r="N811" s="3"/>
      <c r="O811" s="3"/>
      <c r="P811" s="3"/>
      <c r="Q811" s="3"/>
      <c r="R811" s="1"/>
      <c r="S811" s="181"/>
      <c r="T811" s="181"/>
      <c r="U811" s="181"/>
      <c r="V811" s="181"/>
      <c r="W811" s="181"/>
      <c r="X811" s="181"/>
      <c r="Y811" s="181"/>
      <c r="Z811" s="181"/>
      <c r="AA811" s="181"/>
    </row>
    <row r="812" customFormat="false" ht="15" hidden="false" customHeight="false" outlineLevel="0" collapsed="false">
      <c r="A812" s="3"/>
      <c r="B812" s="3"/>
      <c r="C812" s="3"/>
      <c r="D812" s="3"/>
      <c r="E812" s="3"/>
      <c r="F812" s="3"/>
      <c r="G812" s="3"/>
      <c r="H812" s="3"/>
      <c r="I812" s="3" t="s">
        <v>337</v>
      </c>
      <c r="J812" s="3"/>
      <c r="K812" s="3"/>
      <c r="L812" s="173"/>
      <c r="M812" s="173"/>
      <c r="N812" s="3"/>
      <c r="O812" s="3"/>
      <c r="P812" s="3"/>
      <c r="Q812" s="3"/>
      <c r="R812" s="1"/>
      <c r="S812" s="181"/>
      <c r="T812" s="181"/>
      <c r="U812" s="181"/>
      <c r="V812" s="181"/>
      <c r="W812" s="181"/>
      <c r="X812" s="181"/>
      <c r="Y812" s="181"/>
      <c r="Z812" s="181"/>
      <c r="AA812" s="181"/>
    </row>
    <row r="813" customFormat="false" ht="15" hidden="false" customHeight="true" outlineLevel="0" collapsed="false">
      <c r="A813" s="3"/>
      <c r="B813" s="3"/>
      <c r="C813" s="3"/>
      <c r="D813" s="3"/>
      <c r="E813" s="3"/>
      <c r="F813" s="3"/>
      <c r="G813" s="3"/>
      <c r="H813" s="3"/>
      <c r="I813" s="175" t="str">
        <f aca="false">CONCATENATE(IF(A810="","",A810),IF(A810="","",CHAR(10)),IF(B810="","",B810),IF(C810="","",C810),IF(C810="","",CHAR(10)),IF(D810="","",D810),IF(D810="","",CHAR(10)),IF(E810="","",E810),IF(E810="","",CHAR(10)),IF(F810="","",F810),IF(F810="","",CHAR(10)),IF(G810="","",G810))</f>
        <v/>
      </c>
      <c r="J813" s="175"/>
      <c r="K813" s="175"/>
      <c r="L813" s="173"/>
      <c r="M813" s="173"/>
      <c r="N813" s="3"/>
      <c r="O813" s="3"/>
      <c r="P813" s="3"/>
      <c r="Q813" s="3"/>
      <c r="R813" s="1"/>
      <c r="S813" s="181"/>
      <c r="T813" s="181"/>
      <c r="U813" s="181"/>
      <c r="V813" s="181"/>
      <c r="W813" s="181"/>
      <c r="X813" s="181"/>
      <c r="Y813" s="181"/>
      <c r="Z813" s="181"/>
      <c r="AA813" s="181"/>
    </row>
    <row r="814" customFormat="false" ht="15" hidden="false" customHeight="false" outlineLevel="0" collapsed="false">
      <c r="A814" s="3"/>
      <c r="B814" s="3"/>
      <c r="C814" s="3"/>
      <c r="D814" s="3"/>
      <c r="E814" s="3"/>
      <c r="F814" s="3"/>
      <c r="G814" s="3"/>
      <c r="H814" s="3"/>
      <c r="I814" s="175"/>
      <c r="J814" s="175"/>
      <c r="K814" s="175"/>
      <c r="L814" s="173"/>
      <c r="M814" s="173"/>
      <c r="N814" s="3"/>
      <c r="O814" s="3"/>
      <c r="P814" s="3"/>
      <c r="Q814" s="3"/>
      <c r="R814" s="1"/>
    </row>
    <row r="815" customFormat="false" ht="15" hidden="false" customHeight="false" outlineLevel="0" collapsed="false">
      <c r="A815" s="3"/>
      <c r="B815" s="3"/>
      <c r="C815" s="3"/>
      <c r="D815" s="3"/>
      <c r="E815" s="3"/>
      <c r="F815" s="3"/>
      <c r="G815" s="3"/>
      <c r="H815" s="3"/>
      <c r="I815" s="175"/>
      <c r="J815" s="175"/>
      <c r="K815" s="175"/>
      <c r="L815" s="173"/>
      <c r="M815" s="173"/>
      <c r="N815" s="3"/>
      <c r="O815" s="3"/>
      <c r="P815" s="3"/>
      <c r="Q815" s="3"/>
      <c r="R815" s="1"/>
      <c r="S815" s="149" t="s">
        <v>346</v>
      </c>
      <c r="T815" s="149"/>
      <c r="U815" s="149"/>
      <c r="V815" s="182" t="str">
        <f aca="true">IF(OFFSET(INDIRECT(A774),53,5,1,1)="No","DELETE THIS PAGE WHEN MADE INTO PDF!","")</f>
        <v>DELETE THIS PAGE WHEN MADE INTO PDF!</v>
      </c>
      <c r="W815" s="182"/>
      <c r="X815" s="182"/>
      <c r="Y815" s="182"/>
      <c r="Z815" s="182"/>
      <c r="AA815" s="182"/>
    </row>
    <row r="816" customFormat="false" ht="15" hidden="false" customHeight="false" outlineLevel="0" collapsed="false">
      <c r="A816" s="3"/>
      <c r="B816" s="3"/>
      <c r="C816" s="3"/>
      <c r="D816" s="3"/>
      <c r="E816" s="3"/>
      <c r="F816" s="3"/>
      <c r="G816" s="3"/>
      <c r="H816" s="3"/>
      <c r="I816" s="175"/>
      <c r="J816" s="175"/>
      <c r="K816" s="175"/>
      <c r="L816" s="3"/>
      <c r="M816" s="3"/>
      <c r="N816" s="3"/>
      <c r="O816" s="3"/>
      <c r="P816" s="3"/>
      <c r="Q816" s="3"/>
      <c r="R816" s="1"/>
      <c r="S816" s="149" t="s">
        <v>347</v>
      </c>
      <c r="T816" s="149"/>
      <c r="U816" s="149"/>
      <c r="V816" s="182" t="str">
        <f aca="true">IF(OFFSET(INDIRECT(A774),62,5,1,1)="No","DELETE THIS PAGE WHEN MADE INTO PDF!","")</f>
        <v>DELETE THIS PAGE WHEN MADE INTO PDF!</v>
      </c>
      <c r="W816" s="182"/>
      <c r="X816" s="182"/>
      <c r="Y816" s="182"/>
      <c r="Z816" s="182"/>
      <c r="AA816" s="182"/>
    </row>
    <row r="817" customFormat="false" ht="15" hidden="false" customHeight="false" outlineLevel="0" collapsed="false">
      <c r="A817" s="3"/>
      <c r="B817" s="3"/>
      <c r="C817" s="3"/>
      <c r="D817" s="3"/>
      <c r="E817" s="3"/>
      <c r="F817" s="3"/>
      <c r="G817" s="3"/>
      <c r="H817" s="3"/>
      <c r="I817" s="175"/>
      <c r="J817" s="175"/>
      <c r="K817" s="175"/>
      <c r="L817" s="3"/>
      <c r="M817" s="3"/>
      <c r="N817" s="3"/>
      <c r="O817" s="3"/>
      <c r="P817" s="3"/>
      <c r="Q817" s="3"/>
      <c r="R817" s="1"/>
      <c r="S817" s="149" t="s">
        <v>348</v>
      </c>
      <c r="T817" s="149"/>
      <c r="U817" s="149"/>
      <c r="V817" s="182" t="str">
        <f aca="true">IF(OFFSET(INDIRECT(A774),76,5,1,1)="No","DELETE THIS PAGE WHEN MADE INTO PDF!","")</f>
        <v>DELETE THIS PAGE WHEN MADE INTO PDF!</v>
      </c>
      <c r="W817" s="182"/>
      <c r="X817" s="182"/>
      <c r="Y817" s="182"/>
      <c r="Z817" s="182"/>
      <c r="AA817" s="182"/>
    </row>
    <row r="818" customFormat="false" ht="15" hidden="false" customHeight="false" outlineLevel="0" collapsed="false">
      <c r="A818" s="3"/>
      <c r="B818" s="3"/>
      <c r="C818" s="3"/>
      <c r="D818" s="3"/>
      <c r="E818" s="3"/>
      <c r="F818" s="3"/>
      <c r="G818" s="3"/>
      <c r="H818" s="3"/>
      <c r="I818" s="175"/>
      <c r="J818" s="175"/>
      <c r="K818" s="175"/>
      <c r="L818" s="3"/>
      <c r="M818" s="3"/>
      <c r="N818" s="3"/>
      <c r="O818" s="3"/>
      <c r="P818" s="3"/>
      <c r="Q818" s="3"/>
      <c r="R818" s="1"/>
      <c r="S818" s="38" t="str">
        <f aca="true">IF(OFFSET(INDIRECT(A774),2,0,1,1)="","",OFFSET(INDIRECT(A774),2,0,1,1))</f>
        <v/>
      </c>
      <c r="T818" s="38" t="str">
        <f aca="true">IF(OFFSET(INDIRECT(A774),2,1,1,1)="","",OFFSET(INDIRECT(A774),2,1,1,1))</f>
        <v/>
      </c>
      <c r="U818" s="3" t="str">
        <f aca="false">LEFT(T818,1)</f>
        <v/>
      </c>
      <c r="V818" s="38" t="str">
        <f aca="true">IF(OFFSET(INDIRECT(A774),2,2,1,1)="","",OFFSET(INDIRECT(A774),2,2,1,1))</f>
        <v/>
      </c>
      <c r="W818" s="38" t="str">
        <f aca="true">IF(OFFSET(INDIRECT(A774),2,3,1,1)="","",OFFSET(INDIRECT(A774),2,3,1,1))</f>
        <v/>
      </c>
      <c r="X818" s="3" t="str">
        <f aca="false">IF(B777="Company",W818,CONCATENATE(S818,P776," ",T818," ",W818))</f>
        <v>  </v>
      </c>
      <c r="Y818" s="3"/>
      <c r="Z818" s="3" t="str">
        <f aca="false">IF(B777="Company",W818,CONCATENATE(S818," ",U818," ",W818))</f>
        <v>  </v>
      </c>
      <c r="AA818" s="3"/>
      <c r="AB818" s="3"/>
      <c r="AC818" s="3" t="str">
        <f aca="false">IF(B777="Company",W818,CONCATENATE(S818,P776," ",U818,P776," ",W818))</f>
        <v>  </v>
      </c>
      <c r="AD818" s="3"/>
      <c r="AE818" s="3" t="str">
        <f aca="false">IF(B777="Company",W818,CONCATENATE(T818," ",V818," ",W818))</f>
        <v>  </v>
      </c>
      <c r="AF818" s="3" t="str">
        <f aca="false">UPPER(AE818)</f>
        <v>  </v>
      </c>
      <c r="AG818" s="3"/>
      <c r="AH818" s="3" t="str">
        <f aca="false">IF(B777="Company",W818,CONCATENATE(S818,P776," ",W818))</f>
        <v> </v>
      </c>
      <c r="AI818" s="3"/>
      <c r="AJ818" s="1"/>
    </row>
    <row r="819" customFormat="false" ht="15" hidden="false" customHeight="false" outlineLevel="0" collapsed="false">
      <c r="A819" s="3"/>
      <c r="B819" s="3"/>
      <c r="C819" s="3"/>
      <c r="D819" s="3"/>
      <c r="E819" s="3"/>
      <c r="F819" s="3"/>
      <c r="G819" s="3"/>
      <c r="H819" s="3"/>
      <c r="I819" s="173"/>
      <c r="J819" s="173"/>
      <c r="K819" s="173"/>
      <c r="L819" s="3"/>
      <c r="M819" s="3"/>
      <c r="N819" s="3"/>
      <c r="O819" s="3"/>
      <c r="P819" s="3"/>
      <c r="Q819" s="3"/>
      <c r="R819" s="1"/>
      <c r="S819" s="38" t="str">
        <f aca="true">IF(OFFSET(INDIRECT(A774),3,0,1,1)="","",OFFSET(INDIRECT(A774),3,0,1,1))</f>
        <v/>
      </c>
      <c r="T819" s="38" t="str">
        <f aca="true">IF(OFFSET(INDIRECT(A774),3,1,1,1)="","",OFFSET(INDIRECT(A774),3,1,1,1))</f>
        <v/>
      </c>
      <c r="U819" s="3" t="str">
        <f aca="false">LEFT(T819,1)</f>
        <v/>
      </c>
      <c r="V819" s="38" t="str">
        <f aca="true">IF(OFFSET(INDIRECT(A774),3,2,1,1)="","",OFFSET(INDIRECT(A774),3,2,1,1))</f>
        <v/>
      </c>
      <c r="W819" s="38" t="str">
        <f aca="true">IF(OFFSET(INDIRECT(A774),3,3,1,1)="","",OFFSET(INDIRECT(A774),3,3,1,1))</f>
        <v/>
      </c>
      <c r="X819" s="3" t="str">
        <f aca="false">IF(W819="","",CONCATENATE(S819,P776," ",T819," ",W819))</f>
        <v/>
      </c>
      <c r="Y819" s="3"/>
      <c r="Z819" s="3" t="str">
        <f aca="false">IF(W819="","",CONCATENATE(" ",Q802," ",S819," ",U819," ",W819))</f>
        <v/>
      </c>
      <c r="AA819" s="3"/>
      <c r="AB819" s="3"/>
      <c r="AC819" s="3" t="str">
        <f aca="false">IF(W819="","",IF(W820="",CONCATENATE(" ",$Q$39," ",S819,$P$38," ",U819,$P$38," ",W819),CONCATENATE(", ",S819,$P$38," ",U819,$P$38," ",W819)))</f>
        <v/>
      </c>
      <c r="AD819" s="3"/>
      <c r="AE819" s="3" t="str">
        <f aca="false">IF(W819="","",CONCATENATE(" ",Q777," ",T819," ",V819," ",W819))</f>
        <v/>
      </c>
      <c r="AF819" s="3" t="str">
        <f aca="false">UPPER(AE819)</f>
        <v/>
      </c>
      <c r="AG819" s="3"/>
      <c r="AH819" s="3" t="str">
        <f aca="false">IF(W819="","",IF(W820="",CONCATENATE(" ",Q777," ",S819,P776," ",W819),CONCATENATE(", ",S819,P776," ",W819)))</f>
        <v/>
      </c>
      <c r="AI819" s="3"/>
      <c r="AJ819" s="1"/>
    </row>
    <row r="820" customFormat="false" ht="15" hidden="false" customHeight="false" outlineLevel="0" collapsed="false">
      <c r="A820" s="156" t="s">
        <v>349</v>
      </c>
      <c r="B820" s="156"/>
      <c r="C820" s="3"/>
      <c r="D820" s="3"/>
      <c r="E820" s="3"/>
      <c r="F820" s="3"/>
      <c r="G820" s="3"/>
      <c r="H820" s="3"/>
      <c r="I820" s="3"/>
      <c r="J820" s="3"/>
      <c r="K820" s="3"/>
      <c r="L820" s="3"/>
      <c r="M820" s="3"/>
      <c r="N820" s="3"/>
      <c r="O820" s="3"/>
      <c r="P820" s="3"/>
      <c r="Q820" s="3" t="str">
        <f aca="false">IF(A822="","",", ")</f>
        <v/>
      </c>
      <c r="R820" s="1"/>
      <c r="S820" s="38" t="str">
        <f aca="true">IF(OFFSET(INDIRECT(A774),4,0,1,1)="","",OFFSET(INDIRECT(A774),4,0,1,1))</f>
        <v/>
      </c>
      <c r="T820" s="38" t="str">
        <f aca="true">IF(OFFSET(INDIRECT(A774),4,1,1,1)="","",OFFSET(INDIRECT(A774),4,1,1,1))</f>
        <v/>
      </c>
      <c r="U820" s="3" t="str">
        <f aca="false">LEFT(T820,1)</f>
        <v/>
      </c>
      <c r="V820" s="38" t="str">
        <f aca="true">IF(OFFSET(INDIRECT(A774),4,2,1,1)="","",OFFSET(INDIRECT(A774),4,2,1,1))</f>
        <v/>
      </c>
      <c r="W820" s="38" t="str">
        <f aca="true">IF(OFFSET(INDIRECT(A774),4,3,1,1)="","",OFFSET(INDIRECT(A774),4,3,1,1))</f>
        <v/>
      </c>
      <c r="X820" s="3" t="str">
        <f aca="false">IF(W820="","",CONCATENATE(S820,P776," ",T820," ",W820))</f>
        <v/>
      </c>
      <c r="Y820" s="3"/>
      <c r="Z820" s="3" t="str">
        <f aca="false">IF(W820="","",CONCATENATE(" ",Q802," ",S820," ",U820," ",W820))</f>
        <v/>
      </c>
      <c r="AA820" s="3"/>
      <c r="AB820" s="3"/>
      <c r="AC820" s="3" t="str">
        <f aca="false">IF(W820="","",IF(W821="",CONCATENATE(" ",Q777," ",S820,P776," ",U820,P776," ",W820),CONCATENATE(", ",S820,P776," ",U820,P776," ",W820)))</f>
        <v/>
      </c>
      <c r="AD820" s="3"/>
      <c r="AE820" s="3" t="str">
        <f aca="false">IF(W820="","",CONCATENATE(" ",Q777," ",T820," ",V820," ",W820))</f>
        <v/>
      </c>
      <c r="AF820" s="3" t="str">
        <f aca="false">UPPER(AE820)</f>
        <v/>
      </c>
      <c r="AG820" s="3"/>
      <c r="AH820" s="3" t="str">
        <f aca="false">IF(W820="","",IF(W821="",CONCATENATE(" ",Q777," ",S820,P776," ",W820),CONCATENATE(", ",S820,P776," ",W820)))</f>
        <v/>
      </c>
      <c r="AI820" s="3"/>
      <c r="AJ820" s="1"/>
    </row>
    <row r="821" customFormat="false" ht="15" hidden="false" customHeight="false" outlineLevel="0" collapsed="false">
      <c r="A821" s="3" t="s">
        <v>25</v>
      </c>
      <c r="B821" s="3" t="s">
        <v>26</v>
      </c>
      <c r="C821" s="3" t="s">
        <v>27</v>
      </c>
      <c r="D821" s="3" t="s">
        <v>28</v>
      </c>
      <c r="E821" s="3" t="s">
        <v>29</v>
      </c>
      <c r="F821" s="3" t="s">
        <v>30</v>
      </c>
      <c r="G821" s="3" t="s">
        <v>31</v>
      </c>
      <c r="H821" s="3"/>
      <c r="I821" s="3" t="s">
        <v>336</v>
      </c>
      <c r="J821" s="3"/>
      <c r="K821" s="3"/>
      <c r="L821" s="3"/>
      <c r="M821" s="3"/>
      <c r="N821" s="3"/>
      <c r="O821" s="3"/>
      <c r="P821" s="3"/>
      <c r="Q821" s="3"/>
      <c r="R821" s="1"/>
      <c r="S821" s="38" t="str">
        <f aca="true">IF(OFFSET(INDIRECT(A774),5,0,1,1)="","",OFFSET(INDIRECT(A774),5,0,1,1))</f>
        <v/>
      </c>
      <c r="T821" s="38" t="str">
        <f aca="true">IF(OFFSET(INDIRECT(A774),5,1,1,1)="","",OFFSET(INDIRECT(A774),5,1,1,1))</f>
        <v/>
      </c>
      <c r="U821" s="3" t="str">
        <f aca="false">LEFT(T821,1)</f>
        <v/>
      </c>
      <c r="V821" s="38" t="str">
        <f aca="true">IF(OFFSET(INDIRECT(A774),5,2,1,1)="","",OFFSET(INDIRECT(A774),5,2,1,1))</f>
        <v/>
      </c>
      <c r="W821" s="38" t="str">
        <f aca="true">IF(OFFSET(INDIRECT(A774),5,3,1,1)="","",OFFSET(INDIRECT(A774),5,3,1,1))</f>
        <v/>
      </c>
      <c r="X821" s="3" t="str">
        <f aca="false">IF(W821="","",CONCATENATE(S821,P776," ",T821," ",W821))</f>
        <v/>
      </c>
      <c r="Y821" s="3"/>
      <c r="Z821" s="3" t="str">
        <f aca="false">IF(W821="","",CONCATENATE(" ",Q802," ",S821," ",U821," ",W821))</f>
        <v/>
      </c>
      <c r="AA821" s="3"/>
      <c r="AB821" s="3"/>
      <c r="AC821" s="3" t="str">
        <f aca="false">IF(W821="","",IF(W822="",CONCATENATE(" ",Q777," ",S821,P776," ",U821,P776," ",W821),CONCATENATE(", ",S821,P776," ",U821,P776," ",W821)))</f>
        <v/>
      </c>
      <c r="AD821" s="3"/>
      <c r="AE821" s="3" t="str">
        <f aca="false">IF(W821="","",CONCATENATE(" ",Q777," ",T821," ",V821," ",W821))</f>
        <v/>
      </c>
      <c r="AF821" s="3" t="str">
        <f aca="false">UPPER(AE821)</f>
        <v/>
      </c>
      <c r="AG821" s="3"/>
      <c r="AH821" s="3" t="str">
        <f aca="false">IF(W821="","",IF(W822="",CONCATENATE(" ",Q777," ",S821,P776," ",W821),CONCATENATE(", ",S821,P776," ",W821)))</f>
        <v/>
      </c>
      <c r="AI821" s="3"/>
      <c r="AJ821" s="1"/>
    </row>
    <row r="822" customFormat="false" ht="15" hidden="false" customHeight="true" outlineLevel="0" collapsed="false">
      <c r="A822" s="38" t="str">
        <f aca="false">IF(Form!$B$61="","",Form!$B$61)</f>
        <v/>
      </c>
      <c r="B822" s="38" t="str">
        <f aca="false">IF(Form!$C$61="","",Form!$C$61)</f>
        <v/>
      </c>
      <c r="C822" s="38" t="str">
        <f aca="false">IF(Form!$D$61="","",Form!$D$61)</f>
        <v/>
      </c>
      <c r="D822" s="38" t="str">
        <f aca="false">IF(Form!$E$61="","",Form!$E$61)</f>
        <v/>
      </c>
      <c r="E822" s="38" t="str">
        <f aca="false">IF(Form!$F$61="","",Form!$F$61)</f>
        <v/>
      </c>
      <c r="F822" s="38" t="str">
        <f aca="false">IF(Form!$G$61="","",Form!$G$61)</f>
        <v/>
      </c>
      <c r="G822" s="38" t="str">
        <f aca="false">IF(Form!$H$61="","",Form!$H$61)</f>
        <v/>
      </c>
      <c r="H822" s="3"/>
      <c r="I822" s="170" t="str">
        <f aca="false">CONCATENATE(IF(A822="","",A822),IF(B822="","",B822),IF(C822="","",C822),IF(D822="","",D822),IF(E822="","",E822),IF(F822="","",F822),IF(G822="","",G822))</f>
        <v/>
      </c>
      <c r="J822" s="170"/>
      <c r="K822" s="170"/>
      <c r="L822" s="170"/>
      <c r="M822" s="170"/>
      <c r="N822" s="170"/>
      <c r="O822" s="170"/>
      <c r="P822" s="112"/>
      <c r="Q822" s="112"/>
      <c r="R822" s="1"/>
      <c r="S822" s="38" t="str">
        <f aca="true">IF(OFFSET(INDIRECT(A774),6,0,1,1)="","",OFFSET(INDIRECT(A774),6,0,1,1))</f>
        <v/>
      </c>
      <c r="T822" s="38" t="str">
        <f aca="true">IF(OFFSET(INDIRECT(A774),6,1,1,1)="","",OFFSET(INDIRECT(A774),6,1,1,1))</f>
        <v/>
      </c>
      <c r="U822" s="3" t="str">
        <f aca="false">LEFT(T822,1)</f>
        <v/>
      </c>
      <c r="V822" s="38" t="str">
        <f aca="true">IF(OFFSET(INDIRECT(A774),6,2,1,1)="","",OFFSET(INDIRECT(A774),6,2,1,1))</f>
        <v/>
      </c>
      <c r="W822" s="38" t="str">
        <f aca="true">IF(OFFSET(INDIRECT(A774),6,3,1,1)="","",OFFSET(INDIRECT(A774),6,3,1,1))</f>
        <v/>
      </c>
      <c r="X822" s="3" t="str">
        <f aca="false">IF(W822="","",CONCATENATE(S822,P776," ",T822," ",W822))</f>
        <v/>
      </c>
      <c r="Y822" s="3"/>
      <c r="Z822" s="3" t="str">
        <f aca="false">IF(W822="","",CONCATENATE(" ",Q802," ",S822," ",U822," ",W822))</f>
        <v/>
      </c>
      <c r="AA822" s="3"/>
      <c r="AB822" s="3"/>
      <c r="AC822" s="3" t="str">
        <f aca="false">IF(W822="","",IF(W823="",CONCATENATE(" ",Q777," ",S822,P776," ",U822,P776," ",W822),CONCATENATE(", ",S822,P776," ",U822,P776," ",W822)))</f>
        <v/>
      </c>
      <c r="AD822" s="3"/>
      <c r="AE822" s="3" t="str">
        <f aca="false">IF(W822="","",CONCATENATE(" ",Q777," ",T822," ",V822," ",W822))</f>
        <v/>
      </c>
      <c r="AF822" s="3" t="str">
        <f aca="false">UPPER(AE822)</f>
        <v/>
      </c>
      <c r="AG822" s="3"/>
      <c r="AH822" s="3" t="str">
        <f aca="false">IF(W822="","",IF(W823="",CONCATENATE(" ",Q777," ",S822,P776," ",W822),CONCATENATE(", ",S822,P776," ",W822)))</f>
        <v/>
      </c>
      <c r="AI822" s="3"/>
      <c r="AJ822" s="1"/>
    </row>
    <row r="823" customFormat="false" ht="15" hidden="false" customHeight="false" outlineLevel="0" collapsed="false">
      <c r="A823" s="3"/>
      <c r="B823" s="3"/>
      <c r="C823" s="3"/>
      <c r="D823" s="3"/>
      <c r="E823" s="3"/>
      <c r="F823" s="3"/>
      <c r="G823" s="3"/>
      <c r="H823" s="3"/>
      <c r="I823" s="3"/>
      <c r="J823" s="3"/>
      <c r="K823" s="3"/>
      <c r="L823" s="173"/>
      <c r="M823" s="173"/>
      <c r="N823" s="3"/>
      <c r="O823" s="3"/>
      <c r="P823" s="3"/>
      <c r="Q823" s="3"/>
      <c r="R823" s="1"/>
    </row>
    <row r="824" customFormat="false" ht="15" hidden="false" customHeight="false" outlineLevel="0" collapsed="false">
      <c r="A824" s="3"/>
      <c r="B824" s="3"/>
      <c r="C824" s="3"/>
      <c r="D824" s="3"/>
      <c r="E824" s="3"/>
      <c r="F824" s="3"/>
      <c r="G824" s="3"/>
      <c r="H824" s="3"/>
      <c r="I824" s="3" t="s">
        <v>337</v>
      </c>
      <c r="J824" s="3"/>
      <c r="K824" s="3"/>
      <c r="L824" s="173"/>
      <c r="M824" s="173"/>
      <c r="N824" s="3"/>
      <c r="O824" s="3"/>
      <c r="P824" s="3"/>
      <c r="Q824" s="3"/>
      <c r="R824" s="1"/>
    </row>
    <row r="825" customFormat="false" ht="15" hidden="false" customHeight="true" outlineLevel="0" collapsed="false">
      <c r="A825" s="3"/>
      <c r="B825" s="3"/>
      <c r="C825" s="3"/>
      <c r="D825" s="3"/>
      <c r="E825" s="3"/>
      <c r="F825" s="3"/>
      <c r="G825" s="3"/>
      <c r="H825" s="3"/>
      <c r="I825" s="175" t="str">
        <f aca="false">CONCATENATE(IF(A822="","",A822),IF(A822="","",CHAR(10)),IF(B822="","",B822),IF(C822="","",C822),IF(C822="","",CHAR(10)),IF(D822="","",D822),IF(D822="","",CHAR(10)),IF(E822="","",E822),IF(E822="","",CHAR(10)),IF(F822="","",F822),IF(F822="","",CHAR(10)),IF(G822="","",G822))</f>
        <v/>
      </c>
      <c r="J825" s="175"/>
      <c r="K825" s="175"/>
      <c r="L825" s="173"/>
      <c r="M825" s="173"/>
      <c r="N825" s="3"/>
      <c r="O825" s="3"/>
      <c r="P825" s="3"/>
      <c r="Q825" s="3"/>
      <c r="R825" s="1"/>
    </row>
    <row r="826" customFormat="false" ht="15" hidden="false" customHeight="false" outlineLevel="0" collapsed="false">
      <c r="A826" s="3"/>
      <c r="B826" s="3"/>
      <c r="C826" s="3"/>
      <c r="D826" s="3"/>
      <c r="E826" s="3"/>
      <c r="F826" s="3"/>
      <c r="G826" s="3"/>
      <c r="H826" s="3"/>
      <c r="I826" s="175"/>
      <c r="J826" s="175"/>
      <c r="K826" s="175"/>
      <c r="L826" s="173"/>
      <c r="M826" s="173"/>
      <c r="N826" s="3"/>
      <c r="O826" s="3"/>
      <c r="P826" s="3"/>
      <c r="Q826" s="3"/>
      <c r="R826" s="1"/>
    </row>
    <row r="827" customFormat="false" ht="15" hidden="false" customHeight="false" outlineLevel="0" collapsed="false">
      <c r="A827" s="3"/>
      <c r="B827" s="3"/>
      <c r="C827" s="3"/>
      <c r="D827" s="3"/>
      <c r="E827" s="3"/>
      <c r="F827" s="3"/>
      <c r="G827" s="3"/>
      <c r="H827" s="3"/>
      <c r="I827" s="175"/>
      <c r="J827" s="175"/>
      <c r="K827" s="175"/>
      <c r="L827" s="173"/>
      <c r="M827" s="173"/>
      <c r="N827" s="3"/>
      <c r="O827" s="3"/>
      <c r="P827" s="3"/>
      <c r="Q827" s="3"/>
      <c r="R827" s="1"/>
    </row>
    <row r="828" customFormat="false" ht="15" hidden="false" customHeight="false" outlineLevel="0" collapsed="false">
      <c r="A828" s="3"/>
      <c r="B828" s="3"/>
      <c r="C828" s="3"/>
      <c r="D828" s="3"/>
      <c r="E828" s="3"/>
      <c r="F828" s="3"/>
      <c r="G828" s="3"/>
      <c r="H828" s="3"/>
      <c r="I828" s="175"/>
      <c r="J828" s="175"/>
      <c r="K828" s="175"/>
      <c r="L828" s="3"/>
      <c r="M828" s="3"/>
      <c r="N828" s="3"/>
      <c r="O828" s="3"/>
      <c r="P828" s="3"/>
      <c r="Q828" s="3"/>
      <c r="R828" s="1"/>
    </row>
    <row r="829" customFormat="false" ht="15" hidden="false" customHeight="false" outlineLevel="0" collapsed="false">
      <c r="A829" s="3"/>
      <c r="B829" s="3"/>
      <c r="C829" s="3"/>
      <c r="D829" s="3"/>
      <c r="E829" s="3"/>
      <c r="F829" s="3"/>
      <c r="G829" s="3"/>
      <c r="H829" s="3"/>
      <c r="I829" s="175"/>
      <c r="J829" s="175"/>
      <c r="K829" s="175"/>
      <c r="L829" s="3"/>
      <c r="M829" s="3"/>
      <c r="N829" s="3"/>
      <c r="O829" s="3"/>
      <c r="P829" s="3"/>
      <c r="Q829" s="3"/>
      <c r="R829" s="1"/>
    </row>
    <row r="830" customFormat="false" ht="15" hidden="false" customHeight="false" outlineLevel="0" collapsed="false">
      <c r="A830" s="3"/>
      <c r="B830" s="3"/>
      <c r="C830" s="3"/>
      <c r="D830" s="3"/>
      <c r="E830" s="3"/>
      <c r="F830" s="3"/>
      <c r="G830" s="3"/>
      <c r="H830" s="3"/>
      <c r="I830" s="175"/>
      <c r="J830" s="175"/>
      <c r="K830" s="175"/>
      <c r="L830" s="3"/>
      <c r="M830" s="3"/>
      <c r="N830" s="3"/>
      <c r="O830" s="3"/>
      <c r="P830" s="3"/>
      <c r="Q830" s="3"/>
      <c r="R830" s="1"/>
    </row>
    <row r="831" customFormat="false" ht="15" hidden="false" customHeight="false" outlineLevel="0" collapsed="false">
      <c r="A831" s="3"/>
      <c r="B831" s="3"/>
      <c r="C831" s="3"/>
      <c r="D831" s="3"/>
      <c r="E831" s="3"/>
      <c r="F831" s="3"/>
      <c r="G831" s="3"/>
      <c r="H831" s="3"/>
      <c r="I831" s="173"/>
      <c r="J831" s="173"/>
      <c r="K831" s="173"/>
      <c r="L831" s="3"/>
      <c r="M831" s="3"/>
      <c r="N831" s="3"/>
      <c r="O831" s="3"/>
      <c r="P831" s="3"/>
      <c r="Q831" s="3"/>
      <c r="R831" s="1"/>
    </row>
    <row r="832" customFormat="false" ht="15" hidden="false" customHeight="false" outlineLevel="0" collapsed="false">
      <c r="A832" s="156" t="s">
        <v>350</v>
      </c>
      <c r="B832" s="156"/>
      <c r="C832" s="3"/>
      <c r="D832" s="3"/>
      <c r="E832" s="3"/>
      <c r="F832" s="3"/>
      <c r="G832" s="3"/>
      <c r="H832" s="3"/>
      <c r="I832" s="3"/>
      <c r="J832" s="3"/>
      <c r="K832" s="3"/>
      <c r="L832" s="3"/>
      <c r="M832" s="3"/>
      <c r="N832" s="3"/>
      <c r="O832" s="3"/>
      <c r="P832" s="3"/>
      <c r="Q832" s="3" t="str">
        <f aca="false">IF(A834="","",", ")</f>
        <v>,</v>
      </c>
      <c r="R832" s="1"/>
    </row>
    <row r="833" customFormat="false" ht="15" hidden="false" customHeight="false" outlineLevel="0" collapsed="false">
      <c r="A833" s="3" t="s">
        <v>25</v>
      </c>
      <c r="B833" s="3" t="s">
        <v>26</v>
      </c>
      <c r="C833" s="3" t="s">
        <v>27</v>
      </c>
      <c r="D833" s="3" t="s">
        <v>28</v>
      </c>
      <c r="E833" s="3" t="s">
        <v>29</v>
      </c>
      <c r="F833" s="3" t="s">
        <v>30</v>
      </c>
      <c r="G833" s="3" t="s">
        <v>31</v>
      </c>
      <c r="H833" s="3"/>
      <c r="I833" s="3" t="s">
        <v>336</v>
      </c>
      <c r="J833" s="3"/>
      <c r="K833" s="3"/>
      <c r="L833" s="3"/>
      <c r="M833" s="3"/>
      <c r="N833" s="3"/>
      <c r="O833" s="3"/>
      <c r="P833" s="3"/>
      <c r="Q833" s="3"/>
      <c r="R833" s="1"/>
    </row>
    <row r="834" customFormat="false" ht="15" hidden="false" customHeight="true" outlineLevel="0" collapsed="false">
      <c r="A834" s="38" t="str">
        <f aca="false">IF(Form!$B$65="","",Form!$B$65)</f>
        <v>Third Surveyor</v>
      </c>
      <c r="B834" s="38" t="str">
        <f aca="false">IF(Form!$C$65="","",Form!$C$65)</f>
        <v/>
      </c>
      <c r="C834" s="38" t="str">
        <f aca="false">IF(Form!$D$65="","",Form!$D$65)</f>
        <v/>
      </c>
      <c r="D834" s="38" t="str">
        <f aca="false">IF(Form!$E$65="","",Form!$E$65)</f>
        <v/>
      </c>
      <c r="E834" s="38" t="str">
        <f aca="false">IF(Form!$F$65="","",Form!$F$65)</f>
        <v/>
      </c>
      <c r="F834" s="38" t="str">
        <f aca="false">IF(Form!$G$65="","",Form!$G$65)</f>
        <v/>
      </c>
      <c r="G834" s="38" t="str">
        <f aca="false">IF(Form!$H$65="","",Form!$H$65)</f>
        <v/>
      </c>
      <c r="H834" s="3"/>
      <c r="I834" s="170" t="str">
        <f aca="false">CONCATENATE(IF(A834="","",A834),IF(B834="","",B834),IF(C834="","",C834),IF(D834="","",D834),IF(E834="","",E834),IF(F834="","",F834),IF(G834="","",G834))</f>
        <v>Third Surveyor</v>
      </c>
      <c r="J834" s="170"/>
      <c r="K834" s="170"/>
      <c r="L834" s="170"/>
      <c r="M834" s="170"/>
      <c r="N834" s="170"/>
      <c r="O834" s="170"/>
      <c r="P834" s="112"/>
      <c r="Q834" s="112"/>
      <c r="R834" s="1"/>
    </row>
    <row r="835" customFormat="false" ht="15" hidden="false" customHeight="false" outlineLevel="0" collapsed="false">
      <c r="A835" s="3"/>
      <c r="B835" s="3"/>
      <c r="C835" s="3"/>
      <c r="D835" s="3"/>
      <c r="E835" s="3"/>
      <c r="F835" s="3"/>
      <c r="G835" s="3"/>
      <c r="H835" s="3"/>
      <c r="I835" s="3"/>
      <c r="J835" s="3"/>
      <c r="K835" s="3"/>
      <c r="L835" s="173"/>
      <c r="M835" s="173"/>
      <c r="N835" s="3"/>
      <c r="O835" s="3"/>
      <c r="P835" s="3"/>
      <c r="Q835" s="3"/>
      <c r="R835" s="1"/>
    </row>
    <row r="836" customFormat="false" ht="15" hidden="false" customHeight="false" outlineLevel="0" collapsed="false">
      <c r="A836" s="3"/>
      <c r="B836" s="3"/>
      <c r="C836" s="3"/>
      <c r="D836" s="3"/>
      <c r="E836" s="3"/>
      <c r="F836" s="3"/>
      <c r="G836" s="3"/>
      <c r="H836" s="3"/>
      <c r="I836" s="3" t="s">
        <v>337</v>
      </c>
      <c r="J836" s="3"/>
      <c r="K836" s="3"/>
      <c r="L836" s="173"/>
      <c r="M836" s="173"/>
      <c r="N836" s="3"/>
      <c r="O836" s="3"/>
      <c r="P836" s="3"/>
      <c r="Q836" s="3"/>
      <c r="R836" s="1"/>
    </row>
    <row r="837" customFormat="false" ht="15" hidden="false" customHeight="true" outlineLevel="0" collapsed="false">
      <c r="A837" s="3"/>
      <c r="B837" s="3"/>
      <c r="C837" s="3"/>
      <c r="D837" s="3"/>
      <c r="E837" s="3"/>
      <c r="F837" s="3"/>
      <c r="G837" s="3"/>
      <c r="H837" s="3"/>
      <c r="I837" s="175" t="str">
        <f aca="false">CONCATENATE(IF(A834="","",A834),IF(A834="","",CHAR(10)),IF(B834="","",B834),IF(C834="","",C834),IF(C834="","",CHAR(10)),IF(D834="","",D834),IF(D834="","",CHAR(10)),IF(E834="","",E834),IF(E834="","",CHAR(10)),IF(F834="","",F834),IF(F834="","",CHAR(10)),IF(G834="","",G834))</f>
        <v>Third Surveyor</v>
      </c>
      <c r="J837" s="175"/>
      <c r="K837" s="175"/>
      <c r="L837" s="173"/>
      <c r="M837" s="173"/>
      <c r="N837" s="3"/>
      <c r="O837" s="3"/>
      <c r="P837" s="3"/>
      <c r="Q837" s="3"/>
      <c r="R837" s="1"/>
    </row>
    <row r="838" customFormat="false" ht="15" hidden="false" customHeight="false" outlineLevel="0" collapsed="false">
      <c r="A838" s="3"/>
      <c r="B838" s="3"/>
      <c r="C838" s="3"/>
      <c r="D838" s="3"/>
      <c r="E838" s="3"/>
      <c r="F838" s="3"/>
      <c r="G838" s="3"/>
      <c r="H838" s="3"/>
      <c r="I838" s="175"/>
      <c r="J838" s="175"/>
      <c r="K838" s="175"/>
      <c r="L838" s="173"/>
      <c r="M838" s="173"/>
      <c r="N838" s="3"/>
      <c r="O838" s="3"/>
      <c r="P838" s="3"/>
      <c r="Q838" s="3"/>
      <c r="R838" s="1"/>
    </row>
    <row r="839" customFormat="false" ht="15" hidden="false" customHeight="false" outlineLevel="0" collapsed="false">
      <c r="A839" s="3"/>
      <c r="B839" s="3"/>
      <c r="C839" s="3"/>
      <c r="D839" s="3"/>
      <c r="E839" s="3"/>
      <c r="F839" s="3"/>
      <c r="G839" s="3"/>
      <c r="H839" s="3"/>
      <c r="I839" s="175"/>
      <c r="J839" s="175"/>
      <c r="K839" s="175"/>
      <c r="L839" s="173"/>
      <c r="M839" s="173"/>
      <c r="N839" s="3"/>
      <c r="O839" s="3"/>
      <c r="P839" s="3"/>
      <c r="Q839" s="3"/>
      <c r="R839" s="1"/>
    </row>
    <row r="840" customFormat="false" ht="15" hidden="false" customHeight="false" outlineLevel="0" collapsed="false">
      <c r="A840" s="3"/>
      <c r="B840" s="3"/>
      <c r="C840" s="3"/>
      <c r="D840" s="3"/>
      <c r="E840" s="3"/>
      <c r="F840" s="3"/>
      <c r="G840" s="3"/>
      <c r="H840" s="3"/>
      <c r="I840" s="175"/>
      <c r="J840" s="175"/>
      <c r="K840" s="175"/>
      <c r="L840" s="3"/>
      <c r="M840" s="3"/>
      <c r="N840" s="3"/>
      <c r="O840" s="3"/>
      <c r="P840" s="3"/>
      <c r="Q840" s="3"/>
      <c r="R840" s="1"/>
    </row>
    <row r="841" customFormat="false" ht="15" hidden="false" customHeight="false" outlineLevel="0" collapsed="false">
      <c r="A841" s="3"/>
      <c r="B841" s="3"/>
      <c r="C841" s="3"/>
      <c r="D841" s="3"/>
      <c r="E841" s="3"/>
      <c r="F841" s="3"/>
      <c r="G841" s="3"/>
      <c r="H841" s="3"/>
      <c r="I841" s="175"/>
      <c r="J841" s="175"/>
      <c r="K841" s="175"/>
      <c r="L841" s="3"/>
      <c r="M841" s="3"/>
      <c r="N841" s="3"/>
      <c r="O841" s="3"/>
      <c r="P841" s="3"/>
      <c r="Q841" s="3"/>
      <c r="R841" s="1"/>
    </row>
    <row r="842" customFormat="false" ht="15" hidden="false" customHeight="false" outlineLevel="0" collapsed="false">
      <c r="A842" s="3"/>
      <c r="B842" s="3"/>
      <c r="C842" s="3"/>
      <c r="D842" s="3"/>
      <c r="E842" s="3"/>
      <c r="F842" s="3"/>
      <c r="G842" s="3"/>
      <c r="H842" s="3"/>
      <c r="I842" s="175"/>
      <c r="J842" s="175"/>
      <c r="K842" s="175"/>
      <c r="L842" s="3"/>
      <c r="M842" s="3"/>
      <c r="N842" s="3"/>
      <c r="O842" s="3"/>
      <c r="P842" s="3"/>
      <c r="Q842" s="3"/>
      <c r="R842" s="1"/>
    </row>
    <row r="843" customFormat="false" ht="15" hidden="false" customHeight="false" outlineLevel="0" collapsed="false">
      <c r="A843" s="3"/>
      <c r="B843" s="3"/>
      <c r="C843" s="3"/>
      <c r="D843" s="3"/>
      <c r="E843" s="3"/>
      <c r="F843" s="3"/>
      <c r="G843" s="3"/>
      <c r="H843" s="3"/>
      <c r="I843" s="173"/>
      <c r="J843" s="173"/>
      <c r="K843" s="173"/>
      <c r="L843" s="3"/>
      <c r="M843" s="3"/>
      <c r="N843" s="3"/>
      <c r="O843" s="3"/>
      <c r="P843" s="3"/>
      <c r="Q843" s="3"/>
      <c r="R843" s="1"/>
    </row>
    <row r="844" customFormat="false" ht="15" hidden="false" customHeight="false" outlineLevel="0" collapsed="false">
      <c r="A844" s="156" t="s">
        <v>351</v>
      </c>
      <c r="B844" s="156"/>
      <c r="C844" s="3"/>
      <c r="D844" s="3"/>
      <c r="E844" s="3"/>
      <c r="F844" s="3"/>
      <c r="G844" s="3"/>
      <c r="H844" s="3"/>
      <c r="I844" s="3"/>
      <c r="J844" s="3"/>
      <c r="K844" s="3"/>
      <c r="L844" s="3"/>
      <c r="M844" s="3"/>
      <c r="N844" s="3"/>
      <c r="O844" s="3"/>
      <c r="P844" s="3"/>
      <c r="Q844" s="3" t="str">
        <f aca="false">IF(A846="","",", ")</f>
        <v>,</v>
      </c>
      <c r="R844" s="1"/>
    </row>
    <row r="845" customFormat="false" ht="15" hidden="false" customHeight="false" outlineLevel="0" collapsed="false">
      <c r="A845" s="3" t="s">
        <v>25</v>
      </c>
      <c r="B845" s="3" t="s">
        <v>26</v>
      </c>
      <c r="C845" s="3" t="s">
        <v>27</v>
      </c>
      <c r="D845" s="3" t="s">
        <v>28</v>
      </c>
      <c r="E845" s="3" t="s">
        <v>29</v>
      </c>
      <c r="F845" s="3" t="s">
        <v>30</v>
      </c>
      <c r="G845" s="3" t="s">
        <v>31</v>
      </c>
      <c r="H845" s="3"/>
      <c r="I845" s="3" t="s">
        <v>336</v>
      </c>
      <c r="J845" s="3"/>
      <c r="K845" s="3"/>
      <c r="L845" s="3"/>
      <c r="M845" s="3"/>
      <c r="N845" s="3"/>
      <c r="O845" s="3"/>
      <c r="P845" s="3"/>
      <c r="Q845" s="3"/>
      <c r="R845" s="1"/>
    </row>
    <row r="846" customFormat="false" ht="15" hidden="false" customHeight="true" outlineLevel="0" collapsed="false">
      <c r="A846" s="38" t="str">
        <f aca="false">IF(Form!$B$69="","",Form!$B$69)</f>
        <v>Company</v>
      </c>
      <c r="B846" s="38" t="str">
        <f aca="false">IF(Form!$C$69="","",Form!$C$69)</f>
        <v>House No</v>
      </c>
      <c r="C846" s="38" t="str">
        <f aca="false">IF(Form!$D$69="","",Form!$D$69)</f>
        <v>Road</v>
      </c>
      <c r="D846" s="38" t="str">
        <f aca="false">IF(Form!$E$69="","",Form!$E$69)</f>
        <v>Spare</v>
      </c>
      <c r="E846" s="38" t="str">
        <f aca="false">IF(Form!$F$69="","",Form!$F$69)</f>
        <v>Town</v>
      </c>
      <c r="F846" s="38" t="str">
        <f aca="false">IF(Form!$G$69="","",Form!$G$69)</f>
        <v>County</v>
      </c>
      <c r="G846" s="38" t="str">
        <f aca="false">IF(Form!$H$69="","",Form!$H$69)</f>
        <v>Post Code</v>
      </c>
      <c r="H846" s="3"/>
      <c r="I846" s="170" t="str">
        <f aca="false">CONCATENATE(IF(A846="","",A846),IF(B846="","",B846),IF(C846="","",C846),IF(D846="","",D846),IF(E846="","",E846),IF(F846="","",F846),IF(G846="","",G846))</f>
        <v>CompanyHouse NoRoadSpareTownCountyPost Code</v>
      </c>
      <c r="J846" s="170"/>
      <c r="K846" s="170"/>
      <c r="L846" s="170"/>
      <c r="M846" s="170"/>
      <c r="N846" s="170"/>
      <c r="O846" s="170"/>
      <c r="P846" s="112"/>
      <c r="Q846" s="112"/>
      <c r="R846" s="1"/>
    </row>
    <row r="847" customFormat="false" ht="15" hidden="false" customHeight="false" outlineLevel="0" collapsed="false">
      <c r="A847" s="3"/>
      <c r="B847" s="3"/>
      <c r="C847" s="3"/>
      <c r="D847" s="3"/>
      <c r="E847" s="3"/>
      <c r="F847" s="3"/>
      <c r="G847" s="3"/>
      <c r="H847" s="3"/>
      <c r="I847" s="3"/>
      <c r="J847" s="3"/>
      <c r="K847" s="3"/>
      <c r="L847" s="173"/>
      <c r="M847" s="173"/>
      <c r="N847" s="3"/>
      <c r="O847" s="3"/>
      <c r="P847" s="3"/>
      <c r="Q847" s="3"/>
      <c r="R847" s="1"/>
    </row>
    <row r="848" customFormat="false" ht="15" hidden="false" customHeight="false" outlineLevel="0" collapsed="false">
      <c r="A848" s="3"/>
      <c r="B848" s="3"/>
      <c r="C848" s="3"/>
      <c r="D848" s="3"/>
      <c r="E848" s="3"/>
      <c r="F848" s="3"/>
      <c r="G848" s="3"/>
      <c r="H848" s="3"/>
      <c r="I848" s="3" t="s">
        <v>337</v>
      </c>
      <c r="J848" s="3"/>
      <c r="K848" s="3"/>
      <c r="L848" s="173"/>
      <c r="M848" s="173"/>
      <c r="N848" s="3"/>
      <c r="O848" s="3"/>
      <c r="P848" s="3"/>
      <c r="Q848" s="3"/>
      <c r="R848" s="1"/>
    </row>
    <row r="849" customFormat="false" ht="15" hidden="false" customHeight="true" outlineLevel="0" collapsed="false">
      <c r="A849" s="3"/>
      <c r="B849" s="3"/>
      <c r="C849" s="3"/>
      <c r="D849" s="3"/>
      <c r="E849" s="3"/>
      <c r="F849" s="3"/>
      <c r="G849" s="3"/>
      <c r="H849" s="3"/>
      <c r="I849" s="175" t="str">
        <f aca="false">CONCATENATE(IF(A846="","",A846),IF(A846="","",CHAR(10)),IF(B846="","",B846),IF(C846="","",C846),IF(C846="","",CHAR(10)),IF(D846="","",D846),IF(D846="","",CHAR(10)),IF(E846="","",E846),IF(E846="","",CHAR(10)),IF(F846="","",F846),IF(F846="","",CHAR(10)),IF(G846="","",G846))</f>
        <v>Company
House NoRoad
Spare
Town
County
Post Code</v>
      </c>
      <c r="J849" s="175"/>
      <c r="K849" s="175"/>
      <c r="L849" s="173"/>
      <c r="M849" s="173"/>
      <c r="N849" s="3"/>
      <c r="O849" s="3"/>
      <c r="P849" s="3"/>
      <c r="Q849" s="3"/>
      <c r="R849" s="1"/>
    </row>
    <row r="850" customFormat="false" ht="15" hidden="false" customHeight="false" outlineLevel="0" collapsed="false">
      <c r="A850" s="3"/>
      <c r="B850" s="3"/>
      <c r="C850" s="3"/>
      <c r="D850" s="3"/>
      <c r="E850" s="3"/>
      <c r="F850" s="3"/>
      <c r="G850" s="3"/>
      <c r="H850" s="3"/>
      <c r="I850" s="175"/>
      <c r="J850" s="175"/>
      <c r="K850" s="175"/>
      <c r="L850" s="173"/>
      <c r="M850" s="173"/>
      <c r="N850" s="3"/>
      <c r="O850" s="3"/>
      <c r="P850" s="3"/>
      <c r="Q850" s="3"/>
      <c r="R850" s="1"/>
    </row>
    <row r="851" customFormat="false" ht="15" hidden="false" customHeight="false" outlineLevel="0" collapsed="false">
      <c r="A851" s="3"/>
      <c r="B851" s="3"/>
      <c r="C851" s="3"/>
      <c r="D851" s="3"/>
      <c r="E851" s="3"/>
      <c r="F851" s="3"/>
      <c r="G851" s="3"/>
      <c r="H851" s="3"/>
      <c r="I851" s="175"/>
      <c r="J851" s="175"/>
      <c r="K851" s="175"/>
      <c r="L851" s="173"/>
      <c r="M851" s="173"/>
      <c r="N851" s="3"/>
      <c r="O851" s="3"/>
      <c r="P851" s="3"/>
      <c r="Q851" s="3"/>
      <c r="R851" s="1"/>
    </row>
    <row r="852" customFormat="false" ht="15" hidden="false" customHeight="false" outlineLevel="0" collapsed="false">
      <c r="A852" s="3"/>
      <c r="B852" s="3"/>
      <c r="C852" s="3"/>
      <c r="D852" s="3"/>
      <c r="E852" s="3"/>
      <c r="F852" s="3"/>
      <c r="G852" s="3"/>
      <c r="H852" s="3"/>
      <c r="I852" s="175"/>
      <c r="J852" s="175"/>
      <c r="K852" s="175"/>
      <c r="L852" s="3"/>
      <c r="M852" s="3"/>
      <c r="N852" s="3"/>
      <c r="O852" s="3"/>
      <c r="P852" s="3"/>
      <c r="Q852" s="3"/>
      <c r="R852" s="1"/>
    </row>
    <row r="853" customFormat="false" ht="15" hidden="false" customHeight="false" outlineLevel="0" collapsed="false">
      <c r="A853" s="3"/>
      <c r="B853" s="3"/>
      <c r="C853" s="3"/>
      <c r="D853" s="3"/>
      <c r="E853" s="3"/>
      <c r="F853" s="3"/>
      <c r="G853" s="3"/>
      <c r="H853" s="3"/>
      <c r="I853" s="175"/>
      <c r="J853" s="175"/>
      <c r="K853" s="175"/>
      <c r="L853" s="3"/>
      <c r="M853" s="3"/>
      <c r="N853" s="3"/>
      <c r="O853" s="3"/>
      <c r="P853" s="3"/>
      <c r="Q853" s="3"/>
      <c r="R853" s="1"/>
    </row>
    <row r="854" customFormat="false" ht="15" hidden="false" customHeight="false" outlineLevel="0" collapsed="false">
      <c r="A854" s="3"/>
      <c r="B854" s="3"/>
      <c r="C854" s="3"/>
      <c r="D854" s="3"/>
      <c r="E854" s="3"/>
      <c r="F854" s="3"/>
      <c r="G854" s="3"/>
      <c r="H854" s="3"/>
      <c r="I854" s="175"/>
      <c r="J854" s="175"/>
      <c r="K854" s="175"/>
      <c r="L854" s="3"/>
      <c r="M854" s="3"/>
      <c r="N854" s="3"/>
      <c r="O854" s="3"/>
      <c r="P854" s="3"/>
      <c r="Q854" s="3"/>
      <c r="R854" s="1"/>
    </row>
    <row r="855" customFormat="false" ht="15" hidden="false" customHeight="false" outlineLevel="0" collapsed="false">
      <c r="A855" s="3"/>
      <c r="B855" s="3"/>
      <c r="C855" s="3"/>
      <c r="D855" s="3"/>
      <c r="E855" s="3"/>
      <c r="F855" s="3"/>
      <c r="G855" s="3"/>
      <c r="H855" s="3"/>
      <c r="I855" s="173"/>
      <c r="J855" s="173"/>
      <c r="K855" s="173"/>
      <c r="L855" s="3"/>
      <c r="M855" s="3"/>
      <c r="N855" s="3"/>
      <c r="O855" s="3"/>
      <c r="P855" s="3"/>
      <c r="Q855" s="3"/>
      <c r="R855" s="1"/>
    </row>
    <row r="856" customFormat="false" ht="15.75" hidden="false" customHeight="false" outlineLevel="0" collapsed="false">
      <c r="A856" s="141" t="s">
        <v>370</v>
      </c>
    </row>
    <row r="857" customFormat="false" ht="15.75" hidden="false" customHeight="false" outlineLevel="0" collapsed="false">
      <c r="A857" s="177" t="s">
        <v>371</v>
      </c>
      <c r="B857" s="178"/>
      <c r="C857" s="178"/>
      <c r="D857" s="1" t="n">
        <f aca="false">IF(B859="Male","owner",IF(B859="Female","owner",IF(B859="Married","owners",IF(B859="Plural","owners",IF(B859="Company","owners",)))))</f>
        <v>0</v>
      </c>
      <c r="E857" s="1"/>
      <c r="F857" s="1"/>
      <c r="G857" s="1"/>
      <c r="H857" s="1"/>
      <c r="I857" s="1" t="n">
        <f aca="false">IF(B859="Male","him",IF(B859="Female","her",IF(B859="Married","them",IF(B859="Plural","them",IF(B859="Company","them",)))))</f>
        <v>0</v>
      </c>
      <c r="J857" s="1" t="n">
        <f aca="false">IF(B859="Male","chooses",IF(B859="Female","chooses",IF(B859="Married","choose",IF(B859="Plural","choose",IF(B859="Company","choose",)))))</f>
        <v>0</v>
      </c>
      <c r="K857" s="1" t="n">
        <f aca="false">IF(B859="Male","exercises",IF(B859="Female","exercises",IF(B859="Married","exercise",IF(B859="Plural","exercise",IF(B859="Company","exercise",)))))</f>
        <v>0</v>
      </c>
      <c r="L857" s="1" t="n">
        <f aca="false">IF(B859="Male","requires",IF(B859="Female","requires",IF(B859="Married","require",IF(B859="Plural","require",IF(B859="Company","require",)))))</f>
        <v>0</v>
      </c>
      <c r="M857" s="1" t="n">
        <f aca="false">IF(B859="Male","am",IF(B859="Female","am",IF(B859="Married","are",IF(B859="Plural","are",IF(B859="Company","are",)))))</f>
        <v>0</v>
      </c>
      <c r="N857" s="1" t="n">
        <f aca="false">IF(B859="Male","I",IF(B859="Female","I",IF(B859="Married","we",IF(B859="Plural","we",IF(B859="Company","we",)))))</f>
        <v>0</v>
      </c>
      <c r="O857" s="1"/>
      <c r="P857" s="1"/>
      <c r="Q857" s="1"/>
      <c r="R857" s="1"/>
      <c r="S857" s="155" t="s">
        <v>341</v>
      </c>
      <c r="T857" s="155"/>
      <c r="U857" s="1" t="n">
        <f aca="false">IF(X858="Male","his",IF(X858="Female","her"))</f>
        <v>0</v>
      </c>
      <c r="V857" s="1"/>
      <c r="W857" s="1"/>
      <c r="X857" s="1"/>
      <c r="Y857" s="1"/>
      <c r="Z857" s="1"/>
      <c r="AA857" s="1"/>
      <c r="AB857" s="1"/>
      <c r="AC857" s="1" t="str">
        <f aca="false">IF(S858="","",".")</f>
        <v/>
      </c>
      <c r="AD857" s="1"/>
      <c r="AE857" s="1"/>
      <c r="AF857" s="1"/>
      <c r="AG857" s="1"/>
    </row>
    <row r="858" customFormat="false" ht="15" hidden="false" customHeight="false" outlineLevel="0" collapsed="false">
      <c r="A858" s="156" t="n">
        <f aca="false">IF(B859="Male","Adjoining Owner",IF(B859="Female","Adjoining Owner",IF(B859="Married","Adjoining Owners",IF(B859="Plural","Adjoining Owners",IF(B859="Company","Adjoining Owners",)))))</f>
        <v>0</v>
      </c>
      <c r="B858" s="156"/>
      <c r="C858" s="157" t="s">
        <v>179</v>
      </c>
      <c r="D858" s="70" t="n">
        <f aca="false">A858</f>
        <v>0</v>
      </c>
      <c r="E858" s="70"/>
      <c r="F858" s="70" t="str">
        <f aca="false">CONCATENATE("(",A858,")")</f>
        <v>(0)</v>
      </c>
      <c r="G858" s="70"/>
      <c r="H858" s="3" t="n">
        <f aca="false">IF(B859="Male","Owner",IF(B859="Female","Owner",IF(B859="Married","Owners",IF(B859="Plural","Owners",IF(B859="Company","Owners",)))))</f>
        <v>0</v>
      </c>
      <c r="I858" s="3" t="n">
        <f aca="false">IF(B859="Male","I",IF(B859="Female","I",IF(B859="Married","we",IF(B859="Plural","we",IF(B859="Company","we",)))))</f>
        <v>0</v>
      </c>
      <c r="J858" s="3" t="n">
        <f aca="false">IF(B859="Male","Adjoining Owner's",IF(B859="Female","Adjoining Owner's",IF(B859="Married","Adjoining Owners'",IF(B859="Plural","Adjoining Owners'",IF(B859="Company","Adjoining Owners'",)))))</f>
        <v>0</v>
      </c>
      <c r="K858" s="3"/>
      <c r="L858" s="3"/>
      <c r="M858" s="3" t="n">
        <f aca="false">IF(B859="Male","me",IF(B859="Female","me",IF(B859="Married","us",IF(B859="Plural","us",IF(B859="Company","us",)))))</f>
        <v>0</v>
      </c>
      <c r="N858" s="3" t="n">
        <f aca="false">IF(B859="Male","myself",IF(B859="Female","myself",IF(B859="Married","ourselves",IF(B859="Plural","ourselves",IF(B859="Company","ourselves",)))))</f>
        <v>0</v>
      </c>
      <c r="O858" s="3" t="n">
        <f aca="false">IF(B859="Male","is",IF(B859="Female","is",IF(B859="Married","are",IF(B859="Plural","are",IF(B859="Company","are",)))))</f>
        <v>0</v>
      </c>
      <c r="P858" s="149" t="str">
        <f aca="false">IF(A861="","",".")</f>
        <v/>
      </c>
      <c r="Q858" s="3"/>
      <c r="R858" s="1"/>
      <c r="S858" s="158" t="str">
        <f aca="true">IF(OFFSET(INDIRECT(A856),42,0,1,1)="","",OFFSET(INDIRECT(A856),42,0,1,1))</f>
        <v/>
      </c>
      <c r="T858" s="158" t="str">
        <f aca="true">IF(OFFSET(INDIRECT(A856),42,1,1,1)="","",OFFSET(INDIRECT(A856),42,1,1,1))</f>
        <v/>
      </c>
      <c r="U858" s="3" t="str">
        <f aca="false">LEFT(T858,1)</f>
        <v/>
      </c>
      <c r="V858" s="158" t="str">
        <f aca="true">IF(OFFSET(INDIRECT(A856),42,2,1,1)="","",OFFSET(INDIRECT(A856),42,2,1,1))</f>
        <v/>
      </c>
      <c r="W858" s="158" t="str">
        <f aca="true">IF(OFFSET(INDIRECT(A856),42,3,1,1)="","",OFFSET(INDIRECT(A856),42,3,1,1))</f>
        <v/>
      </c>
      <c r="X858" s="158" t="str">
        <f aca="true">IF(OFFSET(INDIRECT(A856),42,5,1,1)="","",OFFSET(INDIRECT(A856),42,5,1,1))</f>
        <v/>
      </c>
      <c r="Y858" s="1" t="str">
        <f aca="false">CONCATENATE(S858,AC857," ",T858," ",W858)</f>
        <v>  </v>
      </c>
      <c r="Z858" s="1"/>
      <c r="AA858" s="1"/>
      <c r="AB858" s="1"/>
      <c r="AC858" s="1"/>
      <c r="AD858" s="1"/>
      <c r="AE858" s="1"/>
      <c r="AF858" s="1"/>
      <c r="AG858" s="1"/>
    </row>
    <row r="859" customFormat="false" ht="15" hidden="false" customHeight="false" outlineLevel="0" collapsed="false">
      <c r="A859" s="160" t="s">
        <v>315</v>
      </c>
      <c r="B859" s="38" t="str">
        <f aca="true">IF(OFFSET(INDIRECT(A856),2,5,1,1)="","",OFFSET(INDIRECT(A856),2,5,1,1))</f>
        <v/>
      </c>
      <c r="C859" s="38" t="str">
        <f aca="true">IF(OFFSET(INDIRECT(A856),5,5,1,1)="","",OFFSET(INDIRECT(A856),5,5,1,1))</f>
        <v/>
      </c>
      <c r="D859" s="3"/>
      <c r="E859" s="3" t="s">
        <v>316</v>
      </c>
      <c r="F859" s="3" t="s">
        <v>317</v>
      </c>
      <c r="G859" s="3" t="n">
        <f aca="false">IF(B859="Male","I",IF(B859="Female","I",IF(B859="Married","We",IF(B859="Plural","We",IF(B859="Company","We",)))))</f>
        <v>0</v>
      </c>
      <c r="H859" s="3" t="n">
        <f aca="false">IF(B859="Male","my",IF(B859="Female","my",IF(B859="Married","our",IF(B859="Plural","our",IF(B859="Company","our",)))))</f>
        <v>0</v>
      </c>
      <c r="I859" s="3" t="n">
        <f aca="false">IF(B859="Male","his",IF(B859="Female","her",IF(B859="Married","their",IF(B859="Plural","their",IF(B859="Company","their",)))))</f>
        <v>0</v>
      </c>
      <c r="J859" s="3" t="n">
        <f aca="false">IF(B859="Male","he",IF(B859="Female","she",IF(B859="Married","they",IF(B859="Plural","they",IF(B859="Company","they",)))))</f>
        <v>0</v>
      </c>
      <c r="K859" s="3" t="n">
        <f aca="false">IF(B859="Male","does",IF(B859="Female","does",IF(B859="Married","do",IF(B859="Plural","do",IF(B859="Company","do",)))))</f>
        <v>0</v>
      </c>
      <c r="L859" s="3" t="n">
        <f aca="false">IF(B859="Male","has",IF(B859="Female","has",IF(B859="Married","have",IF(B859="Plural","have",IF(B859="Company","have",)))))</f>
        <v>0</v>
      </c>
      <c r="M859" s="3" t="n">
        <f aca="false">IF(B859="Male","I am/am not",IF(B859="Female","I am/am not",IF(B859="Married","We are/are not",IF(B859="Plural","We are/are not",IF(B859="Company","We are/are not",)))))</f>
        <v>0</v>
      </c>
      <c r="N859" s="3" t="n">
        <f aca="false">IF(B859="Male","am/am not",IF(B859="Female","am/am not",IF(B859="Married","are/are not",IF(B859="Plural","are/are not",IF(B859="Company","are/are not",)))))</f>
        <v>0</v>
      </c>
      <c r="O859" s="3" t="n">
        <f aca="false">IF(B859="Male","myself",IF(B859="Female","myself",IF(B859="Married","ourselves",IF(B859="Plural","ourselves",IF(B859="Company","ourselves",)))))</f>
        <v>0</v>
      </c>
      <c r="P859" s="149" t="str">
        <f aca="false">IF(A862="","",".")</f>
        <v/>
      </c>
      <c r="Q859" s="149" t="str">
        <f aca="false">IF(A862="","","&amp;")</f>
        <v/>
      </c>
      <c r="R859" s="1"/>
      <c r="S859" s="158" t="str">
        <f aca="true">IF(OFFSET(INDIRECT(A856),45,0,1,1)="","",CONCATENATE((OFFSET(INDIRECT(A856),45,0,1,1)),", "))</f>
        <v/>
      </c>
      <c r="T859" s="158" t="str">
        <f aca="true">IF(OFFSET(INDIRECT(A856),45,1,1,1)="","",OFFSET(INDIRECT(A856),45,1,1,1))</f>
        <v/>
      </c>
      <c r="U859" s="158" t="str">
        <f aca="true">IF(OFFSET(INDIRECT(A856),45,2,1,1)="","",CONCATENATE(" ",(OFFSET(INDIRECT(A856),45,2,1,1)),", "))</f>
        <v/>
      </c>
      <c r="V859" s="158" t="str">
        <f aca="true">IF(OFFSET(INDIRECT(A856),45,3,1,1)="","",CONCATENATE((OFFSET(INDIRECT(A856),45,3,1,1)),", "))</f>
        <v/>
      </c>
      <c r="W859" s="158" t="str">
        <f aca="true">IF(OFFSET(INDIRECT(A856),45,4,1,1)="","",CONCATENATE((OFFSET(INDIRECT(A856),45,4,1,1)),", "))</f>
        <v/>
      </c>
      <c r="X859" s="158" t="str">
        <f aca="true">IF(OFFSET(INDIRECT(A856),45,5,1,1)="","",CONCATENATE((OFFSET(INDIRECT(A856),45,5,1,1)),", "))</f>
        <v/>
      </c>
      <c r="Y859" s="158" t="str">
        <f aca="true">IF(OFFSET(INDIRECT(A856),45,6,1,1)="","",OFFSET(INDIRECT(A856),45,6,1,1))</f>
        <v/>
      </c>
      <c r="Z859" s="1"/>
      <c r="AA859" s="161" t="str">
        <f aca="false">CONCATENATE(IF(S859="","",S859),IF(T859="","",T859),IF(U859="","",U859),IF(V859="","",V859),IF(W859="","",W859),IF(X859="","",X859),IF(Y859="","",Y859))</f>
        <v/>
      </c>
      <c r="AB859" s="161"/>
      <c r="AC859" s="161"/>
      <c r="AD859" s="161"/>
      <c r="AE859" s="161"/>
      <c r="AF859" s="161"/>
      <c r="AG859" s="161"/>
    </row>
    <row r="860" customFormat="false" ht="15" hidden="false" customHeight="false" outlineLevel="0" collapsed="false">
      <c r="A860" s="3" t="s">
        <v>2</v>
      </c>
      <c r="B860" s="3" t="s">
        <v>3</v>
      </c>
      <c r="C860" s="3" t="s">
        <v>319</v>
      </c>
      <c r="D860" s="3" t="s">
        <v>4</v>
      </c>
      <c r="E860" s="3" t="s">
        <v>5</v>
      </c>
      <c r="F860" s="3" t="s">
        <v>320</v>
      </c>
      <c r="G860" s="3"/>
      <c r="H860" s="3"/>
      <c r="I860" s="3"/>
      <c r="J860" s="3"/>
      <c r="K860" s="3" t="s">
        <v>321</v>
      </c>
      <c r="L860" s="3"/>
      <c r="M860" s="3" t="s">
        <v>322</v>
      </c>
      <c r="N860" s="3" t="s">
        <v>323</v>
      </c>
      <c r="O860" s="3"/>
      <c r="P860" s="3"/>
      <c r="Q860" s="3"/>
      <c r="R860" s="1"/>
      <c r="S860" s="158" t="str">
        <f aca="true">IF(OFFSET(INDIRECT(A856),45,0,1,1)="","",OFFSET(INDIRECT(A856),45,0,1,1))</f>
        <v/>
      </c>
      <c r="T860" s="158" t="str">
        <f aca="true">IF(OFFSET(INDIRECT(A856),45,1,1,1)="","",OFFSET(INDIRECT(A856),45,1,1,1))</f>
        <v/>
      </c>
      <c r="U860" s="158" t="str">
        <f aca="true">IF(OFFSET(INDIRECT(A856),45,2,1,1)="","",CONCATENATE(" ",OFFSET(INDIRECT(A856),45,2,1,1)))</f>
        <v/>
      </c>
      <c r="V860" s="158" t="str">
        <f aca="true">IF(OFFSET(INDIRECT(A856),45,3,1,1)="","",OFFSET(INDIRECT(A856),45,3,1,1))</f>
        <v/>
      </c>
      <c r="W860" s="158" t="str">
        <f aca="true">IF(OFFSET(INDIRECT(A856),45,4,1,1)="","",OFFSET(INDIRECT(A856),45,4,1,1))</f>
        <v/>
      </c>
      <c r="X860" s="158" t="str">
        <f aca="true">IF(OFFSET(INDIRECT(A856),45,5,1,1)="","",OFFSET(INDIRECT(A856),45,5,1,1))</f>
        <v/>
      </c>
      <c r="Y860" s="158" t="str">
        <f aca="true">IF(OFFSET(INDIRECT(A856),45,6,1,1)="","",OFFSET(INDIRECT(A856),45,6,1,1))</f>
        <v/>
      </c>
      <c r="Z860" s="1"/>
      <c r="AA860" s="1"/>
      <c r="AB860" s="1"/>
      <c r="AC860" s="1"/>
      <c r="AD860" s="1"/>
      <c r="AE860" s="1"/>
      <c r="AF860" s="1"/>
      <c r="AG860" s="1"/>
    </row>
    <row r="861" customFormat="false" ht="15.75" hidden="false" customHeight="false" outlineLevel="0" collapsed="false">
      <c r="A861" s="38" t="str">
        <f aca="true">IF(OFFSET(INDIRECT(A856),2,0,1,1)="","",OFFSET(INDIRECT(A856),2,0,1,1))</f>
        <v/>
      </c>
      <c r="B861" s="38" t="str">
        <f aca="true">IF(OFFSET(INDIRECT(A856),2,1,1,1)="","",OFFSET(INDIRECT(A856),2,1,1,1))</f>
        <v/>
      </c>
      <c r="C861" s="3" t="str">
        <f aca="false">LEFT(B861,1)</f>
        <v/>
      </c>
      <c r="D861" s="38" t="str">
        <f aca="true">IF(OFFSET(INDIRECT(A856),2,2,1,1)="","",OFFSET(INDIRECT(A856),2,2,1,1))</f>
        <v/>
      </c>
      <c r="E861" s="38" t="str">
        <f aca="true">IF(OFFSET(INDIRECT(A856),2,3,1,1)="","",OFFSET(INDIRECT(A856),2,3,1,1))</f>
        <v/>
      </c>
      <c r="F861" s="3" t="str">
        <f aca="false">CONCATENATE(A861,P858," ",B861," ",E861)</f>
        <v>  </v>
      </c>
      <c r="G861" s="3"/>
      <c r="H861" s="3" t="str">
        <f aca="false">CONCATENATE(A861," ",C861," ",E861)</f>
        <v>  </v>
      </c>
      <c r="I861" s="3"/>
      <c r="J861" s="3"/>
      <c r="K861" s="3" t="str">
        <f aca="false">CONCATENATE(A861,P858," ",C861,P858," ",E861)</f>
        <v>  </v>
      </c>
      <c r="L861" s="3"/>
      <c r="M861" s="3" t="str">
        <f aca="false">CONCATENATE(B861," ",D861," ",E861)</f>
        <v>  </v>
      </c>
      <c r="N861" s="3" t="str">
        <f aca="false">UPPER(M861)</f>
        <v>  </v>
      </c>
      <c r="O861" s="3"/>
      <c r="P861" s="3" t="str">
        <f aca="false">CONCATENATE(A861,P858," ",E861)</f>
        <v> </v>
      </c>
      <c r="Q861" s="3"/>
      <c r="R861" s="1"/>
      <c r="S861" s="1"/>
      <c r="T861" s="1"/>
      <c r="U861" s="1"/>
      <c r="V861" s="1"/>
      <c r="W861" s="1"/>
      <c r="X861" s="1"/>
      <c r="Y861" s="1"/>
      <c r="Z861" s="1"/>
      <c r="AA861" s="1"/>
      <c r="AB861" s="1"/>
      <c r="AC861" s="1"/>
      <c r="AD861" s="1"/>
      <c r="AE861" s="1"/>
      <c r="AF861" s="1"/>
      <c r="AG861" s="1"/>
    </row>
    <row r="862" customFormat="false" ht="15.75" hidden="false" customHeight="false" outlineLevel="0" collapsed="false">
      <c r="A862" s="38" t="str">
        <f aca="true">IF(OFFSET(INDIRECT(A856),3,0,1,1)="","",OFFSET(INDIRECT(A856),3,0,1,1))</f>
        <v/>
      </c>
      <c r="B862" s="38" t="str">
        <f aca="true">IF(OFFSET(INDIRECT(A856),3,1,1,1)="","",OFFSET(INDIRECT(A856),3,1,1,1))</f>
        <v/>
      </c>
      <c r="C862" s="3" t="str">
        <f aca="false">LEFT(B862,1)</f>
        <v/>
      </c>
      <c r="D862" s="38" t="str">
        <f aca="true">IF(OFFSET(INDIRECT(A856),3,2,1,1)="","",OFFSET(INDIRECT(A856),3,2,1,1))</f>
        <v/>
      </c>
      <c r="E862" s="38" t="str">
        <f aca="true">IF(OFFSET(INDIRECT(A856),3,3,1,1)="","",OFFSET(INDIRECT(A856),3,3,1,1))</f>
        <v/>
      </c>
      <c r="F862" s="3" t="str">
        <f aca="false">CONCATENATE(A862,P859," ",B862," ",E862)</f>
        <v>  </v>
      </c>
      <c r="G862" s="3"/>
      <c r="H862" s="3" t="str">
        <f aca="false">CONCATENATE(" ",Q859," ",A862," ",C862," ",E862)</f>
        <v>    </v>
      </c>
      <c r="I862" s="3"/>
      <c r="J862" s="3"/>
      <c r="K862" s="3" t="str">
        <f aca="false">CONCATENATE(" ",Q859," ",A862,P859," ",C862,P859," ",E862)</f>
        <v>    </v>
      </c>
      <c r="L862" s="3"/>
      <c r="M862" s="3" t="str">
        <f aca="false">CONCATENATE(" ",Q859," ",B862," ",D862," ",E862)</f>
        <v>    </v>
      </c>
      <c r="N862" s="3" t="str">
        <f aca="false">UPPER(M862)</f>
        <v>    </v>
      </c>
      <c r="O862" s="3"/>
      <c r="P862" s="3" t="str">
        <f aca="false">CONCATENATE(" ",Q859," ",A862,P859," ",E862)</f>
        <v>   </v>
      </c>
      <c r="Q862" s="3"/>
      <c r="R862" s="1"/>
      <c r="S862" s="155" t="s">
        <v>342</v>
      </c>
      <c r="T862" s="155"/>
      <c r="U862" s="1" t="n">
        <f aca="false">IF(X863="Male","his",IF(X863="Female","her"))</f>
        <v>0</v>
      </c>
      <c r="V862" s="1"/>
      <c r="W862" s="1"/>
      <c r="X862" s="1"/>
      <c r="Y862" s="1"/>
      <c r="Z862" s="1"/>
      <c r="AA862" s="1"/>
      <c r="AB862" s="1"/>
      <c r="AC862" s="1" t="str">
        <f aca="false">IF(S863="","",".")</f>
        <v/>
      </c>
      <c r="AD862" s="1"/>
      <c r="AE862" s="1"/>
      <c r="AF862" s="1"/>
      <c r="AG862" s="1"/>
    </row>
    <row r="863" customFormat="false" ht="15" hidden="false" customHeight="false" outlineLevel="0" collapsed="false">
      <c r="A863" s="3"/>
      <c r="B863" s="3"/>
      <c r="C863" s="3"/>
      <c r="D863" s="3"/>
      <c r="E863" s="3"/>
      <c r="F863" s="3"/>
      <c r="G863" s="3"/>
      <c r="H863" s="3"/>
      <c r="I863" s="3"/>
      <c r="J863" s="3"/>
      <c r="K863" s="3" t="str">
        <f aca="false">CONCATENATE(A861,P858," &amp; ",A862,P859," ",C861,P858," ",E861)</f>
        <v> &amp;   </v>
      </c>
      <c r="L863" s="3"/>
      <c r="M863" s="3"/>
      <c r="N863" s="3"/>
      <c r="O863" s="3"/>
      <c r="P863" s="3" t="str">
        <f aca="false">CONCATENATE(A861,P858," &amp; ",A862,P859," ",E861)</f>
        <v> &amp;  </v>
      </c>
      <c r="Q863" s="3"/>
      <c r="R863" s="1"/>
      <c r="S863" s="179" t="str">
        <f aca="true">IF(OFFSET(INDIRECT(A856),48,0,1,1)="","",OFFSET(INDIRECT(A856),48,0,1,1))</f>
        <v/>
      </c>
      <c r="T863" s="179" t="str">
        <f aca="true">IF(OFFSET(INDIRECT(A856),48,1,1,1)="","",OFFSET(INDIRECT(A856),48,1,1,1))</f>
        <v/>
      </c>
      <c r="U863" s="3" t="str">
        <f aca="false">LEFT(T863,1)</f>
        <v/>
      </c>
      <c r="V863" s="179" t="str">
        <f aca="true">IF(OFFSET(INDIRECT(A856),48,2,1,1)="","",OFFSET(INDIRECT(A856),48,2,1,1))</f>
        <v/>
      </c>
      <c r="W863" s="179" t="str">
        <f aca="true">IF(OFFSET(INDIRECT(A856),48,3,1,1)="","",OFFSET(INDIRECT(A856),48,3,1,1))</f>
        <v/>
      </c>
      <c r="X863" s="179" t="str">
        <f aca="true">IF(OFFSET(INDIRECT(A856),48,5,1,1)="","",OFFSET(INDIRECT(A856),48,5,1,1))</f>
        <v/>
      </c>
      <c r="Y863" s="1" t="str">
        <f aca="false">CONCATENATE(S863,AC862," ",T863," ",W863)</f>
        <v>  </v>
      </c>
      <c r="Z863" s="1"/>
      <c r="AA863" s="1"/>
      <c r="AB863" s="1"/>
      <c r="AC863" s="1"/>
      <c r="AD863" s="1"/>
      <c r="AE863" s="1"/>
      <c r="AF863" s="1"/>
      <c r="AG863" s="1"/>
    </row>
    <row r="864" customFormat="false" ht="15" hidden="false" customHeight="true" outlineLevel="0" collapsed="false">
      <c r="A864" s="70" t="s">
        <v>328</v>
      </c>
      <c r="B864" s="70"/>
      <c r="C864" s="167" t="str">
        <f aca="false">CONCATENATE(AF900,AF901,AF902,AF903,AF904)</f>
        <v>  </v>
      </c>
      <c r="D864" s="167"/>
      <c r="E864" s="167"/>
      <c r="F864" s="167"/>
      <c r="G864" s="167"/>
      <c r="H864" s="167"/>
      <c r="I864" s="167"/>
      <c r="J864" s="112"/>
      <c r="K864" s="3"/>
      <c r="L864" s="1"/>
      <c r="M864" s="1"/>
      <c r="N864" s="3"/>
      <c r="O864" s="3"/>
      <c r="P864" s="3"/>
      <c r="Q864" s="3"/>
      <c r="R864" s="1"/>
      <c r="S864" s="179" t="str">
        <f aca="true">IF(OFFSET(INDIRECT(A856),51,0,1,1)="","",CONCATENATE((OFFSET(INDIRECT(A856),51,0,1,1)),", "))</f>
        <v/>
      </c>
      <c r="T864" s="179" t="str">
        <f aca="true">IF(OFFSET(INDIRECT(A856),51,1,1,1)="","",OFFSET(INDIRECT(A856),51,1,1,1))</f>
        <v/>
      </c>
      <c r="U864" s="179" t="str">
        <f aca="true">IF(OFFSET(INDIRECT(A856),51,2,1,1)="","",CONCATENATE(" ",(OFFSET(INDIRECT(A856),51,2,1,1)),", "))</f>
        <v/>
      </c>
      <c r="V864" s="179" t="str">
        <f aca="true">IF(OFFSET(INDIRECT(A856),51,3,1,1)="","",CONCATENATE((OFFSET(INDIRECT(A856),51,3,1,1)),", "))</f>
        <v/>
      </c>
      <c r="W864" s="179" t="str">
        <f aca="true">IF(OFFSET(INDIRECT(A856),51,4,1,1)="","",CONCATENATE((OFFSET(INDIRECT(A856),51,4,1,1)),", "))</f>
        <v/>
      </c>
      <c r="X864" s="179" t="str">
        <f aca="true">IF(OFFSET(INDIRECT(A856),51,5,1,1)="","",CONCATENATE((OFFSET(INDIRECT(A856),51,5,1,1)),", "))</f>
        <v/>
      </c>
      <c r="Y864" s="179" t="str">
        <f aca="true">IF(OFFSET(INDIRECT(A856),51,6,1,1)="","",OFFSET(INDIRECT(A856),51,6,1,1))</f>
        <v/>
      </c>
      <c r="Z864" s="1"/>
      <c r="AA864" s="170" t="str">
        <f aca="false">CONCATENATE(IF(S864="","",S864),IF(T864="","",T864),IF(U864="","",U864),IF(V864="","",V864),IF(W864="","",W864),IF(X864="","",X864),IF(Y864="","",Y864))</f>
        <v/>
      </c>
      <c r="AB864" s="170"/>
      <c r="AC864" s="170"/>
      <c r="AD864" s="170"/>
      <c r="AE864" s="170"/>
      <c r="AF864" s="170"/>
      <c r="AG864" s="170"/>
    </row>
    <row r="865" customFormat="false" ht="15" hidden="false" customHeight="false" outlineLevel="0" collapsed="false">
      <c r="A865" s="3" t="s">
        <v>329</v>
      </c>
      <c r="B865" s="3"/>
      <c r="C865" s="70" t="str">
        <f aca="false">IF(B859="Married",K863,IF(B859="Company",E861,CONCATENATE(AC900,AC901,AC902,AC903,AC904)))</f>
        <v>  </v>
      </c>
      <c r="D865" s="70"/>
      <c r="E865" s="70"/>
      <c r="F865" s="70"/>
      <c r="G865" s="70"/>
      <c r="H865" s="70"/>
      <c r="I865" s="70"/>
      <c r="J865" s="70"/>
      <c r="K865" s="1"/>
      <c r="L865" s="3"/>
      <c r="M865" s="3"/>
      <c r="N865" s="3"/>
      <c r="O865" s="3"/>
      <c r="P865" s="3" t="str">
        <f aca="false">IF(B859="Married",P863,IF(B859="Company","Sir/Madam",CONCATENATE(AH900,AH901,AH902,AH903,AH904)))</f>
        <v> </v>
      </c>
      <c r="Q865" s="3"/>
      <c r="R865" s="1"/>
      <c r="S865" s="179" t="str">
        <f aca="true">IF(OFFSET(INDIRECT(A856),51,0,1,1)="","",OFFSET(INDIRECT(A856),51,0,1,1))</f>
        <v/>
      </c>
      <c r="T865" s="179" t="str">
        <f aca="true">IF(OFFSET(INDIRECT(A856),51,1,1,1)="","",OFFSET(INDIRECT(A856),51,1,1,1))</f>
        <v/>
      </c>
      <c r="U865" s="179" t="str">
        <f aca="true">IF(OFFSET(INDIRECT(A856),51,2,1,1)="","",CONCATENATE(" ",OFFSET(INDIRECT(A856),51,2,1,1)))</f>
        <v/>
      </c>
      <c r="V865" s="179" t="str">
        <f aca="true">IF(OFFSET(INDIRECT(A856),51,3,1,1)="","",OFFSET(INDIRECT(A856),51,3,1,1))</f>
        <v/>
      </c>
      <c r="W865" s="179" t="str">
        <f aca="true">IF(OFFSET(INDIRECT(A856),51,4,1,1)="","",OFFSET(INDIRECT(A856),51,4,1,1))</f>
        <v/>
      </c>
      <c r="X865" s="179" t="str">
        <f aca="true">IF(OFFSET(INDIRECT(A856),51,5,1,1)="","",OFFSET(INDIRECT(A856),51,5,1,1))</f>
        <v/>
      </c>
      <c r="Y865" s="179" t="str">
        <f aca="true">IF(OFFSET(INDIRECT(A856),51,6,1,1)="","",OFFSET(INDIRECT(A856),51,6,1,1))</f>
        <v/>
      </c>
      <c r="Z865" s="1"/>
      <c r="AA865" s="1"/>
      <c r="AB865" s="1"/>
      <c r="AC865" s="1"/>
      <c r="AD865" s="1"/>
      <c r="AE865" s="1"/>
      <c r="AF865" s="1"/>
      <c r="AG865" s="1"/>
    </row>
    <row r="866" customFormat="false" ht="15" hidden="false" customHeight="false" outlineLevel="0" collapsed="false">
      <c r="A866" s="160" t="s">
        <v>333</v>
      </c>
      <c r="B866" s="3"/>
      <c r="C866" s="70" t="str">
        <f aca="false">CONCATENATE("Dear ",P865)</f>
        <v>Dear  </v>
      </c>
      <c r="D866" s="70"/>
      <c r="E866" s="70"/>
      <c r="F866" s="70"/>
      <c r="G866" s="70"/>
      <c r="H866" s="70"/>
      <c r="I866" s="70"/>
      <c r="J866" s="70"/>
      <c r="K866" s="3"/>
      <c r="L866" s="3"/>
      <c r="M866" s="3"/>
      <c r="N866" s="3"/>
      <c r="O866" s="3"/>
      <c r="P866" s="3"/>
      <c r="Q866" s="149" t="str">
        <f aca="false">IF(A868="","",", ")</f>
        <v/>
      </c>
      <c r="R866" s="1"/>
      <c r="S866" s="1"/>
      <c r="T866" s="1"/>
      <c r="U866" s="1"/>
      <c r="V866" s="1"/>
      <c r="W866" s="1"/>
      <c r="X866" s="1"/>
      <c r="Y866" s="1"/>
      <c r="Z866" s="1"/>
      <c r="AA866" s="1"/>
      <c r="AB866" s="1"/>
      <c r="AC866" s="1"/>
      <c r="AD866" s="1"/>
      <c r="AE866" s="1"/>
      <c r="AF866" s="1"/>
      <c r="AG866" s="1"/>
    </row>
    <row r="867" customFormat="false" ht="15" hidden="false" customHeight="false" outlineLevel="0" collapsed="false">
      <c r="A867" s="3" t="s">
        <v>25</v>
      </c>
      <c r="B867" s="3" t="s">
        <v>26</v>
      </c>
      <c r="C867" s="3" t="s">
        <v>27</v>
      </c>
      <c r="D867" s="3" t="s">
        <v>28</v>
      </c>
      <c r="E867" s="3" t="s">
        <v>29</v>
      </c>
      <c r="F867" s="3" t="s">
        <v>30</v>
      </c>
      <c r="G867" s="3" t="s">
        <v>31</v>
      </c>
      <c r="H867" s="3"/>
      <c r="I867" s="3" t="s">
        <v>336</v>
      </c>
      <c r="J867" s="3"/>
      <c r="K867" s="3"/>
      <c r="L867" s="3"/>
      <c r="M867" s="3"/>
      <c r="N867" s="3"/>
      <c r="O867" s="3"/>
      <c r="P867" s="3"/>
      <c r="Q867" s="3"/>
      <c r="R867" s="1"/>
      <c r="S867" s="163" t="str">
        <f aca="false">CONCATENATE(IF(S860="","",S860),IF(S860="","",CHAR(10)),IF(T860="","",T860),IF(U860="","",U860),IF(U860="","",CHAR(10)),IF(V860="","",V860),IF(V860="","",CHAR(10)),IF(W860="","",W860),IF(W860="","",CHAR(10)),IF(X860="","",X860),IF(X860="","",CHAR(10)),IF(Y860="","",Y860))</f>
        <v/>
      </c>
      <c r="T867" s="163"/>
      <c r="U867" s="163"/>
      <c r="V867" s="1"/>
      <c r="W867" s="175" t="str">
        <f aca="false">CONCATENATE(IF(S865="","",S865),IF(S865="","",CHAR(10)),IF(T865="","",T865),IF(U865="","",U865),IF(U865="","",CHAR(10)),IF(V865="","",V865),IF(V865="","",CHAR(10)),IF(W865="","",W865),IF(W865="","",CHAR(10)),IF(X865="","",X865),IF(X865="","",CHAR(10)),IF(Y865="","",Y865))</f>
        <v/>
      </c>
      <c r="X867" s="175"/>
      <c r="Y867" s="175"/>
      <c r="Z867" s="1"/>
      <c r="AA867" s="1"/>
      <c r="AB867" s="1"/>
      <c r="AC867" s="1"/>
      <c r="AD867" s="1"/>
      <c r="AE867" s="1"/>
      <c r="AF867" s="1"/>
      <c r="AG867" s="1"/>
    </row>
    <row r="868" customFormat="false" ht="15" hidden="false" customHeight="true" outlineLevel="0" collapsed="false">
      <c r="A868" s="38" t="str">
        <f aca="true">IF(OFFSET(INDIRECT(A856),10,0,1,1)="","",CONCATENATE((OFFSET(INDIRECT(A856),10,0,1,1)),", "))</f>
        <v/>
      </c>
      <c r="B868" s="38" t="str">
        <f aca="true">IF(OFFSET(INDIRECT(A856),10,1,1,1)="","",OFFSET(INDIRECT(A856),10,1,1,1))</f>
        <v/>
      </c>
      <c r="C868" s="38" t="str">
        <f aca="true">IF(OFFSET(INDIRECT(A856),10,2,1,1)="","",CONCATENATE(" ",OFFSET(INDIRECT(A856),10,2,1,1),", "))</f>
        <v/>
      </c>
      <c r="D868" s="38" t="str">
        <f aca="true">IF(OFFSET(INDIRECT(A856),10,3,1,1)="","",CONCATENATE((OFFSET(INDIRECT(A856),10,3,1,1)),", "))</f>
        <v/>
      </c>
      <c r="E868" s="38" t="str">
        <f aca="true">IF(OFFSET(INDIRECT(A856),10,4,1,1)="","",CONCATENATE((OFFSET(INDIRECT(A856),10,4,1,1)),", "))</f>
        <v/>
      </c>
      <c r="F868" s="38" t="str">
        <f aca="true">IF(OFFSET(INDIRECT(A856),10,5,1,1)="","",CONCATENATE((OFFSET(INDIRECT(A856),10,5,1,1)),", "))</f>
        <v/>
      </c>
      <c r="G868" s="38" t="str">
        <f aca="true">IF(OFFSET(INDIRECT(A856),10,6,1,1)="","",OFFSET(INDIRECT(A856),10,6,1,1))</f>
        <v/>
      </c>
      <c r="H868" s="3"/>
      <c r="I868" s="170" t="str">
        <f aca="false">CONCATENATE(IF(A868="","",A868),IF(B868="","",B868),IF(C868="","",C868),IF(D868="","",D868),IF(E868="","",E868),IF(F868="","",F868),IF(G868="","",G868))</f>
        <v/>
      </c>
      <c r="J868" s="170"/>
      <c r="K868" s="170"/>
      <c r="L868" s="170"/>
      <c r="M868" s="170"/>
      <c r="N868" s="170"/>
      <c r="O868" s="170"/>
      <c r="P868" s="112"/>
      <c r="Q868" s="112"/>
      <c r="R868" s="1"/>
      <c r="S868" s="163"/>
      <c r="T868" s="163"/>
      <c r="U868" s="163"/>
      <c r="V868" s="1"/>
      <c r="W868" s="175"/>
      <c r="X868" s="175"/>
      <c r="Y868" s="175"/>
      <c r="Z868" s="1"/>
      <c r="AA868" s="1"/>
      <c r="AB868" s="1"/>
      <c r="AC868" s="1"/>
      <c r="AD868" s="1"/>
      <c r="AE868" s="1"/>
      <c r="AF868" s="1"/>
      <c r="AG868" s="1"/>
    </row>
    <row r="869" customFormat="false" ht="15" hidden="false" customHeight="false" outlineLevel="0" collapsed="false">
      <c r="A869" s="38" t="str">
        <f aca="true">IF(OFFSET(INDIRECT(A856),10,0,1,1)="","",OFFSET(INDIRECT(A856),10,0,1,1))</f>
        <v/>
      </c>
      <c r="B869" s="38" t="str">
        <f aca="true">IF(OFFSET(INDIRECT(A856),10,1,1,1)="","",OFFSET(INDIRECT(A856),10,1,1,1))</f>
        <v/>
      </c>
      <c r="C869" s="38" t="str">
        <f aca="true">IF(OFFSET(INDIRECT(A856),10,2,1,1)="","",CONCATENATE(" ",OFFSET(INDIRECT(A856),10,2,1,1)))</f>
        <v/>
      </c>
      <c r="D869" s="38" t="str">
        <f aca="true">IF(OFFSET(INDIRECT(A856),10,3,1,1)="","",OFFSET(INDIRECT(A856),10,3,1,1))</f>
        <v/>
      </c>
      <c r="E869" s="38" t="str">
        <f aca="true">IF(OFFSET(INDIRECT(A856),10,4,1,1)="","",OFFSET(INDIRECT(A856),10,4,1,1))</f>
        <v/>
      </c>
      <c r="F869" s="38" t="str">
        <f aca="true">IF(OFFSET(INDIRECT(A856),10,5,1,1)="","",OFFSET(INDIRECT(A856),10,5,1,1))</f>
        <v/>
      </c>
      <c r="G869" s="38" t="str">
        <f aca="true">IF(OFFSET(INDIRECT(A856),10,6,1,1)="","",OFFSET(INDIRECT(A856),10,6,1,1))</f>
        <v/>
      </c>
      <c r="H869" s="3"/>
      <c r="I869" s="3"/>
      <c r="J869" s="3"/>
      <c r="K869" s="3"/>
      <c r="L869" s="173"/>
      <c r="M869" s="173"/>
      <c r="N869" s="3"/>
      <c r="O869" s="3"/>
      <c r="P869" s="3"/>
      <c r="Q869" s="3"/>
      <c r="R869" s="1"/>
      <c r="S869" s="163"/>
      <c r="T869" s="163"/>
      <c r="U869" s="163"/>
      <c r="V869" s="1"/>
      <c r="W869" s="175"/>
      <c r="X869" s="175"/>
      <c r="Y869" s="175"/>
      <c r="Z869" s="1"/>
      <c r="AA869" s="1"/>
      <c r="AB869" s="1"/>
      <c r="AC869" s="1"/>
      <c r="AD869" s="1"/>
      <c r="AE869" s="1"/>
      <c r="AF869" s="1"/>
      <c r="AG869" s="1"/>
    </row>
    <row r="870" customFormat="false" ht="15" hidden="false" customHeight="false" outlineLevel="0" collapsed="false">
      <c r="A870" s="3" t="s">
        <v>83</v>
      </c>
      <c r="B870" s="3"/>
      <c r="C870" s="3"/>
      <c r="D870" s="3"/>
      <c r="E870" s="3"/>
      <c r="F870" s="3"/>
      <c r="G870" s="3"/>
      <c r="H870" s="3"/>
      <c r="I870" s="3" t="s">
        <v>337</v>
      </c>
      <c r="J870" s="3"/>
      <c r="K870" s="3"/>
      <c r="L870" s="173"/>
      <c r="M870" s="173"/>
      <c r="N870" s="3"/>
      <c r="O870" s="3"/>
      <c r="P870" s="3"/>
      <c r="Q870" s="3"/>
      <c r="R870" s="1"/>
      <c r="S870" s="163"/>
      <c r="T870" s="163"/>
      <c r="U870" s="163"/>
      <c r="V870" s="1"/>
      <c r="W870" s="175"/>
      <c r="X870" s="175"/>
      <c r="Y870" s="175"/>
      <c r="Z870" s="1"/>
      <c r="AA870" s="1"/>
      <c r="AB870" s="1"/>
      <c r="AC870" s="1"/>
      <c r="AD870" s="1"/>
      <c r="AE870" s="1"/>
      <c r="AF870" s="1"/>
      <c r="AG870" s="1"/>
    </row>
    <row r="871" customFormat="false" ht="15" hidden="false" customHeight="true" outlineLevel="0" collapsed="false">
      <c r="A871" s="1" t="str">
        <f aca="false">CONCATENATE(A870,"s")</f>
        <v>Leaseholders</v>
      </c>
      <c r="B871" s="3"/>
      <c r="C871" s="3"/>
      <c r="D871" s="3"/>
      <c r="E871" s="3"/>
      <c r="F871" s="3"/>
      <c r="G871" s="3"/>
      <c r="H871" s="3"/>
      <c r="I871" s="175" t="str">
        <f aca="false">CONCATENATE(IF(A869="","",A869),IF(A869="","",CHAR(10)),IF(B869="","",B869),IF(C869="","",C869),IF(C869="","",CHAR(10)),IF(D869="","",D869),IF(D869="","",CHAR(10)),IF(E869="","",E869),IF(E869="","",CHAR(10)),IF(F869="","",F869),IF(F869="","",CHAR(10)),IF(G869="","",G869))</f>
        <v/>
      </c>
      <c r="J871" s="175"/>
      <c r="K871" s="175"/>
      <c r="L871" s="173"/>
      <c r="M871" s="173"/>
      <c r="N871" s="3"/>
      <c r="O871" s="3"/>
      <c r="P871" s="3"/>
      <c r="Q871" s="3"/>
      <c r="R871" s="1"/>
      <c r="S871" s="163"/>
      <c r="T871" s="163"/>
      <c r="U871" s="163"/>
      <c r="V871" s="1"/>
      <c r="W871" s="175"/>
      <c r="X871" s="175"/>
      <c r="Y871" s="175"/>
      <c r="Z871" s="1"/>
      <c r="AA871" s="1"/>
      <c r="AB871" s="1"/>
      <c r="AC871" s="1"/>
      <c r="AD871" s="1"/>
      <c r="AE871" s="1"/>
      <c r="AF871" s="1"/>
      <c r="AG871" s="1"/>
    </row>
    <row r="872" customFormat="false" ht="15" hidden="false" customHeight="false" outlineLevel="0" collapsed="false">
      <c r="A872" s="3" t="s">
        <v>294</v>
      </c>
      <c r="B872" s="3"/>
      <c r="C872" s="3"/>
      <c r="D872" s="3"/>
      <c r="E872" s="3"/>
      <c r="F872" s="3"/>
      <c r="G872" s="3"/>
      <c r="H872" s="3"/>
      <c r="I872" s="175"/>
      <c r="J872" s="175"/>
      <c r="K872" s="175"/>
      <c r="L872" s="173"/>
      <c r="M872" s="173"/>
      <c r="N872" s="3"/>
      <c r="O872" s="3"/>
      <c r="P872" s="3"/>
      <c r="Q872" s="3"/>
      <c r="R872" s="1"/>
      <c r="S872" s="163"/>
      <c r="T872" s="163"/>
      <c r="U872" s="163"/>
      <c r="V872" s="1"/>
      <c r="W872" s="175"/>
      <c r="X872" s="175"/>
      <c r="Y872" s="175"/>
      <c r="Z872" s="1"/>
      <c r="AA872" s="1"/>
      <c r="AB872" s="1"/>
      <c r="AC872" s="1"/>
      <c r="AD872" s="1"/>
      <c r="AE872" s="1"/>
      <c r="AF872" s="1"/>
      <c r="AG872" s="1"/>
    </row>
    <row r="873" customFormat="false" ht="15" hidden="false" customHeight="false" outlineLevel="0" collapsed="false">
      <c r="A873" s="1" t="str">
        <f aca="false">CONCATENATE(A872,"s")</f>
        <v>Freeholders</v>
      </c>
      <c r="B873" s="3"/>
      <c r="C873" s="3"/>
      <c r="D873" s="3"/>
      <c r="E873" s="3"/>
      <c r="F873" s="3"/>
      <c r="G873" s="3"/>
      <c r="H873" s="3"/>
      <c r="I873" s="175"/>
      <c r="J873" s="175"/>
      <c r="K873" s="175"/>
      <c r="L873" s="173"/>
      <c r="M873" s="173"/>
      <c r="N873" s="3"/>
      <c r="O873" s="3"/>
      <c r="P873" s="3"/>
      <c r="Q873" s="3"/>
      <c r="R873" s="1"/>
      <c r="S873" s="1"/>
      <c r="T873" s="1"/>
      <c r="U873" s="1"/>
      <c r="V873" s="1"/>
      <c r="W873" s="1"/>
      <c r="X873" s="1"/>
      <c r="Y873" s="1"/>
      <c r="Z873" s="1"/>
      <c r="AA873" s="1"/>
      <c r="AB873" s="1"/>
      <c r="AC873" s="1"/>
      <c r="AD873" s="1"/>
      <c r="AE873" s="1"/>
      <c r="AF873" s="1"/>
      <c r="AG873" s="1"/>
    </row>
    <row r="874" customFormat="false" ht="15" hidden="false" customHeight="false" outlineLevel="0" collapsed="false">
      <c r="A874" s="3" t="s">
        <v>307</v>
      </c>
      <c r="B874" s="3"/>
      <c r="C874" s="3"/>
      <c r="D874" s="3"/>
      <c r="E874" s="3"/>
      <c r="F874" s="3"/>
      <c r="G874" s="3"/>
      <c r="H874" s="3"/>
      <c r="I874" s="175"/>
      <c r="J874" s="175"/>
      <c r="K874" s="175"/>
      <c r="L874" s="3"/>
      <c r="M874" s="3"/>
      <c r="N874" s="3"/>
      <c r="O874" s="3"/>
      <c r="P874" s="3"/>
      <c r="Q874" s="3"/>
      <c r="R874" s="1"/>
    </row>
    <row r="875" customFormat="false" ht="15" hidden="false" customHeight="false" outlineLevel="0" collapsed="false">
      <c r="A875" s="1" t="str">
        <f aca="false">IF(A874="Leaseholder &amp; Freeholder","Leaseholders &amp; Freeholders")</f>
        <v>Leaseholders &amp; Freeholders</v>
      </c>
      <c r="B875" s="3"/>
      <c r="C875" s="3"/>
      <c r="D875" s="3"/>
      <c r="E875" s="3"/>
      <c r="F875" s="3"/>
      <c r="G875" s="3"/>
      <c r="H875" s="3"/>
      <c r="I875" s="175"/>
      <c r="J875" s="175"/>
      <c r="K875" s="175"/>
      <c r="L875" s="3"/>
      <c r="M875" s="3"/>
      <c r="N875" s="3"/>
      <c r="O875" s="3"/>
      <c r="P875" s="3"/>
      <c r="Q875" s="3"/>
      <c r="R875" s="1"/>
      <c r="S875" s="149" t="s">
        <v>274</v>
      </c>
      <c r="T875" s="149"/>
    </row>
    <row r="876" customFormat="false" ht="15.75" hidden="false" customHeight="true" outlineLevel="0" collapsed="false">
      <c r="A876" s="1"/>
      <c r="B876" s="3"/>
      <c r="C876" s="3"/>
      <c r="D876" s="3"/>
      <c r="E876" s="3"/>
      <c r="F876" s="3"/>
      <c r="G876" s="3"/>
      <c r="H876" s="3"/>
      <c r="I876" s="175"/>
      <c r="J876" s="175"/>
      <c r="K876" s="175"/>
      <c r="L876" s="3"/>
      <c r="M876" s="3"/>
      <c r="N876" s="3"/>
      <c r="O876" s="3"/>
      <c r="P876" s="3"/>
      <c r="Q876" s="3"/>
      <c r="R876" s="1"/>
      <c r="S876" s="180" t="str">
        <f aca="false">CONCATENATE("Under Section 1(2), subject to your written consent",CHAR(10),"it is intended to build on the line of junction of the said lands a ",Form!CH74)</f>
        <v>Under Section 1(2), subject to your written consent
it is intended to build on the line of junction of the said lands a</v>
      </c>
      <c r="T876" s="180"/>
      <c r="U876" s="180"/>
      <c r="V876" s="180"/>
      <c r="W876" s="180"/>
      <c r="X876" s="180"/>
      <c r="Y876" s="180"/>
      <c r="Z876" s="180"/>
      <c r="AA876" s="180"/>
    </row>
    <row r="877" customFormat="false" ht="15" hidden="false" customHeight="false" outlineLevel="0" collapsed="false">
      <c r="A877" s="1"/>
      <c r="B877" s="3"/>
      <c r="C877" s="3"/>
      <c r="D877" s="3"/>
      <c r="E877" s="3"/>
      <c r="F877" s="3"/>
      <c r="G877" s="3"/>
      <c r="H877" s="3"/>
      <c r="I877" s="3"/>
      <c r="J877" s="3"/>
      <c r="K877" s="3"/>
      <c r="L877" s="3"/>
      <c r="M877" s="3"/>
      <c r="N877" s="3"/>
      <c r="O877" s="3"/>
      <c r="P877" s="3"/>
      <c r="Q877" s="3"/>
      <c r="R877" s="1"/>
      <c r="S877" s="180"/>
      <c r="T877" s="180"/>
      <c r="U877" s="180"/>
      <c r="V877" s="180"/>
      <c r="W877" s="180"/>
      <c r="X877" s="180"/>
      <c r="Y877" s="180"/>
      <c r="Z877" s="180"/>
      <c r="AA877" s="180"/>
    </row>
    <row r="878" customFormat="false" ht="15" hidden="false" customHeight="false" outlineLevel="0" collapsed="false">
      <c r="A878" s="156" t="s">
        <v>343</v>
      </c>
      <c r="B878" s="156"/>
      <c r="C878" s="3"/>
      <c r="D878" s="3"/>
      <c r="E878" s="3"/>
      <c r="F878" s="3"/>
      <c r="G878" s="3"/>
      <c r="H878" s="3"/>
      <c r="I878" s="3"/>
      <c r="J878" s="3"/>
      <c r="K878" s="3"/>
      <c r="L878" s="3"/>
      <c r="M878" s="3"/>
      <c r="N878" s="3"/>
      <c r="O878" s="3"/>
      <c r="P878" s="3"/>
      <c r="Q878" s="149" t="str">
        <f aca="false">IF(A880="","",", ")</f>
        <v/>
      </c>
      <c r="R878" s="1"/>
    </row>
    <row r="879" customFormat="false" ht="15" hidden="false" customHeight="false" outlineLevel="0" collapsed="false">
      <c r="A879" s="3" t="s">
        <v>25</v>
      </c>
      <c r="B879" s="3" t="s">
        <v>26</v>
      </c>
      <c r="C879" s="3" t="s">
        <v>27</v>
      </c>
      <c r="D879" s="3" t="s">
        <v>28</v>
      </c>
      <c r="E879" s="3" t="s">
        <v>29</v>
      </c>
      <c r="F879" s="3" t="s">
        <v>30</v>
      </c>
      <c r="G879" s="3" t="s">
        <v>31</v>
      </c>
      <c r="H879" s="3"/>
      <c r="I879" s="3" t="s">
        <v>336</v>
      </c>
      <c r="J879" s="3"/>
      <c r="K879" s="3"/>
      <c r="L879" s="3"/>
      <c r="M879" s="3"/>
      <c r="N879" s="3"/>
      <c r="O879" s="3"/>
      <c r="P879" s="3"/>
      <c r="Q879" s="3"/>
      <c r="R879" s="1"/>
      <c r="S879" s="149" t="s">
        <v>292</v>
      </c>
      <c r="T879" s="149"/>
    </row>
    <row r="880" customFormat="false" ht="15" hidden="false" customHeight="true" outlineLevel="0" collapsed="false">
      <c r="A880" s="38" t="str">
        <f aca="true">IF(OFFSET(INDIRECT(A856),17,0,1,1)="","",CONCATENATE((OFFSET(INDIRECT(A856),17,0,1,1)),", "))</f>
        <v/>
      </c>
      <c r="B880" s="38" t="str">
        <f aca="true">IF(OFFSET(INDIRECT(A856),17,1,1,1)="","",OFFSET(INDIRECT(A856),17,1,1,1))</f>
        <v/>
      </c>
      <c r="C880" s="38" t="str">
        <f aca="true">IF(OFFSET(INDIRECT(A856),17,2,1,1)="","",CONCATENATE(" ",(OFFSET(INDIRECT(A856),17,2,1,1)),", "))</f>
        <v/>
      </c>
      <c r="D880" s="38" t="str">
        <f aca="true">IF(OFFSET(INDIRECT(A856),17,3,1,1)="","",CONCATENATE((OFFSET(INDIRECT(A856),17,3,1,1)),", "))</f>
        <v/>
      </c>
      <c r="E880" s="38" t="str">
        <f aca="true">IF(OFFSET(INDIRECT(A856),17,4,1,1)="","",CONCATENATE((OFFSET(INDIRECT(A856),17,4,1,1)),", "))</f>
        <v/>
      </c>
      <c r="F880" s="38" t="str">
        <f aca="true">IF(OFFSET(INDIRECT(A856),17,5,1,1)="","",CONCATENATE((OFFSET(INDIRECT(A856),17,5,1,1)),", "))</f>
        <v/>
      </c>
      <c r="G880" s="38" t="str">
        <f aca="true">IF(OFFSET(INDIRECT(A856),17,6,1,1)="","",OFFSET(INDIRECT(A856),17,6,1,1))</f>
        <v/>
      </c>
      <c r="H880" s="3"/>
      <c r="I880" s="170" t="str">
        <f aca="false">CONCATENATE(IF(A880="","",A880),IF(B880="","",B880),IF(C880="","",C880),IF(D880="","",D880),IF(E880="","",E880),IF(F880="","",F880),IF(G880="","",G880))</f>
        <v/>
      </c>
      <c r="J880" s="170"/>
      <c r="K880" s="170"/>
      <c r="L880" s="170"/>
      <c r="M880" s="170"/>
      <c r="N880" s="170"/>
      <c r="O880" s="170"/>
      <c r="P880" s="112"/>
      <c r="Q880" s="112"/>
      <c r="R880" s="1"/>
      <c r="S880" s="180" t="str">
        <f aca="false">CONCATENATE("Under Section 1(5)",CHAR(10),"it is intended to build on the line of junction of the said lands a wall wholly on ",$H$12," land.")</f>
        <v>Under Section 1(5)
it is intended to build on the line of junction of the said lands a wall wholly on our land.</v>
      </c>
      <c r="T880" s="180"/>
      <c r="U880" s="180"/>
      <c r="V880" s="180"/>
      <c r="W880" s="180"/>
      <c r="X880" s="180"/>
      <c r="Y880" s="180"/>
      <c r="Z880" s="180"/>
      <c r="AA880" s="180"/>
    </row>
    <row r="881" customFormat="false" ht="15" hidden="false" customHeight="false" outlineLevel="0" collapsed="false">
      <c r="A881" s="38" t="str">
        <f aca="true">IF(OFFSET(INDIRECT(A856),17,0,1,1)="","",OFFSET(INDIRECT(A856),17,0,1,1))</f>
        <v/>
      </c>
      <c r="B881" s="38" t="str">
        <f aca="true">IF(OFFSET(INDIRECT(A856),17,1,1,1)="","",OFFSET(INDIRECT(A856),17,1,1,1))</f>
        <v/>
      </c>
      <c r="C881" s="38" t="str">
        <f aca="true">IF(OFFSET(INDIRECT(A856),17,2,1,1)="","",CONCATENATE(" ",(OFFSET(INDIRECT(A856),17,2,1,1))))</f>
        <v/>
      </c>
      <c r="D881" s="38" t="str">
        <f aca="true">IF(OFFSET(INDIRECT(A856),17,3,1,1)="","",OFFSET(INDIRECT(A856),17,3,1,1))</f>
        <v/>
      </c>
      <c r="E881" s="38" t="str">
        <f aca="true">IF(OFFSET(INDIRECT(A856),17,4,1,1)="","",OFFSET(INDIRECT(A856),17,4,1,1))</f>
        <v/>
      </c>
      <c r="F881" s="38" t="str">
        <f aca="true">IF(OFFSET(INDIRECT(A856),17,5,1,1)="","",OFFSET(INDIRECT(A856),17,5,1,1))</f>
        <v/>
      </c>
      <c r="G881" s="38" t="str">
        <f aca="true">IF(OFFSET(INDIRECT(A856),17,6,1,1)="","",OFFSET(INDIRECT(A856),17,6,1,1))</f>
        <v/>
      </c>
      <c r="H881" s="3"/>
      <c r="I881" s="3"/>
      <c r="J881" s="3"/>
      <c r="K881" s="3"/>
      <c r="L881" s="173"/>
      <c r="M881" s="173"/>
      <c r="N881" s="3"/>
      <c r="O881" s="3"/>
      <c r="P881" s="3"/>
      <c r="Q881" s="3"/>
      <c r="R881" s="1"/>
      <c r="S881" s="180"/>
      <c r="T881" s="180"/>
      <c r="U881" s="180"/>
      <c r="V881" s="180"/>
      <c r="W881" s="180"/>
      <c r="X881" s="180"/>
      <c r="Y881" s="180"/>
      <c r="Z881" s="180"/>
      <c r="AA881" s="180"/>
    </row>
    <row r="882" customFormat="false" ht="15" hidden="false" customHeight="false" outlineLevel="0" collapsed="false">
      <c r="A882" s="3"/>
      <c r="B882" s="3"/>
      <c r="C882" s="3"/>
      <c r="D882" s="3"/>
      <c r="E882" s="3"/>
      <c r="F882" s="3"/>
      <c r="G882" s="3"/>
      <c r="H882" s="3"/>
      <c r="I882" s="3" t="s">
        <v>337</v>
      </c>
      <c r="J882" s="3"/>
      <c r="K882" s="3"/>
      <c r="L882" s="173"/>
      <c r="M882" s="173"/>
      <c r="N882" s="3"/>
      <c r="O882" s="3"/>
      <c r="P882" s="3"/>
      <c r="Q882" s="3"/>
      <c r="R882" s="1"/>
    </row>
    <row r="883" customFormat="false" ht="15" hidden="false" customHeight="true" outlineLevel="0" collapsed="false">
      <c r="A883" s="3"/>
      <c r="B883" s="3"/>
      <c r="C883" s="3"/>
      <c r="D883" s="3"/>
      <c r="E883" s="3"/>
      <c r="F883" s="3"/>
      <c r="G883" s="3"/>
      <c r="H883" s="3"/>
      <c r="I883" s="175" t="str">
        <f aca="false">CONCATENATE(IF(A881="","",A881),IF(A881="","",CHAR(10)),IF(B881="","",B881),IF(C881="","",C881),IF(C881="","",CHAR(10)),IF(D881="","",D881),IF(D881="","",CHAR(10)),IF(E881="","",E881),IF(E881="","",CHAR(10)),IF(F881="","",F881),IF(F881="","",CHAR(10)),IF(G881="","",G881))</f>
        <v/>
      </c>
      <c r="J883" s="175"/>
      <c r="K883" s="175"/>
      <c r="L883" s="173"/>
      <c r="M883" s="173"/>
      <c r="N883" s="3"/>
      <c r="O883" s="3"/>
      <c r="P883" s="3"/>
      <c r="Q883" s="3"/>
      <c r="R883" s="1"/>
      <c r="S883" s="149" t="s">
        <v>295</v>
      </c>
      <c r="T883" s="149"/>
      <c r="U883" s="149"/>
    </row>
    <row r="884" customFormat="false" ht="15" hidden="false" customHeight="true" outlineLevel="0" collapsed="false">
      <c r="A884" s="3"/>
      <c r="B884" s="3"/>
      <c r="C884" s="3"/>
      <c r="D884" s="3"/>
      <c r="E884" s="3"/>
      <c r="F884" s="3"/>
      <c r="G884" s="3"/>
      <c r="H884" s="3"/>
      <c r="I884" s="175"/>
      <c r="J884" s="175"/>
      <c r="K884" s="175"/>
      <c r="L884" s="173"/>
      <c r="M884" s="173"/>
      <c r="N884" s="3"/>
      <c r="O884" s="3"/>
      <c r="P884" s="3"/>
      <c r="Q884" s="3"/>
      <c r="R884" s="1"/>
      <c r="S884" s="181" t="str">
        <f aca="false">CONCATENATE(S876,CHAR(10),CHAR(10),S880)</f>
        <v>Under Section 1(2), subject to your written consent
it is intended to build on the line of junction of the said lands a 
Under Section 1(5)
it is intended to build on the line of junction of the said lands a wall wholly on our land.</v>
      </c>
      <c r="T884" s="181"/>
      <c r="U884" s="181"/>
      <c r="V884" s="181"/>
      <c r="W884" s="181"/>
      <c r="X884" s="181"/>
      <c r="Y884" s="181"/>
      <c r="Z884" s="181"/>
      <c r="AA884" s="181"/>
    </row>
    <row r="885" customFormat="false" ht="15" hidden="false" customHeight="false" outlineLevel="0" collapsed="false">
      <c r="A885" s="3"/>
      <c r="B885" s="3"/>
      <c r="C885" s="3"/>
      <c r="D885" s="3"/>
      <c r="E885" s="3"/>
      <c r="F885" s="3"/>
      <c r="G885" s="3"/>
      <c r="H885" s="3"/>
      <c r="I885" s="175"/>
      <c r="J885" s="175"/>
      <c r="K885" s="175"/>
      <c r="L885" s="173"/>
      <c r="M885" s="173"/>
      <c r="N885" s="3"/>
      <c r="O885" s="3"/>
      <c r="P885" s="3"/>
      <c r="Q885" s="3"/>
      <c r="R885" s="1"/>
      <c r="S885" s="181"/>
      <c r="T885" s="181"/>
      <c r="U885" s="181"/>
      <c r="V885" s="181"/>
      <c r="W885" s="181"/>
      <c r="X885" s="181"/>
      <c r="Y885" s="181"/>
      <c r="Z885" s="181"/>
      <c r="AA885" s="181"/>
    </row>
    <row r="886" customFormat="false" ht="15" hidden="false" customHeight="false" outlineLevel="0" collapsed="false">
      <c r="A886" s="3"/>
      <c r="B886" s="3"/>
      <c r="C886" s="3"/>
      <c r="D886" s="3"/>
      <c r="E886" s="3"/>
      <c r="F886" s="3"/>
      <c r="G886" s="3"/>
      <c r="H886" s="3"/>
      <c r="I886" s="175"/>
      <c r="J886" s="175"/>
      <c r="K886" s="175"/>
      <c r="L886" s="3"/>
      <c r="M886" s="3"/>
      <c r="N886" s="3"/>
      <c r="O886" s="3"/>
      <c r="P886" s="3"/>
      <c r="Q886" s="3"/>
      <c r="R886" s="1"/>
      <c r="S886" s="181"/>
      <c r="T886" s="181"/>
      <c r="U886" s="181"/>
      <c r="V886" s="181"/>
      <c r="W886" s="181"/>
      <c r="X886" s="181"/>
      <c r="Y886" s="181"/>
      <c r="Z886" s="181"/>
      <c r="AA886" s="181"/>
    </row>
    <row r="887" customFormat="false" ht="15" hidden="false" customHeight="false" outlineLevel="0" collapsed="false">
      <c r="A887" s="3"/>
      <c r="B887" s="3"/>
      <c r="C887" s="3"/>
      <c r="D887" s="3"/>
      <c r="E887" s="3"/>
      <c r="F887" s="3"/>
      <c r="G887" s="3"/>
      <c r="H887" s="3"/>
      <c r="I887" s="175"/>
      <c r="J887" s="175"/>
      <c r="K887" s="175"/>
      <c r="L887" s="3"/>
      <c r="M887" s="3"/>
      <c r="N887" s="3"/>
      <c r="O887" s="3"/>
      <c r="P887" s="3"/>
      <c r="Q887" s="3"/>
      <c r="R887" s="1"/>
      <c r="S887" s="181"/>
      <c r="T887" s="181"/>
      <c r="U887" s="181"/>
      <c r="V887" s="181"/>
      <c r="W887" s="181"/>
      <c r="X887" s="181"/>
      <c r="Y887" s="181"/>
      <c r="Z887" s="181"/>
      <c r="AA887" s="181"/>
    </row>
    <row r="888" customFormat="false" ht="15" hidden="false" customHeight="false" outlineLevel="0" collapsed="false">
      <c r="A888" s="3"/>
      <c r="B888" s="3"/>
      <c r="C888" s="3"/>
      <c r="D888" s="3"/>
      <c r="E888" s="3"/>
      <c r="F888" s="3"/>
      <c r="G888" s="3"/>
      <c r="H888" s="3"/>
      <c r="I888" s="175"/>
      <c r="J888" s="175"/>
      <c r="K888" s="175"/>
      <c r="L888" s="3"/>
      <c r="M888" s="3"/>
      <c r="N888" s="3"/>
      <c r="O888" s="3"/>
      <c r="P888" s="3"/>
      <c r="Q888" s="3"/>
      <c r="R888" s="1"/>
      <c r="S888" s="181"/>
      <c r="T888" s="181"/>
      <c r="U888" s="181"/>
      <c r="V888" s="181"/>
      <c r="W888" s="181"/>
      <c r="X888" s="181"/>
      <c r="Y888" s="181"/>
      <c r="Z888" s="181"/>
      <c r="AA888" s="181"/>
    </row>
    <row r="889" customFormat="false" ht="15" hidden="false" customHeight="false" outlineLevel="0" collapsed="false">
      <c r="A889" s="3"/>
      <c r="B889" s="3"/>
      <c r="C889" s="3"/>
      <c r="D889" s="3"/>
      <c r="E889" s="3"/>
      <c r="F889" s="3"/>
      <c r="G889" s="3"/>
      <c r="H889" s="3"/>
      <c r="I889" s="3"/>
      <c r="J889" s="3"/>
      <c r="K889" s="3"/>
      <c r="L889" s="3"/>
      <c r="M889" s="3"/>
      <c r="N889" s="3"/>
      <c r="O889" s="3"/>
      <c r="P889" s="3"/>
      <c r="Q889" s="3"/>
      <c r="R889" s="1"/>
    </row>
    <row r="890" customFormat="false" ht="15" hidden="false" customHeight="false" outlineLevel="0" collapsed="false">
      <c r="A890" s="156" t="s">
        <v>344</v>
      </c>
      <c r="B890" s="156"/>
      <c r="C890" s="3"/>
      <c r="D890" s="3"/>
      <c r="E890" s="3"/>
      <c r="F890" s="3"/>
      <c r="G890" s="3"/>
      <c r="H890" s="3"/>
      <c r="I890" s="3"/>
      <c r="J890" s="3"/>
      <c r="K890" s="3"/>
      <c r="L890" s="3"/>
      <c r="M890" s="3"/>
      <c r="N890" s="3"/>
      <c r="O890" s="3"/>
      <c r="P890" s="3"/>
      <c r="Q890" s="3" t="str">
        <f aca="false">IF(A892="","",", ")</f>
        <v/>
      </c>
      <c r="R890" s="1"/>
      <c r="S890" s="149" t="s">
        <v>345</v>
      </c>
      <c r="T890" s="149"/>
      <c r="U890" s="149"/>
    </row>
    <row r="891" customFormat="false" ht="15" hidden="false" customHeight="false" outlineLevel="0" collapsed="false">
      <c r="A891" s="3" t="s">
        <v>25</v>
      </c>
      <c r="B891" s="3" t="s">
        <v>26</v>
      </c>
      <c r="C891" s="3" t="s">
        <v>27</v>
      </c>
      <c r="D891" s="3" t="s">
        <v>28</v>
      </c>
      <c r="E891" s="3" t="s">
        <v>29</v>
      </c>
      <c r="F891" s="3" t="s">
        <v>30</v>
      </c>
      <c r="G891" s="3" t="s">
        <v>31</v>
      </c>
      <c r="H891" s="3"/>
      <c r="I891" s="3" t="s">
        <v>336</v>
      </c>
      <c r="J891" s="3"/>
      <c r="K891" s="3"/>
      <c r="L891" s="3"/>
      <c r="M891" s="3"/>
      <c r="N891" s="3"/>
      <c r="O891" s="3"/>
      <c r="P891" s="3"/>
      <c r="Q891" s="3"/>
      <c r="R891" s="1"/>
      <c r="S891" s="181" t="str">
        <f aca="false">IF(Form!CD74="Section 1(2)",S876,IF(Form!CD74="Section 1(5)",S880,IF(Form!CD74="Section 1(2) &amp; Section 1(5)",S884,"")))</f>
        <v/>
      </c>
      <c r="T891" s="181"/>
      <c r="U891" s="181"/>
      <c r="V891" s="181"/>
      <c r="W891" s="181"/>
      <c r="X891" s="181"/>
      <c r="Y891" s="181"/>
      <c r="Z891" s="181"/>
      <c r="AA891" s="181"/>
    </row>
    <row r="892" customFormat="false" ht="15" hidden="false" customHeight="true" outlineLevel="0" collapsed="false">
      <c r="A892" s="38" t="str">
        <f aca="false">IF(Form!$B$44="","",Form!$B$44)</f>
        <v/>
      </c>
      <c r="B892" s="38" t="str">
        <f aca="false">IF(Form!$C$44="","",Form!$C$44)</f>
        <v/>
      </c>
      <c r="C892" s="38" t="str">
        <f aca="false">IF(Form!$D$44="","",Form!$D$44)</f>
        <v/>
      </c>
      <c r="D892" s="38" t="str">
        <f aca="false">IF(Form!$E$44="","",Form!$E$44)</f>
        <v/>
      </c>
      <c r="E892" s="38" t="str">
        <f aca="false">IF(Form!$F$44="","",Form!$F$44)</f>
        <v/>
      </c>
      <c r="F892" s="38" t="str">
        <f aca="false">IF(Form!$G$44="","",Form!$G$44)</f>
        <v/>
      </c>
      <c r="G892" s="38" t="str">
        <f aca="false">IF(Form!$H$44="","",Form!$H$44)</f>
        <v/>
      </c>
      <c r="H892" s="3"/>
      <c r="I892" s="170" t="str">
        <f aca="false">CONCATENATE(IF(A892="","",A892),IF(B892="","",B892),IF(C892="","",C892),IF(D892="","",D892),IF(E892="","",E892),IF(F892="","",F892),IF(G892="","",G892))</f>
        <v/>
      </c>
      <c r="J892" s="170"/>
      <c r="K892" s="170"/>
      <c r="L892" s="170"/>
      <c r="M892" s="170"/>
      <c r="N892" s="170"/>
      <c r="O892" s="170"/>
      <c r="P892" s="112"/>
      <c r="Q892" s="112"/>
      <c r="R892" s="1"/>
      <c r="S892" s="181"/>
      <c r="T892" s="181"/>
      <c r="U892" s="181"/>
      <c r="V892" s="181"/>
      <c r="W892" s="181"/>
      <c r="X892" s="181"/>
      <c r="Y892" s="181"/>
      <c r="Z892" s="181"/>
      <c r="AA892" s="181"/>
    </row>
    <row r="893" customFormat="false" ht="15" hidden="false" customHeight="false" outlineLevel="0" collapsed="false">
      <c r="A893" s="3"/>
      <c r="B893" s="3"/>
      <c r="C893" s="3"/>
      <c r="D893" s="3"/>
      <c r="E893" s="3"/>
      <c r="F893" s="3"/>
      <c r="G893" s="3"/>
      <c r="H893" s="3"/>
      <c r="I893" s="3"/>
      <c r="J893" s="3"/>
      <c r="K893" s="3"/>
      <c r="L893" s="173"/>
      <c r="M893" s="173"/>
      <c r="N893" s="3"/>
      <c r="O893" s="3"/>
      <c r="P893" s="3"/>
      <c r="Q893" s="3"/>
      <c r="R893" s="1"/>
      <c r="S893" s="181"/>
      <c r="T893" s="181"/>
      <c r="U893" s="181"/>
      <c r="V893" s="181"/>
      <c r="W893" s="181"/>
      <c r="X893" s="181"/>
      <c r="Y893" s="181"/>
      <c r="Z893" s="181"/>
      <c r="AA893" s="181"/>
    </row>
    <row r="894" customFormat="false" ht="15" hidden="false" customHeight="false" outlineLevel="0" collapsed="false">
      <c r="A894" s="3"/>
      <c r="B894" s="3"/>
      <c r="C894" s="3"/>
      <c r="D894" s="3"/>
      <c r="E894" s="3"/>
      <c r="F894" s="3"/>
      <c r="G894" s="3"/>
      <c r="H894" s="3"/>
      <c r="I894" s="3" t="s">
        <v>337</v>
      </c>
      <c r="J894" s="3"/>
      <c r="K894" s="3"/>
      <c r="L894" s="173"/>
      <c r="M894" s="173"/>
      <c r="N894" s="3"/>
      <c r="O894" s="3"/>
      <c r="P894" s="3"/>
      <c r="Q894" s="3"/>
      <c r="R894" s="1"/>
      <c r="S894" s="181"/>
      <c r="T894" s="181"/>
      <c r="U894" s="181"/>
      <c r="V894" s="181"/>
      <c r="W894" s="181"/>
      <c r="X894" s="181"/>
      <c r="Y894" s="181"/>
      <c r="Z894" s="181"/>
      <c r="AA894" s="181"/>
    </row>
    <row r="895" customFormat="false" ht="15" hidden="false" customHeight="true" outlineLevel="0" collapsed="false">
      <c r="A895" s="3"/>
      <c r="B895" s="3"/>
      <c r="C895" s="3"/>
      <c r="D895" s="3"/>
      <c r="E895" s="3"/>
      <c r="F895" s="3"/>
      <c r="G895" s="3"/>
      <c r="H895" s="3"/>
      <c r="I895" s="175" t="str">
        <f aca="false">CONCATENATE(IF(A892="","",A892),IF(A892="","",CHAR(10)),IF(B892="","",B892),IF(C892="","",C892),IF(C892="","",CHAR(10)),IF(D892="","",D892),IF(D892="","",CHAR(10)),IF(E892="","",E892),IF(E892="","",CHAR(10)),IF(F892="","",F892),IF(F892="","",CHAR(10)),IF(G892="","",G892))</f>
        <v/>
      </c>
      <c r="J895" s="175"/>
      <c r="K895" s="175"/>
      <c r="L895" s="173"/>
      <c r="M895" s="173"/>
      <c r="N895" s="3"/>
      <c r="O895" s="3"/>
      <c r="P895" s="3"/>
      <c r="Q895" s="3"/>
      <c r="R895" s="1"/>
      <c r="S895" s="181"/>
      <c r="T895" s="181"/>
      <c r="U895" s="181"/>
      <c r="V895" s="181"/>
      <c r="W895" s="181"/>
      <c r="X895" s="181"/>
      <c r="Y895" s="181"/>
      <c r="Z895" s="181"/>
      <c r="AA895" s="181"/>
    </row>
    <row r="896" customFormat="false" ht="15" hidden="false" customHeight="false" outlineLevel="0" collapsed="false">
      <c r="A896" s="3"/>
      <c r="B896" s="3"/>
      <c r="C896" s="3"/>
      <c r="D896" s="3"/>
      <c r="E896" s="3"/>
      <c r="F896" s="3"/>
      <c r="G896" s="3"/>
      <c r="H896" s="3"/>
      <c r="I896" s="175"/>
      <c r="J896" s="175"/>
      <c r="K896" s="175"/>
      <c r="L896" s="173"/>
      <c r="M896" s="173"/>
      <c r="N896" s="3"/>
      <c r="O896" s="3"/>
      <c r="P896" s="3"/>
      <c r="Q896" s="3"/>
      <c r="R896" s="1"/>
    </row>
    <row r="897" customFormat="false" ht="15" hidden="false" customHeight="false" outlineLevel="0" collapsed="false">
      <c r="A897" s="3"/>
      <c r="B897" s="3"/>
      <c r="C897" s="3"/>
      <c r="D897" s="3"/>
      <c r="E897" s="3"/>
      <c r="F897" s="3"/>
      <c r="G897" s="3"/>
      <c r="H897" s="3"/>
      <c r="I897" s="175"/>
      <c r="J897" s="175"/>
      <c r="K897" s="175"/>
      <c r="L897" s="173"/>
      <c r="M897" s="173"/>
      <c r="N897" s="3"/>
      <c r="O897" s="3"/>
      <c r="P897" s="3"/>
      <c r="Q897" s="3"/>
      <c r="R897" s="1"/>
      <c r="S897" s="149" t="s">
        <v>346</v>
      </c>
      <c r="T897" s="149"/>
      <c r="U897" s="149"/>
      <c r="V897" s="182" t="str">
        <f aca="true">IF(OFFSET(INDIRECT(A856),53,5,1,1)="No","DELETE THIS PAGE WHEN MADE INTO PDF!","")</f>
        <v>DELETE THIS PAGE WHEN MADE INTO PDF!</v>
      </c>
      <c r="W897" s="182"/>
      <c r="X897" s="182"/>
      <c r="Y897" s="182"/>
      <c r="Z897" s="182"/>
      <c r="AA897" s="182"/>
    </row>
    <row r="898" customFormat="false" ht="15" hidden="false" customHeight="false" outlineLevel="0" collapsed="false">
      <c r="A898" s="3"/>
      <c r="B898" s="3"/>
      <c r="C898" s="3"/>
      <c r="D898" s="3"/>
      <c r="E898" s="3"/>
      <c r="F898" s="3"/>
      <c r="G898" s="3"/>
      <c r="H898" s="3"/>
      <c r="I898" s="175"/>
      <c r="J898" s="175"/>
      <c r="K898" s="175"/>
      <c r="L898" s="3"/>
      <c r="M898" s="3"/>
      <c r="N898" s="3"/>
      <c r="O898" s="3"/>
      <c r="P898" s="3"/>
      <c r="Q898" s="3"/>
      <c r="R898" s="1"/>
      <c r="S898" s="149" t="s">
        <v>347</v>
      </c>
      <c r="T898" s="149"/>
      <c r="U898" s="149"/>
      <c r="V898" s="182" t="str">
        <f aca="true">IF(OFFSET(INDIRECT(A856),62,5,1,1)="No","DELETE THIS PAGE WHEN MADE INTO PDF!","")</f>
        <v>DELETE THIS PAGE WHEN MADE INTO PDF!</v>
      </c>
      <c r="W898" s="182"/>
      <c r="X898" s="182"/>
      <c r="Y898" s="182"/>
      <c r="Z898" s="182"/>
      <c r="AA898" s="182"/>
    </row>
    <row r="899" customFormat="false" ht="15" hidden="false" customHeight="false" outlineLevel="0" collapsed="false">
      <c r="A899" s="3"/>
      <c r="B899" s="3"/>
      <c r="C899" s="3"/>
      <c r="D899" s="3"/>
      <c r="E899" s="3"/>
      <c r="F899" s="3"/>
      <c r="G899" s="3"/>
      <c r="H899" s="3"/>
      <c r="I899" s="175"/>
      <c r="J899" s="175"/>
      <c r="K899" s="175"/>
      <c r="L899" s="3"/>
      <c r="M899" s="3"/>
      <c r="N899" s="3"/>
      <c r="O899" s="3"/>
      <c r="P899" s="3"/>
      <c r="Q899" s="3"/>
      <c r="R899" s="1"/>
      <c r="S899" s="149" t="s">
        <v>348</v>
      </c>
      <c r="T899" s="149"/>
      <c r="U899" s="149"/>
      <c r="V899" s="182" t="str">
        <f aca="true">IF(OFFSET(INDIRECT(A856),76,5,1,1)="No","DELETE THIS PAGE WHEN MADE INTO PDF!","")</f>
        <v>DELETE THIS PAGE WHEN MADE INTO PDF!</v>
      </c>
      <c r="W899" s="182"/>
      <c r="X899" s="182"/>
      <c r="Y899" s="182"/>
      <c r="Z899" s="182"/>
      <c r="AA899" s="182"/>
    </row>
    <row r="900" customFormat="false" ht="15" hidden="false" customHeight="false" outlineLevel="0" collapsed="false">
      <c r="A900" s="3"/>
      <c r="B900" s="3"/>
      <c r="C900" s="3"/>
      <c r="D900" s="3"/>
      <c r="E900" s="3"/>
      <c r="F900" s="3"/>
      <c r="G900" s="3"/>
      <c r="H900" s="3"/>
      <c r="I900" s="175"/>
      <c r="J900" s="175"/>
      <c r="K900" s="175"/>
      <c r="L900" s="3"/>
      <c r="M900" s="3"/>
      <c r="N900" s="3"/>
      <c r="O900" s="3"/>
      <c r="P900" s="3"/>
      <c r="Q900" s="3"/>
      <c r="R900" s="1"/>
      <c r="S900" s="38" t="str">
        <f aca="true">IF(OFFSET(INDIRECT(A856),2,0,1,1)="","",OFFSET(INDIRECT(A856),2,0,1,1))</f>
        <v/>
      </c>
      <c r="T900" s="38" t="str">
        <f aca="true">IF(OFFSET(INDIRECT(A856),2,1,1,1)="","",OFFSET(INDIRECT(A856),2,1,1,1))</f>
        <v/>
      </c>
      <c r="U900" s="3" t="str">
        <f aca="false">LEFT(T900,1)</f>
        <v/>
      </c>
      <c r="V900" s="38" t="str">
        <f aca="true">IF(OFFSET(INDIRECT(A856),2,2,1,1)="","",OFFSET(INDIRECT(A856),2,2,1,1))</f>
        <v/>
      </c>
      <c r="W900" s="38" t="str">
        <f aca="true">IF(OFFSET(INDIRECT(A856),2,3,1,1)="","",OFFSET(INDIRECT(A856),2,3,1,1))</f>
        <v/>
      </c>
      <c r="X900" s="3" t="str">
        <f aca="false">IF(B859="Company",W900,CONCATENATE(S900,P858," ",T900," ",W900))</f>
        <v>  </v>
      </c>
      <c r="Y900" s="3"/>
      <c r="Z900" s="3" t="str">
        <f aca="false">IF(B859="Company",W900,CONCATENATE(S900," ",U900," ",W900))</f>
        <v>  </v>
      </c>
      <c r="AA900" s="3"/>
      <c r="AB900" s="3"/>
      <c r="AC900" s="3" t="str">
        <f aca="false">IF(B859="Company",W900,CONCATENATE(S900,P858," ",U900,P858," ",W900))</f>
        <v>  </v>
      </c>
      <c r="AD900" s="3"/>
      <c r="AE900" s="3" t="str">
        <f aca="false">IF(B859="Company",W900,CONCATENATE(T900," ",V900," ",W900))</f>
        <v>  </v>
      </c>
      <c r="AF900" s="3" t="str">
        <f aca="false">UPPER(AE900)</f>
        <v>  </v>
      </c>
      <c r="AG900" s="3"/>
      <c r="AH900" s="3" t="str">
        <f aca="false">IF(B859="Company",W900,CONCATENATE(S900,P858," ",W900))</f>
        <v> </v>
      </c>
      <c r="AI900" s="3"/>
      <c r="AJ900" s="1"/>
    </row>
    <row r="901" customFormat="false" ht="15" hidden="false" customHeight="false" outlineLevel="0" collapsed="false">
      <c r="A901" s="3"/>
      <c r="B901" s="3"/>
      <c r="C901" s="3"/>
      <c r="D901" s="3"/>
      <c r="E901" s="3"/>
      <c r="F901" s="3"/>
      <c r="G901" s="3"/>
      <c r="H901" s="3"/>
      <c r="I901" s="173"/>
      <c r="J901" s="173"/>
      <c r="K901" s="173"/>
      <c r="L901" s="3"/>
      <c r="M901" s="3"/>
      <c r="N901" s="3"/>
      <c r="O901" s="3"/>
      <c r="P901" s="3"/>
      <c r="Q901" s="3"/>
      <c r="R901" s="1"/>
      <c r="S901" s="38" t="str">
        <f aca="true">IF(OFFSET(INDIRECT(A856),3,0,1,1)="","",OFFSET(INDIRECT(A856),3,0,1,1))</f>
        <v/>
      </c>
      <c r="T901" s="38" t="str">
        <f aca="true">IF(OFFSET(INDIRECT(A856),3,1,1,1)="","",OFFSET(INDIRECT(A856),3,1,1,1))</f>
        <v/>
      </c>
      <c r="U901" s="3" t="str">
        <f aca="false">LEFT(T901,1)</f>
        <v/>
      </c>
      <c r="V901" s="38" t="str">
        <f aca="true">IF(OFFSET(INDIRECT(A856),3,2,1,1)="","",OFFSET(INDIRECT(A856),3,2,1,1))</f>
        <v/>
      </c>
      <c r="W901" s="38" t="str">
        <f aca="true">IF(OFFSET(INDIRECT(A856),3,3,1,1)="","",OFFSET(INDIRECT(A856),3,3,1,1))</f>
        <v/>
      </c>
      <c r="X901" s="3" t="str">
        <f aca="false">IF(W901="","",CONCATENATE(S901,P858," ",T901," ",W901))</f>
        <v/>
      </c>
      <c r="Y901" s="3"/>
      <c r="Z901" s="3" t="str">
        <f aca="false">IF(W901="","",CONCATENATE(" ",Q884," ",S901," ",U901," ",W901))</f>
        <v/>
      </c>
      <c r="AA901" s="3"/>
      <c r="AB901" s="3"/>
      <c r="AC901" s="3" t="str">
        <f aca="false">IF(W901="","",IF(W902="",CONCATENATE(" ",$Q$39," ",S901,$P$38," ",U901,$P$38," ",W901),CONCATENATE(", ",S901,$P$38," ",U901,$P$38," ",W901)))</f>
        <v/>
      </c>
      <c r="AD901" s="3"/>
      <c r="AE901" s="3" t="str">
        <f aca="false">IF(W901="","",CONCATENATE(" ",Q859," ",T901," ",V901," ",W901))</f>
        <v/>
      </c>
      <c r="AF901" s="3" t="str">
        <f aca="false">UPPER(AE901)</f>
        <v/>
      </c>
      <c r="AG901" s="3"/>
      <c r="AH901" s="3" t="str">
        <f aca="false">IF(W901="","",IF(W902="",CONCATENATE(" ",Q859," ",S901,P858," ",W901),CONCATENATE(", ",S901,P858," ",W901)))</f>
        <v/>
      </c>
      <c r="AI901" s="3"/>
      <c r="AJ901" s="1"/>
    </row>
    <row r="902" customFormat="false" ht="15" hidden="false" customHeight="false" outlineLevel="0" collapsed="false">
      <c r="A902" s="156" t="s">
        <v>349</v>
      </c>
      <c r="B902" s="156"/>
      <c r="C902" s="3"/>
      <c r="D902" s="3"/>
      <c r="E902" s="3"/>
      <c r="F902" s="3"/>
      <c r="G902" s="3"/>
      <c r="H902" s="3"/>
      <c r="I902" s="3"/>
      <c r="J902" s="3"/>
      <c r="K902" s="3"/>
      <c r="L902" s="3"/>
      <c r="M902" s="3"/>
      <c r="N902" s="3"/>
      <c r="O902" s="3"/>
      <c r="P902" s="3"/>
      <c r="Q902" s="3" t="str">
        <f aca="false">IF(A904="","",", ")</f>
        <v/>
      </c>
      <c r="R902" s="1"/>
      <c r="S902" s="38" t="str">
        <f aca="true">IF(OFFSET(INDIRECT(A856),4,0,1,1)="","",OFFSET(INDIRECT(A856),4,0,1,1))</f>
        <v/>
      </c>
      <c r="T902" s="38" t="str">
        <f aca="true">IF(OFFSET(INDIRECT(A856),4,1,1,1)="","",OFFSET(INDIRECT(A856),4,1,1,1))</f>
        <v/>
      </c>
      <c r="U902" s="3" t="str">
        <f aca="false">LEFT(T902,1)</f>
        <v/>
      </c>
      <c r="V902" s="38" t="str">
        <f aca="true">IF(OFFSET(INDIRECT(A856),4,2,1,1)="","",OFFSET(INDIRECT(A856),4,2,1,1))</f>
        <v/>
      </c>
      <c r="W902" s="38" t="str">
        <f aca="true">IF(OFFSET(INDIRECT(A856),4,3,1,1)="","",OFFSET(INDIRECT(A856),4,3,1,1))</f>
        <v/>
      </c>
      <c r="X902" s="3" t="str">
        <f aca="false">IF(W902="","",CONCATENATE(S902,P858," ",T902," ",W902))</f>
        <v/>
      </c>
      <c r="Y902" s="3"/>
      <c r="Z902" s="3" t="str">
        <f aca="false">IF(W902="","",CONCATENATE(" ",Q884," ",S902," ",U902," ",W902))</f>
        <v/>
      </c>
      <c r="AA902" s="3"/>
      <c r="AB902" s="3"/>
      <c r="AC902" s="3" t="str">
        <f aca="false">IF(W902="","",IF(W903="",CONCATENATE(" ",Q859," ",S902,P858," ",U902,P858," ",W902),CONCATENATE(", ",S902,P858," ",U902,P858," ",W902)))</f>
        <v/>
      </c>
      <c r="AD902" s="3"/>
      <c r="AE902" s="3" t="str">
        <f aca="false">IF(W902="","",CONCATENATE(" ",Q859," ",T902," ",V902," ",W902))</f>
        <v/>
      </c>
      <c r="AF902" s="3" t="str">
        <f aca="false">UPPER(AE902)</f>
        <v/>
      </c>
      <c r="AG902" s="3"/>
      <c r="AH902" s="3" t="str">
        <f aca="false">IF(W902="","",IF(W903="",CONCATENATE(" ",Q859," ",S902,P858," ",W902),CONCATENATE(", ",S902,P858," ",W902)))</f>
        <v/>
      </c>
      <c r="AI902" s="3"/>
      <c r="AJ902" s="1"/>
    </row>
    <row r="903" customFormat="false" ht="15" hidden="false" customHeight="false" outlineLevel="0" collapsed="false">
      <c r="A903" s="3" t="s">
        <v>25</v>
      </c>
      <c r="B903" s="3" t="s">
        <v>26</v>
      </c>
      <c r="C903" s="3" t="s">
        <v>27</v>
      </c>
      <c r="D903" s="3" t="s">
        <v>28</v>
      </c>
      <c r="E903" s="3" t="s">
        <v>29</v>
      </c>
      <c r="F903" s="3" t="s">
        <v>30</v>
      </c>
      <c r="G903" s="3" t="s">
        <v>31</v>
      </c>
      <c r="H903" s="3"/>
      <c r="I903" s="3" t="s">
        <v>336</v>
      </c>
      <c r="J903" s="3"/>
      <c r="K903" s="3"/>
      <c r="L903" s="3"/>
      <c r="M903" s="3"/>
      <c r="N903" s="3"/>
      <c r="O903" s="3"/>
      <c r="P903" s="3"/>
      <c r="Q903" s="3"/>
      <c r="R903" s="1"/>
      <c r="S903" s="38" t="str">
        <f aca="true">IF(OFFSET(INDIRECT(A856),5,0,1,1)="","",OFFSET(INDIRECT(A856),5,0,1,1))</f>
        <v/>
      </c>
      <c r="T903" s="38" t="str">
        <f aca="true">IF(OFFSET(INDIRECT(A856),5,1,1,1)="","",OFFSET(INDIRECT(A856),5,1,1,1))</f>
        <v/>
      </c>
      <c r="U903" s="3" t="str">
        <f aca="false">LEFT(T903,1)</f>
        <v/>
      </c>
      <c r="V903" s="38" t="str">
        <f aca="true">IF(OFFSET(INDIRECT(A856),5,2,1,1)="","",OFFSET(INDIRECT(A856),5,2,1,1))</f>
        <v/>
      </c>
      <c r="W903" s="38" t="str">
        <f aca="true">IF(OFFSET(INDIRECT(A856),5,3,1,1)="","",OFFSET(INDIRECT(A856),5,3,1,1))</f>
        <v/>
      </c>
      <c r="X903" s="3" t="str">
        <f aca="false">IF(W903="","",CONCATENATE(S903,P858," ",T903," ",W903))</f>
        <v/>
      </c>
      <c r="Y903" s="3"/>
      <c r="Z903" s="3" t="str">
        <f aca="false">IF(W903="","",CONCATENATE(" ",Q884," ",S903," ",U903," ",W903))</f>
        <v/>
      </c>
      <c r="AA903" s="3"/>
      <c r="AB903" s="3"/>
      <c r="AC903" s="3" t="str">
        <f aca="false">IF(W903="","",IF(W904="",CONCATENATE(" ",Q859," ",S903,P858," ",U903,P858," ",W903),CONCATENATE(", ",S903,P858," ",U903,P858," ",W903)))</f>
        <v/>
      </c>
      <c r="AD903" s="3"/>
      <c r="AE903" s="3" t="str">
        <f aca="false">IF(W903="","",CONCATENATE(" ",Q859," ",T903," ",V903," ",W903))</f>
        <v/>
      </c>
      <c r="AF903" s="3" t="str">
        <f aca="false">UPPER(AE903)</f>
        <v/>
      </c>
      <c r="AG903" s="3"/>
      <c r="AH903" s="3" t="str">
        <f aca="false">IF(W903="","",IF(W904="",CONCATENATE(" ",Q859," ",S903,P858," ",W903),CONCATENATE(", ",S903,P858," ",W903)))</f>
        <v/>
      </c>
      <c r="AI903" s="3"/>
      <c r="AJ903" s="1"/>
    </row>
    <row r="904" customFormat="false" ht="15" hidden="false" customHeight="true" outlineLevel="0" collapsed="false">
      <c r="A904" s="38" t="str">
        <f aca="false">IF(Form!$B$61="","",Form!$B$61)</f>
        <v/>
      </c>
      <c r="B904" s="38" t="str">
        <f aca="false">IF(Form!$C$61="","",Form!$C$61)</f>
        <v/>
      </c>
      <c r="C904" s="38" t="str">
        <f aca="false">IF(Form!$D$61="","",Form!$D$61)</f>
        <v/>
      </c>
      <c r="D904" s="38" t="str">
        <f aca="false">IF(Form!$E$61="","",Form!$E$61)</f>
        <v/>
      </c>
      <c r="E904" s="38" t="str">
        <f aca="false">IF(Form!$F$61="","",Form!$F$61)</f>
        <v/>
      </c>
      <c r="F904" s="38" t="str">
        <f aca="false">IF(Form!$G$61="","",Form!$G$61)</f>
        <v/>
      </c>
      <c r="G904" s="38" t="str">
        <f aca="false">IF(Form!$H$61="","",Form!$H$61)</f>
        <v/>
      </c>
      <c r="H904" s="3"/>
      <c r="I904" s="170" t="str">
        <f aca="false">CONCATENATE(IF(A904="","",A904),IF(B904="","",B904),IF(C904="","",C904),IF(D904="","",D904),IF(E904="","",E904),IF(F904="","",F904),IF(G904="","",G904))</f>
        <v/>
      </c>
      <c r="J904" s="170"/>
      <c r="K904" s="170"/>
      <c r="L904" s="170"/>
      <c r="M904" s="170"/>
      <c r="N904" s="170"/>
      <c r="O904" s="170"/>
      <c r="P904" s="112"/>
      <c r="Q904" s="112"/>
      <c r="R904" s="1"/>
      <c r="S904" s="38" t="str">
        <f aca="true">IF(OFFSET(INDIRECT(A856),6,0,1,1)="","",OFFSET(INDIRECT(A856),6,0,1,1))</f>
        <v/>
      </c>
      <c r="T904" s="38" t="str">
        <f aca="true">IF(OFFSET(INDIRECT(A856),6,1,1,1)="","",OFFSET(INDIRECT(A856),6,1,1,1))</f>
        <v/>
      </c>
      <c r="U904" s="3" t="str">
        <f aca="false">LEFT(T904,1)</f>
        <v/>
      </c>
      <c r="V904" s="38" t="str">
        <f aca="true">IF(OFFSET(INDIRECT(A856),6,2,1,1)="","",OFFSET(INDIRECT(A856),6,2,1,1))</f>
        <v/>
      </c>
      <c r="W904" s="38" t="str">
        <f aca="true">IF(OFFSET(INDIRECT(A856),6,3,1,1)="","",OFFSET(INDIRECT(A856),6,3,1,1))</f>
        <v/>
      </c>
      <c r="X904" s="3" t="str">
        <f aca="false">IF(W904="","",CONCATENATE(S904,P858," ",T904," ",W904))</f>
        <v/>
      </c>
      <c r="Y904" s="3"/>
      <c r="Z904" s="3" t="str">
        <f aca="false">IF(W904="","",CONCATENATE(" ",Q884," ",S904," ",U904," ",W904))</f>
        <v/>
      </c>
      <c r="AA904" s="3"/>
      <c r="AB904" s="3"/>
      <c r="AC904" s="3" t="str">
        <f aca="false">IF(W904="","",IF(W905="",CONCATENATE(" ",Q859," ",S904,P858," ",U904,P858," ",W904),CONCATENATE(", ",S904,P858," ",U904,P858," ",W904)))</f>
        <v/>
      </c>
      <c r="AD904" s="3"/>
      <c r="AE904" s="3" t="str">
        <f aca="false">IF(W904="","",CONCATENATE(" ",Q859," ",T904," ",V904," ",W904))</f>
        <v/>
      </c>
      <c r="AF904" s="3" t="str">
        <f aca="false">UPPER(AE904)</f>
        <v/>
      </c>
      <c r="AG904" s="3"/>
      <c r="AH904" s="3" t="str">
        <f aca="false">IF(W904="","",IF(W905="",CONCATENATE(" ",Q859," ",S904,P858," ",W904),CONCATENATE(", ",S904,P858," ",W904)))</f>
        <v/>
      </c>
      <c r="AI904" s="3"/>
      <c r="AJ904" s="1"/>
    </row>
    <row r="905" customFormat="false" ht="15" hidden="false" customHeight="false" outlineLevel="0" collapsed="false">
      <c r="A905" s="3"/>
      <c r="B905" s="3"/>
      <c r="C905" s="3"/>
      <c r="D905" s="3"/>
      <c r="E905" s="3"/>
      <c r="F905" s="3"/>
      <c r="G905" s="3"/>
      <c r="H905" s="3"/>
      <c r="I905" s="3"/>
      <c r="J905" s="3"/>
      <c r="K905" s="3"/>
      <c r="L905" s="173"/>
      <c r="M905" s="173"/>
      <c r="N905" s="3"/>
      <c r="O905" s="3"/>
      <c r="P905" s="3"/>
      <c r="Q905" s="3"/>
      <c r="R905" s="1"/>
    </row>
    <row r="906" customFormat="false" ht="15" hidden="false" customHeight="false" outlineLevel="0" collapsed="false">
      <c r="A906" s="3"/>
      <c r="B906" s="3"/>
      <c r="C906" s="3"/>
      <c r="D906" s="3"/>
      <c r="E906" s="3"/>
      <c r="F906" s="3"/>
      <c r="G906" s="3"/>
      <c r="H906" s="3"/>
      <c r="I906" s="3" t="s">
        <v>337</v>
      </c>
      <c r="J906" s="3"/>
      <c r="K906" s="3"/>
      <c r="L906" s="173"/>
      <c r="M906" s="173"/>
      <c r="N906" s="3"/>
      <c r="O906" s="3"/>
      <c r="P906" s="3"/>
      <c r="Q906" s="3"/>
      <c r="R906" s="1"/>
    </row>
    <row r="907" customFormat="false" ht="15" hidden="false" customHeight="true" outlineLevel="0" collapsed="false">
      <c r="A907" s="3"/>
      <c r="B907" s="3"/>
      <c r="C907" s="3"/>
      <c r="D907" s="3"/>
      <c r="E907" s="3"/>
      <c r="F907" s="3"/>
      <c r="G907" s="3"/>
      <c r="H907" s="3"/>
      <c r="I907" s="175" t="str">
        <f aca="false">CONCATENATE(IF(A904="","",A904),IF(A904="","",CHAR(10)),IF(B904="","",B904),IF(C904="","",C904),IF(C904="","",CHAR(10)),IF(D904="","",D904),IF(D904="","",CHAR(10)),IF(E904="","",E904),IF(E904="","",CHAR(10)),IF(F904="","",F904),IF(F904="","",CHAR(10)),IF(G904="","",G904))</f>
        <v/>
      </c>
      <c r="J907" s="175"/>
      <c r="K907" s="175"/>
      <c r="L907" s="173"/>
      <c r="M907" s="173"/>
      <c r="N907" s="3"/>
      <c r="O907" s="3"/>
      <c r="P907" s="3"/>
      <c r="Q907" s="3"/>
      <c r="R907" s="1"/>
    </row>
    <row r="908" customFormat="false" ht="15" hidden="false" customHeight="false" outlineLevel="0" collapsed="false">
      <c r="A908" s="3"/>
      <c r="B908" s="3"/>
      <c r="C908" s="3"/>
      <c r="D908" s="3"/>
      <c r="E908" s="3"/>
      <c r="F908" s="3"/>
      <c r="G908" s="3"/>
      <c r="H908" s="3"/>
      <c r="I908" s="175"/>
      <c r="J908" s="175"/>
      <c r="K908" s="175"/>
      <c r="L908" s="173"/>
      <c r="M908" s="173"/>
      <c r="N908" s="3"/>
      <c r="O908" s="3"/>
      <c r="P908" s="3"/>
      <c r="Q908" s="3"/>
      <c r="R908" s="1"/>
    </row>
    <row r="909" customFormat="false" ht="15" hidden="false" customHeight="false" outlineLevel="0" collapsed="false">
      <c r="A909" s="3"/>
      <c r="B909" s="3"/>
      <c r="C909" s="3"/>
      <c r="D909" s="3"/>
      <c r="E909" s="3"/>
      <c r="F909" s="3"/>
      <c r="G909" s="3"/>
      <c r="H909" s="3"/>
      <c r="I909" s="175"/>
      <c r="J909" s="175"/>
      <c r="K909" s="175"/>
      <c r="L909" s="173"/>
      <c r="M909" s="173"/>
      <c r="N909" s="3"/>
      <c r="O909" s="3"/>
      <c r="P909" s="3"/>
      <c r="Q909" s="3"/>
      <c r="R909" s="1"/>
    </row>
    <row r="910" customFormat="false" ht="15" hidden="false" customHeight="false" outlineLevel="0" collapsed="false">
      <c r="A910" s="3"/>
      <c r="B910" s="3"/>
      <c r="C910" s="3"/>
      <c r="D910" s="3"/>
      <c r="E910" s="3"/>
      <c r="F910" s="3"/>
      <c r="G910" s="3"/>
      <c r="H910" s="3"/>
      <c r="I910" s="175"/>
      <c r="J910" s="175"/>
      <c r="K910" s="175"/>
      <c r="L910" s="3"/>
      <c r="M910" s="3"/>
      <c r="N910" s="3"/>
      <c r="O910" s="3"/>
      <c r="P910" s="3"/>
      <c r="Q910" s="3"/>
      <c r="R910" s="1"/>
    </row>
    <row r="911" customFormat="false" ht="15" hidden="false" customHeight="false" outlineLevel="0" collapsed="false">
      <c r="A911" s="3"/>
      <c r="B911" s="3"/>
      <c r="C911" s="3"/>
      <c r="D911" s="3"/>
      <c r="E911" s="3"/>
      <c r="F911" s="3"/>
      <c r="G911" s="3"/>
      <c r="H911" s="3"/>
      <c r="I911" s="175"/>
      <c r="J911" s="175"/>
      <c r="K911" s="175"/>
      <c r="L911" s="3"/>
      <c r="M911" s="3"/>
      <c r="N911" s="3"/>
      <c r="O911" s="3"/>
      <c r="P911" s="3"/>
      <c r="Q911" s="3"/>
      <c r="R911" s="1"/>
    </row>
    <row r="912" customFormat="false" ht="15" hidden="false" customHeight="false" outlineLevel="0" collapsed="false">
      <c r="A912" s="3"/>
      <c r="B912" s="3"/>
      <c r="C912" s="3"/>
      <c r="D912" s="3"/>
      <c r="E912" s="3"/>
      <c r="F912" s="3"/>
      <c r="G912" s="3"/>
      <c r="H912" s="3"/>
      <c r="I912" s="175"/>
      <c r="J912" s="175"/>
      <c r="K912" s="175"/>
      <c r="L912" s="3"/>
      <c r="M912" s="3"/>
      <c r="N912" s="3"/>
      <c r="O912" s="3"/>
      <c r="P912" s="3"/>
      <c r="Q912" s="3"/>
      <c r="R912" s="1"/>
    </row>
    <row r="913" customFormat="false" ht="15" hidden="false" customHeight="false" outlineLevel="0" collapsed="false">
      <c r="A913" s="3"/>
      <c r="B913" s="3"/>
      <c r="C913" s="3"/>
      <c r="D913" s="3"/>
      <c r="E913" s="3"/>
      <c r="F913" s="3"/>
      <c r="G913" s="3"/>
      <c r="H913" s="3"/>
      <c r="I913" s="173"/>
      <c r="J913" s="173"/>
      <c r="K913" s="173"/>
      <c r="L913" s="3"/>
      <c r="M913" s="3"/>
      <c r="N913" s="3"/>
      <c r="O913" s="3"/>
      <c r="P913" s="3"/>
      <c r="Q913" s="3"/>
      <c r="R913" s="1"/>
    </row>
    <row r="914" customFormat="false" ht="15" hidden="false" customHeight="false" outlineLevel="0" collapsed="false">
      <c r="A914" s="156" t="s">
        <v>350</v>
      </c>
      <c r="B914" s="156"/>
      <c r="C914" s="3"/>
      <c r="D914" s="3"/>
      <c r="E914" s="3"/>
      <c r="F914" s="3"/>
      <c r="G914" s="3"/>
      <c r="H914" s="3"/>
      <c r="I914" s="3"/>
      <c r="J914" s="3"/>
      <c r="K914" s="3"/>
      <c r="L914" s="3"/>
      <c r="M914" s="3"/>
      <c r="N914" s="3"/>
      <c r="O914" s="3"/>
      <c r="P914" s="3"/>
      <c r="Q914" s="3" t="str">
        <f aca="false">IF(A916="","",", ")</f>
        <v>,</v>
      </c>
      <c r="R914" s="1"/>
    </row>
    <row r="915" customFormat="false" ht="15" hidden="false" customHeight="false" outlineLevel="0" collapsed="false">
      <c r="A915" s="3" t="s">
        <v>25</v>
      </c>
      <c r="B915" s="3" t="s">
        <v>26</v>
      </c>
      <c r="C915" s="3" t="s">
        <v>27</v>
      </c>
      <c r="D915" s="3" t="s">
        <v>28</v>
      </c>
      <c r="E915" s="3" t="s">
        <v>29</v>
      </c>
      <c r="F915" s="3" t="s">
        <v>30</v>
      </c>
      <c r="G915" s="3" t="s">
        <v>31</v>
      </c>
      <c r="H915" s="3"/>
      <c r="I915" s="3" t="s">
        <v>336</v>
      </c>
      <c r="J915" s="3"/>
      <c r="K915" s="3"/>
      <c r="L915" s="3"/>
      <c r="M915" s="3"/>
      <c r="N915" s="3"/>
      <c r="O915" s="3"/>
      <c r="P915" s="3"/>
      <c r="Q915" s="3"/>
      <c r="R915" s="1"/>
    </row>
    <row r="916" customFormat="false" ht="15" hidden="false" customHeight="true" outlineLevel="0" collapsed="false">
      <c r="A916" s="38" t="str">
        <f aca="false">IF(Form!$B$65="","",Form!$B$65)</f>
        <v>Third Surveyor</v>
      </c>
      <c r="B916" s="38" t="str">
        <f aca="false">IF(Form!$C$65="","",Form!$C$65)</f>
        <v/>
      </c>
      <c r="C916" s="38" t="str">
        <f aca="false">IF(Form!$D$65="","",Form!$D$65)</f>
        <v/>
      </c>
      <c r="D916" s="38" t="str">
        <f aca="false">IF(Form!$E$65="","",Form!$E$65)</f>
        <v/>
      </c>
      <c r="E916" s="38" t="str">
        <f aca="false">IF(Form!$F$65="","",Form!$F$65)</f>
        <v/>
      </c>
      <c r="F916" s="38" t="str">
        <f aca="false">IF(Form!$G$65="","",Form!$G$65)</f>
        <v/>
      </c>
      <c r="G916" s="38" t="str">
        <f aca="false">IF(Form!$H$65="","",Form!$H$65)</f>
        <v/>
      </c>
      <c r="H916" s="3"/>
      <c r="I916" s="170" t="str">
        <f aca="false">CONCATENATE(IF(A916="","",A916),IF(B916="","",B916),IF(C916="","",C916),IF(D916="","",D916),IF(E916="","",E916),IF(F916="","",F916),IF(G916="","",G916))</f>
        <v>Third Surveyor</v>
      </c>
      <c r="J916" s="170"/>
      <c r="K916" s="170"/>
      <c r="L916" s="170"/>
      <c r="M916" s="170"/>
      <c r="N916" s="170"/>
      <c r="O916" s="170"/>
      <c r="P916" s="112"/>
      <c r="Q916" s="112"/>
      <c r="R916" s="1"/>
    </row>
    <row r="917" customFormat="false" ht="15" hidden="false" customHeight="false" outlineLevel="0" collapsed="false">
      <c r="A917" s="3"/>
      <c r="B917" s="3"/>
      <c r="C917" s="3"/>
      <c r="D917" s="3"/>
      <c r="E917" s="3"/>
      <c r="F917" s="3"/>
      <c r="G917" s="3"/>
      <c r="H917" s="3"/>
      <c r="I917" s="3"/>
      <c r="J917" s="3"/>
      <c r="K917" s="3"/>
      <c r="L917" s="173"/>
      <c r="M917" s="173"/>
      <c r="N917" s="3"/>
      <c r="O917" s="3"/>
      <c r="P917" s="3"/>
      <c r="Q917" s="3"/>
      <c r="R917" s="1"/>
    </row>
    <row r="918" customFormat="false" ht="15" hidden="false" customHeight="false" outlineLevel="0" collapsed="false">
      <c r="A918" s="3"/>
      <c r="B918" s="3"/>
      <c r="C918" s="3"/>
      <c r="D918" s="3"/>
      <c r="E918" s="3"/>
      <c r="F918" s="3"/>
      <c r="G918" s="3"/>
      <c r="H918" s="3"/>
      <c r="I918" s="3" t="s">
        <v>337</v>
      </c>
      <c r="J918" s="3"/>
      <c r="K918" s="3"/>
      <c r="L918" s="173"/>
      <c r="M918" s="173"/>
      <c r="N918" s="3"/>
      <c r="O918" s="3"/>
      <c r="P918" s="3"/>
      <c r="Q918" s="3"/>
      <c r="R918" s="1"/>
    </row>
    <row r="919" customFormat="false" ht="15" hidden="false" customHeight="true" outlineLevel="0" collapsed="false">
      <c r="A919" s="3"/>
      <c r="B919" s="3"/>
      <c r="C919" s="3"/>
      <c r="D919" s="3"/>
      <c r="E919" s="3"/>
      <c r="F919" s="3"/>
      <c r="G919" s="3"/>
      <c r="H919" s="3"/>
      <c r="I919" s="175" t="str">
        <f aca="false">CONCATENATE(IF(A916="","",A916),IF(A916="","",CHAR(10)),IF(B916="","",B916),IF(C916="","",C916),IF(C916="","",CHAR(10)),IF(D916="","",D916),IF(D916="","",CHAR(10)),IF(E916="","",E916),IF(E916="","",CHAR(10)),IF(F916="","",F916),IF(F916="","",CHAR(10)),IF(G916="","",G916))</f>
        <v>Third Surveyor</v>
      </c>
      <c r="J919" s="175"/>
      <c r="K919" s="175"/>
      <c r="L919" s="173"/>
      <c r="M919" s="173"/>
      <c r="N919" s="3"/>
      <c r="O919" s="3"/>
      <c r="P919" s="3"/>
      <c r="Q919" s="3"/>
      <c r="R919" s="1"/>
    </row>
    <row r="920" customFormat="false" ht="15" hidden="false" customHeight="false" outlineLevel="0" collapsed="false">
      <c r="A920" s="3"/>
      <c r="B920" s="3"/>
      <c r="C920" s="3"/>
      <c r="D920" s="3"/>
      <c r="E920" s="3"/>
      <c r="F920" s="3"/>
      <c r="G920" s="3"/>
      <c r="H920" s="3"/>
      <c r="I920" s="175"/>
      <c r="J920" s="175"/>
      <c r="K920" s="175"/>
      <c r="L920" s="173"/>
      <c r="M920" s="173"/>
      <c r="N920" s="3"/>
      <c r="O920" s="3"/>
      <c r="P920" s="3"/>
      <c r="Q920" s="3"/>
      <c r="R920" s="1"/>
    </row>
    <row r="921" customFormat="false" ht="15" hidden="false" customHeight="false" outlineLevel="0" collapsed="false">
      <c r="A921" s="3"/>
      <c r="B921" s="3"/>
      <c r="C921" s="3"/>
      <c r="D921" s="3"/>
      <c r="E921" s="3"/>
      <c r="F921" s="3"/>
      <c r="G921" s="3"/>
      <c r="H921" s="3"/>
      <c r="I921" s="175"/>
      <c r="J921" s="175"/>
      <c r="K921" s="175"/>
      <c r="L921" s="173"/>
      <c r="M921" s="173"/>
      <c r="N921" s="3"/>
      <c r="O921" s="3"/>
      <c r="P921" s="3"/>
      <c r="Q921" s="3"/>
      <c r="R921" s="1"/>
    </row>
    <row r="922" customFormat="false" ht="15" hidden="false" customHeight="false" outlineLevel="0" collapsed="false">
      <c r="A922" s="3"/>
      <c r="B922" s="3"/>
      <c r="C922" s="3"/>
      <c r="D922" s="3"/>
      <c r="E922" s="3"/>
      <c r="F922" s="3"/>
      <c r="G922" s="3"/>
      <c r="H922" s="3"/>
      <c r="I922" s="175"/>
      <c r="J922" s="175"/>
      <c r="K922" s="175"/>
      <c r="L922" s="3"/>
      <c r="M922" s="3"/>
      <c r="N922" s="3"/>
      <c r="O922" s="3"/>
      <c r="P922" s="3"/>
      <c r="Q922" s="3"/>
      <c r="R922" s="1"/>
    </row>
    <row r="923" customFormat="false" ht="15" hidden="false" customHeight="false" outlineLevel="0" collapsed="false">
      <c r="A923" s="3"/>
      <c r="B923" s="3"/>
      <c r="C923" s="3"/>
      <c r="D923" s="3"/>
      <c r="E923" s="3"/>
      <c r="F923" s="3"/>
      <c r="G923" s="3"/>
      <c r="H923" s="3"/>
      <c r="I923" s="175"/>
      <c r="J923" s="175"/>
      <c r="K923" s="175"/>
      <c r="L923" s="3"/>
      <c r="M923" s="3"/>
      <c r="N923" s="3"/>
      <c r="O923" s="3"/>
      <c r="P923" s="3"/>
      <c r="Q923" s="3"/>
      <c r="R923" s="1"/>
    </row>
    <row r="924" customFormat="false" ht="15" hidden="false" customHeight="false" outlineLevel="0" collapsed="false">
      <c r="A924" s="3"/>
      <c r="B924" s="3"/>
      <c r="C924" s="3"/>
      <c r="D924" s="3"/>
      <c r="E924" s="3"/>
      <c r="F924" s="3"/>
      <c r="G924" s="3"/>
      <c r="H924" s="3"/>
      <c r="I924" s="175"/>
      <c r="J924" s="175"/>
      <c r="K924" s="175"/>
      <c r="L924" s="3"/>
      <c r="M924" s="3"/>
      <c r="N924" s="3"/>
      <c r="O924" s="3"/>
      <c r="P924" s="3"/>
      <c r="Q924" s="3"/>
      <c r="R924" s="1"/>
    </row>
    <row r="925" customFormat="false" ht="15" hidden="false" customHeight="false" outlineLevel="0" collapsed="false">
      <c r="A925" s="3"/>
      <c r="B925" s="3"/>
      <c r="C925" s="3"/>
      <c r="D925" s="3"/>
      <c r="E925" s="3"/>
      <c r="F925" s="3"/>
      <c r="G925" s="3"/>
      <c r="H925" s="3"/>
      <c r="I925" s="173"/>
      <c r="J925" s="173"/>
      <c r="K925" s="173"/>
      <c r="L925" s="3"/>
      <c r="M925" s="3"/>
      <c r="N925" s="3"/>
      <c r="O925" s="3"/>
      <c r="P925" s="3"/>
      <c r="Q925" s="3"/>
      <c r="R925" s="1"/>
    </row>
    <row r="926" customFormat="false" ht="15" hidden="false" customHeight="false" outlineLevel="0" collapsed="false">
      <c r="A926" s="156" t="s">
        <v>351</v>
      </c>
      <c r="B926" s="156"/>
      <c r="C926" s="3"/>
      <c r="D926" s="3"/>
      <c r="E926" s="3"/>
      <c r="F926" s="3"/>
      <c r="G926" s="3"/>
      <c r="H926" s="3"/>
      <c r="I926" s="3"/>
      <c r="J926" s="3"/>
      <c r="K926" s="3"/>
      <c r="L926" s="3"/>
      <c r="M926" s="3"/>
      <c r="N926" s="3"/>
      <c r="O926" s="3"/>
      <c r="P926" s="3"/>
      <c r="Q926" s="3" t="str">
        <f aca="false">IF(A928="","",", ")</f>
        <v>,</v>
      </c>
      <c r="R926" s="1"/>
    </row>
    <row r="927" customFormat="false" ht="15" hidden="false" customHeight="false" outlineLevel="0" collapsed="false">
      <c r="A927" s="3" t="s">
        <v>25</v>
      </c>
      <c r="B927" s="3" t="s">
        <v>26</v>
      </c>
      <c r="C927" s="3" t="s">
        <v>27</v>
      </c>
      <c r="D927" s="3" t="s">
        <v>28</v>
      </c>
      <c r="E927" s="3" t="s">
        <v>29</v>
      </c>
      <c r="F927" s="3" t="s">
        <v>30</v>
      </c>
      <c r="G927" s="3" t="s">
        <v>31</v>
      </c>
      <c r="H927" s="3"/>
      <c r="I927" s="3" t="s">
        <v>336</v>
      </c>
      <c r="J927" s="3"/>
      <c r="K927" s="3"/>
      <c r="L927" s="3"/>
      <c r="M927" s="3"/>
      <c r="N927" s="3"/>
      <c r="O927" s="3"/>
      <c r="P927" s="3"/>
      <c r="Q927" s="3"/>
      <c r="R927" s="1"/>
    </row>
    <row r="928" customFormat="false" ht="15" hidden="false" customHeight="true" outlineLevel="0" collapsed="false">
      <c r="A928" s="38" t="str">
        <f aca="false">IF(Form!$B$69="","",Form!$B$69)</f>
        <v>Company</v>
      </c>
      <c r="B928" s="38" t="str">
        <f aca="false">IF(Form!$C$69="","",Form!$C$69)</f>
        <v>House No</v>
      </c>
      <c r="C928" s="38" t="str">
        <f aca="false">IF(Form!$D$69="","",Form!$D$69)</f>
        <v>Road</v>
      </c>
      <c r="D928" s="38" t="str">
        <f aca="false">IF(Form!$E$69="","",Form!$E$69)</f>
        <v>Spare</v>
      </c>
      <c r="E928" s="38" t="str">
        <f aca="false">IF(Form!$F$69="","",Form!$F$69)</f>
        <v>Town</v>
      </c>
      <c r="F928" s="38" t="str">
        <f aca="false">IF(Form!$G$69="","",Form!$G$69)</f>
        <v>County</v>
      </c>
      <c r="G928" s="38" t="str">
        <f aca="false">IF(Form!$H$69="","",Form!$H$69)</f>
        <v>Post Code</v>
      </c>
      <c r="H928" s="3"/>
      <c r="I928" s="170" t="str">
        <f aca="false">CONCATENATE(IF(A928="","",A928),IF(B928="","",B928),IF(C928="","",C928),IF(D928="","",D928),IF(E928="","",E928),IF(F928="","",F928),IF(G928="","",G928))</f>
        <v>CompanyHouse NoRoadSpareTownCountyPost Code</v>
      </c>
      <c r="J928" s="170"/>
      <c r="K928" s="170"/>
      <c r="L928" s="170"/>
      <c r="M928" s="170"/>
      <c r="N928" s="170"/>
      <c r="O928" s="170"/>
      <c r="P928" s="112"/>
      <c r="Q928" s="112"/>
      <c r="R928" s="1"/>
    </row>
    <row r="929" customFormat="false" ht="15" hidden="false" customHeight="false" outlineLevel="0" collapsed="false">
      <c r="A929" s="3"/>
      <c r="B929" s="3"/>
      <c r="C929" s="3"/>
      <c r="D929" s="3"/>
      <c r="E929" s="3"/>
      <c r="F929" s="3"/>
      <c r="G929" s="3"/>
      <c r="H929" s="3"/>
      <c r="I929" s="3"/>
      <c r="J929" s="3"/>
      <c r="K929" s="3"/>
      <c r="L929" s="173"/>
      <c r="M929" s="173"/>
      <c r="N929" s="3"/>
      <c r="O929" s="3"/>
      <c r="P929" s="3"/>
      <c r="Q929" s="3"/>
      <c r="R929" s="1"/>
    </row>
    <row r="930" customFormat="false" ht="15" hidden="false" customHeight="false" outlineLevel="0" collapsed="false">
      <c r="A930" s="3"/>
      <c r="B930" s="3"/>
      <c r="C930" s="3"/>
      <c r="D930" s="3"/>
      <c r="E930" s="3"/>
      <c r="F930" s="3"/>
      <c r="G930" s="3"/>
      <c r="H930" s="3"/>
      <c r="I930" s="3" t="s">
        <v>337</v>
      </c>
      <c r="J930" s="3"/>
      <c r="K930" s="3"/>
      <c r="L930" s="173"/>
      <c r="M930" s="173"/>
      <c r="N930" s="3"/>
      <c r="O930" s="3"/>
      <c r="P930" s="3"/>
      <c r="Q930" s="3"/>
      <c r="R930" s="1"/>
    </row>
    <row r="931" customFormat="false" ht="15" hidden="false" customHeight="true" outlineLevel="0" collapsed="false">
      <c r="A931" s="3"/>
      <c r="B931" s="3"/>
      <c r="C931" s="3"/>
      <c r="D931" s="3"/>
      <c r="E931" s="3"/>
      <c r="F931" s="3"/>
      <c r="G931" s="3"/>
      <c r="H931" s="3"/>
      <c r="I931" s="175" t="str">
        <f aca="false">CONCATENATE(IF(A928="","",A928),IF(A928="","",CHAR(10)),IF(B928="","",B928),IF(C928="","",C928),IF(C928="","",CHAR(10)),IF(D928="","",D928),IF(D928="","",CHAR(10)),IF(E928="","",E928),IF(E928="","",CHAR(10)),IF(F928="","",F928),IF(F928="","",CHAR(10)),IF(G928="","",G928))</f>
        <v>Company
House NoRoad
Spare
Town
County
Post Code</v>
      </c>
      <c r="J931" s="175"/>
      <c r="K931" s="175"/>
      <c r="L931" s="173"/>
      <c r="M931" s="173"/>
      <c r="N931" s="3"/>
      <c r="O931" s="3"/>
      <c r="P931" s="3"/>
      <c r="Q931" s="3"/>
      <c r="R931" s="1"/>
    </row>
    <row r="932" customFormat="false" ht="15" hidden="false" customHeight="false" outlineLevel="0" collapsed="false">
      <c r="A932" s="3"/>
      <c r="B932" s="3"/>
      <c r="C932" s="3"/>
      <c r="D932" s="3"/>
      <c r="E932" s="3"/>
      <c r="F932" s="3"/>
      <c r="G932" s="3"/>
      <c r="H932" s="3"/>
      <c r="I932" s="175"/>
      <c r="J932" s="175"/>
      <c r="K932" s="175"/>
      <c r="L932" s="173"/>
      <c r="M932" s="173"/>
      <c r="N932" s="3"/>
      <c r="O932" s="3"/>
      <c r="P932" s="3"/>
      <c r="Q932" s="3"/>
      <c r="R932" s="1"/>
    </row>
    <row r="933" customFormat="false" ht="15" hidden="false" customHeight="false" outlineLevel="0" collapsed="false">
      <c r="A933" s="3"/>
      <c r="B933" s="3"/>
      <c r="C933" s="3"/>
      <c r="D933" s="3"/>
      <c r="E933" s="3"/>
      <c r="F933" s="3"/>
      <c r="G933" s="3"/>
      <c r="H933" s="3"/>
      <c r="I933" s="175"/>
      <c r="J933" s="175"/>
      <c r="K933" s="175"/>
      <c r="L933" s="173"/>
      <c r="M933" s="173"/>
      <c r="N933" s="3"/>
      <c r="O933" s="3"/>
      <c r="P933" s="3"/>
      <c r="Q933" s="3"/>
      <c r="R933" s="1"/>
    </row>
    <row r="934" customFormat="false" ht="15" hidden="false" customHeight="false" outlineLevel="0" collapsed="false">
      <c r="A934" s="3"/>
      <c r="B934" s="3"/>
      <c r="C934" s="3"/>
      <c r="D934" s="3"/>
      <c r="E934" s="3"/>
      <c r="F934" s="3"/>
      <c r="G934" s="3"/>
      <c r="H934" s="3"/>
      <c r="I934" s="175"/>
      <c r="J934" s="175"/>
      <c r="K934" s="175"/>
      <c r="L934" s="3"/>
      <c r="M934" s="3"/>
      <c r="N934" s="3"/>
      <c r="O934" s="3"/>
      <c r="P934" s="3"/>
      <c r="Q934" s="3"/>
      <c r="R934" s="1"/>
    </row>
    <row r="935" customFormat="false" ht="15" hidden="false" customHeight="false" outlineLevel="0" collapsed="false">
      <c r="A935" s="3"/>
      <c r="B935" s="3"/>
      <c r="C935" s="3"/>
      <c r="D935" s="3"/>
      <c r="E935" s="3"/>
      <c r="F935" s="3"/>
      <c r="G935" s="3"/>
      <c r="H935" s="3"/>
      <c r="I935" s="175"/>
      <c r="J935" s="175"/>
      <c r="K935" s="175"/>
      <c r="L935" s="3"/>
      <c r="M935" s="3"/>
      <c r="N935" s="3"/>
      <c r="O935" s="3"/>
      <c r="P935" s="3"/>
      <c r="Q935" s="3"/>
      <c r="R935" s="1"/>
    </row>
    <row r="936" customFormat="false" ht="15" hidden="false" customHeight="false" outlineLevel="0" collapsed="false">
      <c r="A936" s="3"/>
      <c r="B936" s="3"/>
      <c r="C936" s="3"/>
      <c r="D936" s="3"/>
      <c r="E936" s="3"/>
      <c r="F936" s="3"/>
      <c r="G936" s="3"/>
      <c r="H936" s="3"/>
      <c r="I936" s="175"/>
      <c r="J936" s="175"/>
      <c r="K936" s="175"/>
      <c r="L936" s="3"/>
      <c r="M936" s="3"/>
      <c r="N936" s="3"/>
      <c r="O936" s="3"/>
      <c r="P936" s="3"/>
      <c r="Q936" s="3"/>
      <c r="R936" s="1"/>
    </row>
    <row r="937" customFormat="false" ht="15" hidden="false" customHeight="false" outlineLevel="0" collapsed="false">
      <c r="A937" s="3"/>
      <c r="B937" s="3"/>
      <c r="C937" s="3"/>
      <c r="D937" s="3"/>
      <c r="E937" s="3"/>
      <c r="F937" s="3"/>
      <c r="G937" s="3"/>
      <c r="H937" s="3"/>
      <c r="I937" s="173"/>
      <c r="J937" s="173"/>
      <c r="K937" s="173"/>
      <c r="L937" s="3"/>
      <c r="M937" s="3"/>
      <c r="N937" s="3"/>
      <c r="O937" s="3"/>
      <c r="P937" s="3"/>
      <c r="Q937" s="3"/>
      <c r="R937" s="1"/>
    </row>
    <row r="938" customFormat="false" ht="15.75" hidden="false" customHeight="false" outlineLevel="0" collapsed="false">
      <c r="A938" s="141" t="s">
        <v>372</v>
      </c>
    </row>
    <row r="939" customFormat="false" ht="15.75" hidden="false" customHeight="false" outlineLevel="0" collapsed="false">
      <c r="A939" s="177" t="s">
        <v>373</v>
      </c>
      <c r="B939" s="178"/>
      <c r="C939" s="178"/>
      <c r="D939" s="1" t="n">
        <f aca="false">IF(B941="Male","owner",IF(B941="Female","owner",IF(B941="Married","owners",IF(B941="Plural","owners",IF(B941="Company","owners",)))))</f>
        <v>0</v>
      </c>
      <c r="E939" s="1"/>
      <c r="F939" s="1"/>
      <c r="G939" s="1"/>
      <c r="H939" s="1"/>
      <c r="I939" s="1" t="n">
        <f aca="false">IF(B941="Male","him",IF(B941="Female","her",IF(B941="Married","them",IF(B941="Plural","them",IF(B941="Company","them",)))))</f>
        <v>0</v>
      </c>
      <c r="J939" s="1" t="n">
        <f aca="false">IF(B941="Male","chooses",IF(B941="Female","chooses",IF(B941="Married","choose",IF(B941="Plural","choose",IF(B941="Company","choose",)))))</f>
        <v>0</v>
      </c>
      <c r="K939" s="1" t="n">
        <f aca="false">IF(B941="Male","exercises",IF(B941="Female","exercises",IF(B941="Married","exercise",IF(B941="Plural","exercise",IF(B941="Company","exercise",)))))</f>
        <v>0</v>
      </c>
      <c r="L939" s="1" t="n">
        <f aca="false">IF(B941="Male","requires",IF(B941="Female","requires",IF(B941="Married","require",IF(B941="Plural","require",IF(B941="Company","require",)))))</f>
        <v>0</v>
      </c>
      <c r="M939" s="1" t="n">
        <f aca="false">IF(B941="Male","am",IF(B941="Female","am",IF(B941="Married","are",IF(B941="Plural","are",IF(B941="Company","are",)))))</f>
        <v>0</v>
      </c>
      <c r="N939" s="1" t="n">
        <f aca="false">IF(B941="Male","I",IF(B941="Female","I",IF(B941="Married","we",IF(B941="Plural","we",IF(B941="Company","we",)))))</f>
        <v>0</v>
      </c>
      <c r="O939" s="1"/>
      <c r="P939" s="1"/>
      <c r="Q939" s="1"/>
      <c r="R939" s="1"/>
      <c r="S939" s="155" t="s">
        <v>341</v>
      </c>
      <c r="T939" s="155"/>
      <c r="U939" s="1" t="n">
        <f aca="false">IF(X940="Male","his",IF(X940="Female","her"))</f>
        <v>0</v>
      </c>
      <c r="V939" s="1"/>
      <c r="W939" s="1"/>
      <c r="X939" s="1"/>
      <c r="Y939" s="1"/>
      <c r="Z939" s="1"/>
      <c r="AA939" s="1"/>
      <c r="AB939" s="1"/>
      <c r="AC939" s="1" t="str">
        <f aca="false">IF(S940="","",".")</f>
        <v/>
      </c>
      <c r="AD939" s="1"/>
      <c r="AE939" s="1"/>
      <c r="AF939" s="1"/>
      <c r="AG939" s="1"/>
    </row>
    <row r="940" customFormat="false" ht="15" hidden="false" customHeight="false" outlineLevel="0" collapsed="false">
      <c r="A940" s="156" t="n">
        <f aca="false">IF(B941="Male","Adjoining Owner",IF(B941="Female","Adjoining Owner",IF(B941="Married","Adjoining Owners",IF(B941="Plural","Adjoining Owners",IF(B941="Company","Adjoining Owners",)))))</f>
        <v>0</v>
      </c>
      <c r="B940" s="156"/>
      <c r="C940" s="157" t="s">
        <v>179</v>
      </c>
      <c r="D940" s="70" t="n">
        <f aca="false">A940</f>
        <v>0</v>
      </c>
      <c r="E940" s="70"/>
      <c r="F940" s="70" t="str">
        <f aca="false">CONCATENATE("(",A940,")")</f>
        <v>(0)</v>
      </c>
      <c r="G940" s="70"/>
      <c r="H940" s="3" t="n">
        <f aca="false">IF(B941="Male","Owner",IF(B941="Female","Owner",IF(B941="Married","Owners",IF(B941="Plural","Owners",IF(B941="Company","Owners",)))))</f>
        <v>0</v>
      </c>
      <c r="I940" s="3" t="n">
        <f aca="false">IF(B941="Male","I",IF(B941="Female","I",IF(B941="Married","we",IF(B941="Plural","we",IF(B941="Company","we",)))))</f>
        <v>0</v>
      </c>
      <c r="J940" s="3" t="n">
        <f aca="false">IF(B941="Male","Adjoining Owner's",IF(B941="Female","Adjoining Owner's",IF(B941="Married","Adjoining Owners'",IF(B941="Plural","Adjoining Owners'",IF(B941="Company","Adjoining Owners'",)))))</f>
        <v>0</v>
      </c>
      <c r="K940" s="3"/>
      <c r="L940" s="3"/>
      <c r="M940" s="3" t="n">
        <f aca="false">IF(B941="Male","me",IF(B941="Female","me",IF(B941="Married","us",IF(B941="Plural","us",IF(B941="Company","us",)))))</f>
        <v>0</v>
      </c>
      <c r="N940" s="3" t="n">
        <f aca="false">IF(B941="Male","myself",IF(B941="Female","myself",IF(B941="Married","ourselves",IF(B941="Plural","ourselves",IF(B941="Company","ourselves",)))))</f>
        <v>0</v>
      </c>
      <c r="O940" s="3" t="n">
        <f aca="false">IF(B941="Male","is",IF(B941="Female","is",IF(B941="Married","are",IF(B941="Plural","are",IF(B941="Company","are",)))))</f>
        <v>0</v>
      </c>
      <c r="P940" s="149" t="str">
        <f aca="false">IF(A943="","",".")</f>
        <v/>
      </c>
      <c r="Q940" s="3"/>
      <c r="R940" s="1"/>
      <c r="S940" s="158" t="str">
        <f aca="true">IF(OFFSET(INDIRECT(A938),42,0,1,1)="","",OFFSET(INDIRECT(A938),42,0,1,1))</f>
        <v/>
      </c>
      <c r="T940" s="158" t="str">
        <f aca="true">IF(OFFSET(INDIRECT(A938),42,1,1,1)="","",OFFSET(INDIRECT(A938),42,1,1,1))</f>
        <v/>
      </c>
      <c r="U940" s="3" t="str">
        <f aca="false">LEFT(T940,1)</f>
        <v/>
      </c>
      <c r="V940" s="158" t="str">
        <f aca="true">IF(OFFSET(INDIRECT(A938),42,2,1,1)="","",OFFSET(INDIRECT(A938),42,2,1,1))</f>
        <v/>
      </c>
      <c r="W940" s="158" t="str">
        <f aca="true">IF(OFFSET(INDIRECT(A938),42,3,1,1)="","",OFFSET(INDIRECT(A938),42,3,1,1))</f>
        <v/>
      </c>
      <c r="X940" s="158" t="str">
        <f aca="true">IF(OFFSET(INDIRECT(A938),42,5,1,1)="","",OFFSET(INDIRECT(A938),42,5,1,1))</f>
        <v/>
      </c>
      <c r="Y940" s="1" t="str">
        <f aca="false">CONCATENATE(S940,AC939," ",T940," ",W940)</f>
        <v>  </v>
      </c>
      <c r="Z940" s="1"/>
      <c r="AA940" s="1"/>
      <c r="AB940" s="1"/>
      <c r="AC940" s="1"/>
      <c r="AD940" s="1"/>
      <c r="AE940" s="1"/>
      <c r="AF940" s="1"/>
      <c r="AG940" s="1"/>
    </row>
    <row r="941" customFormat="false" ht="15" hidden="false" customHeight="false" outlineLevel="0" collapsed="false">
      <c r="A941" s="160" t="s">
        <v>315</v>
      </c>
      <c r="B941" s="38" t="str">
        <f aca="true">IF(OFFSET(INDIRECT(A938),2,5,1,1)="","",OFFSET(INDIRECT(A938),2,5,1,1))</f>
        <v/>
      </c>
      <c r="C941" s="38" t="str">
        <f aca="true">IF(OFFSET(INDIRECT(A938),5,5,1,1)="","",OFFSET(INDIRECT(A938),5,5,1,1))</f>
        <v/>
      </c>
      <c r="D941" s="3"/>
      <c r="E941" s="3" t="s">
        <v>316</v>
      </c>
      <c r="F941" s="3" t="s">
        <v>317</v>
      </c>
      <c r="G941" s="3" t="n">
        <f aca="false">IF(B941="Male","I",IF(B941="Female","I",IF(B941="Married","We",IF(B941="Plural","We",IF(B941="Company","We",)))))</f>
        <v>0</v>
      </c>
      <c r="H941" s="3" t="n">
        <f aca="false">IF(B941="Male","my",IF(B941="Female","my",IF(B941="Married","our",IF(B941="Plural","our",IF(B941="Company","our",)))))</f>
        <v>0</v>
      </c>
      <c r="I941" s="3" t="n">
        <f aca="false">IF(B941="Male","his",IF(B941="Female","her",IF(B941="Married","their",IF(B941="Plural","their",IF(B941="Company","their",)))))</f>
        <v>0</v>
      </c>
      <c r="J941" s="3" t="n">
        <f aca="false">IF(B941="Male","he",IF(B941="Female","she",IF(B941="Married","they",IF(B941="Plural","they",IF(B941="Company","they",)))))</f>
        <v>0</v>
      </c>
      <c r="K941" s="3" t="n">
        <f aca="false">IF(B941="Male","does",IF(B941="Female","does",IF(B941="Married","do",IF(B941="Plural","do",IF(B941="Company","do",)))))</f>
        <v>0</v>
      </c>
      <c r="L941" s="3" t="n">
        <f aca="false">IF(B941="Male","has",IF(B941="Female","has",IF(B941="Married","have",IF(B941="Plural","have",IF(B941="Company","have",)))))</f>
        <v>0</v>
      </c>
      <c r="M941" s="3" t="n">
        <f aca="false">IF(B941="Male","I am/am not",IF(B941="Female","I am/am not",IF(B941="Married","We are/are not",IF(B941="Plural","We are/are not",IF(B941="Company","We are/are not",)))))</f>
        <v>0</v>
      </c>
      <c r="N941" s="3" t="n">
        <f aca="false">IF(B941="Male","am/am not",IF(B941="Female","am/am not",IF(B941="Married","are/are not",IF(B941="Plural","are/are not",IF(B941="Company","are/are not",)))))</f>
        <v>0</v>
      </c>
      <c r="O941" s="3" t="n">
        <f aca="false">IF(B941="Male","myself",IF(B941="Female","myself",IF(B941="Married","ourselves",IF(B941="Plural","ourselves",IF(B941="Company","ourselves",)))))</f>
        <v>0</v>
      </c>
      <c r="P941" s="149" t="str">
        <f aca="false">IF(A944="","",".")</f>
        <v/>
      </c>
      <c r="Q941" s="149" t="str">
        <f aca="false">IF(A944="","","&amp;")</f>
        <v/>
      </c>
      <c r="R941" s="1"/>
      <c r="S941" s="158" t="str">
        <f aca="true">IF(OFFSET(INDIRECT(A938),45,0,1,1)="","",CONCATENATE((OFFSET(INDIRECT(A938),45,0,1,1)),", "))</f>
        <v/>
      </c>
      <c r="T941" s="158" t="str">
        <f aca="true">IF(OFFSET(INDIRECT(A938),45,1,1,1)="","",OFFSET(INDIRECT(A938),45,1,1,1))</f>
        <v/>
      </c>
      <c r="U941" s="158" t="str">
        <f aca="true">IF(OFFSET(INDIRECT(A938),45,2,1,1)="","",CONCATENATE(" ",(OFFSET(INDIRECT(A938),45,2,1,1)),", "))</f>
        <v/>
      </c>
      <c r="V941" s="158" t="str">
        <f aca="true">IF(OFFSET(INDIRECT(A938),45,3,1,1)="","",CONCATENATE((OFFSET(INDIRECT(A938),45,3,1,1)),", "))</f>
        <v/>
      </c>
      <c r="W941" s="158" t="str">
        <f aca="true">IF(OFFSET(INDIRECT(A938),45,4,1,1)="","",CONCATENATE((OFFSET(INDIRECT(A938),45,4,1,1)),", "))</f>
        <v/>
      </c>
      <c r="X941" s="158" t="str">
        <f aca="true">IF(OFFSET(INDIRECT(A938),45,5,1,1)="","",CONCATENATE((OFFSET(INDIRECT(A938),45,5,1,1)),", "))</f>
        <v/>
      </c>
      <c r="Y941" s="158" t="str">
        <f aca="true">IF(OFFSET(INDIRECT(A938),45,6,1,1)="","",OFFSET(INDIRECT(A938),45,6,1,1))</f>
        <v/>
      </c>
      <c r="Z941" s="1"/>
      <c r="AA941" s="161" t="str">
        <f aca="false">CONCATENATE(IF(S941="","",S941),IF(T941="","",T941),IF(U941="","",U941),IF(V941="","",V941),IF(W941="","",W941),IF(X941="","",X941),IF(Y941="","",Y941))</f>
        <v/>
      </c>
      <c r="AB941" s="161"/>
      <c r="AC941" s="161"/>
      <c r="AD941" s="161"/>
      <c r="AE941" s="161"/>
      <c r="AF941" s="161"/>
      <c r="AG941" s="161"/>
    </row>
    <row r="942" customFormat="false" ht="15" hidden="false" customHeight="false" outlineLevel="0" collapsed="false">
      <c r="A942" s="3" t="s">
        <v>2</v>
      </c>
      <c r="B942" s="3" t="s">
        <v>3</v>
      </c>
      <c r="C942" s="3" t="s">
        <v>319</v>
      </c>
      <c r="D942" s="3" t="s">
        <v>4</v>
      </c>
      <c r="E942" s="3" t="s">
        <v>5</v>
      </c>
      <c r="F942" s="3" t="s">
        <v>320</v>
      </c>
      <c r="G942" s="3"/>
      <c r="H942" s="3"/>
      <c r="I942" s="3"/>
      <c r="J942" s="3"/>
      <c r="K942" s="3" t="s">
        <v>321</v>
      </c>
      <c r="L942" s="3"/>
      <c r="M942" s="3" t="s">
        <v>322</v>
      </c>
      <c r="N942" s="3" t="s">
        <v>323</v>
      </c>
      <c r="O942" s="3"/>
      <c r="P942" s="3"/>
      <c r="Q942" s="3"/>
      <c r="R942" s="1"/>
      <c r="S942" s="158" t="str">
        <f aca="true">IF(OFFSET(INDIRECT(A938),45,0,1,1)="","",OFFSET(INDIRECT(A938),45,0,1,1))</f>
        <v/>
      </c>
      <c r="T942" s="158" t="str">
        <f aca="true">IF(OFFSET(INDIRECT(A938),45,1,1,1)="","",OFFSET(INDIRECT(A938),45,1,1,1))</f>
        <v/>
      </c>
      <c r="U942" s="158" t="str">
        <f aca="true">IF(OFFSET(INDIRECT(A938),45,2,1,1)="","",CONCATENATE(" ",OFFSET(INDIRECT(A938),45,2,1,1)))</f>
        <v/>
      </c>
      <c r="V942" s="158" t="str">
        <f aca="true">IF(OFFSET(INDIRECT(A938),45,3,1,1)="","",OFFSET(INDIRECT(A938),45,3,1,1))</f>
        <v/>
      </c>
      <c r="W942" s="158" t="str">
        <f aca="true">IF(OFFSET(INDIRECT(A938),45,4,1,1)="","",OFFSET(INDIRECT(A938),45,4,1,1))</f>
        <v/>
      </c>
      <c r="X942" s="158" t="str">
        <f aca="true">IF(OFFSET(INDIRECT(A938),45,5,1,1)="","",OFFSET(INDIRECT(A938),45,5,1,1))</f>
        <v/>
      </c>
      <c r="Y942" s="158" t="str">
        <f aca="true">IF(OFFSET(INDIRECT(A938),45,6,1,1)="","",OFFSET(INDIRECT(A938),45,6,1,1))</f>
        <v/>
      </c>
      <c r="Z942" s="1"/>
      <c r="AA942" s="1"/>
      <c r="AB942" s="1"/>
      <c r="AC942" s="1"/>
      <c r="AD942" s="1"/>
      <c r="AE942" s="1"/>
      <c r="AF942" s="1"/>
      <c r="AG942" s="1"/>
    </row>
    <row r="943" customFormat="false" ht="15.75" hidden="false" customHeight="false" outlineLevel="0" collapsed="false">
      <c r="A943" s="38" t="str">
        <f aca="true">IF(OFFSET(INDIRECT(A938),2,0,1,1)="","",OFFSET(INDIRECT(A938),2,0,1,1))</f>
        <v/>
      </c>
      <c r="B943" s="38" t="str">
        <f aca="true">IF(OFFSET(INDIRECT(A938),2,1,1,1)="","",OFFSET(INDIRECT(A938),2,1,1,1))</f>
        <v/>
      </c>
      <c r="C943" s="3" t="str">
        <f aca="false">LEFT(B943,1)</f>
        <v/>
      </c>
      <c r="D943" s="38" t="str">
        <f aca="true">IF(OFFSET(INDIRECT(A938),2,2,1,1)="","",OFFSET(INDIRECT(A938),2,2,1,1))</f>
        <v/>
      </c>
      <c r="E943" s="38" t="str">
        <f aca="true">IF(OFFSET(INDIRECT(A938),2,3,1,1)="","",OFFSET(INDIRECT(A938),2,3,1,1))</f>
        <v/>
      </c>
      <c r="F943" s="3" t="str">
        <f aca="false">CONCATENATE(A943,P940," ",B943," ",E943)</f>
        <v>  </v>
      </c>
      <c r="G943" s="3"/>
      <c r="H943" s="3" t="str">
        <f aca="false">CONCATENATE(A943," ",C943," ",E943)</f>
        <v>  </v>
      </c>
      <c r="I943" s="3"/>
      <c r="J943" s="3"/>
      <c r="K943" s="3" t="str">
        <f aca="false">CONCATENATE(A943,P940," ",C943,P940," ",E943)</f>
        <v>  </v>
      </c>
      <c r="L943" s="3"/>
      <c r="M943" s="3" t="str">
        <f aca="false">CONCATENATE(B943," ",D943," ",E943)</f>
        <v>  </v>
      </c>
      <c r="N943" s="3" t="str">
        <f aca="false">UPPER(M943)</f>
        <v>  </v>
      </c>
      <c r="O943" s="3"/>
      <c r="P943" s="3" t="str">
        <f aca="false">CONCATENATE(A943,P940," ",E943)</f>
        <v> </v>
      </c>
      <c r="Q943" s="3"/>
      <c r="R943" s="1"/>
      <c r="S943" s="1"/>
      <c r="T943" s="1"/>
      <c r="U943" s="1"/>
      <c r="V943" s="1"/>
      <c r="W943" s="1"/>
      <c r="X943" s="1"/>
      <c r="Y943" s="1"/>
      <c r="Z943" s="1"/>
      <c r="AA943" s="1"/>
      <c r="AB943" s="1"/>
      <c r="AC943" s="1"/>
      <c r="AD943" s="1"/>
      <c r="AE943" s="1"/>
      <c r="AF943" s="1"/>
      <c r="AG943" s="1"/>
    </row>
    <row r="944" customFormat="false" ht="15.75" hidden="false" customHeight="false" outlineLevel="0" collapsed="false">
      <c r="A944" s="38" t="str">
        <f aca="true">IF(OFFSET(INDIRECT(A938),3,0,1,1)="","",OFFSET(INDIRECT(A938),3,0,1,1))</f>
        <v/>
      </c>
      <c r="B944" s="38" t="str">
        <f aca="true">IF(OFFSET(INDIRECT(A938),3,1,1,1)="","",OFFSET(INDIRECT(A938),3,1,1,1))</f>
        <v/>
      </c>
      <c r="C944" s="3" t="str">
        <f aca="false">LEFT(B944,1)</f>
        <v/>
      </c>
      <c r="D944" s="38" t="str">
        <f aca="true">IF(OFFSET(INDIRECT(A938),3,2,1,1)="","",OFFSET(INDIRECT(A938),3,2,1,1))</f>
        <v/>
      </c>
      <c r="E944" s="38" t="str">
        <f aca="true">IF(OFFSET(INDIRECT(A938),3,3,1,1)="","",OFFSET(INDIRECT(A938),3,3,1,1))</f>
        <v/>
      </c>
      <c r="F944" s="3" t="str">
        <f aca="false">CONCATENATE(A944,P941," ",B944," ",E944)</f>
        <v>  </v>
      </c>
      <c r="G944" s="3"/>
      <c r="H944" s="3" t="str">
        <f aca="false">CONCATENATE(" ",Q941," ",A944," ",C944," ",E944)</f>
        <v>    </v>
      </c>
      <c r="I944" s="3"/>
      <c r="J944" s="3"/>
      <c r="K944" s="3" t="str">
        <f aca="false">CONCATENATE(" ",Q941," ",A944,P941," ",C944,P941," ",E944)</f>
        <v>    </v>
      </c>
      <c r="L944" s="3"/>
      <c r="M944" s="3" t="str">
        <f aca="false">CONCATENATE(" ",Q941," ",B944," ",D944," ",E944)</f>
        <v>    </v>
      </c>
      <c r="N944" s="3" t="str">
        <f aca="false">UPPER(M944)</f>
        <v>    </v>
      </c>
      <c r="O944" s="3"/>
      <c r="P944" s="3" t="str">
        <f aca="false">CONCATENATE(" ",Q941," ",A944,P941," ",E944)</f>
        <v>   </v>
      </c>
      <c r="Q944" s="3"/>
      <c r="R944" s="1"/>
      <c r="S944" s="155" t="s">
        <v>342</v>
      </c>
      <c r="T944" s="155"/>
      <c r="U944" s="1" t="n">
        <f aca="false">IF(X945="Male","his",IF(X945="Female","her"))</f>
        <v>0</v>
      </c>
      <c r="V944" s="1"/>
      <c r="W944" s="1"/>
      <c r="X944" s="1"/>
      <c r="Y944" s="1"/>
      <c r="Z944" s="1"/>
      <c r="AA944" s="1"/>
      <c r="AB944" s="1"/>
      <c r="AC944" s="1" t="str">
        <f aca="false">IF(S945="","",".")</f>
        <v/>
      </c>
      <c r="AD944" s="1"/>
      <c r="AE944" s="1"/>
      <c r="AF944" s="1"/>
      <c r="AG944" s="1"/>
    </row>
    <row r="945" customFormat="false" ht="15" hidden="false" customHeight="false" outlineLevel="0" collapsed="false">
      <c r="A945" s="3"/>
      <c r="B945" s="3"/>
      <c r="C945" s="3"/>
      <c r="D945" s="3"/>
      <c r="E945" s="3"/>
      <c r="F945" s="3"/>
      <c r="G945" s="3"/>
      <c r="H945" s="3"/>
      <c r="I945" s="3"/>
      <c r="J945" s="3"/>
      <c r="K945" s="3" t="str">
        <f aca="false">CONCATENATE(A943,P940," &amp; ",A944,P941," ",C943,P940," ",E943)</f>
        <v> &amp;   </v>
      </c>
      <c r="L945" s="3"/>
      <c r="M945" s="3"/>
      <c r="N945" s="3"/>
      <c r="O945" s="3"/>
      <c r="P945" s="3" t="str">
        <f aca="false">CONCATENATE(A943,P940," &amp; ",A944,P941," ",E943)</f>
        <v> &amp;  </v>
      </c>
      <c r="Q945" s="3"/>
      <c r="R945" s="1"/>
      <c r="S945" s="179" t="str">
        <f aca="true">IF(OFFSET(INDIRECT(A938),48,0,1,1)="","",OFFSET(INDIRECT(A938),48,0,1,1))</f>
        <v/>
      </c>
      <c r="T945" s="179" t="str">
        <f aca="true">IF(OFFSET(INDIRECT(A938),48,1,1,1)="","",OFFSET(INDIRECT(A938),48,1,1,1))</f>
        <v/>
      </c>
      <c r="U945" s="3" t="str">
        <f aca="false">LEFT(T945,1)</f>
        <v/>
      </c>
      <c r="V945" s="179" t="str">
        <f aca="true">IF(OFFSET(INDIRECT(A938),48,2,1,1)="","",OFFSET(INDIRECT(A938),48,2,1,1))</f>
        <v/>
      </c>
      <c r="W945" s="179" t="str">
        <f aca="true">IF(OFFSET(INDIRECT(A938),48,3,1,1)="","",OFFSET(INDIRECT(A938),48,3,1,1))</f>
        <v/>
      </c>
      <c r="X945" s="179" t="str">
        <f aca="true">IF(OFFSET(INDIRECT(A938),48,5,1,1)="","",OFFSET(INDIRECT(A938),48,5,1,1))</f>
        <v/>
      </c>
      <c r="Y945" s="1" t="str">
        <f aca="false">CONCATENATE(S945,AC944," ",T945," ",W945)</f>
        <v>  </v>
      </c>
      <c r="Z945" s="1"/>
      <c r="AA945" s="1"/>
      <c r="AB945" s="1"/>
      <c r="AC945" s="1"/>
      <c r="AD945" s="1"/>
      <c r="AE945" s="1"/>
      <c r="AF945" s="1"/>
      <c r="AG945" s="1"/>
    </row>
    <row r="946" customFormat="false" ht="15" hidden="false" customHeight="true" outlineLevel="0" collapsed="false">
      <c r="A946" s="70" t="s">
        <v>328</v>
      </c>
      <c r="B946" s="70"/>
      <c r="C946" s="167" t="str">
        <f aca="false">CONCATENATE(AF982,AF983,AF984,AF985,AF986)</f>
        <v>  </v>
      </c>
      <c r="D946" s="167"/>
      <c r="E946" s="167"/>
      <c r="F946" s="167"/>
      <c r="G946" s="167"/>
      <c r="H946" s="167"/>
      <c r="I946" s="167"/>
      <c r="J946" s="112"/>
      <c r="K946" s="3"/>
      <c r="L946" s="1"/>
      <c r="M946" s="1"/>
      <c r="N946" s="3"/>
      <c r="O946" s="3"/>
      <c r="P946" s="3"/>
      <c r="Q946" s="3"/>
      <c r="R946" s="1"/>
      <c r="S946" s="179" t="str">
        <f aca="true">IF(OFFSET(INDIRECT(A938),51,0,1,1)="","",CONCATENATE((OFFSET(INDIRECT(A938),51,0,1,1)),", "))</f>
        <v/>
      </c>
      <c r="T946" s="179" t="str">
        <f aca="true">IF(OFFSET(INDIRECT(A938),51,1,1,1)="","",OFFSET(INDIRECT(A938),51,1,1,1))</f>
        <v/>
      </c>
      <c r="U946" s="179" t="str">
        <f aca="true">IF(OFFSET(INDIRECT(A938),51,2,1,1)="","",CONCATENATE(" ",(OFFSET(INDIRECT(A938),51,2,1,1)),", "))</f>
        <v/>
      </c>
      <c r="V946" s="179" t="str">
        <f aca="true">IF(OFFSET(INDIRECT(A938),51,3,1,1)="","",CONCATENATE((OFFSET(INDIRECT(A938),51,3,1,1)),", "))</f>
        <v/>
      </c>
      <c r="W946" s="179" t="str">
        <f aca="true">IF(OFFSET(INDIRECT(A938),51,4,1,1)="","",CONCATENATE((OFFSET(INDIRECT(A938),51,4,1,1)),", "))</f>
        <v/>
      </c>
      <c r="X946" s="179" t="str">
        <f aca="true">IF(OFFSET(INDIRECT(A938),51,5,1,1)="","",CONCATENATE((OFFSET(INDIRECT(A938),51,5,1,1)),", "))</f>
        <v/>
      </c>
      <c r="Y946" s="179" t="str">
        <f aca="true">IF(OFFSET(INDIRECT(A938),51,6,1,1)="","",OFFSET(INDIRECT(A938),51,6,1,1))</f>
        <v/>
      </c>
      <c r="Z946" s="1"/>
      <c r="AA946" s="170" t="str">
        <f aca="false">CONCATENATE(IF(S946="","",S946),IF(T946="","",T946),IF(U946="","",U946),IF(V946="","",V946),IF(W946="","",W946),IF(X946="","",X946),IF(Y946="","",Y946))</f>
        <v/>
      </c>
      <c r="AB946" s="170"/>
      <c r="AC946" s="170"/>
      <c r="AD946" s="170"/>
      <c r="AE946" s="170"/>
      <c r="AF946" s="170"/>
      <c r="AG946" s="170"/>
    </row>
    <row r="947" customFormat="false" ht="15" hidden="false" customHeight="false" outlineLevel="0" collapsed="false">
      <c r="A947" s="3" t="s">
        <v>329</v>
      </c>
      <c r="B947" s="3"/>
      <c r="C947" s="70" t="str">
        <f aca="false">IF(B941="Married",K945,IF(B941="Company",E943,CONCATENATE(AC982,AC983,AC984,AC985,AC986)))</f>
        <v>  </v>
      </c>
      <c r="D947" s="70"/>
      <c r="E947" s="70"/>
      <c r="F947" s="70"/>
      <c r="G947" s="70"/>
      <c r="H947" s="70"/>
      <c r="I947" s="70"/>
      <c r="J947" s="70"/>
      <c r="K947" s="1"/>
      <c r="L947" s="3"/>
      <c r="M947" s="3"/>
      <c r="N947" s="3"/>
      <c r="O947" s="3"/>
      <c r="P947" s="3" t="str">
        <f aca="false">IF(B941="Married",P945,IF(B941="Company","Sir/Madam",CONCATENATE(AH982,AH983,AH984,AH985,AH986)))</f>
        <v> </v>
      </c>
      <c r="Q947" s="3"/>
      <c r="R947" s="1"/>
      <c r="S947" s="179" t="str">
        <f aca="true">IF(OFFSET(INDIRECT(A938),51,0,1,1)="","",OFFSET(INDIRECT(A938),51,0,1,1))</f>
        <v/>
      </c>
      <c r="T947" s="179" t="str">
        <f aca="true">IF(OFFSET(INDIRECT(A938),51,1,1,1)="","",OFFSET(INDIRECT(A938),51,1,1,1))</f>
        <v/>
      </c>
      <c r="U947" s="179" t="str">
        <f aca="true">IF(OFFSET(INDIRECT(A938),51,2,1,1)="","",CONCATENATE(" ",OFFSET(INDIRECT(A938),51,2,1,1)))</f>
        <v/>
      </c>
      <c r="V947" s="179" t="str">
        <f aca="true">IF(OFFSET(INDIRECT(A938),51,3,1,1)="","",OFFSET(INDIRECT(A938),51,3,1,1))</f>
        <v/>
      </c>
      <c r="W947" s="179" t="str">
        <f aca="true">IF(OFFSET(INDIRECT(A938),51,4,1,1)="","",OFFSET(INDIRECT(A938),51,4,1,1))</f>
        <v/>
      </c>
      <c r="X947" s="179" t="str">
        <f aca="true">IF(OFFSET(INDIRECT(A938),51,5,1,1)="","",OFFSET(INDIRECT(A938),51,5,1,1))</f>
        <v/>
      </c>
      <c r="Y947" s="179" t="str">
        <f aca="true">IF(OFFSET(INDIRECT(A938),51,6,1,1)="","",OFFSET(INDIRECT(A938),51,6,1,1))</f>
        <v/>
      </c>
      <c r="Z947" s="1"/>
      <c r="AA947" s="1"/>
      <c r="AB947" s="1"/>
      <c r="AC947" s="1"/>
      <c r="AD947" s="1"/>
      <c r="AE947" s="1"/>
      <c r="AF947" s="1"/>
      <c r="AG947" s="1"/>
    </row>
    <row r="948" customFormat="false" ht="15" hidden="false" customHeight="false" outlineLevel="0" collapsed="false">
      <c r="A948" s="160" t="s">
        <v>333</v>
      </c>
      <c r="B948" s="3"/>
      <c r="C948" s="70" t="str">
        <f aca="false">CONCATENATE("Dear ",P947)</f>
        <v>Dear  </v>
      </c>
      <c r="D948" s="70"/>
      <c r="E948" s="70"/>
      <c r="F948" s="70"/>
      <c r="G948" s="70"/>
      <c r="H948" s="70"/>
      <c r="I948" s="70"/>
      <c r="J948" s="70"/>
      <c r="K948" s="3"/>
      <c r="L948" s="3"/>
      <c r="M948" s="3"/>
      <c r="N948" s="3"/>
      <c r="O948" s="3"/>
      <c r="P948" s="3"/>
      <c r="Q948" s="149" t="str">
        <f aca="false">IF(A950="","",", ")</f>
        <v/>
      </c>
      <c r="R948" s="1"/>
      <c r="S948" s="1"/>
      <c r="T948" s="1"/>
      <c r="U948" s="1"/>
      <c r="V948" s="1"/>
      <c r="W948" s="1"/>
      <c r="X948" s="1"/>
      <c r="Y948" s="1"/>
      <c r="Z948" s="1"/>
      <c r="AA948" s="1"/>
      <c r="AB948" s="1"/>
      <c r="AC948" s="1"/>
      <c r="AD948" s="1"/>
      <c r="AE948" s="1"/>
      <c r="AF948" s="1"/>
      <c r="AG948" s="1"/>
    </row>
    <row r="949" customFormat="false" ht="15" hidden="false" customHeight="false" outlineLevel="0" collapsed="false">
      <c r="A949" s="3" t="s">
        <v>25</v>
      </c>
      <c r="B949" s="3" t="s">
        <v>26</v>
      </c>
      <c r="C949" s="3" t="s">
        <v>27</v>
      </c>
      <c r="D949" s="3" t="s">
        <v>28</v>
      </c>
      <c r="E949" s="3" t="s">
        <v>29</v>
      </c>
      <c r="F949" s="3" t="s">
        <v>30</v>
      </c>
      <c r="G949" s="3" t="s">
        <v>31</v>
      </c>
      <c r="H949" s="3"/>
      <c r="I949" s="3" t="s">
        <v>336</v>
      </c>
      <c r="J949" s="3"/>
      <c r="K949" s="3"/>
      <c r="L949" s="3"/>
      <c r="M949" s="3"/>
      <c r="N949" s="3"/>
      <c r="O949" s="3"/>
      <c r="P949" s="3"/>
      <c r="Q949" s="3"/>
      <c r="R949" s="1"/>
      <c r="S949" s="163" t="str">
        <f aca="false">CONCATENATE(IF(S942="","",S942),IF(S942="","",CHAR(10)),IF(T942="","",T942),IF(U942="","",U942),IF(U942="","",CHAR(10)),IF(V942="","",V942),IF(V942="","",CHAR(10)),IF(W942="","",W942),IF(W942="","",CHAR(10)),IF(X942="","",X942),IF(X942="","",CHAR(10)),IF(Y942="","",Y942))</f>
        <v/>
      </c>
      <c r="T949" s="163"/>
      <c r="U949" s="163"/>
      <c r="V949" s="1"/>
      <c r="W949" s="175" t="str">
        <f aca="false">CONCATENATE(IF(S947="","",S947),IF(S947="","",CHAR(10)),IF(T947="","",T947),IF(U947="","",U947),IF(U947="","",CHAR(10)),IF(V947="","",V947),IF(V947="","",CHAR(10)),IF(W947="","",W947),IF(W947="","",CHAR(10)),IF(X947="","",X947),IF(X947="","",CHAR(10)),IF(Y947="","",Y947))</f>
        <v/>
      </c>
      <c r="X949" s="175"/>
      <c r="Y949" s="175"/>
      <c r="Z949" s="1"/>
      <c r="AA949" s="1"/>
      <c r="AB949" s="1"/>
      <c r="AC949" s="1"/>
      <c r="AD949" s="1"/>
      <c r="AE949" s="1"/>
      <c r="AF949" s="1"/>
      <c r="AG949" s="1"/>
    </row>
    <row r="950" customFormat="false" ht="15" hidden="false" customHeight="true" outlineLevel="0" collapsed="false">
      <c r="A950" s="38" t="str">
        <f aca="true">IF(OFFSET(INDIRECT(A938),10,0,1,1)="","",CONCATENATE((OFFSET(INDIRECT(A938),10,0,1,1)),", "))</f>
        <v/>
      </c>
      <c r="B950" s="38" t="str">
        <f aca="true">IF(OFFSET(INDIRECT(A938),10,1,1,1)="","",OFFSET(INDIRECT(A938),10,1,1,1))</f>
        <v/>
      </c>
      <c r="C950" s="38" t="str">
        <f aca="true">IF(OFFSET(INDIRECT(A938),10,2,1,1)="","",CONCATENATE(" ",OFFSET(INDIRECT(A938),10,2,1,1),", "))</f>
        <v/>
      </c>
      <c r="D950" s="38" t="str">
        <f aca="true">IF(OFFSET(INDIRECT(A938),10,3,1,1)="","",CONCATENATE((OFFSET(INDIRECT(A938),10,3,1,1)),", "))</f>
        <v/>
      </c>
      <c r="E950" s="38" t="str">
        <f aca="true">IF(OFFSET(INDIRECT(A938),10,4,1,1)="","",CONCATENATE((OFFSET(INDIRECT(A938),10,4,1,1)),", "))</f>
        <v/>
      </c>
      <c r="F950" s="38" t="str">
        <f aca="true">IF(OFFSET(INDIRECT(A938),10,5,1,1)="","",CONCATENATE((OFFSET(INDIRECT(A938),10,5,1,1)),", "))</f>
        <v/>
      </c>
      <c r="G950" s="38" t="str">
        <f aca="true">IF(OFFSET(INDIRECT(A938),10,6,1,1)="","",OFFSET(INDIRECT(A938),10,6,1,1))</f>
        <v/>
      </c>
      <c r="H950" s="3"/>
      <c r="I950" s="170" t="str">
        <f aca="false">CONCATENATE(IF(A950="","",A950),IF(B950="","",B950),IF(C950="","",C950),IF(D950="","",D950),IF(E950="","",E950),IF(F950="","",F950),IF(G950="","",G950))</f>
        <v/>
      </c>
      <c r="J950" s="170"/>
      <c r="K950" s="170"/>
      <c r="L950" s="170"/>
      <c r="M950" s="170"/>
      <c r="N950" s="170"/>
      <c r="O950" s="170"/>
      <c r="P950" s="112"/>
      <c r="Q950" s="112"/>
      <c r="R950" s="1"/>
      <c r="S950" s="163"/>
      <c r="T950" s="163"/>
      <c r="U950" s="163"/>
      <c r="V950" s="1"/>
      <c r="W950" s="175"/>
      <c r="X950" s="175"/>
      <c r="Y950" s="175"/>
      <c r="Z950" s="1"/>
      <c r="AA950" s="1"/>
      <c r="AB950" s="1"/>
      <c r="AC950" s="1"/>
      <c r="AD950" s="1"/>
      <c r="AE950" s="1"/>
      <c r="AF950" s="1"/>
      <c r="AG950" s="1"/>
    </row>
    <row r="951" customFormat="false" ht="15" hidden="false" customHeight="false" outlineLevel="0" collapsed="false">
      <c r="A951" s="38" t="str">
        <f aca="true">IF(OFFSET(INDIRECT(A938),10,0,1,1)="","",OFFSET(INDIRECT(A938),10,0,1,1))</f>
        <v/>
      </c>
      <c r="B951" s="38" t="str">
        <f aca="true">IF(OFFSET(INDIRECT(A938),10,1,1,1)="","",OFFSET(INDIRECT(A938),10,1,1,1))</f>
        <v/>
      </c>
      <c r="C951" s="38" t="str">
        <f aca="true">IF(OFFSET(INDIRECT(A938),10,2,1,1)="","",CONCATENATE(" ",OFFSET(INDIRECT(A938),10,2,1,1)))</f>
        <v/>
      </c>
      <c r="D951" s="38" t="str">
        <f aca="true">IF(OFFSET(INDIRECT(A938),10,3,1,1)="","",OFFSET(INDIRECT(A938),10,3,1,1))</f>
        <v/>
      </c>
      <c r="E951" s="38" t="str">
        <f aca="true">IF(OFFSET(INDIRECT(A938),10,4,1,1)="","",OFFSET(INDIRECT(A938),10,4,1,1))</f>
        <v/>
      </c>
      <c r="F951" s="38" t="str">
        <f aca="true">IF(OFFSET(INDIRECT(A938),10,5,1,1)="","",OFFSET(INDIRECT(A938),10,5,1,1))</f>
        <v/>
      </c>
      <c r="G951" s="38" t="str">
        <f aca="true">IF(OFFSET(INDIRECT(A938),10,6,1,1)="","",OFFSET(INDIRECT(A938),10,6,1,1))</f>
        <v/>
      </c>
      <c r="H951" s="3"/>
      <c r="I951" s="3"/>
      <c r="J951" s="3"/>
      <c r="K951" s="3"/>
      <c r="L951" s="173"/>
      <c r="M951" s="173"/>
      <c r="N951" s="3"/>
      <c r="O951" s="3"/>
      <c r="P951" s="3"/>
      <c r="Q951" s="3"/>
      <c r="R951" s="1"/>
      <c r="S951" s="163"/>
      <c r="T951" s="163"/>
      <c r="U951" s="163"/>
      <c r="V951" s="1"/>
      <c r="W951" s="175"/>
      <c r="X951" s="175"/>
      <c r="Y951" s="175"/>
      <c r="Z951" s="1"/>
      <c r="AA951" s="1"/>
      <c r="AB951" s="1"/>
      <c r="AC951" s="1"/>
      <c r="AD951" s="1"/>
      <c r="AE951" s="1"/>
      <c r="AF951" s="1"/>
      <c r="AG951" s="1"/>
    </row>
    <row r="952" customFormat="false" ht="15" hidden="false" customHeight="false" outlineLevel="0" collapsed="false">
      <c r="A952" s="3" t="s">
        <v>83</v>
      </c>
      <c r="B952" s="3"/>
      <c r="C952" s="3"/>
      <c r="D952" s="3"/>
      <c r="E952" s="3"/>
      <c r="F952" s="3"/>
      <c r="G952" s="3"/>
      <c r="H952" s="3"/>
      <c r="I952" s="3" t="s">
        <v>337</v>
      </c>
      <c r="J952" s="3"/>
      <c r="K952" s="3"/>
      <c r="L952" s="173"/>
      <c r="M952" s="173"/>
      <c r="N952" s="3"/>
      <c r="O952" s="3"/>
      <c r="P952" s="3"/>
      <c r="Q952" s="3"/>
      <c r="R952" s="1"/>
      <c r="S952" s="163"/>
      <c r="T952" s="163"/>
      <c r="U952" s="163"/>
      <c r="V952" s="1"/>
      <c r="W952" s="175"/>
      <c r="X952" s="175"/>
      <c r="Y952" s="175"/>
      <c r="Z952" s="1"/>
      <c r="AA952" s="1"/>
      <c r="AB952" s="1"/>
      <c r="AC952" s="1"/>
      <c r="AD952" s="1"/>
      <c r="AE952" s="1"/>
      <c r="AF952" s="1"/>
      <c r="AG952" s="1"/>
    </row>
    <row r="953" customFormat="false" ht="15" hidden="false" customHeight="true" outlineLevel="0" collapsed="false">
      <c r="A953" s="1" t="str">
        <f aca="false">CONCATENATE(A952,"s")</f>
        <v>Leaseholders</v>
      </c>
      <c r="B953" s="3"/>
      <c r="C953" s="3"/>
      <c r="D953" s="3"/>
      <c r="E953" s="3"/>
      <c r="F953" s="3"/>
      <c r="G953" s="3"/>
      <c r="H953" s="3"/>
      <c r="I953" s="175" t="str">
        <f aca="false">CONCATENATE(IF(A951="","",A951),IF(A951="","",CHAR(10)),IF(B951="","",B951),IF(C951="","",C951),IF(C951="","",CHAR(10)),IF(D951="","",D951),IF(D951="","",CHAR(10)),IF(E951="","",E951),IF(E951="","",CHAR(10)),IF(F951="","",F951),IF(F951="","",CHAR(10)),IF(G951="","",G951))</f>
        <v/>
      </c>
      <c r="J953" s="175"/>
      <c r="K953" s="175"/>
      <c r="L953" s="173"/>
      <c r="M953" s="173"/>
      <c r="N953" s="3"/>
      <c r="O953" s="3"/>
      <c r="P953" s="3"/>
      <c r="Q953" s="3"/>
      <c r="R953" s="1"/>
      <c r="S953" s="163"/>
      <c r="T953" s="163"/>
      <c r="U953" s="163"/>
      <c r="V953" s="1"/>
      <c r="W953" s="175"/>
      <c r="X953" s="175"/>
      <c r="Y953" s="175"/>
      <c r="Z953" s="1"/>
      <c r="AA953" s="1"/>
      <c r="AB953" s="1"/>
      <c r="AC953" s="1"/>
      <c r="AD953" s="1"/>
      <c r="AE953" s="1"/>
      <c r="AF953" s="1"/>
      <c r="AG953" s="1"/>
    </row>
    <row r="954" customFormat="false" ht="15" hidden="false" customHeight="false" outlineLevel="0" collapsed="false">
      <c r="A954" s="3" t="s">
        <v>294</v>
      </c>
      <c r="B954" s="3"/>
      <c r="C954" s="3"/>
      <c r="D954" s="3"/>
      <c r="E954" s="3"/>
      <c r="F954" s="3"/>
      <c r="G954" s="3"/>
      <c r="H954" s="3"/>
      <c r="I954" s="175"/>
      <c r="J954" s="175"/>
      <c r="K954" s="175"/>
      <c r="L954" s="173"/>
      <c r="M954" s="173"/>
      <c r="N954" s="3"/>
      <c r="O954" s="3"/>
      <c r="P954" s="3"/>
      <c r="Q954" s="3"/>
      <c r="R954" s="1"/>
      <c r="S954" s="163"/>
      <c r="T954" s="163"/>
      <c r="U954" s="163"/>
      <c r="V954" s="1"/>
      <c r="W954" s="175"/>
      <c r="X954" s="175"/>
      <c r="Y954" s="175"/>
      <c r="Z954" s="1"/>
      <c r="AA954" s="1"/>
      <c r="AB954" s="1"/>
      <c r="AC954" s="1"/>
      <c r="AD954" s="1"/>
      <c r="AE954" s="1"/>
      <c r="AF954" s="1"/>
      <c r="AG954" s="1"/>
    </row>
    <row r="955" customFormat="false" ht="15" hidden="false" customHeight="false" outlineLevel="0" collapsed="false">
      <c r="A955" s="1" t="str">
        <f aca="false">CONCATENATE(A954,"s")</f>
        <v>Freeholders</v>
      </c>
      <c r="B955" s="3"/>
      <c r="C955" s="3"/>
      <c r="D955" s="3"/>
      <c r="E955" s="3"/>
      <c r="F955" s="3"/>
      <c r="G955" s="3"/>
      <c r="H955" s="3"/>
      <c r="I955" s="175"/>
      <c r="J955" s="175"/>
      <c r="K955" s="175"/>
      <c r="L955" s="173"/>
      <c r="M955" s="173"/>
      <c r="N955" s="3"/>
      <c r="O955" s="3"/>
      <c r="P955" s="3"/>
      <c r="Q955" s="3"/>
      <c r="R955" s="1"/>
      <c r="S955" s="1"/>
      <c r="T955" s="1"/>
      <c r="U955" s="1"/>
      <c r="V955" s="1"/>
      <c r="W955" s="1"/>
      <c r="X955" s="1"/>
      <c r="Y955" s="1"/>
      <c r="Z955" s="1"/>
      <c r="AA955" s="1"/>
      <c r="AB955" s="1"/>
      <c r="AC955" s="1"/>
      <c r="AD955" s="1"/>
      <c r="AE955" s="1"/>
      <c r="AF955" s="1"/>
      <c r="AG955" s="1"/>
    </row>
    <row r="956" customFormat="false" ht="15" hidden="false" customHeight="false" outlineLevel="0" collapsed="false">
      <c r="A956" s="3" t="s">
        <v>307</v>
      </c>
      <c r="B956" s="3"/>
      <c r="C956" s="3"/>
      <c r="D956" s="3"/>
      <c r="E956" s="3"/>
      <c r="F956" s="3"/>
      <c r="G956" s="3"/>
      <c r="H956" s="3"/>
      <c r="I956" s="175"/>
      <c r="J956" s="175"/>
      <c r="K956" s="175"/>
      <c r="L956" s="3"/>
      <c r="M956" s="3"/>
      <c r="N956" s="3"/>
      <c r="O956" s="3"/>
      <c r="P956" s="3"/>
      <c r="Q956" s="3"/>
      <c r="R956" s="1"/>
    </row>
    <row r="957" customFormat="false" ht="15" hidden="false" customHeight="false" outlineLevel="0" collapsed="false">
      <c r="A957" s="1" t="str">
        <f aca="false">IF(A956="Leaseholder &amp; Freeholder","Leaseholders &amp; Freeholders")</f>
        <v>Leaseholders &amp; Freeholders</v>
      </c>
      <c r="B957" s="3"/>
      <c r="C957" s="3"/>
      <c r="D957" s="3"/>
      <c r="E957" s="3"/>
      <c r="F957" s="3"/>
      <c r="G957" s="3"/>
      <c r="H957" s="3"/>
      <c r="I957" s="175"/>
      <c r="J957" s="175"/>
      <c r="K957" s="175"/>
      <c r="L957" s="3"/>
      <c r="M957" s="3"/>
      <c r="N957" s="3"/>
      <c r="O957" s="3"/>
      <c r="P957" s="3"/>
      <c r="Q957" s="3"/>
      <c r="R957" s="1"/>
      <c r="S957" s="149" t="s">
        <v>274</v>
      </c>
      <c r="T957" s="149"/>
    </row>
    <row r="958" customFormat="false" ht="15.75" hidden="false" customHeight="true" outlineLevel="0" collapsed="false">
      <c r="A958" s="1"/>
      <c r="B958" s="3"/>
      <c r="C958" s="3"/>
      <c r="D958" s="3"/>
      <c r="E958" s="3"/>
      <c r="F958" s="3"/>
      <c r="G958" s="3"/>
      <c r="H958" s="3"/>
      <c r="I958" s="175"/>
      <c r="J958" s="175"/>
      <c r="K958" s="175"/>
      <c r="L958" s="3"/>
      <c r="M958" s="3"/>
      <c r="N958" s="3"/>
      <c r="O958" s="3"/>
      <c r="P958" s="3"/>
      <c r="Q958" s="3"/>
      <c r="R958" s="1"/>
      <c r="S958" s="180" t="str">
        <f aca="false">CONCATENATE("Under Section 1(2), subject to your written consent",CHAR(10),"it is intended to build on the line of junction of the said lands a ",Form!CP74)</f>
        <v>Under Section 1(2), subject to your written consent
it is intended to build on the line of junction of the said lands a</v>
      </c>
      <c r="T958" s="180"/>
      <c r="U958" s="180"/>
      <c r="V958" s="180"/>
      <c r="W958" s="180"/>
      <c r="X958" s="180"/>
      <c r="Y958" s="180"/>
      <c r="Z958" s="180"/>
      <c r="AA958" s="180"/>
    </row>
    <row r="959" customFormat="false" ht="15" hidden="false" customHeight="false" outlineLevel="0" collapsed="false">
      <c r="A959" s="1"/>
      <c r="B959" s="3"/>
      <c r="C959" s="3"/>
      <c r="D959" s="3"/>
      <c r="E959" s="3"/>
      <c r="F959" s="3"/>
      <c r="G959" s="3"/>
      <c r="H959" s="3"/>
      <c r="I959" s="3"/>
      <c r="J959" s="3"/>
      <c r="K959" s="3"/>
      <c r="L959" s="3"/>
      <c r="M959" s="3"/>
      <c r="N959" s="3"/>
      <c r="O959" s="3"/>
      <c r="P959" s="3"/>
      <c r="Q959" s="3"/>
      <c r="R959" s="1"/>
      <c r="S959" s="180"/>
      <c r="T959" s="180"/>
      <c r="U959" s="180"/>
      <c r="V959" s="180"/>
      <c r="W959" s="180"/>
      <c r="X959" s="180"/>
      <c r="Y959" s="180"/>
      <c r="Z959" s="180"/>
      <c r="AA959" s="180"/>
    </row>
    <row r="960" customFormat="false" ht="15" hidden="false" customHeight="false" outlineLevel="0" collapsed="false">
      <c r="A960" s="156" t="s">
        <v>343</v>
      </c>
      <c r="B960" s="156"/>
      <c r="C960" s="3"/>
      <c r="D960" s="3"/>
      <c r="E960" s="3"/>
      <c r="F960" s="3"/>
      <c r="G960" s="3"/>
      <c r="H960" s="3"/>
      <c r="I960" s="3"/>
      <c r="J960" s="3"/>
      <c r="K960" s="3"/>
      <c r="L960" s="3"/>
      <c r="M960" s="3"/>
      <c r="N960" s="3"/>
      <c r="O960" s="3"/>
      <c r="P960" s="3"/>
      <c r="Q960" s="149" t="str">
        <f aca="false">IF(A962="","",", ")</f>
        <v/>
      </c>
      <c r="R960" s="1"/>
    </row>
    <row r="961" customFormat="false" ht="15" hidden="false" customHeight="false" outlineLevel="0" collapsed="false">
      <c r="A961" s="3" t="s">
        <v>25</v>
      </c>
      <c r="B961" s="3" t="s">
        <v>26</v>
      </c>
      <c r="C961" s="3" t="s">
        <v>27</v>
      </c>
      <c r="D961" s="3" t="s">
        <v>28</v>
      </c>
      <c r="E961" s="3" t="s">
        <v>29</v>
      </c>
      <c r="F961" s="3" t="s">
        <v>30</v>
      </c>
      <c r="G961" s="3" t="s">
        <v>31</v>
      </c>
      <c r="H961" s="3"/>
      <c r="I961" s="3" t="s">
        <v>336</v>
      </c>
      <c r="J961" s="3"/>
      <c r="K961" s="3"/>
      <c r="L961" s="3"/>
      <c r="M961" s="3"/>
      <c r="N961" s="3"/>
      <c r="O961" s="3"/>
      <c r="P961" s="3"/>
      <c r="Q961" s="3"/>
      <c r="R961" s="1"/>
      <c r="S961" s="149" t="s">
        <v>292</v>
      </c>
      <c r="T961" s="149"/>
    </row>
    <row r="962" customFormat="false" ht="15" hidden="false" customHeight="true" outlineLevel="0" collapsed="false">
      <c r="A962" s="38" t="str">
        <f aca="true">IF(OFFSET(INDIRECT(A938),17,0,1,1)="","",CONCATENATE((OFFSET(INDIRECT(A938),17,0,1,1)),", "))</f>
        <v/>
      </c>
      <c r="B962" s="38" t="str">
        <f aca="true">IF(OFFSET(INDIRECT(A938),17,1,1,1)="","",OFFSET(INDIRECT(A938),17,1,1,1))</f>
        <v/>
      </c>
      <c r="C962" s="38" t="str">
        <f aca="true">IF(OFFSET(INDIRECT(A938),17,2,1,1)="","",CONCATENATE(" ",(OFFSET(INDIRECT(A938),17,2,1,1)),", "))</f>
        <v/>
      </c>
      <c r="D962" s="38" t="str">
        <f aca="true">IF(OFFSET(INDIRECT(A938),17,3,1,1)="","",CONCATENATE((OFFSET(INDIRECT(A938),17,3,1,1)),", "))</f>
        <v/>
      </c>
      <c r="E962" s="38" t="str">
        <f aca="true">IF(OFFSET(INDIRECT(A938),17,4,1,1)="","",CONCATENATE((OFFSET(INDIRECT(A938),17,4,1,1)),", "))</f>
        <v/>
      </c>
      <c r="F962" s="38" t="str">
        <f aca="true">IF(OFFSET(INDIRECT(A938),17,5,1,1)="","",CONCATENATE((OFFSET(INDIRECT(A938),17,5,1,1)),", "))</f>
        <v/>
      </c>
      <c r="G962" s="38" t="str">
        <f aca="true">IF(OFFSET(INDIRECT(A938),17,6,1,1)="","",OFFSET(INDIRECT(A938),17,6,1,1))</f>
        <v/>
      </c>
      <c r="H962" s="3"/>
      <c r="I962" s="170" t="str">
        <f aca="false">CONCATENATE(IF(A962="","",A962),IF(B962="","",B962),IF(C962="","",C962),IF(D962="","",D962),IF(E962="","",E962),IF(F962="","",F962),IF(G962="","",G962))</f>
        <v/>
      </c>
      <c r="J962" s="170"/>
      <c r="K962" s="170"/>
      <c r="L962" s="170"/>
      <c r="M962" s="170"/>
      <c r="N962" s="170"/>
      <c r="O962" s="170"/>
      <c r="P962" s="112"/>
      <c r="Q962" s="112"/>
      <c r="R962" s="1"/>
      <c r="S962" s="180" t="str">
        <f aca="false">CONCATENATE("Under Section 1(5)",CHAR(10),"it is intended to build on the line of junction of the said lands a wall wholly on ",$H$12," land.")</f>
        <v>Under Section 1(5)
it is intended to build on the line of junction of the said lands a wall wholly on our land.</v>
      </c>
      <c r="T962" s="180"/>
      <c r="U962" s="180"/>
      <c r="V962" s="180"/>
      <c r="W962" s="180"/>
      <c r="X962" s="180"/>
      <c r="Y962" s="180"/>
      <c r="Z962" s="180"/>
      <c r="AA962" s="180"/>
    </row>
    <row r="963" customFormat="false" ht="15" hidden="false" customHeight="false" outlineLevel="0" collapsed="false">
      <c r="A963" s="38" t="str">
        <f aca="true">IF(OFFSET(INDIRECT(A938),17,0,1,1)="","",OFFSET(INDIRECT(A938),17,0,1,1))</f>
        <v/>
      </c>
      <c r="B963" s="38" t="str">
        <f aca="true">IF(OFFSET(INDIRECT(A938),17,1,1,1)="","",OFFSET(INDIRECT(A938),17,1,1,1))</f>
        <v/>
      </c>
      <c r="C963" s="38" t="str">
        <f aca="true">IF(OFFSET(INDIRECT(A938),17,2,1,1)="","",CONCATENATE(" ",(OFFSET(INDIRECT(A938),17,2,1,1))))</f>
        <v/>
      </c>
      <c r="D963" s="38" t="str">
        <f aca="true">IF(OFFSET(INDIRECT(A938),17,3,1,1)="","",OFFSET(INDIRECT(A938),17,3,1,1))</f>
        <v/>
      </c>
      <c r="E963" s="38" t="str">
        <f aca="true">IF(OFFSET(INDIRECT(A938),17,4,1,1)="","",OFFSET(INDIRECT(A938),17,4,1,1))</f>
        <v/>
      </c>
      <c r="F963" s="38" t="str">
        <f aca="true">IF(OFFSET(INDIRECT(A938),17,5,1,1)="","",OFFSET(INDIRECT(A938),17,5,1,1))</f>
        <v/>
      </c>
      <c r="G963" s="38" t="str">
        <f aca="true">IF(OFFSET(INDIRECT(A938),17,6,1,1)="","",OFFSET(INDIRECT(A938),17,6,1,1))</f>
        <v/>
      </c>
      <c r="H963" s="3"/>
      <c r="I963" s="3"/>
      <c r="J963" s="3"/>
      <c r="K963" s="3"/>
      <c r="L963" s="173"/>
      <c r="M963" s="173"/>
      <c r="N963" s="3"/>
      <c r="O963" s="3"/>
      <c r="P963" s="3"/>
      <c r="Q963" s="3"/>
      <c r="R963" s="1"/>
      <c r="S963" s="180"/>
      <c r="T963" s="180"/>
      <c r="U963" s="180"/>
      <c r="V963" s="180"/>
      <c r="W963" s="180"/>
      <c r="X963" s="180"/>
      <c r="Y963" s="180"/>
      <c r="Z963" s="180"/>
      <c r="AA963" s="180"/>
    </row>
    <row r="964" customFormat="false" ht="15" hidden="false" customHeight="false" outlineLevel="0" collapsed="false">
      <c r="A964" s="3"/>
      <c r="B964" s="3"/>
      <c r="C964" s="3"/>
      <c r="D964" s="3"/>
      <c r="E964" s="3"/>
      <c r="F964" s="3"/>
      <c r="G964" s="3"/>
      <c r="H964" s="3"/>
      <c r="I964" s="3" t="s">
        <v>337</v>
      </c>
      <c r="J964" s="3"/>
      <c r="K964" s="3"/>
      <c r="L964" s="173"/>
      <c r="M964" s="173"/>
      <c r="N964" s="3"/>
      <c r="O964" s="3"/>
      <c r="P964" s="3"/>
      <c r="Q964" s="3"/>
      <c r="R964" s="1"/>
    </row>
    <row r="965" customFormat="false" ht="15" hidden="false" customHeight="true" outlineLevel="0" collapsed="false">
      <c r="A965" s="3"/>
      <c r="B965" s="3"/>
      <c r="C965" s="3"/>
      <c r="D965" s="3"/>
      <c r="E965" s="3"/>
      <c r="F965" s="3"/>
      <c r="G965" s="3"/>
      <c r="H965" s="3"/>
      <c r="I965" s="175" t="str">
        <f aca="false">CONCATENATE(IF(A963="","",A963),IF(A963="","",CHAR(10)),IF(B963="","",B963),IF(C963="","",C963),IF(C963="","",CHAR(10)),IF(D963="","",D963),IF(D963="","",CHAR(10)),IF(E963="","",E963),IF(E963="","",CHAR(10)),IF(F963="","",F963),IF(F963="","",CHAR(10)),IF(G963="","",G963))</f>
        <v/>
      </c>
      <c r="J965" s="175"/>
      <c r="K965" s="175"/>
      <c r="L965" s="173"/>
      <c r="M965" s="173"/>
      <c r="N965" s="3"/>
      <c r="O965" s="3"/>
      <c r="P965" s="3"/>
      <c r="Q965" s="3"/>
      <c r="R965" s="1"/>
      <c r="S965" s="149" t="s">
        <v>295</v>
      </c>
      <c r="T965" s="149"/>
      <c r="U965" s="149"/>
    </row>
    <row r="966" customFormat="false" ht="15" hidden="false" customHeight="true" outlineLevel="0" collapsed="false">
      <c r="A966" s="3"/>
      <c r="B966" s="3"/>
      <c r="C966" s="3"/>
      <c r="D966" s="3"/>
      <c r="E966" s="3"/>
      <c r="F966" s="3"/>
      <c r="G966" s="3"/>
      <c r="H966" s="3"/>
      <c r="I966" s="175"/>
      <c r="J966" s="175"/>
      <c r="K966" s="175"/>
      <c r="L966" s="173"/>
      <c r="M966" s="173"/>
      <c r="N966" s="3"/>
      <c r="O966" s="3"/>
      <c r="P966" s="3"/>
      <c r="Q966" s="3"/>
      <c r="R966" s="1"/>
      <c r="S966" s="181" t="str">
        <f aca="false">CONCATENATE(S958,CHAR(10),CHAR(10),S962)</f>
        <v>Under Section 1(2), subject to your written consent
it is intended to build on the line of junction of the said lands a 
Under Section 1(5)
it is intended to build on the line of junction of the said lands a wall wholly on our land.</v>
      </c>
      <c r="T966" s="181"/>
      <c r="U966" s="181"/>
      <c r="V966" s="181"/>
      <c r="W966" s="181"/>
      <c r="X966" s="181"/>
      <c r="Y966" s="181"/>
      <c r="Z966" s="181"/>
      <c r="AA966" s="181"/>
    </row>
    <row r="967" customFormat="false" ht="15" hidden="false" customHeight="false" outlineLevel="0" collapsed="false">
      <c r="A967" s="3"/>
      <c r="B967" s="3"/>
      <c r="C967" s="3"/>
      <c r="D967" s="3"/>
      <c r="E967" s="3"/>
      <c r="F967" s="3"/>
      <c r="G967" s="3"/>
      <c r="H967" s="3"/>
      <c r="I967" s="175"/>
      <c r="J967" s="175"/>
      <c r="K967" s="175"/>
      <c r="L967" s="173"/>
      <c r="M967" s="173"/>
      <c r="N967" s="3"/>
      <c r="O967" s="3"/>
      <c r="P967" s="3"/>
      <c r="Q967" s="3"/>
      <c r="R967" s="1"/>
      <c r="S967" s="181"/>
      <c r="T967" s="181"/>
      <c r="U967" s="181"/>
      <c r="V967" s="181"/>
      <c r="W967" s="181"/>
      <c r="X967" s="181"/>
      <c r="Y967" s="181"/>
      <c r="Z967" s="181"/>
      <c r="AA967" s="181"/>
    </row>
    <row r="968" customFormat="false" ht="15" hidden="false" customHeight="false" outlineLevel="0" collapsed="false">
      <c r="A968" s="3"/>
      <c r="B968" s="3"/>
      <c r="C968" s="3"/>
      <c r="D968" s="3"/>
      <c r="E968" s="3"/>
      <c r="F968" s="3"/>
      <c r="G968" s="3"/>
      <c r="H968" s="3"/>
      <c r="I968" s="175"/>
      <c r="J968" s="175"/>
      <c r="K968" s="175"/>
      <c r="L968" s="3"/>
      <c r="M968" s="3"/>
      <c r="N968" s="3"/>
      <c r="O968" s="3"/>
      <c r="P968" s="3"/>
      <c r="Q968" s="3"/>
      <c r="R968" s="1"/>
      <c r="S968" s="181"/>
      <c r="T968" s="181"/>
      <c r="U968" s="181"/>
      <c r="V968" s="181"/>
      <c r="W968" s="181"/>
      <c r="X968" s="181"/>
      <c r="Y968" s="181"/>
      <c r="Z968" s="181"/>
      <c r="AA968" s="181"/>
    </row>
    <row r="969" customFormat="false" ht="15" hidden="false" customHeight="false" outlineLevel="0" collapsed="false">
      <c r="A969" s="3"/>
      <c r="B969" s="3"/>
      <c r="C969" s="3"/>
      <c r="D969" s="3"/>
      <c r="E969" s="3"/>
      <c r="F969" s="3"/>
      <c r="G969" s="3"/>
      <c r="H969" s="3"/>
      <c r="I969" s="175"/>
      <c r="J969" s="175"/>
      <c r="K969" s="175"/>
      <c r="L969" s="3"/>
      <c r="M969" s="3"/>
      <c r="N969" s="3"/>
      <c r="O969" s="3"/>
      <c r="P969" s="3"/>
      <c r="Q969" s="3"/>
      <c r="R969" s="1"/>
      <c r="S969" s="181"/>
      <c r="T969" s="181"/>
      <c r="U969" s="181"/>
      <c r="V969" s="181"/>
      <c r="W969" s="181"/>
      <c r="X969" s="181"/>
      <c r="Y969" s="181"/>
      <c r="Z969" s="181"/>
      <c r="AA969" s="181"/>
    </row>
    <row r="970" customFormat="false" ht="15" hidden="false" customHeight="false" outlineLevel="0" collapsed="false">
      <c r="A970" s="3"/>
      <c r="B970" s="3"/>
      <c r="C970" s="3"/>
      <c r="D970" s="3"/>
      <c r="E970" s="3"/>
      <c r="F970" s="3"/>
      <c r="G970" s="3"/>
      <c r="H970" s="3"/>
      <c r="I970" s="175"/>
      <c r="J970" s="175"/>
      <c r="K970" s="175"/>
      <c r="L970" s="3"/>
      <c r="M970" s="3"/>
      <c r="N970" s="3"/>
      <c r="O970" s="3"/>
      <c r="P970" s="3"/>
      <c r="Q970" s="3"/>
      <c r="R970" s="1"/>
      <c r="S970" s="181"/>
      <c r="T970" s="181"/>
      <c r="U970" s="181"/>
      <c r="V970" s="181"/>
      <c r="W970" s="181"/>
      <c r="X970" s="181"/>
      <c r="Y970" s="181"/>
      <c r="Z970" s="181"/>
      <c r="AA970" s="181"/>
    </row>
    <row r="971" customFormat="false" ht="15" hidden="false" customHeight="false" outlineLevel="0" collapsed="false">
      <c r="A971" s="3"/>
      <c r="B971" s="3"/>
      <c r="C971" s="3"/>
      <c r="D971" s="3"/>
      <c r="E971" s="3"/>
      <c r="F971" s="3"/>
      <c r="G971" s="3"/>
      <c r="H971" s="3"/>
      <c r="I971" s="3"/>
      <c r="J971" s="3"/>
      <c r="K971" s="3"/>
      <c r="L971" s="3"/>
      <c r="M971" s="3"/>
      <c r="N971" s="3"/>
      <c r="O971" s="3"/>
      <c r="P971" s="3"/>
      <c r="Q971" s="3"/>
      <c r="R971" s="1"/>
    </row>
    <row r="972" customFormat="false" ht="15" hidden="false" customHeight="false" outlineLevel="0" collapsed="false">
      <c r="A972" s="156" t="s">
        <v>344</v>
      </c>
      <c r="B972" s="156"/>
      <c r="C972" s="3"/>
      <c r="D972" s="3"/>
      <c r="E972" s="3"/>
      <c r="F972" s="3"/>
      <c r="G972" s="3"/>
      <c r="H972" s="3"/>
      <c r="I972" s="3"/>
      <c r="J972" s="3"/>
      <c r="K972" s="3"/>
      <c r="L972" s="3"/>
      <c r="M972" s="3"/>
      <c r="N972" s="3"/>
      <c r="O972" s="3"/>
      <c r="P972" s="3"/>
      <c r="Q972" s="3" t="str">
        <f aca="false">IF(A974="","",", ")</f>
        <v/>
      </c>
      <c r="R972" s="1"/>
      <c r="S972" s="149" t="s">
        <v>345</v>
      </c>
      <c r="T972" s="149"/>
      <c r="U972" s="149"/>
    </row>
    <row r="973" customFormat="false" ht="15" hidden="false" customHeight="false" outlineLevel="0" collapsed="false">
      <c r="A973" s="3" t="s">
        <v>25</v>
      </c>
      <c r="B973" s="3" t="s">
        <v>26</v>
      </c>
      <c r="C973" s="3" t="s">
        <v>27</v>
      </c>
      <c r="D973" s="3" t="s">
        <v>28</v>
      </c>
      <c r="E973" s="3" t="s">
        <v>29</v>
      </c>
      <c r="F973" s="3" t="s">
        <v>30</v>
      </c>
      <c r="G973" s="3" t="s">
        <v>31</v>
      </c>
      <c r="H973" s="3"/>
      <c r="I973" s="3" t="s">
        <v>336</v>
      </c>
      <c r="J973" s="3"/>
      <c r="K973" s="3"/>
      <c r="L973" s="3"/>
      <c r="M973" s="3"/>
      <c r="N973" s="3"/>
      <c r="O973" s="3"/>
      <c r="P973" s="3"/>
      <c r="Q973" s="3"/>
      <c r="R973" s="1"/>
      <c r="S973" s="181" t="str">
        <f aca="false">IF(Form!CL74="Section 1(2)",S958,IF(Form!CL74="Section 1(5)",S962,IF(Form!CL74="Section 1(2) &amp; Section 1(5)",S966,"")))</f>
        <v/>
      </c>
      <c r="T973" s="181"/>
      <c r="U973" s="181"/>
      <c r="V973" s="181"/>
      <c r="W973" s="181"/>
      <c r="X973" s="181"/>
      <c r="Y973" s="181"/>
      <c r="Z973" s="181"/>
      <c r="AA973" s="181"/>
    </row>
    <row r="974" customFormat="false" ht="15" hidden="false" customHeight="true" outlineLevel="0" collapsed="false">
      <c r="A974" s="38" t="str">
        <f aca="false">IF(Form!$B$44="","",Form!$B$44)</f>
        <v/>
      </c>
      <c r="B974" s="38" t="str">
        <f aca="false">IF(Form!$C$44="","",Form!$C$44)</f>
        <v/>
      </c>
      <c r="C974" s="38" t="str">
        <f aca="false">IF(Form!$D$44="","",Form!$D$44)</f>
        <v/>
      </c>
      <c r="D974" s="38" t="str">
        <f aca="false">IF(Form!$E$44="","",Form!$E$44)</f>
        <v/>
      </c>
      <c r="E974" s="38" t="str">
        <f aca="false">IF(Form!$F$44="","",Form!$F$44)</f>
        <v/>
      </c>
      <c r="F974" s="38" t="str">
        <f aca="false">IF(Form!$G$44="","",Form!$G$44)</f>
        <v/>
      </c>
      <c r="G974" s="38" t="str">
        <f aca="false">IF(Form!$H$44="","",Form!$H$44)</f>
        <v/>
      </c>
      <c r="H974" s="3"/>
      <c r="I974" s="170" t="str">
        <f aca="false">CONCATENATE(IF(A974="","",A974),IF(B974="","",B974),IF(C974="","",C974),IF(D974="","",D974),IF(E974="","",E974),IF(F974="","",F974),IF(G974="","",G974))</f>
        <v/>
      </c>
      <c r="J974" s="170"/>
      <c r="K974" s="170"/>
      <c r="L974" s="170"/>
      <c r="M974" s="170"/>
      <c r="N974" s="170"/>
      <c r="O974" s="170"/>
      <c r="P974" s="112"/>
      <c r="Q974" s="112"/>
      <c r="R974" s="1"/>
      <c r="S974" s="181"/>
      <c r="T974" s="181"/>
      <c r="U974" s="181"/>
      <c r="V974" s="181"/>
      <c r="W974" s="181"/>
      <c r="X974" s="181"/>
      <c r="Y974" s="181"/>
      <c r="Z974" s="181"/>
      <c r="AA974" s="181"/>
    </row>
    <row r="975" customFormat="false" ht="15" hidden="false" customHeight="false" outlineLevel="0" collapsed="false">
      <c r="A975" s="3"/>
      <c r="B975" s="3"/>
      <c r="C975" s="3"/>
      <c r="D975" s="3"/>
      <c r="E975" s="3"/>
      <c r="F975" s="3"/>
      <c r="G975" s="3"/>
      <c r="H975" s="3"/>
      <c r="I975" s="3"/>
      <c r="J975" s="3"/>
      <c r="K975" s="3"/>
      <c r="L975" s="173"/>
      <c r="M975" s="173"/>
      <c r="N975" s="3"/>
      <c r="O975" s="3"/>
      <c r="P975" s="3"/>
      <c r="Q975" s="3"/>
      <c r="R975" s="1"/>
      <c r="S975" s="181"/>
      <c r="T975" s="181"/>
      <c r="U975" s="181"/>
      <c r="V975" s="181"/>
      <c r="W975" s="181"/>
      <c r="X975" s="181"/>
      <c r="Y975" s="181"/>
      <c r="Z975" s="181"/>
      <c r="AA975" s="181"/>
    </row>
    <row r="976" customFormat="false" ht="15" hidden="false" customHeight="false" outlineLevel="0" collapsed="false">
      <c r="A976" s="3"/>
      <c r="B976" s="3"/>
      <c r="C976" s="3"/>
      <c r="D976" s="3"/>
      <c r="E976" s="3"/>
      <c r="F976" s="3"/>
      <c r="G976" s="3"/>
      <c r="H976" s="3"/>
      <c r="I976" s="3" t="s">
        <v>337</v>
      </c>
      <c r="J976" s="3"/>
      <c r="K976" s="3"/>
      <c r="L976" s="173"/>
      <c r="M976" s="173"/>
      <c r="N976" s="3"/>
      <c r="O976" s="3"/>
      <c r="P976" s="3"/>
      <c r="Q976" s="3"/>
      <c r="R976" s="1"/>
      <c r="S976" s="181"/>
      <c r="T976" s="181"/>
      <c r="U976" s="181"/>
      <c r="V976" s="181"/>
      <c r="W976" s="181"/>
      <c r="X976" s="181"/>
      <c r="Y976" s="181"/>
      <c r="Z976" s="181"/>
      <c r="AA976" s="181"/>
    </row>
    <row r="977" customFormat="false" ht="15" hidden="false" customHeight="true" outlineLevel="0" collapsed="false">
      <c r="A977" s="3"/>
      <c r="B977" s="3"/>
      <c r="C977" s="3"/>
      <c r="D977" s="3"/>
      <c r="E977" s="3"/>
      <c r="F977" s="3"/>
      <c r="G977" s="3"/>
      <c r="H977" s="3"/>
      <c r="I977" s="175" t="str">
        <f aca="false">CONCATENATE(IF(A974="","",A974),IF(A974="","",CHAR(10)),IF(B974="","",B974),IF(C974="","",C974),IF(C974="","",CHAR(10)),IF(D974="","",D974),IF(D974="","",CHAR(10)),IF(E974="","",E974),IF(E974="","",CHAR(10)),IF(F974="","",F974),IF(F974="","",CHAR(10)),IF(G974="","",G974))</f>
        <v/>
      </c>
      <c r="J977" s="175"/>
      <c r="K977" s="175"/>
      <c r="L977" s="173"/>
      <c r="M977" s="173"/>
      <c r="N977" s="3"/>
      <c r="O977" s="3"/>
      <c r="P977" s="3"/>
      <c r="Q977" s="3"/>
      <c r="R977" s="1"/>
      <c r="S977" s="181"/>
      <c r="T977" s="181"/>
      <c r="U977" s="181"/>
      <c r="V977" s="181"/>
      <c r="W977" s="181"/>
      <c r="X977" s="181"/>
      <c r="Y977" s="181"/>
      <c r="Z977" s="181"/>
      <c r="AA977" s="181"/>
    </row>
    <row r="978" customFormat="false" ht="15" hidden="false" customHeight="false" outlineLevel="0" collapsed="false">
      <c r="A978" s="3"/>
      <c r="B978" s="3"/>
      <c r="C978" s="3"/>
      <c r="D978" s="3"/>
      <c r="E978" s="3"/>
      <c r="F978" s="3"/>
      <c r="G978" s="3"/>
      <c r="H978" s="3"/>
      <c r="I978" s="175"/>
      <c r="J978" s="175"/>
      <c r="K978" s="175"/>
      <c r="L978" s="173"/>
      <c r="M978" s="173"/>
      <c r="N978" s="3"/>
      <c r="O978" s="3"/>
      <c r="P978" s="3"/>
      <c r="Q978" s="3"/>
      <c r="R978" s="1"/>
    </row>
    <row r="979" customFormat="false" ht="15" hidden="false" customHeight="false" outlineLevel="0" collapsed="false">
      <c r="A979" s="3"/>
      <c r="B979" s="3"/>
      <c r="C979" s="3"/>
      <c r="D979" s="3"/>
      <c r="E979" s="3"/>
      <c r="F979" s="3"/>
      <c r="G979" s="3"/>
      <c r="H979" s="3"/>
      <c r="I979" s="175"/>
      <c r="J979" s="175"/>
      <c r="K979" s="175"/>
      <c r="L979" s="173"/>
      <c r="M979" s="173"/>
      <c r="N979" s="3"/>
      <c r="O979" s="3"/>
      <c r="P979" s="3"/>
      <c r="Q979" s="3"/>
      <c r="R979" s="1"/>
      <c r="S979" s="149" t="s">
        <v>346</v>
      </c>
      <c r="T979" s="149"/>
      <c r="U979" s="149"/>
      <c r="V979" s="182" t="str">
        <f aca="true">IF(OFFSET(INDIRECT(A938),53,5,1,1)="No","DELETE THIS PAGE WHEN MADE INTO PDF!","")</f>
        <v>DELETE THIS PAGE WHEN MADE INTO PDF!</v>
      </c>
      <c r="W979" s="182"/>
      <c r="X979" s="182"/>
      <c r="Y979" s="182"/>
      <c r="Z979" s="182"/>
      <c r="AA979" s="182"/>
    </row>
    <row r="980" customFormat="false" ht="15" hidden="false" customHeight="false" outlineLevel="0" collapsed="false">
      <c r="A980" s="3"/>
      <c r="B980" s="3"/>
      <c r="C980" s="3"/>
      <c r="D980" s="3"/>
      <c r="E980" s="3"/>
      <c r="F980" s="3"/>
      <c r="G980" s="3"/>
      <c r="H980" s="3"/>
      <c r="I980" s="175"/>
      <c r="J980" s="175"/>
      <c r="K980" s="175"/>
      <c r="L980" s="3"/>
      <c r="M980" s="3"/>
      <c r="N980" s="3"/>
      <c r="O980" s="3"/>
      <c r="P980" s="3"/>
      <c r="Q980" s="3"/>
      <c r="R980" s="1"/>
      <c r="S980" s="149" t="s">
        <v>347</v>
      </c>
      <c r="T980" s="149"/>
      <c r="U980" s="149"/>
      <c r="V980" s="182" t="str">
        <f aca="true">IF(OFFSET(INDIRECT(A938),62,5,1,1)="No","DELETE THIS PAGE WHEN MADE INTO PDF!","")</f>
        <v>DELETE THIS PAGE WHEN MADE INTO PDF!</v>
      </c>
      <c r="W980" s="182"/>
      <c r="X980" s="182"/>
      <c r="Y980" s="182"/>
      <c r="Z980" s="182"/>
      <c r="AA980" s="182"/>
    </row>
    <row r="981" customFormat="false" ht="15" hidden="false" customHeight="false" outlineLevel="0" collapsed="false">
      <c r="A981" s="3"/>
      <c r="B981" s="3"/>
      <c r="C981" s="3"/>
      <c r="D981" s="3"/>
      <c r="E981" s="3"/>
      <c r="F981" s="3"/>
      <c r="G981" s="3"/>
      <c r="H981" s="3"/>
      <c r="I981" s="175"/>
      <c r="J981" s="175"/>
      <c r="K981" s="175"/>
      <c r="L981" s="3"/>
      <c r="M981" s="3"/>
      <c r="N981" s="3"/>
      <c r="O981" s="3"/>
      <c r="P981" s="3"/>
      <c r="Q981" s="3"/>
      <c r="R981" s="1"/>
      <c r="S981" s="149" t="s">
        <v>348</v>
      </c>
      <c r="T981" s="149"/>
      <c r="U981" s="149"/>
      <c r="V981" s="182" t="str">
        <f aca="true">IF(OFFSET(INDIRECT(A938),76,5,1,1)="No","DELETE THIS PAGE WHEN MADE INTO PDF!","")</f>
        <v>DELETE THIS PAGE WHEN MADE INTO PDF!</v>
      </c>
      <c r="W981" s="182"/>
      <c r="X981" s="182"/>
      <c r="Y981" s="182"/>
      <c r="Z981" s="182"/>
      <c r="AA981" s="182"/>
    </row>
    <row r="982" customFormat="false" ht="15" hidden="false" customHeight="false" outlineLevel="0" collapsed="false">
      <c r="A982" s="3"/>
      <c r="B982" s="3"/>
      <c r="C982" s="3"/>
      <c r="D982" s="3"/>
      <c r="E982" s="3"/>
      <c r="F982" s="3"/>
      <c r="G982" s="3"/>
      <c r="H982" s="3"/>
      <c r="I982" s="175"/>
      <c r="J982" s="175"/>
      <c r="K982" s="175"/>
      <c r="L982" s="3"/>
      <c r="M982" s="3"/>
      <c r="N982" s="3"/>
      <c r="O982" s="3"/>
      <c r="P982" s="3"/>
      <c r="Q982" s="3"/>
      <c r="R982" s="1"/>
      <c r="S982" s="38" t="str">
        <f aca="true">IF(OFFSET(INDIRECT(A938),2,0,1,1)="","",OFFSET(INDIRECT(A938),2,0,1,1))</f>
        <v/>
      </c>
      <c r="T982" s="38" t="str">
        <f aca="true">IF(OFFSET(INDIRECT(A938),2,1,1,1)="","",OFFSET(INDIRECT(A938),2,1,1,1))</f>
        <v/>
      </c>
      <c r="U982" s="3" t="str">
        <f aca="false">LEFT(T982,1)</f>
        <v/>
      </c>
      <c r="V982" s="38" t="str">
        <f aca="true">IF(OFFSET(INDIRECT(A938),2,2,1,1)="","",OFFSET(INDIRECT(A938),2,2,1,1))</f>
        <v/>
      </c>
      <c r="W982" s="38" t="str">
        <f aca="true">IF(OFFSET(INDIRECT(A938),2,3,1,1)="","",OFFSET(INDIRECT(A938),2,3,1,1))</f>
        <v/>
      </c>
      <c r="X982" s="3" t="str">
        <f aca="false">IF(B941="Company",W982,CONCATENATE(S982,P940," ",T982," ",W982))</f>
        <v>  </v>
      </c>
      <c r="Y982" s="3"/>
      <c r="Z982" s="3" t="str">
        <f aca="false">IF(B941="Company",W982,CONCATENATE(S982," ",U982," ",W982))</f>
        <v>  </v>
      </c>
      <c r="AA982" s="3"/>
      <c r="AB982" s="3"/>
      <c r="AC982" s="3" t="str">
        <f aca="false">IF(B941="Company",W982,CONCATENATE(S982,P940," ",U982,P940," ",W982))</f>
        <v>  </v>
      </c>
      <c r="AD982" s="3"/>
      <c r="AE982" s="3" t="str">
        <f aca="false">IF(B941="Company",W982,CONCATENATE(T982," ",V982," ",W982))</f>
        <v>  </v>
      </c>
      <c r="AF982" s="3" t="str">
        <f aca="false">UPPER(AE982)</f>
        <v>  </v>
      </c>
      <c r="AG982" s="3"/>
      <c r="AH982" s="3" t="str">
        <f aca="false">IF(B941="Company",W982,CONCATENATE(S982,P940," ",W982))</f>
        <v> </v>
      </c>
      <c r="AI982" s="3"/>
      <c r="AJ982" s="1"/>
    </row>
    <row r="983" customFormat="false" ht="15" hidden="false" customHeight="false" outlineLevel="0" collapsed="false">
      <c r="A983" s="3"/>
      <c r="B983" s="3"/>
      <c r="C983" s="3"/>
      <c r="D983" s="3"/>
      <c r="E983" s="3"/>
      <c r="F983" s="3"/>
      <c r="G983" s="3"/>
      <c r="H983" s="3"/>
      <c r="I983" s="173"/>
      <c r="J983" s="173"/>
      <c r="K983" s="173"/>
      <c r="L983" s="3"/>
      <c r="M983" s="3"/>
      <c r="N983" s="3"/>
      <c r="O983" s="3"/>
      <c r="P983" s="3"/>
      <c r="Q983" s="3"/>
      <c r="R983" s="1"/>
      <c r="S983" s="38" t="str">
        <f aca="true">IF(OFFSET(INDIRECT(A938),3,0,1,1)="","",OFFSET(INDIRECT(A938),3,0,1,1))</f>
        <v/>
      </c>
      <c r="T983" s="38" t="str">
        <f aca="true">IF(OFFSET(INDIRECT(A938),3,1,1,1)="","",OFFSET(INDIRECT(A938),3,1,1,1))</f>
        <v/>
      </c>
      <c r="U983" s="3" t="str">
        <f aca="false">LEFT(T983,1)</f>
        <v/>
      </c>
      <c r="V983" s="38" t="str">
        <f aca="true">IF(OFFSET(INDIRECT(A938),3,2,1,1)="","",OFFSET(INDIRECT(A938),3,2,1,1))</f>
        <v/>
      </c>
      <c r="W983" s="38" t="str">
        <f aca="true">IF(OFFSET(INDIRECT(A938),3,3,1,1)="","",OFFSET(INDIRECT(A938),3,3,1,1))</f>
        <v/>
      </c>
      <c r="X983" s="3" t="str">
        <f aca="false">IF(W983="","",CONCATENATE(S983,P940," ",T983," ",W983))</f>
        <v/>
      </c>
      <c r="Y983" s="3"/>
      <c r="Z983" s="3" t="str">
        <f aca="false">IF(W983="","",CONCATENATE(" ",Q966," ",S983," ",U983," ",W983))</f>
        <v/>
      </c>
      <c r="AA983" s="3"/>
      <c r="AB983" s="3"/>
      <c r="AC983" s="3" t="str">
        <f aca="false">IF(W983="","",IF(W984="",CONCATENATE(" ",$Q$39," ",S983,$P$38," ",U983,$P$38," ",W983),CONCATENATE(", ",S983,$P$38," ",U983,$P$38," ",W983)))</f>
        <v/>
      </c>
      <c r="AD983" s="3"/>
      <c r="AE983" s="3" t="str">
        <f aca="false">IF(W983="","",CONCATENATE(" ",Q941," ",T983," ",V983," ",W983))</f>
        <v/>
      </c>
      <c r="AF983" s="3" t="str">
        <f aca="false">UPPER(AE983)</f>
        <v/>
      </c>
      <c r="AG983" s="3"/>
      <c r="AH983" s="3" t="str">
        <f aca="false">IF(W983="","",IF(W984="",CONCATENATE(" ",Q941," ",S983,P940," ",W983),CONCATENATE(", ",S983,P940," ",W983)))</f>
        <v/>
      </c>
      <c r="AI983" s="3"/>
      <c r="AJ983" s="1"/>
    </row>
    <row r="984" customFormat="false" ht="15" hidden="false" customHeight="false" outlineLevel="0" collapsed="false">
      <c r="A984" s="156" t="s">
        <v>349</v>
      </c>
      <c r="B984" s="156"/>
      <c r="C984" s="3"/>
      <c r="D984" s="3"/>
      <c r="E984" s="3"/>
      <c r="F984" s="3"/>
      <c r="G984" s="3"/>
      <c r="H984" s="3"/>
      <c r="I984" s="3"/>
      <c r="J984" s="3"/>
      <c r="K984" s="3"/>
      <c r="L984" s="3"/>
      <c r="M984" s="3"/>
      <c r="N984" s="3"/>
      <c r="O984" s="3"/>
      <c r="P984" s="3"/>
      <c r="Q984" s="3" t="str">
        <f aca="false">IF(A986="","",", ")</f>
        <v/>
      </c>
      <c r="R984" s="1"/>
      <c r="S984" s="38" t="str">
        <f aca="true">IF(OFFSET(INDIRECT(A938),4,0,1,1)="","",OFFSET(INDIRECT(A938),4,0,1,1))</f>
        <v/>
      </c>
      <c r="T984" s="38" t="str">
        <f aca="true">IF(OFFSET(INDIRECT(A938),4,1,1,1)="","",OFFSET(INDIRECT(A938),4,1,1,1))</f>
        <v/>
      </c>
      <c r="U984" s="3" t="str">
        <f aca="false">LEFT(T984,1)</f>
        <v/>
      </c>
      <c r="V984" s="38" t="str">
        <f aca="true">IF(OFFSET(INDIRECT(A938),4,2,1,1)="","",OFFSET(INDIRECT(A938),4,2,1,1))</f>
        <v/>
      </c>
      <c r="W984" s="38" t="str">
        <f aca="true">IF(OFFSET(INDIRECT(A938),4,3,1,1)="","",OFFSET(INDIRECT(A938),4,3,1,1))</f>
        <v/>
      </c>
      <c r="X984" s="3" t="str">
        <f aca="false">IF(W984="","",CONCATENATE(S984,P940," ",T984," ",W984))</f>
        <v/>
      </c>
      <c r="Y984" s="3"/>
      <c r="Z984" s="3" t="str">
        <f aca="false">IF(W984="","",CONCATENATE(" ",Q966," ",S984," ",U984," ",W984))</f>
        <v/>
      </c>
      <c r="AA984" s="3"/>
      <c r="AB984" s="3"/>
      <c r="AC984" s="3" t="str">
        <f aca="false">IF(W984="","",IF(W985="",CONCATENATE(" ",Q941," ",S984,P940," ",U984,P940," ",W984),CONCATENATE(", ",S984,P940," ",U984,P940," ",W984)))</f>
        <v/>
      </c>
      <c r="AD984" s="3"/>
      <c r="AE984" s="3" t="str">
        <f aca="false">IF(W984="","",CONCATENATE(" ",Q941," ",T984," ",V984," ",W984))</f>
        <v/>
      </c>
      <c r="AF984" s="3" t="str">
        <f aca="false">UPPER(AE984)</f>
        <v/>
      </c>
      <c r="AG984" s="3"/>
      <c r="AH984" s="3" t="str">
        <f aca="false">IF(W984="","",IF(W985="",CONCATENATE(" ",Q941," ",S984,P940," ",W984),CONCATENATE(", ",S984,P940," ",W984)))</f>
        <v/>
      </c>
      <c r="AI984" s="3"/>
      <c r="AJ984" s="1"/>
    </row>
    <row r="985" customFormat="false" ht="15" hidden="false" customHeight="false" outlineLevel="0" collapsed="false">
      <c r="A985" s="3" t="s">
        <v>25</v>
      </c>
      <c r="B985" s="3" t="s">
        <v>26</v>
      </c>
      <c r="C985" s="3" t="s">
        <v>27</v>
      </c>
      <c r="D985" s="3" t="s">
        <v>28</v>
      </c>
      <c r="E985" s="3" t="s">
        <v>29</v>
      </c>
      <c r="F985" s="3" t="s">
        <v>30</v>
      </c>
      <c r="G985" s="3" t="s">
        <v>31</v>
      </c>
      <c r="H985" s="3"/>
      <c r="I985" s="3" t="s">
        <v>336</v>
      </c>
      <c r="J985" s="3"/>
      <c r="K985" s="3"/>
      <c r="L985" s="3"/>
      <c r="M985" s="3"/>
      <c r="N985" s="3"/>
      <c r="O985" s="3"/>
      <c r="P985" s="3"/>
      <c r="Q985" s="3"/>
      <c r="R985" s="1"/>
      <c r="S985" s="38" t="str">
        <f aca="true">IF(OFFSET(INDIRECT(A938),5,0,1,1)="","",OFFSET(INDIRECT(A938),5,0,1,1))</f>
        <v/>
      </c>
      <c r="T985" s="38" t="str">
        <f aca="true">IF(OFFSET(INDIRECT(A938),5,1,1,1)="","",OFFSET(INDIRECT(A938),5,1,1,1))</f>
        <v/>
      </c>
      <c r="U985" s="3" t="str">
        <f aca="false">LEFT(T985,1)</f>
        <v/>
      </c>
      <c r="V985" s="38" t="str">
        <f aca="true">IF(OFFSET(INDIRECT(A938),5,2,1,1)="","",OFFSET(INDIRECT(A938),5,2,1,1))</f>
        <v/>
      </c>
      <c r="W985" s="38" t="str">
        <f aca="true">IF(OFFSET(INDIRECT(A938),5,3,1,1)="","",OFFSET(INDIRECT(A938),5,3,1,1))</f>
        <v/>
      </c>
      <c r="X985" s="3" t="str">
        <f aca="false">IF(W985="","",CONCATENATE(S985,P940," ",T985," ",W985))</f>
        <v/>
      </c>
      <c r="Y985" s="3"/>
      <c r="Z985" s="3" t="str">
        <f aca="false">IF(W985="","",CONCATENATE(" ",Q966," ",S985," ",U985," ",W985))</f>
        <v/>
      </c>
      <c r="AA985" s="3"/>
      <c r="AB985" s="3"/>
      <c r="AC985" s="3" t="str">
        <f aca="false">IF(W985="","",IF(W986="",CONCATENATE(" ",Q941," ",S985,P940," ",U985,P940," ",W985),CONCATENATE(", ",S985,P940," ",U985,P940," ",W985)))</f>
        <v/>
      </c>
      <c r="AD985" s="3"/>
      <c r="AE985" s="3" t="str">
        <f aca="false">IF(W985="","",CONCATENATE(" ",Q941," ",T985," ",V985," ",W985))</f>
        <v/>
      </c>
      <c r="AF985" s="3" t="str">
        <f aca="false">UPPER(AE985)</f>
        <v/>
      </c>
      <c r="AG985" s="3"/>
      <c r="AH985" s="3" t="str">
        <f aca="false">IF(W985="","",IF(W986="",CONCATENATE(" ",Q941," ",S985,P940," ",W985),CONCATENATE(", ",S985,P940," ",W985)))</f>
        <v/>
      </c>
      <c r="AI985" s="3"/>
      <c r="AJ985" s="1"/>
    </row>
    <row r="986" customFormat="false" ht="15" hidden="false" customHeight="true" outlineLevel="0" collapsed="false">
      <c r="A986" s="38" t="str">
        <f aca="false">IF(Form!$B$61="","",Form!$B$61)</f>
        <v/>
      </c>
      <c r="B986" s="38" t="str">
        <f aca="false">IF(Form!$C$61="","",Form!$C$61)</f>
        <v/>
      </c>
      <c r="C986" s="38" t="str">
        <f aca="false">IF(Form!$D$61="","",Form!$D$61)</f>
        <v/>
      </c>
      <c r="D986" s="38" t="str">
        <f aca="false">IF(Form!$E$61="","",Form!$E$61)</f>
        <v/>
      </c>
      <c r="E986" s="38" t="str">
        <f aca="false">IF(Form!$F$61="","",Form!$F$61)</f>
        <v/>
      </c>
      <c r="F986" s="38" t="str">
        <f aca="false">IF(Form!$G$61="","",Form!$G$61)</f>
        <v/>
      </c>
      <c r="G986" s="38" t="str">
        <f aca="false">IF(Form!$H$61="","",Form!$H$61)</f>
        <v/>
      </c>
      <c r="H986" s="3"/>
      <c r="I986" s="170" t="str">
        <f aca="false">CONCATENATE(IF(A986="","",A986),IF(B986="","",B986),IF(C986="","",C986),IF(D986="","",D986),IF(E986="","",E986),IF(F986="","",F986),IF(G986="","",G986))</f>
        <v/>
      </c>
      <c r="J986" s="170"/>
      <c r="K986" s="170"/>
      <c r="L986" s="170"/>
      <c r="M986" s="170"/>
      <c r="N986" s="170"/>
      <c r="O986" s="170"/>
      <c r="P986" s="112"/>
      <c r="Q986" s="112"/>
      <c r="R986" s="1"/>
      <c r="S986" s="38" t="str">
        <f aca="true">IF(OFFSET(INDIRECT(A938),6,0,1,1)="","",OFFSET(INDIRECT(A938),6,0,1,1))</f>
        <v/>
      </c>
      <c r="T986" s="38" t="str">
        <f aca="true">IF(OFFSET(INDIRECT(A938),6,1,1,1)="","",OFFSET(INDIRECT(A938),6,1,1,1))</f>
        <v/>
      </c>
      <c r="U986" s="3" t="str">
        <f aca="false">LEFT(T986,1)</f>
        <v/>
      </c>
      <c r="V986" s="38" t="str">
        <f aca="true">IF(OFFSET(INDIRECT(A938),6,2,1,1)="","",OFFSET(INDIRECT(A938),6,2,1,1))</f>
        <v/>
      </c>
      <c r="W986" s="38" t="str">
        <f aca="true">IF(OFFSET(INDIRECT(A938),6,3,1,1)="","",OFFSET(INDIRECT(A938),6,3,1,1))</f>
        <v/>
      </c>
      <c r="X986" s="3" t="str">
        <f aca="false">IF(W986="","",CONCATENATE(S986,P940," ",T986," ",W986))</f>
        <v/>
      </c>
      <c r="Y986" s="3"/>
      <c r="Z986" s="3" t="str">
        <f aca="false">IF(W986="","",CONCATENATE(" ",Q966," ",S986," ",U986," ",W986))</f>
        <v/>
      </c>
      <c r="AA986" s="3"/>
      <c r="AB986" s="3"/>
      <c r="AC986" s="3" t="str">
        <f aca="false">IF(W986="","",IF(W987="",CONCATENATE(" ",Q941," ",S986,P940," ",U986,P940," ",W986),CONCATENATE(", ",S986,P940," ",U986,P940," ",W986)))</f>
        <v/>
      </c>
      <c r="AD986" s="3"/>
      <c r="AE986" s="3" t="str">
        <f aca="false">IF(W986="","",CONCATENATE(" ",Q941," ",T986," ",V986," ",W986))</f>
        <v/>
      </c>
      <c r="AF986" s="3" t="str">
        <f aca="false">UPPER(AE986)</f>
        <v/>
      </c>
      <c r="AG986" s="3"/>
      <c r="AH986" s="3" t="str">
        <f aca="false">IF(W986="","",IF(W987="",CONCATENATE(" ",Q941," ",S986,P940," ",W986),CONCATENATE(", ",S986,P940," ",W986)))</f>
        <v/>
      </c>
      <c r="AI986" s="3"/>
      <c r="AJ986" s="1"/>
    </row>
    <row r="987" customFormat="false" ht="15" hidden="false" customHeight="false" outlineLevel="0" collapsed="false">
      <c r="A987" s="3"/>
      <c r="B987" s="3"/>
      <c r="C987" s="3"/>
      <c r="D987" s="3"/>
      <c r="E987" s="3"/>
      <c r="F987" s="3"/>
      <c r="G987" s="3"/>
      <c r="H987" s="3"/>
      <c r="I987" s="3"/>
      <c r="J987" s="3"/>
      <c r="K987" s="3"/>
      <c r="L987" s="173"/>
      <c r="M987" s="173"/>
      <c r="N987" s="3"/>
      <c r="O987" s="3"/>
      <c r="P987" s="3"/>
      <c r="Q987" s="3"/>
      <c r="R987" s="1"/>
    </row>
    <row r="988" customFormat="false" ht="15" hidden="false" customHeight="false" outlineLevel="0" collapsed="false">
      <c r="A988" s="3"/>
      <c r="B988" s="3"/>
      <c r="C988" s="3"/>
      <c r="D988" s="3"/>
      <c r="E988" s="3"/>
      <c r="F988" s="3"/>
      <c r="G988" s="3"/>
      <c r="H988" s="3"/>
      <c r="I988" s="3" t="s">
        <v>337</v>
      </c>
      <c r="J988" s="3"/>
      <c r="K988" s="3"/>
      <c r="L988" s="173"/>
      <c r="M988" s="173"/>
      <c r="N988" s="3"/>
      <c r="O988" s="3"/>
      <c r="P988" s="3"/>
      <c r="Q988" s="3"/>
      <c r="R988" s="1"/>
    </row>
    <row r="989" customFormat="false" ht="15" hidden="false" customHeight="true" outlineLevel="0" collapsed="false">
      <c r="A989" s="3"/>
      <c r="B989" s="3"/>
      <c r="C989" s="3"/>
      <c r="D989" s="3"/>
      <c r="E989" s="3"/>
      <c r="F989" s="3"/>
      <c r="G989" s="3"/>
      <c r="H989" s="3"/>
      <c r="I989" s="175" t="str">
        <f aca="false">CONCATENATE(IF(A986="","",A986),IF(A986="","",CHAR(10)),IF(B986="","",B986),IF(C986="","",C986),IF(C986="","",CHAR(10)),IF(D986="","",D986),IF(D986="","",CHAR(10)),IF(E986="","",E986),IF(E986="","",CHAR(10)),IF(F986="","",F986),IF(F986="","",CHAR(10)),IF(G986="","",G986))</f>
        <v/>
      </c>
      <c r="J989" s="175"/>
      <c r="K989" s="175"/>
      <c r="L989" s="173"/>
      <c r="M989" s="173"/>
      <c r="N989" s="3"/>
      <c r="O989" s="3"/>
      <c r="P989" s="3"/>
      <c r="Q989" s="3"/>
      <c r="R989" s="1"/>
    </row>
    <row r="990" customFormat="false" ht="15" hidden="false" customHeight="false" outlineLevel="0" collapsed="false">
      <c r="A990" s="3"/>
      <c r="B990" s="3"/>
      <c r="C990" s="3"/>
      <c r="D990" s="3"/>
      <c r="E990" s="3"/>
      <c r="F990" s="3"/>
      <c r="G990" s="3"/>
      <c r="H990" s="3"/>
      <c r="I990" s="175"/>
      <c r="J990" s="175"/>
      <c r="K990" s="175"/>
      <c r="L990" s="173"/>
      <c r="M990" s="173"/>
      <c r="N990" s="3"/>
      <c r="O990" s="3"/>
      <c r="P990" s="3"/>
      <c r="Q990" s="3"/>
      <c r="R990" s="1"/>
    </row>
    <row r="991" customFormat="false" ht="15" hidden="false" customHeight="false" outlineLevel="0" collapsed="false">
      <c r="A991" s="3"/>
      <c r="B991" s="3"/>
      <c r="C991" s="3"/>
      <c r="D991" s="3"/>
      <c r="E991" s="3"/>
      <c r="F991" s="3"/>
      <c r="G991" s="3"/>
      <c r="H991" s="3"/>
      <c r="I991" s="175"/>
      <c r="J991" s="175"/>
      <c r="K991" s="175"/>
      <c r="L991" s="173"/>
      <c r="M991" s="173"/>
      <c r="N991" s="3"/>
      <c r="O991" s="3"/>
      <c r="P991" s="3"/>
      <c r="Q991" s="3"/>
      <c r="R991" s="1"/>
    </row>
    <row r="992" customFormat="false" ht="15" hidden="false" customHeight="false" outlineLevel="0" collapsed="false">
      <c r="A992" s="3"/>
      <c r="B992" s="3"/>
      <c r="C992" s="3"/>
      <c r="D992" s="3"/>
      <c r="E992" s="3"/>
      <c r="F992" s="3"/>
      <c r="G992" s="3"/>
      <c r="H992" s="3"/>
      <c r="I992" s="175"/>
      <c r="J992" s="175"/>
      <c r="K992" s="175"/>
      <c r="L992" s="3"/>
      <c r="M992" s="3"/>
      <c r="N992" s="3"/>
      <c r="O992" s="3"/>
      <c r="P992" s="3"/>
      <c r="Q992" s="3"/>
      <c r="R992" s="1"/>
    </row>
    <row r="993" customFormat="false" ht="15" hidden="false" customHeight="false" outlineLevel="0" collapsed="false">
      <c r="A993" s="3"/>
      <c r="B993" s="3"/>
      <c r="C993" s="3"/>
      <c r="D993" s="3"/>
      <c r="E993" s="3"/>
      <c r="F993" s="3"/>
      <c r="G993" s="3"/>
      <c r="H993" s="3"/>
      <c r="I993" s="175"/>
      <c r="J993" s="175"/>
      <c r="K993" s="175"/>
      <c r="L993" s="3"/>
      <c r="M993" s="3"/>
      <c r="N993" s="3"/>
      <c r="O993" s="3"/>
      <c r="P993" s="3"/>
      <c r="Q993" s="3"/>
      <c r="R993" s="1"/>
    </row>
    <row r="994" customFormat="false" ht="15" hidden="false" customHeight="false" outlineLevel="0" collapsed="false">
      <c r="A994" s="3"/>
      <c r="B994" s="3"/>
      <c r="C994" s="3"/>
      <c r="D994" s="3"/>
      <c r="E994" s="3"/>
      <c r="F994" s="3"/>
      <c r="G994" s="3"/>
      <c r="H994" s="3"/>
      <c r="I994" s="175"/>
      <c r="J994" s="175"/>
      <c r="K994" s="175"/>
      <c r="L994" s="3"/>
      <c r="M994" s="3"/>
      <c r="N994" s="3"/>
      <c r="O994" s="3"/>
      <c r="P994" s="3"/>
      <c r="Q994" s="3"/>
      <c r="R994" s="1"/>
    </row>
    <row r="995" customFormat="false" ht="15" hidden="false" customHeight="false" outlineLevel="0" collapsed="false">
      <c r="A995" s="3"/>
      <c r="B995" s="3"/>
      <c r="C995" s="3"/>
      <c r="D995" s="3"/>
      <c r="E995" s="3"/>
      <c r="F995" s="3"/>
      <c r="G995" s="3"/>
      <c r="H995" s="3"/>
      <c r="I995" s="173"/>
      <c r="J995" s="173"/>
      <c r="K995" s="173"/>
      <c r="L995" s="3"/>
      <c r="M995" s="3"/>
      <c r="N995" s="3"/>
      <c r="O995" s="3"/>
      <c r="P995" s="3"/>
      <c r="Q995" s="3"/>
      <c r="R995" s="1"/>
    </row>
    <row r="996" customFormat="false" ht="15" hidden="false" customHeight="false" outlineLevel="0" collapsed="false">
      <c r="A996" s="156" t="s">
        <v>350</v>
      </c>
      <c r="B996" s="156"/>
      <c r="C996" s="3"/>
      <c r="D996" s="3"/>
      <c r="E996" s="3"/>
      <c r="F996" s="3"/>
      <c r="G996" s="3"/>
      <c r="H996" s="3"/>
      <c r="I996" s="3"/>
      <c r="J996" s="3"/>
      <c r="K996" s="3"/>
      <c r="L996" s="3"/>
      <c r="M996" s="3"/>
      <c r="N996" s="3"/>
      <c r="O996" s="3"/>
      <c r="P996" s="3"/>
      <c r="Q996" s="3" t="str">
        <f aca="false">IF(A998="","",", ")</f>
        <v>,</v>
      </c>
      <c r="R996" s="1"/>
    </row>
    <row r="997" customFormat="false" ht="15" hidden="false" customHeight="false" outlineLevel="0" collapsed="false">
      <c r="A997" s="3" t="s">
        <v>25</v>
      </c>
      <c r="B997" s="3" t="s">
        <v>26</v>
      </c>
      <c r="C997" s="3" t="s">
        <v>27</v>
      </c>
      <c r="D997" s="3" t="s">
        <v>28</v>
      </c>
      <c r="E997" s="3" t="s">
        <v>29</v>
      </c>
      <c r="F997" s="3" t="s">
        <v>30</v>
      </c>
      <c r="G997" s="3" t="s">
        <v>31</v>
      </c>
      <c r="H997" s="3"/>
      <c r="I997" s="3" t="s">
        <v>336</v>
      </c>
      <c r="J997" s="3"/>
      <c r="K997" s="3"/>
      <c r="L997" s="3"/>
      <c r="M997" s="3"/>
      <c r="N997" s="3"/>
      <c r="O997" s="3"/>
      <c r="P997" s="3"/>
      <c r="Q997" s="3"/>
      <c r="R997" s="1"/>
    </row>
    <row r="998" customFormat="false" ht="15" hidden="false" customHeight="true" outlineLevel="0" collapsed="false">
      <c r="A998" s="38" t="str">
        <f aca="false">IF(Form!$B$65="","",Form!$B$65)</f>
        <v>Third Surveyor</v>
      </c>
      <c r="B998" s="38" t="str">
        <f aca="false">IF(Form!$C$65="","",Form!$C$65)</f>
        <v/>
      </c>
      <c r="C998" s="38" t="str">
        <f aca="false">IF(Form!$D$65="","",Form!$D$65)</f>
        <v/>
      </c>
      <c r="D998" s="38" t="str">
        <f aca="false">IF(Form!$E$65="","",Form!$E$65)</f>
        <v/>
      </c>
      <c r="E998" s="38" t="str">
        <f aca="false">IF(Form!$F$65="","",Form!$F$65)</f>
        <v/>
      </c>
      <c r="F998" s="38" t="str">
        <f aca="false">IF(Form!$G$65="","",Form!$G$65)</f>
        <v/>
      </c>
      <c r="G998" s="38" t="str">
        <f aca="false">IF(Form!$H$65="","",Form!$H$65)</f>
        <v/>
      </c>
      <c r="H998" s="3"/>
      <c r="I998" s="170" t="str">
        <f aca="false">CONCATENATE(IF(A998="","",A998),IF(B998="","",B998),IF(C998="","",C998),IF(D998="","",D998),IF(E998="","",E998),IF(F998="","",F998),IF(G998="","",G998))</f>
        <v>Third Surveyor</v>
      </c>
      <c r="J998" s="170"/>
      <c r="K998" s="170"/>
      <c r="L998" s="170"/>
      <c r="M998" s="170"/>
      <c r="N998" s="170"/>
      <c r="O998" s="170"/>
      <c r="P998" s="112"/>
      <c r="Q998" s="112"/>
      <c r="R998" s="1"/>
    </row>
    <row r="999" customFormat="false" ht="15" hidden="false" customHeight="false" outlineLevel="0" collapsed="false">
      <c r="A999" s="3"/>
      <c r="B999" s="3"/>
      <c r="C999" s="3"/>
      <c r="D999" s="3"/>
      <c r="E999" s="3"/>
      <c r="F999" s="3"/>
      <c r="G999" s="3"/>
      <c r="H999" s="3"/>
      <c r="I999" s="3"/>
      <c r="J999" s="3"/>
      <c r="K999" s="3"/>
      <c r="L999" s="173"/>
      <c r="M999" s="173"/>
      <c r="N999" s="3"/>
      <c r="O999" s="3"/>
      <c r="P999" s="3"/>
      <c r="Q999" s="3"/>
      <c r="R999" s="1"/>
    </row>
    <row r="1000" customFormat="false" ht="15" hidden="false" customHeight="false" outlineLevel="0" collapsed="false">
      <c r="A1000" s="3"/>
      <c r="B1000" s="3"/>
      <c r="C1000" s="3"/>
      <c r="D1000" s="3"/>
      <c r="E1000" s="3"/>
      <c r="F1000" s="3"/>
      <c r="G1000" s="3"/>
      <c r="H1000" s="3"/>
      <c r="I1000" s="3" t="s">
        <v>337</v>
      </c>
      <c r="J1000" s="3"/>
      <c r="K1000" s="3"/>
      <c r="L1000" s="173"/>
      <c r="M1000" s="173"/>
      <c r="N1000" s="3"/>
      <c r="O1000" s="3"/>
      <c r="P1000" s="3"/>
      <c r="Q1000" s="3"/>
      <c r="R1000" s="1"/>
    </row>
    <row r="1001" customFormat="false" ht="15" hidden="false" customHeight="true" outlineLevel="0" collapsed="false">
      <c r="A1001" s="3"/>
      <c r="B1001" s="3"/>
      <c r="C1001" s="3"/>
      <c r="D1001" s="3"/>
      <c r="E1001" s="3"/>
      <c r="F1001" s="3"/>
      <c r="G1001" s="3"/>
      <c r="H1001" s="3"/>
      <c r="I1001" s="175" t="str">
        <f aca="false">CONCATENATE(IF(A998="","",A998),IF(A998="","",CHAR(10)),IF(B998="","",B998),IF(C998="","",C998),IF(C998="","",CHAR(10)),IF(D998="","",D998),IF(D998="","",CHAR(10)),IF(E998="","",E998),IF(E998="","",CHAR(10)),IF(F998="","",F998),IF(F998="","",CHAR(10)),IF(G998="","",G998))</f>
        <v>Third Surveyor</v>
      </c>
      <c r="J1001" s="175"/>
      <c r="K1001" s="175"/>
      <c r="L1001" s="173"/>
      <c r="M1001" s="173"/>
      <c r="N1001" s="3"/>
      <c r="O1001" s="3"/>
      <c r="P1001" s="3"/>
      <c r="Q1001" s="3"/>
      <c r="R1001" s="1"/>
    </row>
    <row r="1002" customFormat="false" ht="15" hidden="false" customHeight="false" outlineLevel="0" collapsed="false">
      <c r="A1002" s="3"/>
      <c r="B1002" s="3"/>
      <c r="C1002" s="3"/>
      <c r="D1002" s="3"/>
      <c r="E1002" s="3"/>
      <c r="F1002" s="3"/>
      <c r="G1002" s="3"/>
      <c r="H1002" s="3"/>
      <c r="I1002" s="175"/>
      <c r="J1002" s="175"/>
      <c r="K1002" s="175"/>
      <c r="L1002" s="173"/>
      <c r="M1002" s="173"/>
      <c r="N1002" s="3"/>
      <c r="O1002" s="3"/>
      <c r="P1002" s="3"/>
      <c r="Q1002" s="3"/>
      <c r="R1002" s="1"/>
    </row>
    <row r="1003" customFormat="false" ht="15" hidden="false" customHeight="false" outlineLevel="0" collapsed="false">
      <c r="A1003" s="3"/>
      <c r="B1003" s="3"/>
      <c r="C1003" s="3"/>
      <c r="D1003" s="3"/>
      <c r="E1003" s="3"/>
      <c r="F1003" s="3"/>
      <c r="G1003" s="3"/>
      <c r="H1003" s="3"/>
      <c r="I1003" s="175"/>
      <c r="J1003" s="175"/>
      <c r="K1003" s="175"/>
      <c r="L1003" s="173"/>
      <c r="M1003" s="173"/>
      <c r="N1003" s="3"/>
      <c r="O1003" s="3"/>
      <c r="P1003" s="3"/>
      <c r="Q1003" s="3"/>
      <c r="R1003" s="1"/>
    </row>
    <row r="1004" customFormat="false" ht="15" hidden="false" customHeight="false" outlineLevel="0" collapsed="false">
      <c r="A1004" s="3"/>
      <c r="B1004" s="3"/>
      <c r="C1004" s="3"/>
      <c r="D1004" s="3"/>
      <c r="E1004" s="3"/>
      <c r="F1004" s="3"/>
      <c r="G1004" s="3"/>
      <c r="H1004" s="3"/>
      <c r="I1004" s="175"/>
      <c r="J1004" s="175"/>
      <c r="K1004" s="175"/>
      <c r="L1004" s="3"/>
      <c r="M1004" s="3"/>
      <c r="N1004" s="3"/>
      <c r="O1004" s="3"/>
      <c r="P1004" s="3"/>
      <c r="Q1004" s="3"/>
      <c r="R1004" s="1"/>
    </row>
    <row r="1005" customFormat="false" ht="15" hidden="false" customHeight="false" outlineLevel="0" collapsed="false">
      <c r="A1005" s="3"/>
      <c r="B1005" s="3"/>
      <c r="C1005" s="3"/>
      <c r="D1005" s="3"/>
      <c r="E1005" s="3"/>
      <c r="F1005" s="3"/>
      <c r="G1005" s="3"/>
      <c r="H1005" s="3"/>
      <c r="I1005" s="175"/>
      <c r="J1005" s="175"/>
      <c r="K1005" s="175"/>
      <c r="L1005" s="3"/>
      <c r="M1005" s="3"/>
      <c r="N1005" s="3"/>
      <c r="O1005" s="3"/>
      <c r="P1005" s="3"/>
      <c r="Q1005" s="3"/>
      <c r="R1005" s="1"/>
    </row>
    <row r="1006" customFormat="false" ht="15" hidden="false" customHeight="false" outlineLevel="0" collapsed="false">
      <c r="A1006" s="3"/>
      <c r="B1006" s="3"/>
      <c r="C1006" s="3"/>
      <c r="D1006" s="3"/>
      <c r="E1006" s="3"/>
      <c r="F1006" s="3"/>
      <c r="G1006" s="3"/>
      <c r="H1006" s="3"/>
      <c r="I1006" s="175"/>
      <c r="J1006" s="175"/>
      <c r="K1006" s="175"/>
      <c r="L1006" s="3"/>
      <c r="M1006" s="3"/>
      <c r="N1006" s="3"/>
      <c r="O1006" s="3"/>
      <c r="P1006" s="3"/>
      <c r="Q1006" s="3"/>
      <c r="R1006" s="1"/>
    </row>
    <row r="1007" customFormat="false" ht="15" hidden="false" customHeight="false" outlineLevel="0" collapsed="false">
      <c r="A1007" s="3"/>
      <c r="B1007" s="3"/>
      <c r="C1007" s="3"/>
      <c r="D1007" s="3"/>
      <c r="E1007" s="3"/>
      <c r="F1007" s="3"/>
      <c r="G1007" s="3"/>
      <c r="H1007" s="3"/>
      <c r="I1007" s="173"/>
      <c r="J1007" s="173"/>
      <c r="K1007" s="173"/>
      <c r="L1007" s="3"/>
      <c r="M1007" s="3"/>
      <c r="N1007" s="3"/>
      <c r="O1007" s="3"/>
      <c r="P1007" s="3"/>
      <c r="Q1007" s="3"/>
      <c r="R1007" s="1"/>
    </row>
    <row r="1008" customFormat="false" ht="15" hidden="false" customHeight="false" outlineLevel="0" collapsed="false">
      <c r="A1008" s="156" t="s">
        <v>351</v>
      </c>
      <c r="B1008" s="156"/>
      <c r="C1008" s="3"/>
      <c r="D1008" s="3"/>
      <c r="E1008" s="3"/>
      <c r="F1008" s="3"/>
      <c r="G1008" s="3"/>
      <c r="H1008" s="3"/>
      <c r="I1008" s="3"/>
      <c r="J1008" s="3"/>
      <c r="K1008" s="3"/>
      <c r="L1008" s="3"/>
      <c r="M1008" s="3"/>
      <c r="N1008" s="3"/>
      <c r="O1008" s="3"/>
      <c r="P1008" s="3"/>
      <c r="Q1008" s="3" t="str">
        <f aca="false">IF(A1010="","",", ")</f>
        <v>,</v>
      </c>
      <c r="R1008" s="1"/>
    </row>
    <row r="1009" customFormat="false" ht="15" hidden="false" customHeight="false" outlineLevel="0" collapsed="false">
      <c r="A1009" s="3" t="s">
        <v>25</v>
      </c>
      <c r="B1009" s="3" t="s">
        <v>26</v>
      </c>
      <c r="C1009" s="3" t="s">
        <v>27</v>
      </c>
      <c r="D1009" s="3" t="s">
        <v>28</v>
      </c>
      <c r="E1009" s="3" t="s">
        <v>29</v>
      </c>
      <c r="F1009" s="3" t="s">
        <v>30</v>
      </c>
      <c r="G1009" s="3" t="s">
        <v>31</v>
      </c>
      <c r="H1009" s="3"/>
      <c r="I1009" s="3" t="s">
        <v>336</v>
      </c>
      <c r="J1009" s="3"/>
      <c r="K1009" s="3"/>
      <c r="L1009" s="3"/>
      <c r="M1009" s="3"/>
      <c r="N1009" s="3"/>
      <c r="O1009" s="3"/>
      <c r="P1009" s="3"/>
      <c r="Q1009" s="3"/>
      <c r="R1009" s="1"/>
    </row>
    <row r="1010" customFormat="false" ht="15" hidden="false" customHeight="true" outlineLevel="0" collapsed="false">
      <c r="A1010" s="38" t="str">
        <f aca="false">IF(Form!$B$69="","",Form!$B$69)</f>
        <v>Company</v>
      </c>
      <c r="B1010" s="38" t="str">
        <f aca="false">IF(Form!$C$69="","",Form!$C$69)</f>
        <v>House No</v>
      </c>
      <c r="C1010" s="38" t="str">
        <f aca="false">IF(Form!$D$69="","",Form!$D$69)</f>
        <v>Road</v>
      </c>
      <c r="D1010" s="38" t="str">
        <f aca="false">IF(Form!$E$69="","",Form!$E$69)</f>
        <v>Spare</v>
      </c>
      <c r="E1010" s="38" t="str">
        <f aca="false">IF(Form!$F$69="","",Form!$F$69)</f>
        <v>Town</v>
      </c>
      <c r="F1010" s="38" t="str">
        <f aca="false">IF(Form!$G$69="","",Form!$G$69)</f>
        <v>County</v>
      </c>
      <c r="G1010" s="38" t="str">
        <f aca="false">IF(Form!$H$69="","",Form!$H$69)</f>
        <v>Post Code</v>
      </c>
      <c r="H1010" s="3"/>
      <c r="I1010" s="170" t="str">
        <f aca="false">CONCATENATE(IF(A1010="","",A1010),IF(B1010="","",B1010),IF(C1010="","",C1010),IF(D1010="","",D1010),IF(E1010="","",E1010),IF(F1010="","",F1010),IF(G1010="","",G1010))</f>
        <v>CompanyHouse NoRoadSpareTownCountyPost Code</v>
      </c>
      <c r="J1010" s="170"/>
      <c r="K1010" s="170"/>
      <c r="L1010" s="170"/>
      <c r="M1010" s="170"/>
      <c r="N1010" s="170"/>
      <c r="O1010" s="170"/>
      <c r="P1010" s="112"/>
      <c r="Q1010" s="112"/>
      <c r="R1010" s="1"/>
    </row>
    <row r="1011" customFormat="false" ht="15" hidden="false" customHeight="false" outlineLevel="0" collapsed="false">
      <c r="A1011" s="3"/>
      <c r="B1011" s="3"/>
      <c r="C1011" s="3"/>
      <c r="D1011" s="3"/>
      <c r="E1011" s="3"/>
      <c r="F1011" s="3"/>
      <c r="G1011" s="3"/>
      <c r="H1011" s="3"/>
      <c r="I1011" s="3"/>
      <c r="J1011" s="3"/>
      <c r="K1011" s="3"/>
      <c r="L1011" s="173"/>
      <c r="M1011" s="173"/>
      <c r="N1011" s="3"/>
      <c r="O1011" s="3"/>
      <c r="P1011" s="3"/>
      <c r="Q1011" s="3"/>
      <c r="R1011" s="1"/>
    </row>
    <row r="1012" customFormat="false" ht="15" hidden="false" customHeight="false" outlineLevel="0" collapsed="false">
      <c r="A1012" s="3"/>
      <c r="B1012" s="3"/>
      <c r="C1012" s="3"/>
      <c r="D1012" s="3"/>
      <c r="E1012" s="3"/>
      <c r="F1012" s="3"/>
      <c r="G1012" s="3"/>
      <c r="H1012" s="3"/>
      <c r="I1012" s="3" t="s">
        <v>337</v>
      </c>
      <c r="J1012" s="3"/>
      <c r="K1012" s="3"/>
      <c r="L1012" s="173"/>
      <c r="M1012" s="173"/>
      <c r="N1012" s="3"/>
      <c r="O1012" s="3"/>
      <c r="P1012" s="3"/>
      <c r="Q1012" s="3"/>
      <c r="R1012" s="1"/>
    </row>
    <row r="1013" customFormat="false" ht="15" hidden="false" customHeight="true" outlineLevel="0" collapsed="false">
      <c r="A1013" s="3"/>
      <c r="B1013" s="3"/>
      <c r="C1013" s="3"/>
      <c r="D1013" s="3"/>
      <c r="E1013" s="3"/>
      <c r="F1013" s="3"/>
      <c r="G1013" s="3"/>
      <c r="H1013" s="3"/>
      <c r="I1013" s="175" t="str">
        <f aca="false">CONCATENATE(IF(A1010="","",A1010),IF(A1010="","",CHAR(10)),IF(B1010="","",B1010),IF(C1010="","",C1010),IF(C1010="","",CHAR(10)),IF(D1010="","",D1010),IF(D1010="","",CHAR(10)),IF(E1010="","",E1010),IF(E1010="","",CHAR(10)),IF(F1010="","",F1010),IF(F1010="","",CHAR(10)),IF(G1010="","",G1010))</f>
        <v>Company
House NoRoad
Spare
Town
County
Post Code</v>
      </c>
      <c r="J1013" s="175"/>
      <c r="K1013" s="175"/>
      <c r="L1013" s="173"/>
      <c r="M1013" s="173"/>
      <c r="N1013" s="3"/>
      <c r="O1013" s="3"/>
      <c r="P1013" s="3"/>
      <c r="Q1013" s="3"/>
      <c r="R1013" s="1"/>
    </row>
    <row r="1014" customFormat="false" ht="15" hidden="false" customHeight="false" outlineLevel="0" collapsed="false">
      <c r="A1014" s="3"/>
      <c r="B1014" s="3"/>
      <c r="C1014" s="3"/>
      <c r="D1014" s="3"/>
      <c r="E1014" s="3"/>
      <c r="F1014" s="3"/>
      <c r="G1014" s="3"/>
      <c r="H1014" s="3"/>
      <c r="I1014" s="175"/>
      <c r="J1014" s="175"/>
      <c r="K1014" s="175"/>
      <c r="L1014" s="173"/>
      <c r="M1014" s="173"/>
      <c r="N1014" s="3"/>
      <c r="O1014" s="3"/>
      <c r="P1014" s="3"/>
      <c r="Q1014" s="3"/>
      <c r="R1014" s="1"/>
    </row>
    <row r="1015" customFormat="false" ht="15" hidden="false" customHeight="false" outlineLevel="0" collapsed="false">
      <c r="A1015" s="3"/>
      <c r="B1015" s="3"/>
      <c r="C1015" s="3"/>
      <c r="D1015" s="3"/>
      <c r="E1015" s="3"/>
      <c r="F1015" s="3"/>
      <c r="G1015" s="3"/>
      <c r="H1015" s="3"/>
      <c r="I1015" s="175"/>
      <c r="J1015" s="175"/>
      <c r="K1015" s="175"/>
      <c r="L1015" s="173"/>
      <c r="M1015" s="173"/>
      <c r="N1015" s="3"/>
      <c r="O1015" s="3"/>
      <c r="P1015" s="3"/>
      <c r="Q1015" s="3"/>
      <c r="R1015" s="1"/>
    </row>
    <row r="1016" customFormat="false" ht="15" hidden="false" customHeight="false" outlineLevel="0" collapsed="false">
      <c r="A1016" s="3"/>
      <c r="B1016" s="3"/>
      <c r="C1016" s="3"/>
      <c r="D1016" s="3"/>
      <c r="E1016" s="3"/>
      <c r="F1016" s="3"/>
      <c r="G1016" s="3"/>
      <c r="H1016" s="3"/>
      <c r="I1016" s="175"/>
      <c r="J1016" s="175"/>
      <c r="K1016" s="175"/>
      <c r="L1016" s="3"/>
      <c r="M1016" s="3"/>
      <c r="N1016" s="3"/>
      <c r="O1016" s="3"/>
      <c r="P1016" s="3"/>
      <c r="Q1016" s="3"/>
      <c r="R1016" s="1"/>
    </row>
    <row r="1017" customFormat="false" ht="15" hidden="false" customHeight="false" outlineLevel="0" collapsed="false">
      <c r="A1017" s="3"/>
      <c r="B1017" s="3"/>
      <c r="C1017" s="3"/>
      <c r="D1017" s="3"/>
      <c r="E1017" s="3"/>
      <c r="F1017" s="3"/>
      <c r="G1017" s="3"/>
      <c r="H1017" s="3"/>
      <c r="I1017" s="175"/>
      <c r="J1017" s="175"/>
      <c r="K1017" s="175"/>
      <c r="L1017" s="3"/>
      <c r="M1017" s="3"/>
      <c r="N1017" s="3"/>
      <c r="O1017" s="3"/>
      <c r="P1017" s="3"/>
      <c r="Q1017" s="3"/>
      <c r="R1017" s="1"/>
    </row>
    <row r="1018" customFormat="false" ht="15" hidden="false" customHeight="false" outlineLevel="0" collapsed="false">
      <c r="A1018" s="3"/>
      <c r="B1018" s="3"/>
      <c r="C1018" s="3"/>
      <c r="D1018" s="3"/>
      <c r="E1018" s="3"/>
      <c r="F1018" s="3"/>
      <c r="G1018" s="3"/>
      <c r="H1018" s="3"/>
      <c r="I1018" s="175"/>
      <c r="J1018" s="175"/>
      <c r="K1018" s="175"/>
      <c r="L1018" s="3"/>
      <c r="M1018" s="3"/>
      <c r="N1018" s="3"/>
      <c r="O1018" s="3"/>
      <c r="P1018" s="3"/>
      <c r="Q1018" s="3"/>
      <c r="R1018" s="1"/>
    </row>
    <row r="1019" customFormat="false" ht="15" hidden="false" customHeight="false" outlineLevel="0" collapsed="false">
      <c r="A1019" s="3"/>
      <c r="B1019" s="3"/>
      <c r="C1019" s="3"/>
      <c r="D1019" s="3"/>
      <c r="E1019" s="3"/>
      <c r="F1019" s="3"/>
      <c r="G1019" s="3"/>
      <c r="H1019" s="3"/>
      <c r="I1019" s="173"/>
      <c r="J1019" s="173"/>
      <c r="K1019" s="173"/>
      <c r="L1019" s="3"/>
      <c r="M1019" s="3"/>
      <c r="N1019" s="3"/>
      <c r="O1019" s="3"/>
      <c r="P1019" s="3"/>
      <c r="Q1019" s="3"/>
      <c r="R1019" s="1"/>
    </row>
    <row r="1020" customFormat="false" ht="15.75" hidden="false" customHeight="false" outlineLevel="0" collapsed="false">
      <c r="A1020" s="141" t="s">
        <v>374</v>
      </c>
    </row>
    <row r="1021" customFormat="false" ht="15.75" hidden="false" customHeight="false" outlineLevel="0" collapsed="false">
      <c r="A1021" s="177" t="s">
        <v>375</v>
      </c>
      <c r="B1021" s="178"/>
      <c r="C1021" s="178"/>
      <c r="D1021" s="1" t="n">
        <f aca="false">IF(B1023="Male","owner",IF(B1023="Female","owner",IF(B1023="Married","owners",IF(B1023="Plural","owners",IF(B1023="Company","owners",)))))</f>
        <v>0</v>
      </c>
      <c r="E1021" s="1"/>
      <c r="F1021" s="1"/>
      <c r="G1021" s="1"/>
      <c r="H1021" s="1"/>
      <c r="I1021" s="1" t="n">
        <f aca="false">IF(B1023="Male","him",IF(B1023="Female","her",IF(B1023="Married","them",IF(B1023="Plural","them",IF(B1023="Company","them",)))))</f>
        <v>0</v>
      </c>
      <c r="J1021" s="1" t="n">
        <f aca="false">IF(B1023="Male","chooses",IF(B1023="Female","chooses",IF(B1023="Married","choose",IF(B1023="Plural","choose",IF(B1023="Company","choose",)))))</f>
        <v>0</v>
      </c>
      <c r="K1021" s="1" t="n">
        <f aca="false">IF(B1023="Male","exercises",IF(B1023="Female","exercises",IF(B1023="Married","exercise",IF(B1023="Plural","exercise",IF(B1023="Company","exercise",)))))</f>
        <v>0</v>
      </c>
      <c r="L1021" s="1" t="n">
        <f aca="false">IF(B1023="Male","requires",IF(B1023="Female","requires",IF(B1023="Married","require",IF(B1023="Plural","require",IF(B1023="Company","require",)))))</f>
        <v>0</v>
      </c>
      <c r="M1021" s="1" t="n">
        <f aca="false">IF(B1023="Male","am",IF(B1023="Female","am",IF(B1023="Married","are",IF(B1023="Plural","are",IF(B1023="Company","are",)))))</f>
        <v>0</v>
      </c>
      <c r="N1021" s="1" t="n">
        <f aca="false">IF(B1023="Male","I",IF(B1023="Female","I",IF(B1023="Married","we",IF(B1023="Plural","we",IF(B1023="Company","we",)))))</f>
        <v>0</v>
      </c>
      <c r="O1021" s="1"/>
      <c r="P1021" s="1"/>
      <c r="Q1021" s="1"/>
      <c r="R1021" s="1"/>
      <c r="S1021" s="155" t="s">
        <v>341</v>
      </c>
      <c r="T1021" s="155"/>
      <c r="U1021" s="1" t="n">
        <f aca="false">IF(X1022="Male","his",IF(X1022="Female","her"))</f>
        <v>0</v>
      </c>
      <c r="V1021" s="1"/>
      <c r="W1021" s="1"/>
      <c r="X1021" s="1"/>
      <c r="Y1021" s="1"/>
      <c r="Z1021" s="1"/>
      <c r="AA1021" s="1"/>
      <c r="AB1021" s="1"/>
      <c r="AC1021" s="1" t="str">
        <f aca="false">IF(S1022="","",".")</f>
        <v/>
      </c>
      <c r="AD1021" s="1"/>
      <c r="AE1021" s="1"/>
      <c r="AF1021" s="1"/>
      <c r="AG1021" s="1"/>
    </row>
    <row r="1022" customFormat="false" ht="15" hidden="false" customHeight="false" outlineLevel="0" collapsed="false">
      <c r="A1022" s="156" t="n">
        <f aca="false">IF(B1023="Male","Adjoining Owner",IF(B1023="Female","Adjoining Owner",IF(B1023="Married","Adjoining Owners",IF(B1023="Plural","Adjoining Owners",IF(B1023="Company","Adjoining Owners",)))))</f>
        <v>0</v>
      </c>
      <c r="B1022" s="156"/>
      <c r="C1022" s="157" t="s">
        <v>179</v>
      </c>
      <c r="D1022" s="70" t="n">
        <f aca="false">A1022</f>
        <v>0</v>
      </c>
      <c r="E1022" s="70"/>
      <c r="F1022" s="70" t="str">
        <f aca="false">CONCATENATE("(",A1022,")")</f>
        <v>(0)</v>
      </c>
      <c r="G1022" s="70"/>
      <c r="H1022" s="3" t="n">
        <f aca="false">IF(B1023="Male","Owner",IF(B1023="Female","Owner",IF(B1023="Married","Owners",IF(B1023="Plural","Owners",IF(B1023="Company","Owners",)))))</f>
        <v>0</v>
      </c>
      <c r="I1022" s="3" t="n">
        <f aca="false">IF(B1023="Male","I",IF(B1023="Female","I",IF(B1023="Married","we",IF(B1023="Plural","we",IF(B1023="Company","we",)))))</f>
        <v>0</v>
      </c>
      <c r="J1022" s="3" t="n">
        <f aca="false">IF(B1023="Male","Adjoining Owner's",IF(B1023="Female","Adjoining Owner's",IF(B1023="Married","Adjoining Owners'",IF(B1023="Plural","Adjoining Owners'",IF(B1023="Company","Adjoining Owners'",)))))</f>
        <v>0</v>
      </c>
      <c r="K1022" s="3"/>
      <c r="L1022" s="3"/>
      <c r="M1022" s="3" t="n">
        <f aca="false">IF(B1023="Male","me",IF(B1023="Female","me",IF(B1023="Married","us",IF(B1023="Plural","us",IF(B1023="Company","us",)))))</f>
        <v>0</v>
      </c>
      <c r="N1022" s="3" t="n">
        <f aca="false">IF(B1023="Male","myself",IF(B1023="Female","myself",IF(B1023="Married","ourselves",IF(B1023="Plural","ourselves",IF(B1023="Company","ourselves",)))))</f>
        <v>0</v>
      </c>
      <c r="O1022" s="3" t="n">
        <f aca="false">IF(B1023="Male","is",IF(B1023="Female","is",IF(B1023="Married","are",IF(B1023="Plural","are",IF(B1023="Company","are",)))))</f>
        <v>0</v>
      </c>
      <c r="P1022" s="149" t="str">
        <f aca="false">IF(A1025="","",".")</f>
        <v/>
      </c>
      <c r="Q1022" s="3"/>
      <c r="R1022" s="1"/>
      <c r="S1022" s="158" t="str">
        <f aca="true">IF(OFFSET(INDIRECT(A1020),42,0,1,1)="","",OFFSET(INDIRECT(A1020),42,0,1,1))</f>
        <v/>
      </c>
      <c r="T1022" s="158" t="str">
        <f aca="true">IF(OFFSET(INDIRECT(A1020),42,1,1,1)="","",OFFSET(INDIRECT(A1020),42,1,1,1))</f>
        <v/>
      </c>
      <c r="U1022" s="3" t="str">
        <f aca="false">LEFT(T1022,1)</f>
        <v/>
      </c>
      <c r="V1022" s="158" t="str">
        <f aca="true">IF(OFFSET(INDIRECT(A1020),42,2,1,1)="","",OFFSET(INDIRECT(A1020),42,2,1,1))</f>
        <v/>
      </c>
      <c r="W1022" s="158" t="str">
        <f aca="true">IF(OFFSET(INDIRECT(A1020),42,3,1,1)="","",OFFSET(INDIRECT(A1020),42,3,1,1))</f>
        <v/>
      </c>
      <c r="X1022" s="158" t="str">
        <f aca="true">IF(OFFSET(INDIRECT(A1020),42,5,1,1)="","",OFFSET(INDIRECT(A1020),42,5,1,1))</f>
        <v/>
      </c>
      <c r="Y1022" s="1" t="str">
        <f aca="false">CONCATENATE(S1022,AC1021," ",T1022," ",W1022)</f>
        <v>  </v>
      </c>
      <c r="Z1022" s="1"/>
      <c r="AA1022" s="1"/>
      <c r="AB1022" s="1"/>
      <c r="AC1022" s="1"/>
      <c r="AD1022" s="1"/>
      <c r="AE1022" s="1"/>
      <c r="AF1022" s="1"/>
      <c r="AG1022" s="1"/>
    </row>
    <row r="1023" customFormat="false" ht="15" hidden="false" customHeight="false" outlineLevel="0" collapsed="false">
      <c r="A1023" s="160" t="s">
        <v>315</v>
      </c>
      <c r="B1023" s="38" t="str">
        <f aca="true">IF(OFFSET(INDIRECT(A1020),2,5,1,1)="","",OFFSET(INDIRECT(A1020),2,5,1,1))</f>
        <v/>
      </c>
      <c r="C1023" s="38" t="str">
        <f aca="true">IF(OFFSET(INDIRECT(A1020),5,5,1,1)="","",OFFSET(INDIRECT(A1020),5,5,1,1))</f>
        <v/>
      </c>
      <c r="D1023" s="3"/>
      <c r="E1023" s="3" t="s">
        <v>316</v>
      </c>
      <c r="F1023" s="3" t="s">
        <v>317</v>
      </c>
      <c r="G1023" s="3" t="n">
        <f aca="false">IF(B1023="Male","I",IF(B1023="Female","I",IF(B1023="Married","We",IF(B1023="Plural","We",IF(B1023="Company","We",)))))</f>
        <v>0</v>
      </c>
      <c r="H1023" s="3" t="n">
        <f aca="false">IF(B1023="Male","my",IF(B1023="Female","my",IF(B1023="Married","our",IF(B1023="Plural","our",IF(B1023="Company","our",)))))</f>
        <v>0</v>
      </c>
      <c r="I1023" s="3" t="n">
        <f aca="false">IF(B1023="Male","his",IF(B1023="Female","her",IF(B1023="Married","their",IF(B1023="Plural","their",IF(B1023="Company","their",)))))</f>
        <v>0</v>
      </c>
      <c r="J1023" s="3" t="n">
        <f aca="false">IF(B1023="Male","he",IF(B1023="Female","she",IF(B1023="Married","they",IF(B1023="Plural","they",IF(B1023="Company","they",)))))</f>
        <v>0</v>
      </c>
      <c r="K1023" s="3" t="n">
        <f aca="false">IF(B1023="Male","does",IF(B1023="Female","does",IF(B1023="Married","do",IF(B1023="Plural","do",IF(B1023="Company","do",)))))</f>
        <v>0</v>
      </c>
      <c r="L1023" s="3" t="n">
        <f aca="false">IF(B1023="Male","has",IF(B1023="Female","has",IF(B1023="Married","have",IF(B1023="Plural","have",IF(B1023="Company","have",)))))</f>
        <v>0</v>
      </c>
      <c r="M1023" s="3" t="n">
        <f aca="false">IF(B1023="Male","I am/am not",IF(B1023="Female","I am/am not",IF(B1023="Married","We are/are not",IF(B1023="Plural","We are/are not",IF(B1023="Company","We are/are not",)))))</f>
        <v>0</v>
      </c>
      <c r="N1023" s="3" t="n">
        <f aca="false">IF(B1023="Male","am/am not",IF(B1023="Female","am/am not",IF(B1023="Married","are/are not",IF(B1023="Plural","are/are not",IF(B1023="Company","are/are not",)))))</f>
        <v>0</v>
      </c>
      <c r="O1023" s="3" t="n">
        <f aca="false">IF(B1023="Male","myself",IF(B1023="Female","myself",IF(B1023="Married","ourselves",IF(B1023="Plural","ourselves",IF(B1023="Company","ourselves",)))))</f>
        <v>0</v>
      </c>
      <c r="P1023" s="149" t="str">
        <f aca="false">IF(A1026="","",".")</f>
        <v/>
      </c>
      <c r="Q1023" s="149" t="str">
        <f aca="false">IF(A1026="","","&amp;")</f>
        <v/>
      </c>
      <c r="R1023" s="1"/>
      <c r="S1023" s="158" t="str">
        <f aca="true">IF(OFFSET(INDIRECT(A1020),45,0,1,1)="","",CONCATENATE((OFFSET(INDIRECT(A1020),45,0,1,1)),", "))</f>
        <v/>
      </c>
      <c r="T1023" s="158" t="str">
        <f aca="true">IF(OFFSET(INDIRECT(A1020),45,1,1,1)="","",OFFSET(INDIRECT(A1020),45,1,1,1))</f>
        <v/>
      </c>
      <c r="U1023" s="158" t="str">
        <f aca="true">IF(OFFSET(INDIRECT(A1020),45,2,1,1)="","",CONCATENATE(" ",(OFFSET(INDIRECT(A1020),45,2,1,1)),", "))</f>
        <v/>
      </c>
      <c r="V1023" s="158" t="str">
        <f aca="true">IF(OFFSET(INDIRECT(A1020),45,3,1,1)="","",CONCATENATE((OFFSET(INDIRECT(A1020),45,3,1,1)),", "))</f>
        <v/>
      </c>
      <c r="W1023" s="158" t="str">
        <f aca="true">IF(OFFSET(INDIRECT(A1020),45,4,1,1)="","",CONCATENATE((OFFSET(INDIRECT(A1020),45,4,1,1)),", "))</f>
        <v/>
      </c>
      <c r="X1023" s="158" t="str">
        <f aca="true">IF(OFFSET(INDIRECT(A1020),45,5,1,1)="","",CONCATENATE((OFFSET(INDIRECT(A1020),45,5,1,1)),", "))</f>
        <v/>
      </c>
      <c r="Y1023" s="158" t="str">
        <f aca="true">IF(OFFSET(INDIRECT(A1020),45,6,1,1)="","",OFFSET(INDIRECT(A1020),45,6,1,1))</f>
        <v/>
      </c>
      <c r="Z1023" s="1"/>
      <c r="AA1023" s="161" t="str">
        <f aca="false">CONCATENATE(IF(S1023="","",S1023),IF(T1023="","",T1023),IF(U1023="","",U1023),IF(V1023="","",V1023),IF(W1023="","",W1023),IF(X1023="","",X1023),IF(Y1023="","",Y1023))</f>
        <v/>
      </c>
      <c r="AB1023" s="161"/>
      <c r="AC1023" s="161"/>
      <c r="AD1023" s="161"/>
      <c r="AE1023" s="161"/>
      <c r="AF1023" s="161"/>
      <c r="AG1023" s="161"/>
    </row>
    <row r="1024" customFormat="false" ht="15" hidden="false" customHeight="false" outlineLevel="0" collapsed="false">
      <c r="A1024" s="3" t="s">
        <v>2</v>
      </c>
      <c r="B1024" s="3" t="s">
        <v>3</v>
      </c>
      <c r="C1024" s="3" t="s">
        <v>319</v>
      </c>
      <c r="D1024" s="3" t="s">
        <v>4</v>
      </c>
      <c r="E1024" s="3" t="s">
        <v>5</v>
      </c>
      <c r="F1024" s="3" t="s">
        <v>320</v>
      </c>
      <c r="G1024" s="3"/>
      <c r="H1024" s="3"/>
      <c r="I1024" s="3"/>
      <c r="J1024" s="3"/>
      <c r="K1024" s="3" t="s">
        <v>321</v>
      </c>
      <c r="L1024" s="3"/>
      <c r="M1024" s="3" t="s">
        <v>322</v>
      </c>
      <c r="N1024" s="3" t="s">
        <v>323</v>
      </c>
      <c r="O1024" s="3"/>
      <c r="P1024" s="3"/>
      <c r="Q1024" s="3"/>
      <c r="R1024" s="1"/>
      <c r="S1024" s="158" t="str">
        <f aca="true">IF(OFFSET(INDIRECT(A1020),45,0,1,1)="","",OFFSET(INDIRECT(A1020),45,0,1,1))</f>
        <v/>
      </c>
      <c r="T1024" s="158" t="str">
        <f aca="true">IF(OFFSET(INDIRECT(A1020),45,1,1,1)="","",OFFSET(INDIRECT(A1020),45,1,1,1))</f>
        <v/>
      </c>
      <c r="U1024" s="158" t="str">
        <f aca="true">IF(OFFSET(INDIRECT(A1020),45,2,1,1)="","",CONCATENATE(" ",OFFSET(INDIRECT(A1020),45,2,1,1)))</f>
        <v/>
      </c>
      <c r="V1024" s="158" t="str">
        <f aca="true">IF(OFFSET(INDIRECT(A1020),45,3,1,1)="","",OFFSET(INDIRECT(A1020),45,3,1,1))</f>
        <v/>
      </c>
      <c r="W1024" s="158" t="str">
        <f aca="true">IF(OFFSET(INDIRECT(A1020),45,4,1,1)="","",OFFSET(INDIRECT(A1020),45,4,1,1))</f>
        <v/>
      </c>
      <c r="X1024" s="158" t="str">
        <f aca="true">IF(OFFSET(INDIRECT(A1020),45,5,1,1)="","",OFFSET(INDIRECT(A1020),45,5,1,1))</f>
        <v/>
      </c>
      <c r="Y1024" s="158" t="str">
        <f aca="true">IF(OFFSET(INDIRECT(A1020),45,6,1,1)="","",OFFSET(INDIRECT(A1020),45,6,1,1))</f>
        <v/>
      </c>
      <c r="Z1024" s="1"/>
      <c r="AA1024" s="1"/>
      <c r="AB1024" s="1"/>
      <c r="AC1024" s="1"/>
      <c r="AD1024" s="1"/>
      <c r="AE1024" s="1"/>
      <c r="AF1024" s="1"/>
      <c r="AG1024" s="1"/>
    </row>
    <row r="1025" customFormat="false" ht="15.75" hidden="false" customHeight="false" outlineLevel="0" collapsed="false">
      <c r="A1025" s="38" t="str">
        <f aca="true">IF(OFFSET(INDIRECT(A1020),2,0,1,1)="","",OFFSET(INDIRECT(A1020),2,0,1,1))</f>
        <v/>
      </c>
      <c r="B1025" s="38" t="str">
        <f aca="true">IF(OFFSET(INDIRECT(A1020),2,1,1,1)="","",OFFSET(INDIRECT(A1020),2,1,1,1))</f>
        <v/>
      </c>
      <c r="C1025" s="3" t="str">
        <f aca="false">LEFT(B1025,1)</f>
        <v/>
      </c>
      <c r="D1025" s="38" t="str">
        <f aca="true">IF(OFFSET(INDIRECT(A1020),2,2,1,1)="","",OFFSET(INDIRECT(A1020),2,2,1,1))</f>
        <v/>
      </c>
      <c r="E1025" s="38" t="str">
        <f aca="true">IF(OFFSET(INDIRECT(A1020),2,3,1,1)="","",OFFSET(INDIRECT(A1020),2,3,1,1))</f>
        <v/>
      </c>
      <c r="F1025" s="3" t="str">
        <f aca="false">CONCATENATE(A1025,P1022," ",B1025," ",E1025)</f>
        <v>  </v>
      </c>
      <c r="G1025" s="3"/>
      <c r="H1025" s="3" t="str">
        <f aca="false">CONCATENATE(A1025," ",C1025," ",E1025)</f>
        <v>  </v>
      </c>
      <c r="I1025" s="3"/>
      <c r="J1025" s="3"/>
      <c r="K1025" s="3" t="str">
        <f aca="false">CONCATENATE(A1025,P1022," ",C1025,P1022," ",E1025)</f>
        <v>  </v>
      </c>
      <c r="L1025" s="3"/>
      <c r="M1025" s="3" t="str">
        <f aca="false">CONCATENATE(B1025," ",D1025," ",E1025)</f>
        <v>  </v>
      </c>
      <c r="N1025" s="3" t="str">
        <f aca="false">UPPER(M1025)</f>
        <v>  </v>
      </c>
      <c r="O1025" s="3"/>
      <c r="P1025" s="3" t="str">
        <f aca="false">CONCATENATE(A1025,P1022," ",E1025)</f>
        <v> </v>
      </c>
      <c r="Q1025" s="3"/>
      <c r="R1025" s="1"/>
      <c r="S1025" s="1"/>
      <c r="T1025" s="1"/>
      <c r="U1025" s="1"/>
      <c r="V1025" s="1"/>
      <c r="W1025" s="1"/>
      <c r="X1025" s="1"/>
      <c r="Y1025" s="1"/>
      <c r="Z1025" s="1"/>
      <c r="AA1025" s="1"/>
      <c r="AB1025" s="1"/>
      <c r="AC1025" s="1"/>
      <c r="AD1025" s="1"/>
      <c r="AE1025" s="1"/>
      <c r="AF1025" s="1"/>
      <c r="AG1025" s="1"/>
    </row>
    <row r="1026" customFormat="false" ht="15.75" hidden="false" customHeight="false" outlineLevel="0" collapsed="false">
      <c r="A1026" s="38" t="str">
        <f aca="true">IF(OFFSET(INDIRECT(A1020),3,0,1,1)="","",OFFSET(INDIRECT(A1020),3,0,1,1))</f>
        <v/>
      </c>
      <c r="B1026" s="38" t="str">
        <f aca="true">IF(OFFSET(INDIRECT(A1020),3,1,1,1)="","",OFFSET(INDIRECT(A1020),3,1,1,1))</f>
        <v/>
      </c>
      <c r="C1026" s="3" t="str">
        <f aca="false">LEFT(B1026,1)</f>
        <v/>
      </c>
      <c r="D1026" s="38" t="str">
        <f aca="true">IF(OFFSET(INDIRECT(A1020),3,2,1,1)="","",OFFSET(INDIRECT(A1020),3,2,1,1))</f>
        <v/>
      </c>
      <c r="E1026" s="38" t="str">
        <f aca="true">IF(OFFSET(INDIRECT(A1020),3,3,1,1)="","",OFFSET(INDIRECT(A1020),3,3,1,1))</f>
        <v/>
      </c>
      <c r="F1026" s="3" t="str">
        <f aca="false">CONCATENATE(A1026,P1023," ",B1026," ",E1026)</f>
        <v>  </v>
      </c>
      <c r="G1026" s="3"/>
      <c r="H1026" s="3" t="str">
        <f aca="false">CONCATENATE(" ",Q1023," ",A1026," ",C1026," ",E1026)</f>
        <v>    </v>
      </c>
      <c r="I1026" s="3"/>
      <c r="J1026" s="3"/>
      <c r="K1026" s="3" t="str">
        <f aca="false">CONCATENATE(" ",Q1023," ",A1026,P1023," ",C1026,P1023," ",E1026)</f>
        <v>    </v>
      </c>
      <c r="L1026" s="3"/>
      <c r="M1026" s="3" t="str">
        <f aca="false">CONCATENATE(" ",Q1023," ",B1026," ",D1026," ",E1026)</f>
        <v>    </v>
      </c>
      <c r="N1026" s="3" t="str">
        <f aca="false">UPPER(M1026)</f>
        <v>    </v>
      </c>
      <c r="O1026" s="3"/>
      <c r="P1026" s="3" t="str">
        <f aca="false">CONCATENATE(" ",Q1023," ",A1026,P1023," ",E1026)</f>
        <v>   </v>
      </c>
      <c r="Q1026" s="3"/>
      <c r="R1026" s="1"/>
      <c r="S1026" s="155" t="s">
        <v>342</v>
      </c>
      <c r="T1026" s="155"/>
      <c r="U1026" s="1" t="n">
        <f aca="false">IF(X1027="Male","his",IF(X1027="Female","her"))</f>
        <v>0</v>
      </c>
      <c r="V1026" s="1"/>
      <c r="W1026" s="1"/>
      <c r="X1026" s="1"/>
      <c r="Y1026" s="1"/>
      <c r="Z1026" s="1"/>
      <c r="AA1026" s="1"/>
      <c r="AB1026" s="1"/>
      <c r="AC1026" s="1" t="str">
        <f aca="false">IF(S1027="","",".")</f>
        <v/>
      </c>
      <c r="AD1026" s="1"/>
      <c r="AE1026" s="1"/>
      <c r="AF1026" s="1"/>
      <c r="AG1026" s="1"/>
    </row>
    <row r="1027" customFormat="false" ht="15" hidden="false" customHeight="false" outlineLevel="0" collapsed="false">
      <c r="A1027" s="3"/>
      <c r="B1027" s="3"/>
      <c r="C1027" s="3"/>
      <c r="D1027" s="3"/>
      <c r="E1027" s="3"/>
      <c r="F1027" s="3"/>
      <c r="G1027" s="3"/>
      <c r="H1027" s="3"/>
      <c r="I1027" s="3"/>
      <c r="J1027" s="3"/>
      <c r="K1027" s="3" t="str">
        <f aca="false">CONCATENATE(A1025,P1022," &amp; ",A1026,P1023," ",C1025,P1022," ",E1025)</f>
        <v> &amp;   </v>
      </c>
      <c r="L1027" s="3"/>
      <c r="M1027" s="3"/>
      <c r="N1027" s="3"/>
      <c r="O1027" s="3"/>
      <c r="P1027" s="3" t="str">
        <f aca="false">CONCATENATE(A1025,P1022," &amp; ",A1026,P1023," ",E1025)</f>
        <v> &amp;  </v>
      </c>
      <c r="Q1027" s="3"/>
      <c r="R1027" s="1"/>
      <c r="S1027" s="179" t="str">
        <f aca="true">IF(OFFSET(INDIRECT(A1020),48,0,1,1)="","",OFFSET(INDIRECT(A1020),48,0,1,1))</f>
        <v/>
      </c>
      <c r="T1027" s="179" t="str">
        <f aca="true">IF(OFFSET(INDIRECT(A1020),48,1,1,1)="","",OFFSET(INDIRECT(A1020),48,1,1,1))</f>
        <v/>
      </c>
      <c r="U1027" s="3" t="str">
        <f aca="false">LEFT(T1027,1)</f>
        <v/>
      </c>
      <c r="V1027" s="179" t="str">
        <f aca="true">IF(OFFSET(INDIRECT(A1020),48,2,1,1)="","",OFFSET(INDIRECT(A1020),48,2,1,1))</f>
        <v/>
      </c>
      <c r="W1027" s="179" t="str">
        <f aca="true">IF(OFFSET(INDIRECT(A1020),48,3,1,1)="","",OFFSET(INDIRECT(A1020),48,3,1,1))</f>
        <v/>
      </c>
      <c r="X1027" s="179" t="str">
        <f aca="true">IF(OFFSET(INDIRECT(A1020),48,5,1,1)="","",OFFSET(INDIRECT(A1020),48,5,1,1))</f>
        <v/>
      </c>
      <c r="Y1027" s="1" t="str">
        <f aca="false">CONCATENATE(S1027,AC1026," ",T1027," ",W1027)</f>
        <v>  </v>
      </c>
      <c r="Z1027" s="1"/>
      <c r="AA1027" s="1"/>
      <c r="AB1027" s="1"/>
      <c r="AC1027" s="1"/>
      <c r="AD1027" s="1"/>
      <c r="AE1027" s="1"/>
      <c r="AF1027" s="1"/>
      <c r="AG1027" s="1"/>
    </row>
    <row r="1028" customFormat="false" ht="15" hidden="false" customHeight="true" outlineLevel="0" collapsed="false">
      <c r="A1028" s="70" t="s">
        <v>328</v>
      </c>
      <c r="B1028" s="70"/>
      <c r="C1028" s="167" t="str">
        <f aca="false">CONCATENATE(AF1064,AF1065,AF1066,AF1067,AF1068)</f>
        <v>  </v>
      </c>
      <c r="D1028" s="167"/>
      <c r="E1028" s="167"/>
      <c r="F1028" s="167"/>
      <c r="G1028" s="167"/>
      <c r="H1028" s="167"/>
      <c r="I1028" s="167"/>
      <c r="J1028" s="112"/>
      <c r="K1028" s="3"/>
      <c r="L1028" s="1"/>
      <c r="M1028" s="1"/>
      <c r="N1028" s="3"/>
      <c r="O1028" s="3"/>
      <c r="P1028" s="3"/>
      <c r="Q1028" s="3"/>
      <c r="R1028" s="1"/>
      <c r="S1028" s="179" t="str">
        <f aca="true">IF(OFFSET(INDIRECT(A1020),51,0,1,1)="","",CONCATENATE((OFFSET(INDIRECT(A1020),51,0,1,1)),", "))</f>
        <v/>
      </c>
      <c r="T1028" s="179" t="str">
        <f aca="true">IF(OFFSET(INDIRECT(A1020),51,1,1,1)="","",OFFSET(INDIRECT(A1020),51,1,1,1))</f>
        <v/>
      </c>
      <c r="U1028" s="179" t="str">
        <f aca="true">IF(OFFSET(INDIRECT(A1020),51,2,1,1)="","",CONCATENATE(" ",(OFFSET(INDIRECT(A1020),51,2,1,1)),", "))</f>
        <v/>
      </c>
      <c r="V1028" s="179" t="str">
        <f aca="true">IF(OFFSET(INDIRECT(A1020),51,3,1,1)="","",CONCATENATE((OFFSET(INDIRECT(A1020),51,3,1,1)),", "))</f>
        <v/>
      </c>
      <c r="W1028" s="179" t="str">
        <f aca="true">IF(OFFSET(INDIRECT(A1020),51,4,1,1)="","",CONCATENATE((OFFSET(INDIRECT(A1020),51,4,1,1)),", "))</f>
        <v/>
      </c>
      <c r="X1028" s="179" t="str">
        <f aca="true">IF(OFFSET(INDIRECT(A1020),51,5,1,1)="","",CONCATENATE((OFFSET(INDIRECT(A1020),51,5,1,1)),", "))</f>
        <v/>
      </c>
      <c r="Y1028" s="179" t="str">
        <f aca="true">IF(OFFSET(INDIRECT(A1020),51,6,1,1)="","",OFFSET(INDIRECT(A1020),51,6,1,1))</f>
        <v/>
      </c>
      <c r="Z1028" s="1"/>
      <c r="AA1028" s="170" t="str">
        <f aca="false">CONCATENATE(IF(S1028="","",S1028),IF(T1028="","",T1028),IF(U1028="","",U1028),IF(V1028="","",V1028),IF(W1028="","",W1028),IF(X1028="","",X1028),IF(Y1028="","",Y1028))</f>
        <v/>
      </c>
      <c r="AB1028" s="170"/>
      <c r="AC1028" s="170"/>
      <c r="AD1028" s="170"/>
      <c r="AE1028" s="170"/>
      <c r="AF1028" s="170"/>
      <c r="AG1028" s="170"/>
    </row>
    <row r="1029" customFormat="false" ht="15" hidden="false" customHeight="false" outlineLevel="0" collapsed="false">
      <c r="A1029" s="3" t="s">
        <v>329</v>
      </c>
      <c r="B1029" s="3"/>
      <c r="C1029" s="70" t="str">
        <f aca="false">IF(B1023="Married",K1027,IF(B1023="Company",E1025,CONCATENATE(AC1064,AC1065,AC1066,AC1067,AC1068)))</f>
        <v>  </v>
      </c>
      <c r="D1029" s="70"/>
      <c r="E1029" s="70"/>
      <c r="F1029" s="70"/>
      <c r="G1029" s="70"/>
      <c r="H1029" s="70"/>
      <c r="I1029" s="70"/>
      <c r="J1029" s="70"/>
      <c r="K1029" s="1"/>
      <c r="L1029" s="3"/>
      <c r="M1029" s="3"/>
      <c r="N1029" s="3"/>
      <c r="O1029" s="3"/>
      <c r="P1029" s="3" t="str">
        <f aca="false">IF(B1023="Married",P1027,IF(B1023="Company","Sir/Madam",CONCATENATE(AH1064,AH1065,AH1066,AH1067,AH1068)))</f>
        <v> </v>
      </c>
      <c r="Q1029" s="3"/>
      <c r="R1029" s="1"/>
      <c r="S1029" s="179" t="str">
        <f aca="true">IF(OFFSET(INDIRECT(A1020),51,0,1,1)="","",OFFSET(INDIRECT(A1020),51,0,1,1))</f>
        <v/>
      </c>
      <c r="T1029" s="179" t="str">
        <f aca="true">IF(OFFSET(INDIRECT(A1020),51,1,1,1)="","",OFFSET(INDIRECT(A1020),51,1,1,1))</f>
        <v/>
      </c>
      <c r="U1029" s="179" t="str">
        <f aca="true">IF(OFFSET(INDIRECT(A1020),51,2,1,1)="","",CONCATENATE(" ",OFFSET(INDIRECT(A1020),51,2,1,1)))</f>
        <v/>
      </c>
      <c r="V1029" s="179" t="str">
        <f aca="true">IF(OFFSET(INDIRECT(A1020),51,3,1,1)="","",OFFSET(INDIRECT(A1020),51,3,1,1))</f>
        <v/>
      </c>
      <c r="W1029" s="179" t="str">
        <f aca="true">IF(OFFSET(INDIRECT(A1020),51,4,1,1)="","",OFFSET(INDIRECT(A1020),51,4,1,1))</f>
        <v/>
      </c>
      <c r="X1029" s="179" t="str">
        <f aca="true">IF(OFFSET(INDIRECT(A1020),51,5,1,1)="","",OFFSET(INDIRECT(A1020),51,5,1,1))</f>
        <v/>
      </c>
      <c r="Y1029" s="179" t="str">
        <f aca="true">IF(OFFSET(INDIRECT(A1020),51,6,1,1)="","",OFFSET(INDIRECT(A1020),51,6,1,1))</f>
        <v/>
      </c>
      <c r="Z1029" s="1"/>
      <c r="AA1029" s="1"/>
      <c r="AB1029" s="1"/>
      <c r="AC1029" s="1"/>
      <c r="AD1029" s="1"/>
      <c r="AE1029" s="1"/>
      <c r="AF1029" s="1"/>
      <c r="AG1029" s="1"/>
    </row>
    <row r="1030" customFormat="false" ht="15" hidden="false" customHeight="false" outlineLevel="0" collapsed="false">
      <c r="A1030" s="160" t="s">
        <v>333</v>
      </c>
      <c r="B1030" s="3"/>
      <c r="C1030" s="70" t="str">
        <f aca="false">CONCATENATE("Dear ",P1029)</f>
        <v>Dear  </v>
      </c>
      <c r="D1030" s="70"/>
      <c r="E1030" s="70"/>
      <c r="F1030" s="70"/>
      <c r="G1030" s="70"/>
      <c r="H1030" s="70"/>
      <c r="I1030" s="70"/>
      <c r="J1030" s="70"/>
      <c r="K1030" s="3"/>
      <c r="L1030" s="3"/>
      <c r="M1030" s="3"/>
      <c r="N1030" s="3"/>
      <c r="O1030" s="3"/>
      <c r="P1030" s="3"/>
      <c r="Q1030" s="149" t="str">
        <f aca="false">IF(A1032="","",", ")</f>
        <v/>
      </c>
      <c r="R1030" s="1"/>
      <c r="S1030" s="1"/>
      <c r="T1030" s="1"/>
      <c r="U1030" s="1"/>
      <c r="V1030" s="1"/>
      <c r="W1030" s="1"/>
      <c r="X1030" s="1"/>
      <c r="Y1030" s="1"/>
      <c r="Z1030" s="1"/>
      <c r="AA1030" s="1"/>
      <c r="AB1030" s="1"/>
      <c r="AC1030" s="1"/>
      <c r="AD1030" s="1"/>
      <c r="AE1030" s="1"/>
      <c r="AF1030" s="1"/>
      <c r="AG1030" s="1"/>
    </row>
    <row r="1031" customFormat="false" ht="15" hidden="false" customHeight="false" outlineLevel="0" collapsed="false">
      <c r="A1031" s="3" t="s">
        <v>25</v>
      </c>
      <c r="B1031" s="3" t="s">
        <v>26</v>
      </c>
      <c r="C1031" s="3" t="s">
        <v>27</v>
      </c>
      <c r="D1031" s="3" t="s">
        <v>28</v>
      </c>
      <c r="E1031" s="3" t="s">
        <v>29</v>
      </c>
      <c r="F1031" s="3" t="s">
        <v>30</v>
      </c>
      <c r="G1031" s="3" t="s">
        <v>31</v>
      </c>
      <c r="H1031" s="3"/>
      <c r="I1031" s="3" t="s">
        <v>336</v>
      </c>
      <c r="J1031" s="3"/>
      <c r="K1031" s="3"/>
      <c r="L1031" s="3"/>
      <c r="M1031" s="3"/>
      <c r="N1031" s="3"/>
      <c r="O1031" s="3"/>
      <c r="P1031" s="3"/>
      <c r="Q1031" s="3"/>
      <c r="R1031" s="1"/>
      <c r="S1031" s="163" t="str">
        <f aca="false">CONCATENATE(IF(S1024="","",S1024),IF(S1024="","",CHAR(10)),IF(T1024="","",T1024),IF(U1024="","",U1024),IF(U1024="","",CHAR(10)),IF(V1024="","",V1024),IF(V1024="","",CHAR(10)),IF(W1024="","",W1024),IF(W1024="","",CHAR(10)),IF(X1024="","",X1024),IF(X1024="","",CHAR(10)),IF(Y1024="","",Y1024))</f>
        <v/>
      </c>
      <c r="T1031" s="163"/>
      <c r="U1031" s="163"/>
      <c r="V1031" s="1"/>
      <c r="W1031" s="175" t="str">
        <f aca="false">CONCATENATE(IF(S1029="","",S1029),IF(S1029="","",CHAR(10)),IF(T1029="","",T1029),IF(U1029="","",U1029),IF(U1029="","",CHAR(10)),IF(V1029="","",V1029),IF(V1029="","",CHAR(10)),IF(W1029="","",W1029),IF(W1029="","",CHAR(10)),IF(X1029="","",X1029),IF(X1029="","",CHAR(10)),IF(Y1029="","",Y1029))</f>
        <v/>
      </c>
      <c r="X1031" s="175"/>
      <c r="Y1031" s="175"/>
      <c r="Z1031" s="1"/>
      <c r="AA1031" s="1"/>
      <c r="AB1031" s="1"/>
      <c r="AC1031" s="1"/>
      <c r="AD1031" s="1"/>
      <c r="AE1031" s="1"/>
      <c r="AF1031" s="1"/>
      <c r="AG1031" s="1"/>
    </row>
    <row r="1032" customFormat="false" ht="15" hidden="false" customHeight="true" outlineLevel="0" collapsed="false">
      <c r="A1032" s="38" t="str">
        <f aca="true">IF(OFFSET(INDIRECT(A1020),10,0,1,1)="","",CONCATENATE((OFFSET(INDIRECT(A1020),10,0,1,1)),", "))</f>
        <v/>
      </c>
      <c r="B1032" s="38" t="str">
        <f aca="true">IF(OFFSET(INDIRECT(A1020),10,1,1,1)="","",OFFSET(INDIRECT(A1020),10,1,1,1))</f>
        <v/>
      </c>
      <c r="C1032" s="38" t="str">
        <f aca="true">IF(OFFSET(INDIRECT(A1020),10,2,1,1)="","",CONCATENATE(" ",OFFSET(INDIRECT(A1020),10,2,1,1),", "))</f>
        <v/>
      </c>
      <c r="D1032" s="38" t="str">
        <f aca="true">IF(OFFSET(INDIRECT(A1020),10,3,1,1)="","",CONCATENATE((OFFSET(INDIRECT(A1020),10,3,1,1)),", "))</f>
        <v/>
      </c>
      <c r="E1032" s="38" t="str">
        <f aca="true">IF(OFFSET(INDIRECT(A1020),10,4,1,1)="","",CONCATENATE((OFFSET(INDIRECT(A1020),10,4,1,1)),", "))</f>
        <v/>
      </c>
      <c r="F1032" s="38" t="str">
        <f aca="true">IF(OFFSET(INDIRECT(A1020),10,5,1,1)="","",CONCATENATE((OFFSET(INDIRECT(A1020),10,5,1,1)),", "))</f>
        <v/>
      </c>
      <c r="G1032" s="38" t="str">
        <f aca="true">IF(OFFSET(INDIRECT(A1020),10,6,1,1)="","",OFFSET(INDIRECT(A1020),10,6,1,1))</f>
        <v/>
      </c>
      <c r="H1032" s="3"/>
      <c r="I1032" s="170" t="str">
        <f aca="false">CONCATENATE(IF(A1032="","",A1032),IF(B1032="","",B1032),IF(C1032="","",C1032),IF(D1032="","",D1032),IF(E1032="","",E1032),IF(F1032="","",F1032),IF(G1032="","",G1032))</f>
        <v/>
      </c>
      <c r="J1032" s="170"/>
      <c r="K1032" s="170"/>
      <c r="L1032" s="170"/>
      <c r="M1032" s="170"/>
      <c r="N1032" s="170"/>
      <c r="O1032" s="170"/>
      <c r="P1032" s="112"/>
      <c r="Q1032" s="112"/>
      <c r="R1032" s="1"/>
      <c r="S1032" s="163"/>
      <c r="T1032" s="163"/>
      <c r="U1032" s="163"/>
      <c r="V1032" s="1"/>
      <c r="W1032" s="175"/>
      <c r="X1032" s="175"/>
      <c r="Y1032" s="175"/>
      <c r="Z1032" s="1"/>
      <c r="AA1032" s="1"/>
      <c r="AB1032" s="1"/>
      <c r="AC1032" s="1"/>
      <c r="AD1032" s="1"/>
      <c r="AE1032" s="1"/>
      <c r="AF1032" s="1"/>
      <c r="AG1032" s="1"/>
    </row>
    <row r="1033" customFormat="false" ht="15" hidden="false" customHeight="false" outlineLevel="0" collapsed="false">
      <c r="A1033" s="38" t="str">
        <f aca="true">IF(OFFSET(INDIRECT(A1020),10,0,1,1)="","",OFFSET(INDIRECT(A1020),10,0,1,1))</f>
        <v/>
      </c>
      <c r="B1033" s="38" t="str">
        <f aca="true">IF(OFFSET(INDIRECT(A1020),10,1,1,1)="","",OFFSET(INDIRECT(A1020),10,1,1,1))</f>
        <v/>
      </c>
      <c r="C1033" s="38" t="str">
        <f aca="true">IF(OFFSET(INDIRECT(A1020),10,2,1,1)="","",CONCATENATE(" ",OFFSET(INDIRECT(A1020),10,2,1,1)))</f>
        <v/>
      </c>
      <c r="D1033" s="38" t="str">
        <f aca="true">IF(OFFSET(INDIRECT(A1020),10,3,1,1)="","",OFFSET(INDIRECT(A1020),10,3,1,1))</f>
        <v/>
      </c>
      <c r="E1033" s="38" t="str">
        <f aca="true">IF(OFFSET(INDIRECT(A1020),10,4,1,1)="","",OFFSET(INDIRECT(A1020),10,4,1,1))</f>
        <v/>
      </c>
      <c r="F1033" s="38" t="str">
        <f aca="true">IF(OFFSET(INDIRECT(A1020),10,5,1,1)="","",OFFSET(INDIRECT(A1020),10,5,1,1))</f>
        <v/>
      </c>
      <c r="G1033" s="38" t="str">
        <f aca="true">IF(OFFSET(INDIRECT(A1020),10,6,1,1)="","",OFFSET(INDIRECT(A1020),10,6,1,1))</f>
        <v/>
      </c>
      <c r="H1033" s="3"/>
      <c r="I1033" s="3"/>
      <c r="J1033" s="3"/>
      <c r="K1033" s="3"/>
      <c r="L1033" s="173"/>
      <c r="M1033" s="173"/>
      <c r="N1033" s="3"/>
      <c r="O1033" s="3"/>
      <c r="P1033" s="3"/>
      <c r="Q1033" s="3"/>
      <c r="R1033" s="1"/>
      <c r="S1033" s="163"/>
      <c r="T1033" s="163"/>
      <c r="U1033" s="163"/>
      <c r="V1033" s="1"/>
      <c r="W1033" s="175"/>
      <c r="X1033" s="175"/>
      <c r="Y1033" s="175"/>
      <c r="Z1033" s="1"/>
      <c r="AA1033" s="1"/>
      <c r="AB1033" s="1"/>
      <c r="AC1033" s="1"/>
      <c r="AD1033" s="1"/>
      <c r="AE1033" s="1"/>
      <c r="AF1033" s="1"/>
      <c r="AG1033" s="1"/>
    </row>
    <row r="1034" customFormat="false" ht="15" hidden="false" customHeight="false" outlineLevel="0" collapsed="false">
      <c r="A1034" s="3" t="s">
        <v>83</v>
      </c>
      <c r="B1034" s="3"/>
      <c r="C1034" s="3"/>
      <c r="D1034" s="3"/>
      <c r="E1034" s="3"/>
      <c r="F1034" s="3"/>
      <c r="G1034" s="3"/>
      <c r="H1034" s="3"/>
      <c r="I1034" s="3" t="s">
        <v>337</v>
      </c>
      <c r="J1034" s="3"/>
      <c r="K1034" s="3"/>
      <c r="L1034" s="173"/>
      <c r="M1034" s="173"/>
      <c r="N1034" s="3"/>
      <c r="O1034" s="3"/>
      <c r="P1034" s="3"/>
      <c r="Q1034" s="3"/>
      <c r="R1034" s="1"/>
      <c r="S1034" s="163"/>
      <c r="T1034" s="163"/>
      <c r="U1034" s="163"/>
      <c r="V1034" s="1"/>
      <c r="W1034" s="175"/>
      <c r="X1034" s="175"/>
      <c r="Y1034" s="175"/>
      <c r="Z1034" s="1"/>
      <c r="AA1034" s="1"/>
      <c r="AB1034" s="1"/>
      <c r="AC1034" s="1"/>
      <c r="AD1034" s="1"/>
      <c r="AE1034" s="1"/>
      <c r="AF1034" s="1"/>
      <c r="AG1034" s="1"/>
    </row>
    <row r="1035" customFormat="false" ht="15" hidden="false" customHeight="true" outlineLevel="0" collapsed="false">
      <c r="A1035" s="1" t="str">
        <f aca="false">CONCATENATE(A1034,"s")</f>
        <v>Leaseholders</v>
      </c>
      <c r="B1035" s="3"/>
      <c r="C1035" s="3"/>
      <c r="D1035" s="3"/>
      <c r="E1035" s="3"/>
      <c r="F1035" s="3"/>
      <c r="G1035" s="3"/>
      <c r="H1035" s="3"/>
      <c r="I1035" s="175" t="str">
        <f aca="false">CONCATENATE(IF(A1033="","",A1033),IF(A1033="","",CHAR(10)),IF(B1033="","",B1033),IF(C1033="","",C1033),IF(C1033="","",CHAR(10)),IF(D1033="","",D1033),IF(D1033="","",CHAR(10)),IF(E1033="","",E1033),IF(E1033="","",CHAR(10)),IF(F1033="","",F1033),IF(F1033="","",CHAR(10)),IF(G1033="","",G1033))</f>
        <v/>
      </c>
      <c r="J1035" s="175"/>
      <c r="K1035" s="175"/>
      <c r="L1035" s="173"/>
      <c r="M1035" s="173"/>
      <c r="N1035" s="3"/>
      <c r="O1035" s="3"/>
      <c r="P1035" s="3"/>
      <c r="Q1035" s="3"/>
      <c r="R1035" s="1"/>
      <c r="S1035" s="163"/>
      <c r="T1035" s="163"/>
      <c r="U1035" s="163"/>
      <c r="V1035" s="1"/>
      <c r="W1035" s="175"/>
      <c r="X1035" s="175"/>
      <c r="Y1035" s="175"/>
      <c r="Z1035" s="1"/>
      <c r="AA1035" s="1"/>
      <c r="AB1035" s="1"/>
      <c r="AC1035" s="1"/>
      <c r="AD1035" s="1"/>
      <c r="AE1035" s="1"/>
      <c r="AF1035" s="1"/>
      <c r="AG1035" s="1"/>
    </row>
    <row r="1036" customFormat="false" ht="15" hidden="false" customHeight="false" outlineLevel="0" collapsed="false">
      <c r="A1036" s="3" t="s">
        <v>294</v>
      </c>
      <c r="B1036" s="3"/>
      <c r="C1036" s="3"/>
      <c r="D1036" s="3"/>
      <c r="E1036" s="3"/>
      <c r="F1036" s="3"/>
      <c r="G1036" s="3"/>
      <c r="H1036" s="3"/>
      <c r="I1036" s="175"/>
      <c r="J1036" s="175"/>
      <c r="K1036" s="175"/>
      <c r="L1036" s="173"/>
      <c r="M1036" s="173"/>
      <c r="N1036" s="3"/>
      <c r="O1036" s="3"/>
      <c r="P1036" s="3"/>
      <c r="Q1036" s="3"/>
      <c r="R1036" s="1"/>
      <c r="S1036" s="163"/>
      <c r="T1036" s="163"/>
      <c r="U1036" s="163"/>
      <c r="V1036" s="1"/>
      <c r="W1036" s="175"/>
      <c r="X1036" s="175"/>
      <c r="Y1036" s="175"/>
      <c r="Z1036" s="1"/>
      <c r="AA1036" s="1"/>
      <c r="AB1036" s="1"/>
      <c r="AC1036" s="1"/>
      <c r="AD1036" s="1"/>
      <c r="AE1036" s="1"/>
      <c r="AF1036" s="1"/>
      <c r="AG1036" s="1"/>
    </row>
    <row r="1037" customFormat="false" ht="15" hidden="false" customHeight="false" outlineLevel="0" collapsed="false">
      <c r="A1037" s="1" t="str">
        <f aca="false">CONCATENATE(A1036,"s")</f>
        <v>Freeholders</v>
      </c>
      <c r="B1037" s="3"/>
      <c r="C1037" s="3"/>
      <c r="D1037" s="3"/>
      <c r="E1037" s="3"/>
      <c r="F1037" s="3"/>
      <c r="G1037" s="3"/>
      <c r="H1037" s="3"/>
      <c r="I1037" s="175"/>
      <c r="J1037" s="175"/>
      <c r="K1037" s="175"/>
      <c r="L1037" s="173"/>
      <c r="M1037" s="173"/>
      <c r="N1037" s="3"/>
      <c r="O1037" s="3"/>
      <c r="P1037" s="3"/>
      <c r="Q1037" s="3"/>
      <c r="R1037" s="1"/>
      <c r="S1037" s="1"/>
      <c r="T1037" s="1"/>
      <c r="U1037" s="1"/>
      <c r="V1037" s="1"/>
      <c r="W1037" s="1"/>
      <c r="X1037" s="1"/>
      <c r="Y1037" s="1"/>
      <c r="Z1037" s="1"/>
      <c r="AA1037" s="1"/>
      <c r="AB1037" s="1"/>
      <c r="AC1037" s="1"/>
      <c r="AD1037" s="1"/>
      <c r="AE1037" s="1"/>
      <c r="AF1037" s="1"/>
      <c r="AG1037" s="1"/>
    </row>
    <row r="1038" customFormat="false" ht="15" hidden="false" customHeight="false" outlineLevel="0" collapsed="false">
      <c r="A1038" s="3" t="s">
        <v>307</v>
      </c>
      <c r="B1038" s="3"/>
      <c r="C1038" s="3"/>
      <c r="D1038" s="3"/>
      <c r="E1038" s="3"/>
      <c r="F1038" s="3"/>
      <c r="G1038" s="3"/>
      <c r="H1038" s="3"/>
      <c r="I1038" s="175"/>
      <c r="J1038" s="175"/>
      <c r="K1038" s="175"/>
      <c r="L1038" s="3"/>
      <c r="M1038" s="3"/>
      <c r="N1038" s="3"/>
      <c r="O1038" s="3"/>
      <c r="P1038" s="3"/>
      <c r="Q1038" s="3"/>
      <c r="R1038" s="1"/>
    </row>
    <row r="1039" customFormat="false" ht="15" hidden="false" customHeight="false" outlineLevel="0" collapsed="false">
      <c r="A1039" s="1" t="str">
        <f aca="false">IF(A1038="Leaseholder &amp; Freeholder","Leaseholders &amp; Freeholders")</f>
        <v>Leaseholders &amp; Freeholders</v>
      </c>
      <c r="B1039" s="3"/>
      <c r="C1039" s="3"/>
      <c r="D1039" s="3"/>
      <c r="E1039" s="3"/>
      <c r="F1039" s="3"/>
      <c r="G1039" s="3"/>
      <c r="H1039" s="3"/>
      <c r="I1039" s="175"/>
      <c r="J1039" s="175"/>
      <c r="K1039" s="175"/>
      <c r="L1039" s="3"/>
      <c r="M1039" s="3"/>
      <c r="N1039" s="3"/>
      <c r="O1039" s="3"/>
      <c r="P1039" s="3"/>
      <c r="Q1039" s="3"/>
      <c r="R1039" s="1"/>
      <c r="S1039" s="149" t="s">
        <v>274</v>
      </c>
      <c r="T1039" s="149"/>
    </row>
    <row r="1040" customFormat="false" ht="15.75" hidden="false" customHeight="true" outlineLevel="0" collapsed="false">
      <c r="A1040" s="1"/>
      <c r="B1040" s="3"/>
      <c r="C1040" s="3"/>
      <c r="D1040" s="3"/>
      <c r="E1040" s="3"/>
      <c r="F1040" s="3"/>
      <c r="G1040" s="3"/>
      <c r="H1040" s="3"/>
      <c r="I1040" s="175"/>
      <c r="J1040" s="175"/>
      <c r="K1040" s="175"/>
      <c r="L1040" s="3"/>
      <c r="M1040" s="3"/>
      <c r="N1040" s="3"/>
      <c r="O1040" s="3"/>
      <c r="P1040" s="3"/>
      <c r="Q1040" s="3"/>
      <c r="R1040" s="1"/>
      <c r="S1040" s="180" t="str">
        <f aca="false">CONCATENATE("Under Section 1(2), subject to your written consent",CHAR(10),"it is intended to build on the line of junction of the said lands a ",Form!CX74)</f>
        <v>Under Section 1(2), subject to your written consent
it is intended to build on the line of junction of the said lands a</v>
      </c>
      <c r="T1040" s="180"/>
      <c r="U1040" s="180"/>
      <c r="V1040" s="180"/>
      <c r="W1040" s="180"/>
      <c r="X1040" s="180"/>
      <c r="Y1040" s="180"/>
      <c r="Z1040" s="180"/>
      <c r="AA1040" s="180"/>
    </row>
    <row r="1041" customFormat="false" ht="15" hidden="false" customHeight="false" outlineLevel="0" collapsed="false">
      <c r="A1041" s="1"/>
      <c r="B1041" s="3"/>
      <c r="C1041" s="3"/>
      <c r="D1041" s="3"/>
      <c r="E1041" s="3"/>
      <c r="F1041" s="3"/>
      <c r="G1041" s="3"/>
      <c r="H1041" s="3"/>
      <c r="I1041" s="3"/>
      <c r="J1041" s="3"/>
      <c r="K1041" s="3"/>
      <c r="L1041" s="3"/>
      <c r="M1041" s="3"/>
      <c r="N1041" s="3"/>
      <c r="O1041" s="3"/>
      <c r="P1041" s="3"/>
      <c r="Q1041" s="3"/>
      <c r="R1041" s="1"/>
      <c r="S1041" s="180"/>
      <c r="T1041" s="180"/>
      <c r="U1041" s="180"/>
      <c r="V1041" s="180"/>
      <c r="W1041" s="180"/>
      <c r="X1041" s="180"/>
      <c r="Y1041" s="180"/>
      <c r="Z1041" s="180"/>
      <c r="AA1041" s="180"/>
    </row>
    <row r="1042" customFormat="false" ht="15" hidden="false" customHeight="false" outlineLevel="0" collapsed="false">
      <c r="A1042" s="156" t="s">
        <v>343</v>
      </c>
      <c r="B1042" s="156"/>
      <c r="C1042" s="3"/>
      <c r="D1042" s="3"/>
      <c r="E1042" s="3"/>
      <c r="F1042" s="3"/>
      <c r="G1042" s="3"/>
      <c r="H1042" s="3"/>
      <c r="I1042" s="3"/>
      <c r="J1042" s="3"/>
      <c r="K1042" s="3"/>
      <c r="L1042" s="3"/>
      <c r="M1042" s="3"/>
      <c r="N1042" s="3"/>
      <c r="O1042" s="3"/>
      <c r="P1042" s="3"/>
      <c r="Q1042" s="149" t="str">
        <f aca="false">IF(A1044="","",", ")</f>
        <v/>
      </c>
      <c r="R1042" s="1"/>
    </row>
    <row r="1043" customFormat="false" ht="15" hidden="false" customHeight="false" outlineLevel="0" collapsed="false">
      <c r="A1043" s="3" t="s">
        <v>25</v>
      </c>
      <c r="B1043" s="3" t="s">
        <v>26</v>
      </c>
      <c r="C1043" s="3" t="s">
        <v>27</v>
      </c>
      <c r="D1043" s="3" t="s">
        <v>28</v>
      </c>
      <c r="E1043" s="3" t="s">
        <v>29</v>
      </c>
      <c r="F1043" s="3" t="s">
        <v>30</v>
      </c>
      <c r="G1043" s="3" t="s">
        <v>31</v>
      </c>
      <c r="H1043" s="3"/>
      <c r="I1043" s="3" t="s">
        <v>336</v>
      </c>
      <c r="J1043" s="3"/>
      <c r="K1043" s="3"/>
      <c r="L1043" s="3"/>
      <c r="M1043" s="3"/>
      <c r="N1043" s="3"/>
      <c r="O1043" s="3"/>
      <c r="P1043" s="3"/>
      <c r="Q1043" s="3"/>
      <c r="R1043" s="1"/>
      <c r="S1043" s="149" t="s">
        <v>292</v>
      </c>
      <c r="T1043" s="149"/>
    </row>
    <row r="1044" customFormat="false" ht="15" hidden="false" customHeight="true" outlineLevel="0" collapsed="false">
      <c r="A1044" s="38" t="str">
        <f aca="true">IF(OFFSET(INDIRECT(A1020),17,0,1,1)="","",CONCATENATE((OFFSET(INDIRECT(A1020),17,0,1,1)),", "))</f>
        <v/>
      </c>
      <c r="B1044" s="38" t="str">
        <f aca="true">IF(OFFSET(INDIRECT(A1020),17,1,1,1)="","",OFFSET(INDIRECT(A1020),17,1,1,1))</f>
        <v/>
      </c>
      <c r="C1044" s="38" t="str">
        <f aca="true">IF(OFFSET(INDIRECT(A1020),17,2,1,1)="","",CONCATENATE(" ",(OFFSET(INDIRECT(A1020),17,2,1,1)),", "))</f>
        <v/>
      </c>
      <c r="D1044" s="38" t="str">
        <f aca="true">IF(OFFSET(INDIRECT(A1020),17,3,1,1)="","",CONCATENATE((OFFSET(INDIRECT(A1020),17,3,1,1)),", "))</f>
        <v/>
      </c>
      <c r="E1044" s="38" t="str">
        <f aca="true">IF(OFFSET(INDIRECT(A1020),17,4,1,1)="","",CONCATENATE((OFFSET(INDIRECT(A1020),17,4,1,1)),", "))</f>
        <v/>
      </c>
      <c r="F1044" s="38" t="str">
        <f aca="true">IF(OFFSET(INDIRECT(A1020),17,5,1,1)="","",CONCATENATE((OFFSET(INDIRECT(A1020),17,5,1,1)),", "))</f>
        <v/>
      </c>
      <c r="G1044" s="38" t="str">
        <f aca="true">IF(OFFSET(INDIRECT(A1020),17,6,1,1)="","",OFFSET(INDIRECT(A1020),17,6,1,1))</f>
        <v/>
      </c>
      <c r="H1044" s="3"/>
      <c r="I1044" s="170" t="str">
        <f aca="false">CONCATENATE(IF(A1044="","",A1044),IF(B1044="","",B1044),IF(C1044="","",C1044),IF(D1044="","",D1044),IF(E1044="","",E1044),IF(F1044="","",F1044),IF(G1044="","",G1044))</f>
        <v/>
      </c>
      <c r="J1044" s="170"/>
      <c r="K1044" s="170"/>
      <c r="L1044" s="170"/>
      <c r="M1044" s="170"/>
      <c r="N1044" s="170"/>
      <c r="O1044" s="170"/>
      <c r="P1044" s="112"/>
      <c r="Q1044" s="112"/>
      <c r="R1044" s="1"/>
      <c r="S1044" s="180" t="str">
        <f aca="false">CONCATENATE("Under Section 1(5)",CHAR(10),"it is intended to build on the line of junction of the said lands a wall wholly on ",$H$12," land.")</f>
        <v>Under Section 1(5)
it is intended to build on the line of junction of the said lands a wall wholly on our land.</v>
      </c>
      <c r="T1044" s="180"/>
      <c r="U1044" s="180"/>
      <c r="V1044" s="180"/>
      <c r="W1044" s="180"/>
      <c r="X1044" s="180"/>
      <c r="Y1044" s="180"/>
      <c r="Z1044" s="180"/>
      <c r="AA1044" s="180"/>
    </row>
    <row r="1045" customFormat="false" ht="15" hidden="false" customHeight="false" outlineLevel="0" collapsed="false">
      <c r="A1045" s="38" t="str">
        <f aca="true">IF(OFFSET(INDIRECT(A1020),17,0,1,1)="","",OFFSET(INDIRECT(A1020),17,0,1,1))</f>
        <v/>
      </c>
      <c r="B1045" s="38" t="str">
        <f aca="true">IF(OFFSET(INDIRECT(A1020),17,1,1,1)="","",OFFSET(INDIRECT(A1020),17,1,1,1))</f>
        <v/>
      </c>
      <c r="C1045" s="38" t="str">
        <f aca="true">IF(OFFSET(INDIRECT(A1020),17,2,1,1)="","",CONCATENATE(" ",(OFFSET(INDIRECT(A1020),17,2,1,1))))</f>
        <v/>
      </c>
      <c r="D1045" s="38" t="str">
        <f aca="true">IF(OFFSET(INDIRECT(A1020),17,3,1,1)="","",OFFSET(INDIRECT(A1020),17,3,1,1))</f>
        <v/>
      </c>
      <c r="E1045" s="38" t="str">
        <f aca="true">IF(OFFSET(INDIRECT(A1020),17,4,1,1)="","",OFFSET(INDIRECT(A1020),17,4,1,1))</f>
        <v/>
      </c>
      <c r="F1045" s="38" t="str">
        <f aca="true">IF(OFFSET(INDIRECT(A1020),17,5,1,1)="","",OFFSET(INDIRECT(A1020),17,5,1,1))</f>
        <v/>
      </c>
      <c r="G1045" s="38" t="str">
        <f aca="true">IF(OFFSET(INDIRECT(A1020),17,6,1,1)="","",OFFSET(INDIRECT(A1020),17,6,1,1))</f>
        <v/>
      </c>
      <c r="H1045" s="3"/>
      <c r="I1045" s="3"/>
      <c r="J1045" s="3"/>
      <c r="K1045" s="3"/>
      <c r="L1045" s="173"/>
      <c r="M1045" s="173"/>
      <c r="N1045" s="3"/>
      <c r="O1045" s="3"/>
      <c r="P1045" s="3"/>
      <c r="Q1045" s="3"/>
      <c r="R1045" s="1"/>
      <c r="S1045" s="180"/>
      <c r="T1045" s="180"/>
      <c r="U1045" s="180"/>
      <c r="V1045" s="180"/>
      <c r="W1045" s="180"/>
      <c r="X1045" s="180"/>
      <c r="Y1045" s="180"/>
      <c r="Z1045" s="180"/>
      <c r="AA1045" s="180"/>
    </row>
    <row r="1046" customFormat="false" ht="15" hidden="false" customHeight="false" outlineLevel="0" collapsed="false">
      <c r="A1046" s="3"/>
      <c r="B1046" s="3"/>
      <c r="C1046" s="3"/>
      <c r="D1046" s="3"/>
      <c r="E1046" s="3"/>
      <c r="F1046" s="3"/>
      <c r="G1046" s="3"/>
      <c r="H1046" s="3"/>
      <c r="I1046" s="3" t="s">
        <v>337</v>
      </c>
      <c r="J1046" s="3"/>
      <c r="K1046" s="3"/>
      <c r="L1046" s="173"/>
      <c r="M1046" s="173"/>
      <c r="N1046" s="3"/>
      <c r="O1046" s="3"/>
      <c r="P1046" s="3"/>
      <c r="Q1046" s="3"/>
      <c r="R1046" s="1"/>
    </row>
    <row r="1047" customFormat="false" ht="15" hidden="false" customHeight="true" outlineLevel="0" collapsed="false">
      <c r="A1047" s="3"/>
      <c r="B1047" s="3"/>
      <c r="C1047" s="3"/>
      <c r="D1047" s="3"/>
      <c r="E1047" s="3"/>
      <c r="F1047" s="3"/>
      <c r="G1047" s="3"/>
      <c r="H1047" s="3"/>
      <c r="I1047" s="175" t="str">
        <f aca="false">CONCATENATE(IF(A1045="","",A1045),IF(A1045="","",CHAR(10)),IF(B1045="","",B1045),IF(C1045="","",C1045),IF(C1045="","",CHAR(10)),IF(D1045="","",D1045),IF(D1045="","",CHAR(10)),IF(E1045="","",E1045),IF(E1045="","",CHAR(10)),IF(F1045="","",F1045),IF(F1045="","",CHAR(10)),IF(G1045="","",G1045))</f>
        <v/>
      </c>
      <c r="J1047" s="175"/>
      <c r="K1047" s="175"/>
      <c r="L1047" s="173"/>
      <c r="M1047" s="173"/>
      <c r="N1047" s="3"/>
      <c r="O1047" s="3"/>
      <c r="P1047" s="3"/>
      <c r="Q1047" s="3"/>
      <c r="R1047" s="1"/>
      <c r="S1047" s="149" t="s">
        <v>295</v>
      </c>
      <c r="T1047" s="149"/>
      <c r="U1047" s="149"/>
    </row>
    <row r="1048" customFormat="false" ht="15" hidden="false" customHeight="true" outlineLevel="0" collapsed="false">
      <c r="A1048" s="3"/>
      <c r="B1048" s="3"/>
      <c r="C1048" s="3"/>
      <c r="D1048" s="3"/>
      <c r="E1048" s="3"/>
      <c r="F1048" s="3"/>
      <c r="G1048" s="3"/>
      <c r="H1048" s="3"/>
      <c r="I1048" s="175"/>
      <c r="J1048" s="175"/>
      <c r="K1048" s="175"/>
      <c r="L1048" s="173"/>
      <c r="M1048" s="173"/>
      <c r="N1048" s="3"/>
      <c r="O1048" s="3"/>
      <c r="P1048" s="3"/>
      <c r="Q1048" s="3"/>
      <c r="R1048" s="1"/>
      <c r="S1048" s="181" t="str">
        <f aca="false">CONCATENATE(S1040,CHAR(10),CHAR(10),S1044)</f>
        <v>Under Section 1(2), subject to your written consent
it is intended to build on the line of junction of the said lands a 
Under Section 1(5)
it is intended to build on the line of junction of the said lands a wall wholly on our land.</v>
      </c>
      <c r="T1048" s="181"/>
      <c r="U1048" s="181"/>
      <c r="V1048" s="181"/>
      <c r="W1048" s="181"/>
      <c r="X1048" s="181"/>
      <c r="Y1048" s="181"/>
      <c r="Z1048" s="181"/>
      <c r="AA1048" s="181"/>
    </row>
    <row r="1049" customFormat="false" ht="15" hidden="false" customHeight="false" outlineLevel="0" collapsed="false">
      <c r="A1049" s="3"/>
      <c r="B1049" s="3"/>
      <c r="C1049" s="3"/>
      <c r="D1049" s="3"/>
      <c r="E1049" s="3"/>
      <c r="F1049" s="3"/>
      <c r="G1049" s="3"/>
      <c r="H1049" s="3"/>
      <c r="I1049" s="175"/>
      <c r="J1049" s="175"/>
      <c r="K1049" s="175"/>
      <c r="L1049" s="173"/>
      <c r="M1049" s="173"/>
      <c r="N1049" s="3"/>
      <c r="O1049" s="3"/>
      <c r="P1049" s="3"/>
      <c r="Q1049" s="3"/>
      <c r="R1049" s="1"/>
      <c r="S1049" s="181"/>
      <c r="T1049" s="181"/>
      <c r="U1049" s="181"/>
      <c r="V1049" s="181"/>
      <c r="W1049" s="181"/>
      <c r="X1049" s="181"/>
      <c r="Y1049" s="181"/>
      <c r="Z1049" s="181"/>
      <c r="AA1049" s="181"/>
    </row>
    <row r="1050" customFormat="false" ht="15" hidden="false" customHeight="false" outlineLevel="0" collapsed="false">
      <c r="A1050" s="3"/>
      <c r="B1050" s="3"/>
      <c r="C1050" s="3"/>
      <c r="D1050" s="3"/>
      <c r="E1050" s="3"/>
      <c r="F1050" s="3"/>
      <c r="G1050" s="3"/>
      <c r="H1050" s="3"/>
      <c r="I1050" s="175"/>
      <c r="J1050" s="175"/>
      <c r="K1050" s="175"/>
      <c r="L1050" s="3"/>
      <c r="M1050" s="3"/>
      <c r="N1050" s="3"/>
      <c r="O1050" s="3"/>
      <c r="P1050" s="3"/>
      <c r="Q1050" s="3"/>
      <c r="R1050" s="1"/>
      <c r="S1050" s="181"/>
      <c r="T1050" s="181"/>
      <c r="U1050" s="181"/>
      <c r="V1050" s="181"/>
      <c r="W1050" s="181"/>
      <c r="X1050" s="181"/>
      <c r="Y1050" s="181"/>
      <c r="Z1050" s="181"/>
      <c r="AA1050" s="181"/>
    </row>
    <row r="1051" customFormat="false" ht="15" hidden="false" customHeight="false" outlineLevel="0" collapsed="false">
      <c r="A1051" s="3"/>
      <c r="B1051" s="3"/>
      <c r="C1051" s="3"/>
      <c r="D1051" s="3"/>
      <c r="E1051" s="3"/>
      <c r="F1051" s="3"/>
      <c r="G1051" s="3"/>
      <c r="H1051" s="3"/>
      <c r="I1051" s="175"/>
      <c r="J1051" s="175"/>
      <c r="K1051" s="175"/>
      <c r="L1051" s="3"/>
      <c r="M1051" s="3"/>
      <c r="N1051" s="3"/>
      <c r="O1051" s="3"/>
      <c r="P1051" s="3"/>
      <c r="Q1051" s="3"/>
      <c r="R1051" s="1"/>
      <c r="S1051" s="181"/>
      <c r="T1051" s="181"/>
      <c r="U1051" s="181"/>
      <c r="V1051" s="181"/>
      <c r="W1051" s="181"/>
      <c r="X1051" s="181"/>
      <c r="Y1051" s="181"/>
      <c r="Z1051" s="181"/>
      <c r="AA1051" s="181"/>
    </row>
    <row r="1052" customFormat="false" ht="15" hidden="false" customHeight="false" outlineLevel="0" collapsed="false">
      <c r="A1052" s="3"/>
      <c r="B1052" s="3"/>
      <c r="C1052" s="3"/>
      <c r="D1052" s="3"/>
      <c r="E1052" s="3"/>
      <c r="F1052" s="3"/>
      <c r="G1052" s="3"/>
      <c r="H1052" s="3"/>
      <c r="I1052" s="175"/>
      <c r="J1052" s="175"/>
      <c r="K1052" s="175"/>
      <c r="L1052" s="3"/>
      <c r="M1052" s="3"/>
      <c r="N1052" s="3"/>
      <c r="O1052" s="3"/>
      <c r="P1052" s="3"/>
      <c r="Q1052" s="3"/>
      <c r="R1052" s="1"/>
      <c r="S1052" s="181"/>
      <c r="T1052" s="181"/>
      <c r="U1052" s="181"/>
      <c r="V1052" s="181"/>
      <c r="W1052" s="181"/>
      <c r="X1052" s="181"/>
      <c r="Y1052" s="181"/>
      <c r="Z1052" s="181"/>
      <c r="AA1052" s="181"/>
    </row>
    <row r="1053" customFormat="false" ht="15" hidden="false" customHeight="false" outlineLevel="0" collapsed="false">
      <c r="A1053" s="3"/>
      <c r="B1053" s="3"/>
      <c r="C1053" s="3"/>
      <c r="D1053" s="3"/>
      <c r="E1053" s="3"/>
      <c r="F1053" s="3"/>
      <c r="G1053" s="3"/>
      <c r="H1053" s="3"/>
      <c r="I1053" s="3"/>
      <c r="J1053" s="3"/>
      <c r="K1053" s="3"/>
      <c r="L1053" s="3"/>
      <c r="M1053" s="3"/>
      <c r="N1053" s="3"/>
      <c r="O1053" s="3"/>
      <c r="P1053" s="3"/>
      <c r="Q1053" s="3"/>
      <c r="R1053" s="1"/>
    </row>
    <row r="1054" customFormat="false" ht="15" hidden="false" customHeight="false" outlineLevel="0" collapsed="false">
      <c r="A1054" s="156" t="s">
        <v>344</v>
      </c>
      <c r="B1054" s="156"/>
      <c r="C1054" s="3"/>
      <c r="D1054" s="3"/>
      <c r="E1054" s="3"/>
      <c r="F1054" s="3"/>
      <c r="G1054" s="3"/>
      <c r="H1054" s="3"/>
      <c r="I1054" s="3"/>
      <c r="J1054" s="3"/>
      <c r="K1054" s="3"/>
      <c r="L1054" s="3"/>
      <c r="M1054" s="3"/>
      <c r="N1054" s="3"/>
      <c r="O1054" s="3"/>
      <c r="P1054" s="3"/>
      <c r="Q1054" s="3" t="str">
        <f aca="false">IF(A1056="","",", ")</f>
        <v/>
      </c>
      <c r="R1054" s="1"/>
      <c r="S1054" s="149" t="s">
        <v>345</v>
      </c>
      <c r="T1054" s="149"/>
      <c r="U1054" s="149"/>
    </row>
    <row r="1055" customFormat="false" ht="15" hidden="false" customHeight="false" outlineLevel="0" collapsed="false">
      <c r="A1055" s="3" t="s">
        <v>25</v>
      </c>
      <c r="B1055" s="3" t="s">
        <v>26</v>
      </c>
      <c r="C1055" s="3" t="s">
        <v>27</v>
      </c>
      <c r="D1055" s="3" t="s">
        <v>28</v>
      </c>
      <c r="E1055" s="3" t="s">
        <v>29</v>
      </c>
      <c r="F1055" s="3" t="s">
        <v>30</v>
      </c>
      <c r="G1055" s="3" t="s">
        <v>31</v>
      </c>
      <c r="H1055" s="3"/>
      <c r="I1055" s="3" t="s">
        <v>336</v>
      </c>
      <c r="J1055" s="3"/>
      <c r="K1055" s="3"/>
      <c r="L1055" s="3"/>
      <c r="M1055" s="3"/>
      <c r="N1055" s="3"/>
      <c r="O1055" s="3"/>
      <c r="P1055" s="3"/>
      <c r="Q1055" s="3"/>
      <c r="R1055" s="1"/>
      <c r="S1055" s="181" t="str">
        <f aca="false">IF(Form!CT74="Section 1(2)",S1040,IF(Form!CT74="Section 1(5)",S1044,IF(Form!CT74="Section 1(2) &amp; Section 1(5)",S1048,"")))</f>
        <v/>
      </c>
      <c r="T1055" s="181"/>
      <c r="U1055" s="181"/>
      <c r="V1055" s="181"/>
      <c r="W1055" s="181"/>
      <c r="X1055" s="181"/>
      <c r="Y1055" s="181"/>
      <c r="Z1055" s="181"/>
      <c r="AA1055" s="181"/>
    </row>
    <row r="1056" customFormat="false" ht="15" hidden="false" customHeight="true" outlineLevel="0" collapsed="false">
      <c r="A1056" s="38" t="str">
        <f aca="false">IF(Form!$B$44="","",Form!$B$44)</f>
        <v/>
      </c>
      <c r="B1056" s="38" t="str">
        <f aca="false">IF(Form!$C$44="","",Form!$C$44)</f>
        <v/>
      </c>
      <c r="C1056" s="38" t="str">
        <f aca="false">IF(Form!$D$44="","",Form!$D$44)</f>
        <v/>
      </c>
      <c r="D1056" s="38" t="str">
        <f aca="false">IF(Form!$E$44="","",Form!$E$44)</f>
        <v/>
      </c>
      <c r="E1056" s="38" t="str">
        <f aca="false">IF(Form!$F$44="","",Form!$F$44)</f>
        <v/>
      </c>
      <c r="F1056" s="38" t="str">
        <f aca="false">IF(Form!$G$44="","",Form!$G$44)</f>
        <v/>
      </c>
      <c r="G1056" s="38" t="str">
        <f aca="false">IF(Form!$H$44="","",Form!$H$44)</f>
        <v/>
      </c>
      <c r="H1056" s="3"/>
      <c r="I1056" s="170" t="str">
        <f aca="false">CONCATENATE(IF(A1056="","",A1056),IF(B1056="","",B1056),IF(C1056="","",C1056),IF(D1056="","",D1056),IF(E1056="","",E1056),IF(F1056="","",F1056),IF(G1056="","",G1056))</f>
        <v/>
      </c>
      <c r="J1056" s="170"/>
      <c r="K1056" s="170"/>
      <c r="L1056" s="170"/>
      <c r="M1056" s="170"/>
      <c r="N1056" s="170"/>
      <c r="O1056" s="170"/>
      <c r="P1056" s="112"/>
      <c r="Q1056" s="112"/>
      <c r="R1056" s="1"/>
      <c r="S1056" s="181"/>
      <c r="T1056" s="181"/>
      <c r="U1056" s="181"/>
      <c r="V1056" s="181"/>
      <c r="W1056" s="181"/>
      <c r="X1056" s="181"/>
      <c r="Y1056" s="181"/>
      <c r="Z1056" s="181"/>
      <c r="AA1056" s="181"/>
    </row>
    <row r="1057" customFormat="false" ht="15" hidden="false" customHeight="false" outlineLevel="0" collapsed="false">
      <c r="A1057" s="3"/>
      <c r="B1057" s="3"/>
      <c r="C1057" s="3"/>
      <c r="D1057" s="3"/>
      <c r="E1057" s="3"/>
      <c r="F1057" s="3"/>
      <c r="G1057" s="3"/>
      <c r="H1057" s="3"/>
      <c r="I1057" s="3"/>
      <c r="J1057" s="3"/>
      <c r="K1057" s="3"/>
      <c r="L1057" s="173"/>
      <c r="M1057" s="173"/>
      <c r="N1057" s="3"/>
      <c r="O1057" s="3"/>
      <c r="P1057" s="3"/>
      <c r="Q1057" s="3"/>
      <c r="R1057" s="1"/>
      <c r="S1057" s="181"/>
      <c r="T1057" s="181"/>
      <c r="U1057" s="181"/>
      <c r="V1057" s="181"/>
      <c r="W1057" s="181"/>
      <c r="X1057" s="181"/>
      <c r="Y1057" s="181"/>
      <c r="Z1057" s="181"/>
      <c r="AA1057" s="181"/>
    </row>
    <row r="1058" customFormat="false" ht="15" hidden="false" customHeight="false" outlineLevel="0" collapsed="false">
      <c r="A1058" s="3"/>
      <c r="B1058" s="3"/>
      <c r="C1058" s="3"/>
      <c r="D1058" s="3"/>
      <c r="E1058" s="3"/>
      <c r="F1058" s="3"/>
      <c r="G1058" s="3"/>
      <c r="H1058" s="3"/>
      <c r="I1058" s="3" t="s">
        <v>337</v>
      </c>
      <c r="J1058" s="3"/>
      <c r="K1058" s="3"/>
      <c r="L1058" s="173"/>
      <c r="M1058" s="173"/>
      <c r="N1058" s="3"/>
      <c r="O1058" s="3"/>
      <c r="P1058" s="3"/>
      <c r="Q1058" s="3"/>
      <c r="R1058" s="1"/>
      <c r="S1058" s="181"/>
      <c r="T1058" s="181"/>
      <c r="U1058" s="181"/>
      <c r="V1058" s="181"/>
      <c r="W1058" s="181"/>
      <c r="X1058" s="181"/>
      <c r="Y1058" s="181"/>
      <c r="Z1058" s="181"/>
      <c r="AA1058" s="181"/>
    </row>
    <row r="1059" customFormat="false" ht="15" hidden="false" customHeight="true" outlineLevel="0" collapsed="false">
      <c r="A1059" s="3"/>
      <c r="B1059" s="3"/>
      <c r="C1059" s="3"/>
      <c r="D1059" s="3"/>
      <c r="E1059" s="3"/>
      <c r="F1059" s="3"/>
      <c r="G1059" s="3"/>
      <c r="H1059" s="3"/>
      <c r="I1059" s="175" t="str">
        <f aca="false">CONCATENATE(IF(A1056="","",A1056),IF(A1056="","",CHAR(10)),IF(B1056="","",B1056),IF(C1056="","",C1056),IF(C1056="","",CHAR(10)),IF(D1056="","",D1056),IF(D1056="","",CHAR(10)),IF(E1056="","",E1056),IF(E1056="","",CHAR(10)),IF(F1056="","",F1056),IF(F1056="","",CHAR(10)),IF(G1056="","",G1056))</f>
        <v/>
      </c>
      <c r="J1059" s="175"/>
      <c r="K1059" s="175"/>
      <c r="L1059" s="173"/>
      <c r="M1059" s="173"/>
      <c r="N1059" s="3"/>
      <c r="O1059" s="3"/>
      <c r="P1059" s="3"/>
      <c r="Q1059" s="3"/>
      <c r="R1059" s="1"/>
      <c r="S1059" s="181"/>
      <c r="T1059" s="181"/>
      <c r="U1059" s="181"/>
      <c r="V1059" s="181"/>
      <c r="W1059" s="181"/>
      <c r="X1059" s="181"/>
      <c r="Y1059" s="181"/>
      <c r="Z1059" s="181"/>
      <c r="AA1059" s="181"/>
    </row>
    <row r="1060" customFormat="false" ht="15" hidden="false" customHeight="false" outlineLevel="0" collapsed="false">
      <c r="A1060" s="3"/>
      <c r="B1060" s="3"/>
      <c r="C1060" s="3"/>
      <c r="D1060" s="3"/>
      <c r="E1060" s="3"/>
      <c r="F1060" s="3"/>
      <c r="G1060" s="3"/>
      <c r="H1060" s="3"/>
      <c r="I1060" s="175"/>
      <c r="J1060" s="175"/>
      <c r="K1060" s="175"/>
      <c r="L1060" s="173"/>
      <c r="M1060" s="173"/>
      <c r="N1060" s="3"/>
      <c r="O1060" s="3"/>
      <c r="P1060" s="3"/>
      <c r="Q1060" s="3"/>
      <c r="R1060" s="1"/>
    </row>
    <row r="1061" customFormat="false" ht="15" hidden="false" customHeight="false" outlineLevel="0" collapsed="false">
      <c r="A1061" s="3"/>
      <c r="B1061" s="3"/>
      <c r="C1061" s="3"/>
      <c r="D1061" s="3"/>
      <c r="E1061" s="3"/>
      <c r="F1061" s="3"/>
      <c r="G1061" s="3"/>
      <c r="H1061" s="3"/>
      <c r="I1061" s="175"/>
      <c r="J1061" s="175"/>
      <c r="K1061" s="175"/>
      <c r="L1061" s="173"/>
      <c r="M1061" s="173"/>
      <c r="N1061" s="3"/>
      <c r="O1061" s="3"/>
      <c r="P1061" s="3"/>
      <c r="Q1061" s="3"/>
      <c r="R1061" s="1"/>
      <c r="S1061" s="149" t="s">
        <v>346</v>
      </c>
      <c r="T1061" s="149"/>
      <c r="U1061" s="149"/>
      <c r="V1061" s="182" t="str">
        <f aca="true">IF(OFFSET(INDIRECT(A1020),53,5,1,1)="No","DELETE THIS PAGE WHEN MADE INTO PDF!","")</f>
        <v>DELETE THIS PAGE WHEN MADE INTO PDF!</v>
      </c>
      <c r="W1061" s="182"/>
      <c r="X1061" s="182"/>
      <c r="Y1061" s="182"/>
      <c r="Z1061" s="182"/>
      <c r="AA1061" s="182"/>
    </row>
    <row r="1062" customFormat="false" ht="15" hidden="false" customHeight="false" outlineLevel="0" collapsed="false">
      <c r="A1062" s="3"/>
      <c r="B1062" s="3"/>
      <c r="C1062" s="3"/>
      <c r="D1062" s="3"/>
      <c r="E1062" s="3"/>
      <c r="F1062" s="3"/>
      <c r="G1062" s="3"/>
      <c r="H1062" s="3"/>
      <c r="I1062" s="175"/>
      <c r="J1062" s="175"/>
      <c r="K1062" s="175"/>
      <c r="L1062" s="3"/>
      <c r="M1062" s="3"/>
      <c r="N1062" s="3"/>
      <c r="O1062" s="3"/>
      <c r="P1062" s="3"/>
      <c r="Q1062" s="3"/>
      <c r="R1062" s="1"/>
      <c r="S1062" s="149" t="s">
        <v>347</v>
      </c>
      <c r="T1062" s="149"/>
      <c r="U1062" s="149"/>
      <c r="V1062" s="182" t="str">
        <f aca="true">IF(OFFSET(INDIRECT(A1020),62,5,1,1)="No","DELETE THIS PAGE WHEN MADE INTO PDF!","")</f>
        <v>DELETE THIS PAGE WHEN MADE INTO PDF!</v>
      </c>
      <c r="W1062" s="182"/>
      <c r="X1062" s="182"/>
      <c r="Y1062" s="182"/>
      <c r="Z1062" s="182"/>
      <c r="AA1062" s="182"/>
    </row>
    <row r="1063" customFormat="false" ht="15" hidden="false" customHeight="false" outlineLevel="0" collapsed="false">
      <c r="A1063" s="3"/>
      <c r="B1063" s="3"/>
      <c r="C1063" s="3"/>
      <c r="D1063" s="3"/>
      <c r="E1063" s="3"/>
      <c r="F1063" s="3"/>
      <c r="G1063" s="3"/>
      <c r="H1063" s="3"/>
      <c r="I1063" s="175"/>
      <c r="J1063" s="175"/>
      <c r="K1063" s="175"/>
      <c r="L1063" s="3"/>
      <c r="M1063" s="3"/>
      <c r="N1063" s="3"/>
      <c r="O1063" s="3"/>
      <c r="P1063" s="3"/>
      <c r="Q1063" s="3"/>
      <c r="R1063" s="1"/>
      <c r="S1063" s="149" t="s">
        <v>348</v>
      </c>
      <c r="T1063" s="149"/>
      <c r="U1063" s="149"/>
      <c r="V1063" s="182" t="str">
        <f aca="true">IF(OFFSET(INDIRECT(A1020),76,5,1,1)="No","DELETE THIS PAGE WHEN MADE INTO PDF!","")</f>
        <v>DELETE THIS PAGE WHEN MADE INTO PDF!</v>
      </c>
      <c r="W1063" s="182"/>
      <c r="X1063" s="182"/>
      <c r="Y1063" s="182"/>
      <c r="Z1063" s="182"/>
      <c r="AA1063" s="182"/>
    </row>
    <row r="1064" customFormat="false" ht="15" hidden="false" customHeight="false" outlineLevel="0" collapsed="false">
      <c r="A1064" s="3"/>
      <c r="B1064" s="3"/>
      <c r="C1064" s="3"/>
      <c r="D1064" s="3"/>
      <c r="E1064" s="3"/>
      <c r="F1064" s="3"/>
      <c r="G1064" s="3"/>
      <c r="H1064" s="3"/>
      <c r="I1064" s="175"/>
      <c r="J1064" s="175"/>
      <c r="K1064" s="175"/>
      <c r="L1064" s="3"/>
      <c r="M1064" s="3"/>
      <c r="N1064" s="3"/>
      <c r="O1064" s="3"/>
      <c r="P1064" s="3"/>
      <c r="Q1064" s="3"/>
      <c r="R1064" s="1"/>
      <c r="S1064" s="38" t="str">
        <f aca="true">IF(OFFSET(INDIRECT(A1020),2,0,1,1)="","",OFFSET(INDIRECT(A1020),2,0,1,1))</f>
        <v/>
      </c>
      <c r="T1064" s="38" t="str">
        <f aca="true">IF(OFFSET(INDIRECT(A1020),2,1,1,1)="","",OFFSET(INDIRECT(A1020),2,1,1,1))</f>
        <v/>
      </c>
      <c r="U1064" s="3" t="str">
        <f aca="false">LEFT(T1064,1)</f>
        <v/>
      </c>
      <c r="V1064" s="38" t="str">
        <f aca="true">IF(OFFSET(INDIRECT(A1020),2,2,1,1)="","",OFFSET(INDIRECT(A1020),2,2,1,1))</f>
        <v/>
      </c>
      <c r="W1064" s="38" t="str">
        <f aca="true">IF(OFFSET(INDIRECT(A1020),2,3,1,1)="","",OFFSET(INDIRECT(A1020),2,3,1,1))</f>
        <v/>
      </c>
      <c r="X1064" s="3" t="str">
        <f aca="false">IF(B1023="Company",W1064,CONCATENATE(S1064,P1022," ",T1064," ",W1064))</f>
        <v>  </v>
      </c>
      <c r="Y1064" s="3"/>
      <c r="Z1064" s="3" t="str">
        <f aca="false">IF(B1023="Company",W1064,CONCATENATE(S1064," ",U1064," ",W1064))</f>
        <v>  </v>
      </c>
      <c r="AA1064" s="3"/>
      <c r="AB1064" s="3"/>
      <c r="AC1064" s="3" t="str">
        <f aca="false">IF(B1023="Company",W1064,CONCATENATE(S1064,P1022," ",U1064,P1022," ",W1064))</f>
        <v>  </v>
      </c>
      <c r="AD1064" s="3"/>
      <c r="AE1064" s="3" t="str">
        <f aca="false">IF(B1023="Company",W1064,CONCATENATE(T1064," ",V1064," ",W1064))</f>
        <v>  </v>
      </c>
      <c r="AF1064" s="3" t="str">
        <f aca="false">UPPER(AE1064)</f>
        <v>  </v>
      </c>
      <c r="AG1064" s="3"/>
      <c r="AH1064" s="3" t="str">
        <f aca="false">IF(B1023="Company",W1064,CONCATENATE(S1064,P1022," ",W1064))</f>
        <v> </v>
      </c>
      <c r="AI1064" s="3"/>
      <c r="AJ1064" s="1"/>
    </row>
    <row r="1065" customFormat="false" ht="15" hidden="false" customHeight="false" outlineLevel="0" collapsed="false">
      <c r="A1065" s="3"/>
      <c r="B1065" s="3"/>
      <c r="C1065" s="3"/>
      <c r="D1065" s="3"/>
      <c r="E1065" s="3"/>
      <c r="F1065" s="3"/>
      <c r="G1065" s="3"/>
      <c r="H1065" s="3"/>
      <c r="I1065" s="173"/>
      <c r="J1065" s="173"/>
      <c r="K1065" s="173"/>
      <c r="L1065" s="3"/>
      <c r="M1065" s="3"/>
      <c r="N1065" s="3"/>
      <c r="O1065" s="3"/>
      <c r="P1065" s="3"/>
      <c r="Q1065" s="3"/>
      <c r="R1065" s="1"/>
      <c r="S1065" s="38" t="str">
        <f aca="true">IF(OFFSET(INDIRECT(A1020),3,0,1,1)="","",OFFSET(INDIRECT(A1020),3,0,1,1))</f>
        <v/>
      </c>
      <c r="T1065" s="38" t="str">
        <f aca="true">IF(OFFSET(INDIRECT(A1020),3,1,1,1)="","",OFFSET(INDIRECT(A1020),3,1,1,1))</f>
        <v/>
      </c>
      <c r="U1065" s="3" t="str">
        <f aca="false">LEFT(T1065,1)</f>
        <v/>
      </c>
      <c r="V1065" s="38" t="str">
        <f aca="true">IF(OFFSET(INDIRECT(A1020),3,2,1,1)="","",OFFSET(INDIRECT(A1020),3,2,1,1))</f>
        <v/>
      </c>
      <c r="W1065" s="38" t="str">
        <f aca="true">IF(OFFSET(INDIRECT(A1020),3,3,1,1)="","",OFFSET(INDIRECT(A1020),3,3,1,1))</f>
        <v/>
      </c>
      <c r="X1065" s="3" t="str">
        <f aca="false">IF(W1065="","",CONCATENATE(S1065,P1022," ",T1065," ",W1065))</f>
        <v/>
      </c>
      <c r="Y1065" s="3"/>
      <c r="Z1065" s="3" t="str">
        <f aca="false">IF(W1065="","",CONCATENATE(" ",Q1048," ",S1065," ",U1065," ",W1065))</f>
        <v/>
      </c>
      <c r="AA1065" s="3"/>
      <c r="AB1065" s="3"/>
      <c r="AC1065" s="3" t="str">
        <f aca="false">IF(W1065="","",IF(W1066="",CONCATENATE(" ",$Q$39," ",S1065,$P$38," ",U1065,$P$38," ",W1065),CONCATENATE(", ",S1065,$P$38," ",U1065,$P$38," ",W1065)))</f>
        <v/>
      </c>
      <c r="AD1065" s="3"/>
      <c r="AE1065" s="3" t="str">
        <f aca="false">IF(W1065="","",CONCATENATE(" ",Q1023," ",T1065," ",V1065," ",W1065))</f>
        <v/>
      </c>
      <c r="AF1065" s="3" t="str">
        <f aca="false">UPPER(AE1065)</f>
        <v/>
      </c>
      <c r="AG1065" s="3"/>
      <c r="AH1065" s="3" t="str">
        <f aca="false">IF(W1065="","",IF(W1066="",CONCATENATE(" ",Q1023," ",S1065,P1022," ",W1065),CONCATENATE(", ",S1065,P1022," ",W1065)))</f>
        <v/>
      </c>
      <c r="AI1065" s="3"/>
      <c r="AJ1065" s="1"/>
    </row>
    <row r="1066" customFormat="false" ht="15" hidden="false" customHeight="false" outlineLevel="0" collapsed="false">
      <c r="A1066" s="156" t="s">
        <v>349</v>
      </c>
      <c r="B1066" s="156"/>
      <c r="C1066" s="3"/>
      <c r="D1066" s="3"/>
      <c r="E1066" s="3"/>
      <c r="F1066" s="3"/>
      <c r="G1066" s="3"/>
      <c r="H1066" s="3"/>
      <c r="I1066" s="3"/>
      <c r="J1066" s="3"/>
      <c r="K1066" s="3"/>
      <c r="L1066" s="3"/>
      <c r="M1066" s="3"/>
      <c r="N1066" s="3"/>
      <c r="O1066" s="3"/>
      <c r="P1066" s="3"/>
      <c r="Q1066" s="3" t="str">
        <f aca="false">IF(A1068="","",", ")</f>
        <v/>
      </c>
      <c r="R1066" s="1"/>
      <c r="S1066" s="38" t="str">
        <f aca="true">IF(OFFSET(INDIRECT(A1020),4,0,1,1)="","",OFFSET(INDIRECT(A1020),4,0,1,1))</f>
        <v/>
      </c>
      <c r="T1066" s="38" t="str">
        <f aca="true">IF(OFFSET(INDIRECT(A1020),4,1,1,1)="","",OFFSET(INDIRECT(A1020),4,1,1,1))</f>
        <v/>
      </c>
      <c r="U1066" s="3" t="str">
        <f aca="false">LEFT(T1066,1)</f>
        <v/>
      </c>
      <c r="V1066" s="38" t="str">
        <f aca="true">IF(OFFSET(INDIRECT(A1020),4,2,1,1)="","",OFFSET(INDIRECT(A1020),4,2,1,1))</f>
        <v/>
      </c>
      <c r="W1066" s="38" t="str">
        <f aca="true">IF(OFFSET(INDIRECT(A1020),4,3,1,1)="","",OFFSET(INDIRECT(A1020),4,3,1,1))</f>
        <v/>
      </c>
      <c r="X1066" s="3" t="str">
        <f aca="false">IF(W1066="","",CONCATENATE(S1066,P1022," ",T1066," ",W1066))</f>
        <v/>
      </c>
      <c r="Y1066" s="3"/>
      <c r="Z1066" s="3" t="str">
        <f aca="false">IF(W1066="","",CONCATENATE(" ",Q1048," ",S1066," ",U1066," ",W1066))</f>
        <v/>
      </c>
      <c r="AA1066" s="3"/>
      <c r="AB1066" s="3"/>
      <c r="AC1066" s="3" t="str">
        <f aca="false">IF(W1066="","",IF(W1067="",CONCATENATE(" ",Q1023," ",S1066,P1022," ",U1066,P1022," ",W1066),CONCATENATE(", ",S1066,P1022," ",U1066,P1022," ",W1066)))</f>
        <v/>
      </c>
      <c r="AD1066" s="3"/>
      <c r="AE1066" s="3" t="str">
        <f aca="false">IF(W1066="","",CONCATENATE(" ",Q1023," ",T1066," ",V1066," ",W1066))</f>
        <v/>
      </c>
      <c r="AF1066" s="3" t="str">
        <f aca="false">UPPER(AE1066)</f>
        <v/>
      </c>
      <c r="AG1066" s="3"/>
      <c r="AH1066" s="3" t="str">
        <f aca="false">IF(W1066="","",IF(W1067="",CONCATENATE(" ",Q1023," ",S1066,P1022," ",W1066),CONCATENATE(", ",S1066,P1022," ",W1066)))</f>
        <v/>
      </c>
      <c r="AI1066" s="3"/>
      <c r="AJ1066" s="1"/>
    </row>
    <row r="1067" customFormat="false" ht="15" hidden="false" customHeight="false" outlineLevel="0" collapsed="false">
      <c r="A1067" s="3" t="s">
        <v>25</v>
      </c>
      <c r="B1067" s="3" t="s">
        <v>26</v>
      </c>
      <c r="C1067" s="3" t="s">
        <v>27</v>
      </c>
      <c r="D1067" s="3" t="s">
        <v>28</v>
      </c>
      <c r="E1067" s="3" t="s">
        <v>29</v>
      </c>
      <c r="F1067" s="3" t="s">
        <v>30</v>
      </c>
      <c r="G1067" s="3" t="s">
        <v>31</v>
      </c>
      <c r="H1067" s="3"/>
      <c r="I1067" s="3" t="s">
        <v>336</v>
      </c>
      <c r="J1067" s="3"/>
      <c r="K1067" s="3"/>
      <c r="L1067" s="3"/>
      <c r="M1067" s="3"/>
      <c r="N1067" s="3"/>
      <c r="O1067" s="3"/>
      <c r="P1067" s="3"/>
      <c r="Q1067" s="3"/>
      <c r="R1067" s="1"/>
      <c r="S1067" s="38" t="str">
        <f aca="true">IF(OFFSET(INDIRECT(A1020),5,0,1,1)="","",OFFSET(INDIRECT(A1020),5,0,1,1))</f>
        <v/>
      </c>
      <c r="T1067" s="38" t="str">
        <f aca="true">IF(OFFSET(INDIRECT(A1020),5,1,1,1)="","",OFFSET(INDIRECT(A1020),5,1,1,1))</f>
        <v/>
      </c>
      <c r="U1067" s="3" t="str">
        <f aca="false">LEFT(T1067,1)</f>
        <v/>
      </c>
      <c r="V1067" s="38" t="str">
        <f aca="true">IF(OFFSET(INDIRECT(A1020),5,2,1,1)="","",OFFSET(INDIRECT(A1020),5,2,1,1))</f>
        <v/>
      </c>
      <c r="W1067" s="38" t="str">
        <f aca="true">IF(OFFSET(INDIRECT(A1020),5,3,1,1)="","",OFFSET(INDIRECT(A1020),5,3,1,1))</f>
        <v/>
      </c>
      <c r="X1067" s="3" t="str">
        <f aca="false">IF(W1067="","",CONCATENATE(S1067,P1022," ",T1067," ",W1067))</f>
        <v/>
      </c>
      <c r="Y1067" s="3"/>
      <c r="Z1067" s="3" t="str">
        <f aca="false">IF(W1067="","",CONCATENATE(" ",Q1048," ",S1067," ",U1067," ",W1067))</f>
        <v/>
      </c>
      <c r="AA1067" s="3"/>
      <c r="AB1067" s="3"/>
      <c r="AC1067" s="3" t="str">
        <f aca="false">IF(W1067="","",IF(W1068="",CONCATENATE(" ",Q1023," ",S1067,P1022," ",U1067,P1022," ",W1067),CONCATENATE(", ",S1067,P1022," ",U1067,P1022," ",W1067)))</f>
        <v/>
      </c>
      <c r="AD1067" s="3"/>
      <c r="AE1067" s="3" t="str">
        <f aca="false">IF(W1067="","",CONCATENATE(" ",Q1023," ",T1067," ",V1067," ",W1067))</f>
        <v/>
      </c>
      <c r="AF1067" s="3" t="str">
        <f aca="false">UPPER(AE1067)</f>
        <v/>
      </c>
      <c r="AG1067" s="3"/>
      <c r="AH1067" s="3" t="str">
        <f aca="false">IF(W1067="","",IF(W1068="",CONCATENATE(" ",Q1023," ",S1067,P1022," ",W1067),CONCATENATE(", ",S1067,P1022," ",W1067)))</f>
        <v/>
      </c>
      <c r="AI1067" s="3"/>
      <c r="AJ1067" s="1"/>
    </row>
    <row r="1068" customFormat="false" ht="15" hidden="false" customHeight="true" outlineLevel="0" collapsed="false">
      <c r="A1068" s="38" t="str">
        <f aca="false">IF(Form!$B$61="","",Form!$B$61)</f>
        <v/>
      </c>
      <c r="B1068" s="38" t="str">
        <f aca="false">IF(Form!$C$61="","",Form!$C$61)</f>
        <v/>
      </c>
      <c r="C1068" s="38" t="str">
        <f aca="false">IF(Form!$D$61="","",Form!$D$61)</f>
        <v/>
      </c>
      <c r="D1068" s="38" t="str">
        <f aca="false">IF(Form!$E$61="","",Form!$E$61)</f>
        <v/>
      </c>
      <c r="E1068" s="38" t="str">
        <f aca="false">IF(Form!$F$61="","",Form!$F$61)</f>
        <v/>
      </c>
      <c r="F1068" s="38" t="str">
        <f aca="false">IF(Form!$G$61="","",Form!$G$61)</f>
        <v/>
      </c>
      <c r="G1068" s="38" t="str">
        <f aca="false">IF(Form!$H$61="","",Form!$H$61)</f>
        <v/>
      </c>
      <c r="H1068" s="3"/>
      <c r="I1068" s="170" t="str">
        <f aca="false">CONCATENATE(IF(A1068="","",A1068),IF(B1068="","",B1068),IF(C1068="","",C1068),IF(D1068="","",D1068),IF(E1068="","",E1068),IF(F1068="","",F1068),IF(G1068="","",G1068))</f>
        <v/>
      </c>
      <c r="J1068" s="170"/>
      <c r="K1068" s="170"/>
      <c r="L1068" s="170"/>
      <c r="M1068" s="170"/>
      <c r="N1068" s="170"/>
      <c r="O1068" s="170"/>
      <c r="P1068" s="112"/>
      <c r="Q1068" s="112"/>
      <c r="R1068" s="1"/>
      <c r="S1068" s="38" t="str">
        <f aca="true">IF(OFFSET(INDIRECT(A1020),6,0,1,1)="","",OFFSET(INDIRECT(A1020),6,0,1,1))</f>
        <v/>
      </c>
      <c r="T1068" s="38" t="str">
        <f aca="true">IF(OFFSET(INDIRECT(A1020),6,1,1,1)="","",OFFSET(INDIRECT(A1020),6,1,1,1))</f>
        <v/>
      </c>
      <c r="U1068" s="3" t="str">
        <f aca="false">LEFT(T1068,1)</f>
        <v/>
      </c>
      <c r="V1068" s="38" t="str">
        <f aca="true">IF(OFFSET(INDIRECT(A1020),6,2,1,1)="","",OFFSET(INDIRECT(A1020),6,2,1,1))</f>
        <v/>
      </c>
      <c r="W1068" s="38" t="str">
        <f aca="true">IF(OFFSET(INDIRECT(A1020),6,3,1,1)="","",OFFSET(INDIRECT(A1020),6,3,1,1))</f>
        <v/>
      </c>
      <c r="X1068" s="3" t="str">
        <f aca="false">IF(W1068="","",CONCATENATE(S1068,P1022," ",T1068," ",W1068))</f>
        <v/>
      </c>
      <c r="Y1068" s="3"/>
      <c r="Z1068" s="3" t="str">
        <f aca="false">IF(W1068="","",CONCATENATE(" ",Q1048," ",S1068," ",U1068," ",W1068))</f>
        <v/>
      </c>
      <c r="AA1068" s="3"/>
      <c r="AB1068" s="3"/>
      <c r="AC1068" s="3" t="str">
        <f aca="false">IF(W1068="","",IF(W1069="",CONCATENATE(" ",Q1023," ",S1068,P1022," ",U1068,P1022," ",W1068),CONCATENATE(", ",S1068,P1022," ",U1068,P1022," ",W1068)))</f>
        <v/>
      </c>
      <c r="AD1068" s="3"/>
      <c r="AE1068" s="3" t="str">
        <f aca="false">IF(W1068="","",CONCATENATE(" ",Q1023," ",T1068," ",V1068," ",W1068))</f>
        <v/>
      </c>
      <c r="AF1068" s="3" t="str">
        <f aca="false">UPPER(AE1068)</f>
        <v/>
      </c>
      <c r="AG1068" s="3"/>
      <c r="AH1068" s="3" t="str">
        <f aca="false">IF(W1068="","",IF(W1069="",CONCATENATE(" ",Q1023," ",S1068,P1022," ",W1068),CONCATENATE(", ",S1068,P1022," ",W1068)))</f>
        <v/>
      </c>
      <c r="AI1068" s="3"/>
      <c r="AJ1068" s="1"/>
    </row>
    <row r="1069" customFormat="false" ht="15" hidden="false" customHeight="false" outlineLevel="0" collapsed="false">
      <c r="A1069" s="3"/>
      <c r="B1069" s="3"/>
      <c r="C1069" s="3"/>
      <c r="D1069" s="3"/>
      <c r="E1069" s="3"/>
      <c r="F1069" s="3"/>
      <c r="G1069" s="3"/>
      <c r="H1069" s="3"/>
      <c r="I1069" s="3"/>
      <c r="J1069" s="3"/>
      <c r="K1069" s="3"/>
      <c r="L1069" s="173"/>
      <c r="M1069" s="173"/>
      <c r="N1069" s="3"/>
      <c r="O1069" s="3"/>
      <c r="P1069" s="3"/>
      <c r="Q1069" s="3"/>
      <c r="R1069" s="1"/>
    </row>
    <row r="1070" customFormat="false" ht="15" hidden="false" customHeight="false" outlineLevel="0" collapsed="false">
      <c r="A1070" s="3"/>
      <c r="B1070" s="3"/>
      <c r="C1070" s="3"/>
      <c r="D1070" s="3"/>
      <c r="E1070" s="3"/>
      <c r="F1070" s="3"/>
      <c r="G1070" s="3"/>
      <c r="H1070" s="3"/>
      <c r="I1070" s="3" t="s">
        <v>337</v>
      </c>
      <c r="J1070" s="3"/>
      <c r="K1070" s="3"/>
      <c r="L1070" s="173"/>
      <c r="M1070" s="173"/>
      <c r="N1070" s="3"/>
      <c r="O1070" s="3"/>
      <c r="P1070" s="3"/>
      <c r="Q1070" s="3"/>
      <c r="R1070" s="1"/>
    </row>
    <row r="1071" customFormat="false" ht="15" hidden="false" customHeight="true" outlineLevel="0" collapsed="false">
      <c r="A1071" s="3"/>
      <c r="B1071" s="3"/>
      <c r="C1071" s="3"/>
      <c r="D1071" s="3"/>
      <c r="E1071" s="3"/>
      <c r="F1071" s="3"/>
      <c r="G1071" s="3"/>
      <c r="H1071" s="3"/>
      <c r="I1071" s="175" t="str">
        <f aca="false">CONCATENATE(IF(A1068="","",A1068),IF(A1068="","",CHAR(10)),IF(B1068="","",B1068),IF(C1068="","",C1068),IF(C1068="","",CHAR(10)),IF(D1068="","",D1068),IF(D1068="","",CHAR(10)),IF(E1068="","",E1068),IF(E1068="","",CHAR(10)),IF(F1068="","",F1068),IF(F1068="","",CHAR(10)),IF(G1068="","",G1068))</f>
        <v/>
      </c>
      <c r="J1071" s="175"/>
      <c r="K1071" s="175"/>
      <c r="L1071" s="173"/>
      <c r="M1071" s="173"/>
      <c r="N1071" s="3"/>
      <c r="O1071" s="3"/>
      <c r="P1071" s="3"/>
      <c r="Q1071" s="3"/>
      <c r="R1071" s="1"/>
    </row>
    <row r="1072" customFormat="false" ht="15" hidden="false" customHeight="false" outlineLevel="0" collapsed="false">
      <c r="A1072" s="3"/>
      <c r="B1072" s="3"/>
      <c r="C1072" s="3"/>
      <c r="D1072" s="3"/>
      <c r="E1072" s="3"/>
      <c r="F1072" s="3"/>
      <c r="G1072" s="3"/>
      <c r="H1072" s="3"/>
      <c r="I1072" s="175"/>
      <c r="J1072" s="175"/>
      <c r="K1072" s="175"/>
      <c r="L1072" s="173"/>
      <c r="M1072" s="173"/>
      <c r="N1072" s="3"/>
      <c r="O1072" s="3"/>
      <c r="P1072" s="3"/>
      <c r="Q1072" s="3"/>
      <c r="R1072" s="1"/>
    </row>
    <row r="1073" customFormat="false" ht="15" hidden="false" customHeight="false" outlineLevel="0" collapsed="false">
      <c r="A1073" s="3"/>
      <c r="B1073" s="3"/>
      <c r="C1073" s="3"/>
      <c r="D1073" s="3"/>
      <c r="E1073" s="3"/>
      <c r="F1073" s="3"/>
      <c r="G1073" s="3"/>
      <c r="H1073" s="3"/>
      <c r="I1073" s="175"/>
      <c r="J1073" s="175"/>
      <c r="K1073" s="175"/>
      <c r="L1073" s="173"/>
      <c r="M1073" s="173"/>
      <c r="N1073" s="3"/>
      <c r="O1073" s="3"/>
      <c r="P1073" s="3"/>
      <c r="Q1073" s="3"/>
      <c r="R1073" s="1"/>
    </row>
    <row r="1074" customFormat="false" ht="15" hidden="false" customHeight="false" outlineLevel="0" collapsed="false">
      <c r="A1074" s="3"/>
      <c r="B1074" s="3"/>
      <c r="C1074" s="3"/>
      <c r="D1074" s="3"/>
      <c r="E1074" s="3"/>
      <c r="F1074" s="3"/>
      <c r="G1074" s="3"/>
      <c r="H1074" s="3"/>
      <c r="I1074" s="175"/>
      <c r="J1074" s="175"/>
      <c r="K1074" s="175"/>
      <c r="L1074" s="3"/>
      <c r="M1074" s="3"/>
      <c r="N1074" s="3"/>
      <c r="O1074" s="3"/>
      <c r="P1074" s="3"/>
      <c r="Q1074" s="3"/>
      <c r="R1074" s="1"/>
    </row>
    <row r="1075" customFormat="false" ht="15" hidden="false" customHeight="false" outlineLevel="0" collapsed="false">
      <c r="A1075" s="3"/>
      <c r="B1075" s="3"/>
      <c r="C1075" s="3"/>
      <c r="D1075" s="3"/>
      <c r="E1075" s="3"/>
      <c r="F1075" s="3"/>
      <c r="G1075" s="3"/>
      <c r="H1075" s="3"/>
      <c r="I1075" s="175"/>
      <c r="J1075" s="175"/>
      <c r="K1075" s="175"/>
      <c r="L1075" s="3"/>
      <c r="M1075" s="3"/>
      <c r="N1075" s="3"/>
      <c r="O1075" s="3"/>
      <c r="P1075" s="3"/>
      <c r="Q1075" s="3"/>
      <c r="R1075" s="1"/>
    </row>
    <row r="1076" customFormat="false" ht="15" hidden="false" customHeight="false" outlineLevel="0" collapsed="false">
      <c r="A1076" s="3"/>
      <c r="B1076" s="3"/>
      <c r="C1076" s="3"/>
      <c r="D1076" s="3"/>
      <c r="E1076" s="3"/>
      <c r="F1076" s="3"/>
      <c r="G1076" s="3"/>
      <c r="H1076" s="3"/>
      <c r="I1076" s="175"/>
      <c r="J1076" s="175"/>
      <c r="K1076" s="175"/>
      <c r="L1076" s="3"/>
      <c r="M1076" s="3"/>
      <c r="N1076" s="3"/>
      <c r="O1076" s="3"/>
      <c r="P1076" s="3"/>
      <c r="Q1076" s="3"/>
      <c r="R1076" s="1"/>
    </row>
    <row r="1077" customFormat="false" ht="15" hidden="false" customHeight="false" outlineLevel="0" collapsed="false">
      <c r="A1077" s="3"/>
      <c r="B1077" s="3"/>
      <c r="C1077" s="3"/>
      <c r="D1077" s="3"/>
      <c r="E1077" s="3"/>
      <c r="F1077" s="3"/>
      <c r="G1077" s="3"/>
      <c r="H1077" s="3"/>
      <c r="I1077" s="173"/>
      <c r="J1077" s="173"/>
      <c r="K1077" s="173"/>
      <c r="L1077" s="3"/>
      <c r="M1077" s="3"/>
      <c r="N1077" s="3"/>
      <c r="O1077" s="3"/>
      <c r="P1077" s="3"/>
      <c r="Q1077" s="3"/>
      <c r="R1077" s="1"/>
    </row>
    <row r="1078" customFormat="false" ht="15" hidden="false" customHeight="false" outlineLevel="0" collapsed="false">
      <c r="A1078" s="156" t="s">
        <v>350</v>
      </c>
      <c r="B1078" s="156"/>
      <c r="C1078" s="3"/>
      <c r="D1078" s="3"/>
      <c r="E1078" s="3"/>
      <c r="F1078" s="3"/>
      <c r="G1078" s="3"/>
      <c r="H1078" s="3"/>
      <c r="I1078" s="3"/>
      <c r="J1078" s="3"/>
      <c r="K1078" s="3"/>
      <c r="L1078" s="3"/>
      <c r="M1078" s="3"/>
      <c r="N1078" s="3"/>
      <c r="O1078" s="3"/>
      <c r="P1078" s="3"/>
      <c r="Q1078" s="3" t="str">
        <f aca="false">IF(A1080="","",", ")</f>
        <v>,</v>
      </c>
      <c r="R1078" s="1"/>
    </row>
    <row r="1079" customFormat="false" ht="15" hidden="false" customHeight="false" outlineLevel="0" collapsed="false">
      <c r="A1079" s="3" t="s">
        <v>25</v>
      </c>
      <c r="B1079" s="3" t="s">
        <v>26</v>
      </c>
      <c r="C1079" s="3" t="s">
        <v>27</v>
      </c>
      <c r="D1079" s="3" t="s">
        <v>28</v>
      </c>
      <c r="E1079" s="3" t="s">
        <v>29</v>
      </c>
      <c r="F1079" s="3" t="s">
        <v>30</v>
      </c>
      <c r="G1079" s="3" t="s">
        <v>31</v>
      </c>
      <c r="H1079" s="3"/>
      <c r="I1079" s="3" t="s">
        <v>336</v>
      </c>
      <c r="J1079" s="3"/>
      <c r="K1079" s="3"/>
      <c r="L1079" s="3"/>
      <c r="M1079" s="3"/>
      <c r="N1079" s="3"/>
      <c r="O1079" s="3"/>
      <c r="P1079" s="3"/>
      <c r="Q1079" s="3"/>
      <c r="R1079" s="1"/>
    </row>
    <row r="1080" customFormat="false" ht="15" hidden="false" customHeight="true" outlineLevel="0" collapsed="false">
      <c r="A1080" s="38" t="str">
        <f aca="false">IF(Form!$B$65="","",Form!$B$65)</f>
        <v>Third Surveyor</v>
      </c>
      <c r="B1080" s="38" t="str">
        <f aca="false">IF(Form!$C$65="","",Form!$C$65)</f>
        <v/>
      </c>
      <c r="C1080" s="38" t="str">
        <f aca="false">IF(Form!$D$65="","",Form!$D$65)</f>
        <v/>
      </c>
      <c r="D1080" s="38" t="str">
        <f aca="false">IF(Form!$E$65="","",Form!$E$65)</f>
        <v/>
      </c>
      <c r="E1080" s="38" t="str">
        <f aca="false">IF(Form!$F$65="","",Form!$F$65)</f>
        <v/>
      </c>
      <c r="F1080" s="38" t="str">
        <f aca="false">IF(Form!$G$65="","",Form!$G$65)</f>
        <v/>
      </c>
      <c r="G1080" s="38" t="str">
        <f aca="false">IF(Form!$H$65="","",Form!$H$65)</f>
        <v/>
      </c>
      <c r="H1080" s="3"/>
      <c r="I1080" s="170" t="str">
        <f aca="false">CONCATENATE(IF(A1080="","",A1080),IF(B1080="","",B1080),IF(C1080="","",C1080),IF(D1080="","",D1080),IF(E1080="","",E1080),IF(F1080="","",F1080),IF(G1080="","",G1080))</f>
        <v>Third Surveyor</v>
      </c>
      <c r="J1080" s="170"/>
      <c r="K1080" s="170"/>
      <c r="L1080" s="170"/>
      <c r="M1080" s="170"/>
      <c r="N1080" s="170"/>
      <c r="O1080" s="170"/>
      <c r="P1080" s="112"/>
      <c r="Q1080" s="112"/>
      <c r="R1080" s="1"/>
    </row>
    <row r="1081" customFormat="false" ht="15" hidden="false" customHeight="false" outlineLevel="0" collapsed="false">
      <c r="A1081" s="3"/>
      <c r="B1081" s="3"/>
      <c r="C1081" s="3"/>
      <c r="D1081" s="3"/>
      <c r="E1081" s="3"/>
      <c r="F1081" s="3"/>
      <c r="G1081" s="3"/>
      <c r="H1081" s="3"/>
      <c r="I1081" s="3"/>
      <c r="J1081" s="3"/>
      <c r="K1081" s="3"/>
      <c r="L1081" s="173"/>
      <c r="M1081" s="173"/>
      <c r="N1081" s="3"/>
      <c r="O1081" s="3"/>
      <c r="P1081" s="3"/>
      <c r="Q1081" s="3"/>
      <c r="R1081" s="1"/>
    </row>
    <row r="1082" customFormat="false" ht="15" hidden="false" customHeight="false" outlineLevel="0" collapsed="false">
      <c r="A1082" s="3"/>
      <c r="B1082" s="3"/>
      <c r="C1082" s="3"/>
      <c r="D1082" s="3"/>
      <c r="E1082" s="3"/>
      <c r="F1082" s="3"/>
      <c r="G1082" s="3"/>
      <c r="H1082" s="3"/>
      <c r="I1082" s="3" t="s">
        <v>337</v>
      </c>
      <c r="J1082" s="3"/>
      <c r="K1082" s="3"/>
      <c r="L1082" s="173"/>
      <c r="M1082" s="173"/>
      <c r="N1082" s="3"/>
      <c r="O1082" s="3"/>
      <c r="P1082" s="3"/>
      <c r="Q1082" s="3"/>
      <c r="R1082" s="1"/>
    </row>
    <row r="1083" customFormat="false" ht="15" hidden="false" customHeight="true" outlineLevel="0" collapsed="false">
      <c r="A1083" s="3"/>
      <c r="B1083" s="3"/>
      <c r="C1083" s="3"/>
      <c r="D1083" s="3"/>
      <c r="E1083" s="3"/>
      <c r="F1083" s="3"/>
      <c r="G1083" s="3"/>
      <c r="H1083" s="3"/>
      <c r="I1083" s="175" t="str">
        <f aca="false">CONCATENATE(IF(A1080="","",A1080),IF(A1080="","",CHAR(10)),IF(B1080="","",B1080),IF(C1080="","",C1080),IF(C1080="","",CHAR(10)),IF(D1080="","",D1080),IF(D1080="","",CHAR(10)),IF(E1080="","",E1080),IF(E1080="","",CHAR(10)),IF(F1080="","",F1080),IF(F1080="","",CHAR(10)),IF(G1080="","",G1080))</f>
        <v>Third Surveyor</v>
      </c>
      <c r="J1083" s="175"/>
      <c r="K1083" s="175"/>
      <c r="L1083" s="173"/>
      <c r="M1083" s="173"/>
      <c r="N1083" s="3"/>
      <c r="O1083" s="3"/>
      <c r="P1083" s="3"/>
      <c r="Q1083" s="3"/>
      <c r="R1083" s="1"/>
    </row>
    <row r="1084" customFormat="false" ht="15" hidden="false" customHeight="false" outlineLevel="0" collapsed="false">
      <c r="A1084" s="3"/>
      <c r="B1084" s="3"/>
      <c r="C1084" s="3"/>
      <c r="D1084" s="3"/>
      <c r="E1084" s="3"/>
      <c r="F1084" s="3"/>
      <c r="G1084" s="3"/>
      <c r="H1084" s="3"/>
      <c r="I1084" s="175"/>
      <c r="J1084" s="175"/>
      <c r="K1084" s="175"/>
      <c r="L1084" s="173"/>
      <c r="M1084" s="173"/>
      <c r="N1084" s="3"/>
      <c r="O1084" s="3"/>
      <c r="P1084" s="3"/>
      <c r="Q1084" s="3"/>
      <c r="R1084" s="1"/>
    </row>
    <row r="1085" customFormat="false" ht="15" hidden="false" customHeight="false" outlineLevel="0" collapsed="false">
      <c r="A1085" s="3"/>
      <c r="B1085" s="3"/>
      <c r="C1085" s="3"/>
      <c r="D1085" s="3"/>
      <c r="E1085" s="3"/>
      <c r="F1085" s="3"/>
      <c r="G1085" s="3"/>
      <c r="H1085" s="3"/>
      <c r="I1085" s="175"/>
      <c r="J1085" s="175"/>
      <c r="K1085" s="175"/>
      <c r="L1085" s="173"/>
      <c r="M1085" s="173"/>
      <c r="N1085" s="3"/>
      <c r="O1085" s="3"/>
      <c r="P1085" s="3"/>
      <c r="Q1085" s="3"/>
      <c r="R1085" s="1"/>
    </row>
    <row r="1086" customFormat="false" ht="15" hidden="false" customHeight="false" outlineLevel="0" collapsed="false">
      <c r="A1086" s="3"/>
      <c r="B1086" s="3"/>
      <c r="C1086" s="3"/>
      <c r="D1086" s="3"/>
      <c r="E1086" s="3"/>
      <c r="F1086" s="3"/>
      <c r="G1086" s="3"/>
      <c r="H1086" s="3"/>
      <c r="I1086" s="175"/>
      <c r="J1086" s="175"/>
      <c r="K1086" s="175"/>
      <c r="L1086" s="3"/>
      <c r="M1086" s="3"/>
      <c r="N1086" s="3"/>
      <c r="O1086" s="3"/>
      <c r="P1086" s="3"/>
      <c r="Q1086" s="3"/>
      <c r="R1086" s="1"/>
    </row>
    <row r="1087" customFormat="false" ht="15" hidden="false" customHeight="false" outlineLevel="0" collapsed="false">
      <c r="A1087" s="3"/>
      <c r="B1087" s="3"/>
      <c r="C1087" s="3"/>
      <c r="D1087" s="3"/>
      <c r="E1087" s="3"/>
      <c r="F1087" s="3"/>
      <c r="G1087" s="3"/>
      <c r="H1087" s="3"/>
      <c r="I1087" s="175"/>
      <c r="J1087" s="175"/>
      <c r="K1087" s="175"/>
      <c r="L1087" s="3"/>
      <c r="M1087" s="3"/>
      <c r="N1087" s="3"/>
      <c r="O1087" s="3"/>
      <c r="P1087" s="3"/>
      <c r="Q1087" s="3"/>
      <c r="R1087" s="1"/>
    </row>
    <row r="1088" customFormat="false" ht="15" hidden="false" customHeight="false" outlineLevel="0" collapsed="false">
      <c r="A1088" s="3"/>
      <c r="B1088" s="3"/>
      <c r="C1088" s="3"/>
      <c r="D1088" s="3"/>
      <c r="E1088" s="3"/>
      <c r="F1088" s="3"/>
      <c r="G1088" s="3"/>
      <c r="H1088" s="3"/>
      <c r="I1088" s="175"/>
      <c r="J1088" s="175"/>
      <c r="K1088" s="175"/>
      <c r="L1088" s="3"/>
      <c r="M1088" s="3"/>
      <c r="N1088" s="3"/>
      <c r="O1088" s="3"/>
      <c r="P1088" s="3"/>
      <c r="Q1088" s="3"/>
      <c r="R1088" s="1"/>
    </row>
    <row r="1089" customFormat="false" ht="15" hidden="false" customHeight="false" outlineLevel="0" collapsed="false">
      <c r="A1089" s="3"/>
      <c r="B1089" s="3"/>
      <c r="C1089" s="3"/>
      <c r="D1089" s="3"/>
      <c r="E1089" s="3"/>
      <c r="F1089" s="3"/>
      <c r="G1089" s="3"/>
      <c r="H1089" s="3"/>
      <c r="I1089" s="173"/>
      <c r="J1089" s="173"/>
      <c r="K1089" s="173"/>
      <c r="L1089" s="3"/>
      <c r="M1089" s="3"/>
      <c r="N1089" s="3"/>
      <c r="O1089" s="3"/>
      <c r="P1089" s="3"/>
      <c r="Q1089" s="3"/>
      <c r="R1089" s="1"/>
    </row>
    <row r="1090" customFormat="false" ht="15" hidden="false" customHeight="false" outlineLevel="0" collapsed="false">
      <c r="A1090" s="156" t="s">
        <v>351</v>
      </c>
      <c r="B1090" s="156"/>
      <c r="C1090" s="3"/>
      <c r="D1090" s="3"/>
      <c r="E1090" s="3"/>
      <c r="F1090" s="3"/>
      <c r="G1090" s="3"/>
      <c r="H1090" s="3"/>
      <c r="I1090" s="3"/>
      <c r="J1090" s="3"/>
      <c r="K1090" s="3"/>
      <c r="L1090" s="3"/>
      <c r="M1090" s="3"/>
      <c r="N1090" s="3"/>
      <c r="O1090" s="3"/>
      <c r="P1090" s="3"/>
      <c r="Q1090" s="3" t="str">
        <f aca="false">IF(A1092="","",", ")</f>
        <v>,</v>
      </c>
      <c r="R1090" s="1"/>
    </row>
    <row r="1091" customFormat="false" ht="15" hidden="false" customHeight="false" outlineLevel="0" collapsed="false">
      <c r="A1091" s="3" t="s">
        <v>25</v>
      </c>
      <c r="B1091" s="3" t="s">
        <v>26</v>
      </c>
      <c r="C1091" s="3" t="s">
        <v>27</v>
      </c>
      <c r="D1091" s="3" t="s">
        <v>28</v>
      </c>
      <c r="E1091" s="3" t="s">
        <v>29</v>
      </c>
      <c r="F1091" s="3" t="s">
        <v>30</v>
      </c>
      <c r="G1091" s="3" t="s">
        <v>31</v>
      </c>
      <c r="H1091" s="3"/>
      <c r="I1091" s="3" t="s">
        <v>336</v>
      </c>
      <c r="J1091" s="3"/>
      <c r="K1091" s="3"/>
      <c r="L1091" s="3"/>
      <c r="M1091" s="3"/>
      <c r="N1091" s="3"/>
      <c r="O1091" s="3"/>
      <c r="P1091" s="3"/>
      <c r="Q1091" s="3"/>
      <c r="R1091" s="1"/>
    </row>
    <row r="1092" customFormat="false" ht="15" hidden="false" customHeight="true" outlineLevel="0" collapsed="false">
      <c r="A1092" s="38" t="str">
        <f aca="false">IF(Form!$B$69="","",Form!$B$69)</f>
        <v>Company</v>
      </c>
      <c r="B1092" s="38" t="str">
        <f aca="false">IF(Form!$C$69="","",Form!$C$69)</f>
        <v>House No</v>
      </c>
      <c r="C1092" s="38" t="str">
        <f aca="false">IF(Form!$D$69="","",Form!$D$69)</f>
        <v>Road</v>
      </c>
      <c r="D1092" s="38" t="str">
        <f aca="false">IF(Form!$E$69="","",Form!$E$69)</f>
        <v>Spare</v>
      </c>
      <c r="E1092" s="38" t="str">
        <f aca="false">IF(Form!$F$69="","",Form!$F$69)</f>
        <v>Town</v>
      </c>
      <c r="F1092" s="38" t="str">
        <f aca="false">IF(Form!$G$69="","",Form!$G$69)</f>
        <v>County</v>
      </c>
      <c r="G1092" s="38" t="str">
        <f aca="false">IF(Form!$H$69="","",Form!$H$69)</f>
        <v>Post Code</v>
      </c>
      <c r="H1092" s="3"/>
      <c r="I1092" s="170" t="str">
        <f aca="false">CONCATENATE(IF(A1092="","",A1092),IF(B1092="","",B1092),IF(C1092="","",C1092),IF(D1092="","",D1092),IF(E1092="","",E1092),IF(F1092="","",F1092),IF(G1092="","",G1092))</f>
        <v>CompanyHouse NoRoadSpareTownCountyPost Code</v>
      </c>
      <c r="J1092" s="170"/>
      <c r="K1092" s="170"/>
      <c r="L1092" s="170"/>
      <c r="M1092" s="170"/>
      <c r="N1092" s="170"/>
      <c r="O1092" s="170"/>
      <c r="P1092" s="112"/>
      <c r="Q1092" s="112"/>
      <c r="R1092" s="1"/>
    </row>
    <row r="1093" customFormat="false" ht="15" hidden="false" customHeight="false" outlineLevel="0" collapsed="false">
      <c r="A1093" s="3"/>
      <c r="B1093" s="3"/>
      <c r="C1093" s="3"/>
      <c r="D1093" s="3"/>
      <c r="E1093" s="3"/>
      <c r="F1093" s="3"/>
      <c r="G1093" s="3"/>
      <c r="H1093" s="3"/>
      <c r="I1093" s="3"/>
      <c r="J1093" s="3"/>
      <c r="K1093" s="3"/>
      <c r="L1093" s="173"/>
      <c r="M1093" s="173"/>
      <c r="N1093" s="3"/>
      <c r="O1093" s="3"/>
      <c r="P1093" s="3"/>
      <c r="Q1093" s="3"/>
      <c r="R1093" s="1"/>
    </row>
    <row r="1094" customFormat="false" ht="15" hidden="false" customHeight="false" outlineLevel="0" collapsed="false">
      <c r="A1094" s="3"/>
      <c r="B1094" s="3"/>
      <c r="C1094" s="3"/>
      <c r="D1094" s="3"/>
      <c r="E1094" s="3"/>
      <c r="F1094" s="3"/>
      <c r="G1094" s="3"/>
      <c r="H1094" s="3"/>
      <c r="I1094" s="3" t="s">
        <v>337</v>
      </c>
      <c r="J1094" s="3"/>
      <c r="K1094" s="3"/>
      <c r="L1094" s="173"/>
      <c r="M1094" s="173"/>
      <c r="N1094" s="3"/>
      <c r="O1094" s="3"/>
      <c r="P1094" s="3"/>
      <c r="Q1094" s="3"/>
      <c r="R1094" s="1"/>
    </row>
    <row r="1095" customFormat="false" ht="15" hidden="false" customHeight="true" outlineLevel="0" collapsed="false">
      <c r="A1095" s="3"/>
      <c r="B1095" s="3"/>
      <c r="C1095" s="3"/>
      <c r="D1095" s="3"/>
      <c r="E1095" s="3"/>
      <c r="F1095" s="3"/>
      <c r="G1095" s="3"/>
      <c r="H1095" s="3"/>
      <c r="I1095" s="175" t="str">
        <f aca="false">CONCATENATE(IF(A1092="","",A1092),IF(A1092="","",CHAR(10)),IF(B1092="","",B1092),IF(C1092="","",C1092),IF(C1092="","",CHAR(10)),IF(D1092="","",D1092),IF(D1092="","",CHAR(10)),IF(E1092="","",E1092),IF(E1092="","",CHAR(10)),IF(F1092="","",F1092),IF(F1092="","",CHAR(10)),IF(G1092="","",G1092))</f>
        <v>Company
House NoRoad
Spare
Town
County
Post Code</v>
      </c>
      <c r="J1095" s="175"/>
      <c r="K1095" s="175"/>
      <c r="L1095" s="173"/>
      <c r="M1095" s="173"/>
      <c r="N1095" s="3"/>
      <c r="O1095" s="3"/>
      <c r="P1095" s="3"/>
      <c r="Q1095" s="3"/>
      <c r="R1095" s="1"/>
    </row>
    <row r="1096" customFormat="false" ht="15" hidden="false" customHeight="false" outlineLevel="0" collapsed="false">
      <c r="A1096" s="3"/>
      <c r="B1096" s="3"/>
      <c r="C1096" s="3"/>
      <c r="D1096" s="3"/>
      <c r="E1096" s="3"/>
      <c r="F1096" s="3"/>
      <c r="G1096" s="3"/>
      <c r="H1096" s="3"/>
      <c r="I1096" s="175"/>
      <c r="J1096" s="175"/>
      <c r="K1096" s="175"/>
      <c r="L1096" s="173"/>
      <c r="M1096" s="173"/>
      <c r="N1096" s="3"/>
      <c r="O1096" s="3"/>
      <c r="P1096" s="3"/>
      <c r="Q1096" s="3"/>
      <c r="R1096" s="1"/>
    </row>
    <row r="1097" customFormat="false" ht="15" hidden="false" customHeight="false" outlineLevel="0" collapsed="false">
      <c r="A1097" s="3"/>
      <c r="B1097" s="3"/>
      <c r="C1097" s="3"/>
      <c r="D1097" s="3"/>
      <c r="E1097" s="3"/>
      <c r="F1097" s="3"/>
      <c r="G1097" s="3"/>
      <c r="H1097" s="3"/>
      <c r="I1097" s="175"/>
      <c r="J1097" s="175"/>
      <c r="K1097" s="175"/>
      <c r="L1097" s="173"/>
      <c r="M1097" s="173"/>
      <c r="N1097" s="3"/>
      <c r="O1097" s="3"/>
      <c r="P1097" s="3"/>
      <c r="Q1097" s="3"/>
      <c r="R1097" s="1"/>
    </row>
    <row r="1098" customFormat="false" ht="15" hidden="false" customHeight="false" outlineLevel="0" collapsed="false">
      <c r="A1098" s="3"/>
      <c r="B1098" s="3"/>
      <c r="C1098" s="3"/>
      <c r="D1098" s="3"/>
      <c r="E1098" s="3"/>
      <c r="F1098" s="3"/>
      <c r="G1098" s="3"/>
      <c r="H1098" s="3"/>
      <c r="I1098" s="175"/>
      <c r="J1098" s="175"/>
      <c r="K1098" s="175"/>
      <c r="L1098" s="3"/>
      <c r="M1098" s="3"/>
      <c r="N1098" s="3"/>
      <c r="O1098" s="3"/>
      <c r="P1098" s="3"/>
      <c r="Q1098" s="3"/>
      <c r="R1098" s="1"/>
    </row>
    <row r="1099" customFormat="false" ht="15" hidden="false" customHeight="false" outlineLevel="0" collapsed="false">
      <c r="A1099" s="3"/>
      <c r="B1099" s="3"/>
      <c r="C1099" s="3"/>
      <c r="D1099" s="3"/>
      <c r="E1099" s="3"/>
      <c r="F1099" s="3"/>
      <c r="G1099" s="3"/>
      <c r="H1099" s="3"/>
      <c r="I1099" s="175"/>
      <c r="J1099" s="175"/>
      <c r="K1099" s="175"/>
      <c r="L1099" s="3"/>
      <c r="M1099" s="3"/>
      <c r="N1099" s="3"/>
      <c r="O1099" s="3"/>
      <c r="P1099" s="3"/>
      <c r="Q1099" s="3"/>
      <c r="R1099" s="1"/>
    </row>
    <row r="1100" customFormat="false" ht="15" hidden="false" customHeight="false" outlineLevel="0" collapsed="false">
      <c r="A1100" s="3"/>
      <c r="B1100" s="3"/>
      <c r="C1100" s="3"/>
      <c r="D1100" s="3"/>
      <c r="E1100" s="3"/>
      <c r="F1100" s="3"/>
      <c r="G1100" s="3"/>
      <c r="H1100" s="3"/>
      <c r="I1100" s="175"/>
      <c r="J1100" s="175"/>
      <c r="K1100" s="175"/>
      <c r="L1100" s="3"/>
      <c r="M1100" s="3"/>
      <c r="N1100" s="3"/>
      <c r="O1100" s="3"/>
      <c r="P1100" s="3"/>
      <c r="Q1100" s="3"/>
      <c r="R1100" s="1"/>
    </row>
    <row r="1101" customFormat="false" ht="15" hidden="false" customHeight="false" outlineLevel="0" collapsed="false">
      <c r="A1101" s="3"/>
      <c r="B1101" s="3"/>
      <c r="C1101" s="3"/>
      <c r="D1101" s="3"/>
      <c r="E1101" s="3"/>
      <c r="F1101" s="3"/>
      <c r="G1101" s="3"/>
      <c r="H1101" s="3"/>
      <c r="I1101" s="173"/>
      <c r="J1101" s="173"/>
      <c r="K1101" s="173"/>
      <c r="L1101" s="3"/>
      <c r="M1101" s="3"/>
      <c r="N1101" s="3"/>
      <c r="O1101" s="3"/>
      <c r="P1101" s="3"/>
      <c r="Q1101" s="3"/>
      <c r="R1101" s="1"/>
    </row>
    <row r="1102" customFormat="false" ht="15.75" hidden="false" customHeight="false" outlineLevel="0" collapsed="false">
      <c r="A1102" s="141" t="s">
        <v>376</v>
      </c>
    </row>
    <row r="1103" customFormat="false" ht="15.75" hidden="false" customHeight="false" outlineLevel="0" collapsed="false">
      <c r="A1103" s="177" t="s">
        <v>377</v>
      </c>
      <c r="B1103" s="178"/>
      <c r="C1103" s="178"/>
      <c r="D1103" s="1" t="n">
        <f aca="false">IF(B1105="Male","owner",IF(B1105="Female","owner",IF(B1105="Married","owners",IF(B1105="Plural","owners",IF(B1105="Company","owners",)))))</f>
        <v>0</v>
      </c>
      <c r="E1103" s="1"/>
      <c r="F1103" s="1"/>
      <c r="G1103" s="1"/>
      <c r="H1103" s="1"/>
      <c r="I1103" s="1" t="n">
        <f aca="false">IF(B1105="Male","him",IF(B1105="Female","her",IF(B1105="Married","them",IF(B1105="Plural","them",IF(B1105="Company","them",)))))</f>
        <v>0</v>
      </c>
      <c r="J1103" s="1" t="n">
        <f aca="false">IF(B1105="Male","chooses",IF(B1105="Female","chooses",IF(B1105="Married","choose",IF(B1105="Plural","choose",IF(B1105="Company","choose",)))))</f>
        <v>0</v>
      </c>
      <c r="K1103" s="1" t="n">
        <f aca="false">IF(B1105="Male","exercises",IF(B1105="Female","exercises",IF(B1105="Married","exercise",IF(B1105="Plural","exercise",IF(B1105="Company","exercise",)))))</f>
        <v>0</v>
      </c>
      <c r="L1103" s="1" t="n">
        <f aca="false">IF(B1105="Male","requires",IF(B1105="Female","requires",IF(B1105="Married","require",IF(B1105="Plural","require",IF(B1105="Company","require",)))))</f>
        <v>0</v>
      </c>
      <c r="M1103" s="1" t="n">
        <f aca="false">IF(B1105="Male","am",IF(B1105="Female","am",IF(B1105="Married","are",IF(B1105="Plural","are",IF(B1105="Company","are",)))))</f>
        <v>0</v>
      </c>
      <c r="N1103" s="1" t="n">
        <f aca="false">IF(B1105="Male","I",IF(B1105="Female","I",IF(B1105="Married","we",IF(B1105="Plural","we",IF(B1105="Company","we",)))))</f>
        <v>0</v>
      </c>
      <c r="O1103" s="1"/>
      <c r="P1103" s="1"/>
      <c r="Q1103" s="1"/>
      <c r="R1103" s="1"/>
      <c r="S1103" s="155" t="s">
        <v>341</v>
      </c>
      <c r="T1103" s="155"/>
      <c r="U1103" s="1" t="n">
        <f aca="false">IF(X1104="Male","his",IF(X1104="Female","her"))</f>
        <v>0</v>
      </c>
      <c r="V1103" s="1"/>
      <c r="W1103" s="1"/>
      <c r="X1103" s="1"/>
      <c r="Y1103" s="1"/>
      <c r="Z1103" s="1"/>
      <c r="AA1103" s="1"/>
      <c r="AB1103" s="1"/>
      <c r="AC1103" s="1" t="str">
        <f aca="false">IF(S1104="","",".")</f>
        <v/>
      </c>
      <c r="AD1103" s="1"/>
      <c r="AE1103" s="1"/>
      <c r="AF1103" s="1"/>
      <c r="AG1103" s="1"/>
    </row>
    <row r="1104" customFormat="false" ht="15" hidden="false" customHeight="false" outlineLevel="0" collapsed="false">
      <c r="A1104" s="156" t="n">
        <f aca="false">IF(B1105="Male","Adjoining Owner",IF(B1105="Female","Adjoining Owner",IF(B1105="Married","Adjoining Owners",IF(B1105="Plural","Adjoining Owners",IF(B1105="Company","Adjoining Owners",)))))</f>
        <v>0</v>
      </c>
      <c r="B1104" s="156"/>
      <c r="C1104" s="157" t="s">
        <v>179</v>
      </c>
      <c r="D1104" s="70" t="n">
        <f aca="false">A1104</f>
        <v>0</v>
      </c>
      <c r="E1104" s="70"/>
      <c r="F1104" s="70" t="str">
        <f aca="false">CONCATENATE("(",A1104,")")</f>
        <v>(0)</v>
      </c>
      <c r="G1104" s="70"/>
      <c r="H1104" s="3" t="n">
        <f aca="false">IF(B1105="Male","Owner",IF(B1105="Female","Owner",IF(B1105="Married","Owners",IF(B1105="Plural","Owners",IF(B1105="Company","Owners",)))))</f>
        <v>0</v>
      </c>
      <c r="I1104" s="3" t="n">
        <f aca="false">IF(B1105="Male","I",IF(B1105="Female","I",IF(B1105="Married","we",IF(B1105="Plural","we",IF(B1105="Company","we",)))))</f>
        <v>0</v>
      </c>
      <c r="J1104" s="3" t="n">
        <f aca="false">IF(B1105="Male","Adjoining Owner's",IF(B1105="Female","Adjoining Owner's",IF(B1105="Married","Adjoining Owners'",IF(B1105="Plural","Adjoining Owners'",IF(B1105="Company","Adjoining Owners'",)))))</f>
        <v>0</v>
      </c>
      <c r="K1104" s="3"/>
      <c r="L1104" s="3"/>
      <c r="M1104" s="3" t="n">
        <f aca="false">IF(B1105="Male","me",IF(B1105="Female","me",IF(B1105="Married","us",IF(B1105="Plural","us",IF(B1105="Company","us",)))))</f>
        <v>0</v>
      </c>
      <c r="N1104" s="3" t="n">
        <f aca="false">IF(B1105="Male","myself",IF(B1105="Female","myself",IF(B1105="Married","ourselves",IF(B1105="Plural","ourselves",IF(B1105="Company","ourselves",)))))</f>
        <v>0</v>
      </c>
      <c r="O1104" s="3" t="n">
        <f aca="false">IF(B1105="Male","is",IF(B1105="Female","is",IF(B1105="Married","are",IF(B1105="Plural","are",IF(B1105="Company","are",)))))</f>
        <v>0</v>
      </c>
      <c r="P1104" s="149" t="str">
        <f aca="false">IF(A1107="","",".")</f>
        <v/>
      </c>
      <c r="Q1104" s="3"/>
      <c r="R1104" s="1"/>
      <c r="S1104" s="158" t="str">
        <f aca="true">IF(OFFSET(INDIRECT(A1102),42,0,1,1)="","",OFFSET(INDIRECT(A1102),42,0,1,1))</f>
        <v/>
      </c>
      <c r="T1104" s="158" t="str">
        <f aca="true">IF(OFFSET(INDIRECT(A1102),42,1,1,1)="","",OFFSET(INDIRECT(A1102),42,1,1,1))</f>
        <v/>
      </c>
      <c r="U1104" s="3" t="str">
        <f aca="false">LEFT(T1104,1)</f>
        <v/>
      </c>
      <c r="V1104" s="158" t="str">
        <f aca="true">IF(OFFSET(INDIRECT(A1102),42,2,1,1)="","",OFFSET(INDIRECT(A1102),42,2,1,1))</f>
        <v/>
      </c>
      <c r="W1104" s="158" t="str">
        <f aca="true">IF(OFFSET(INDIRECT(A1102),42,3,1,1)="","",OFFSET(INDIRECT(A1102),42,3,1,1))</f>
        <v/>
      </c>
      <c r="X1104" s="158" t="str">
        <f aca="true">IF(OFFSET(INDIRECT(A1102),42,5,1,1)="","",OFFSET(INDIRECT(A1102),42,5,1,1))</f>
        <v/>
      </c>
      <c r="Y1104" s="1" t="str">
        <f aca="false">CONCATENATE(S1104,AC1103," ",T1104," ",W1104)</f>
        <v>  </v>
      </c>
      <c r="Z1104" s="1"/>
      <c r="AA1104" s="1"/>
      <c r="AB1104" s="1"/>
      <c r="AC1104" s="1"/>
      <c r="AD1104" s="1"/>
      <c r="AE1104" s="1"/>
      <c r="AF1104" s="1"/>
      <c r="AG1104" s="1"/>
    </row>
    <row r="1105" customFormat="false" ht="15" hidden="false" customHeight="false" outlineLevel="0" collapsed="false">
      <c r="A1105" s="160" t="s">
        <v>315</v>
      </c>
      <c r="B1105" s="38" t="str">
        <f aca="true">IF(OFFSET(INDIRECT(A1102),2,5,1,1)="","",OFFSET(INDIRECT(A1102),2,5,1,1))</f>
        <v/>
      </c>
      <c r="C1105" s="38" t="str">
        <f aca="true">IF(OFFSET(INDIRECT(A1102),5,5,1,1)="","",OFFSET(INDIRECT(A1102),5,5,1,1))</f>
        <v/>
      </c>
      <c r="D1105" s="3"/>
      <c r="E1105" s="3" t="s">
        <v>316</v>
      </c>
      <c r="F1105" s="3" t="s">
        <v>317</v>
      </c>
      <c r="G1105" s="3" t="n">
        <f aca="false">IF(B1105="Male","I",IF(B1105="Female","I",IF(B1105="Married","We",IF(B1105="Plural","We",IF(B1105="Company","We",)))))</f>
        <v>0</v>
      </c>
      <c r="H1105" s="3" t="n">
        <f aca="false">IF(B1105="Male","my",IF(B1105="Female","my",IF(B1105="Married","our",IF(B1105="Plural","our",IF(B1105="Company","our",)))))</f>
        <v>0</v>
      </c>
      <c r="I1105" s="3" t="n">
        <f aca="false">IF(B1105="Male","his",IF(B1105="Female","her",IF(B1105="Married","their",IF(B1105="Plural","their",IF(B1105="Company","their",)))))</f>
        <v>0</v>
      </c>
      <c r="J1105" s="3" t="n">
        <f aca="false">IF(B1105="Male","he",IF(B1105="Female","she",IF(B1105="Married","they",IF(B1105="Plural","they",IF(B1105="Company","they",)))))</f>
        <v>0</v>
      </c>
      <c r="K1105" s="3" t="n">
        <f aca="false">IF(B1105="Male","does",IF(B1105="Female","does",IF(B1105="Married","do",IF(B1105="Plural","do",IF(B1105="Company","do",)))))</f>
        <v>0</v>
      </c>
      <c r="L1105" s="3" t="n">
        <f aca="false">IF(B1105="Male","has",IF(B1105="Female","has",IF(B1105="Married","have",IF(B1105="Plural","have",IF(B1105="Company","have",)))))</f>
        <v>0</v>
      </c>
      <c r="M1105" s="3" t="n">
        <f aca="false">IF(B1105="Male","I am/am not",IF(B1105="Female","I am/am not",IF(B1105="Married","We are/are not",IF(B1105="Plural","We are/are not",IF(B1105="Company","We are/are not",)))))</f>
        <v>0</v>
      </c>
      <c r="N1105" s="3" t="n">
        <f aca="false">IF(B1105="Male","am/am not",IF(B1105="Female","am/am not",IF(B1105="Married","are/are not",IF(B1105="Plural","are/are not",IF(B1105="Company","are/are not",)))))</f>
        <v>0</v>
      </c>
      <c r="O1105" s="3" t="n">
        <f aca="false">IF(B1105="Male","myself",IF(B1105="Female","myself",IF(B1105="Married","ourselves",IF(B1105="Plural","ourselves",IF(B1105="Company","ourselves",)))))</f>
        <v>0</v>
      </c>
      <c r="P1105" s="149" t="str">
        <f aca="false">IF(A1108="","",".")</f>
        <v/>
      </c>
      <c r="Q1105" s="149" t="str">
        <f aca="false">IF(A1108="","","&amp;")</f>
        <v/>
      </c>
      <c r="R1105" s="1"/>
      <c r="S1105" s="158" t="str">
        <f aca="true">IF(OFFSET(INDIRECT(A1102),45,0,1,1)="","",CONCATENATE((OFFSET(INDIRECT(A1102),45,0,1,1)),", "))</f>
        <v/>
      </c>
      <c r="T1105" s="158" t="str">
        <f aca="true">IF(OFFSET(INDIRECT(A1102),45,1,1,1)="","",OFFSET(INDIRECT(A1102),45,1,1,1))</f>
        <v/>
      </c>
      <c r="U1105" s="158" t="str">
        <f aca="true">IF(OFFSET(INDIRECT(A1102),45,2,1,1)="","",CONCATENATE(" ",(OFFSET(INDIRECT(A1102),45,2,1,1)),", "))</f>
        <v/>
      </c>
      <c r="V1105" s="158" t="str">
        <f aca="true">IF(OFFSET(INDIRECT(A1102),45,3,1,1)="","",CONCATENATE((OFFSET(INDIRECT(A1102),45,3,1,1)),", "))</f>
        <v/>
      </c>
      <c r="W1105" s="158" t="str">
        <f aca="true">IF(OFFSET(INDIRECT(A1102),45,4,1,1)="","",CONCATENATE((OFFSET(INDIRECT(A1102),45,4,1,1)),", "))</f>
        <v/>
      </c>
      <c r="X1105" s="158" t="str">
        <f aca="true">IF(OFFSET(INDIRECT(A1102),45,5,1,1)="","",CONCATENATE((OFFSET(INDIRECT(A1102),45,5,1,1)),", "))</f>
        <v/>
      </c>
      <c r="Y1105" s="158" t="str">
        <f aca="true">IF(OFFSET(INDIRECT(A1102),45,6,1,1)="","",OFFSET(INDIRECT(A1102),45,6,1,1))</f>
        <v/>
      </c>
      <c r="Z1105" s="1"/>
      <c r="AA1105" s="161" t="str">
        <f aca="false">CONCATENATE(IF(S1105="","",S1105),IF(T1105="","",T1105),IF(U1105="","",U1105),IF(V1105="","",V1105),IF(W1105="","",W1105),IF(X1105="","",X1105),IF(Y1105="","",Y1105))</f>
        <v/>
      </c>
      <c r="AB1105" s="161"/>
      <c r="AC1105" s="161"/>
      <c r="AD1105" s="161"/>
      <c r="AE1105" s="161"/>
      <c r="AF1105" s="161"/>
      <c r="AG1105" s="161"/>
    </row>
    <row r="1106" customFormat="false" ht="15" hidden="false" customHeight="false" outlineLevel="0" collapsed="false">
      <c r="A1106" s="3" t="s">
        <v>2</v>
      </c>
      <c r="B1106" s="3" t="s">
        <v>3</v>
      </c>
      <c r="C1106" s="3" t="s">
        <v>319</v>
      </c>
      <c r="D1106" s="3" t="s">
        <v>4</v>
      </c>
      <c r="E1106" s="3" t="s">
        <v>5</v>
      </c>
      <c r="F1106" s="3" t="s">
        <v>320</v>
      </c>
      <c r="G1106" s="3"/>
      <c r="H1106" s="3"/>
      <c r="I1106" s="3"/>
      <c r="J1106" s="3"/>
      <c r="K1106" s="3" t="s">
        <v>321</v>
      </c>
      <c r="L1106" s="3"/>
      <c r="M1106" s="3" t="s">
        <v>322</v>
      </c>
      <c r="N1106" s="3" t="s">
        <v>323</v>
      </c>
      <c r="O1106" s="3"/>
      <c r="P1106" s="3"/>
      <c r="Q1106" s="3"/>
      <c r="R1106" s="1"/>
      <c r="S1106" s="158" t="str">
        <f aca="true">IF(OFFSET(INDIRECT(A1102),45,0,1,1)="","",OFFSET(INDIRECT(A1102),45,0,1,1))</f>
        <v/>
      </c>
      <c r="T1106" s="158" t="str">
        <f aca="true">IF(OFFSET(INDIRECT(A1102),45,1,1,1)="","",OFFSET(INDIRECT(A1102),45,1,1,1))</f>
        <v/>
      </c>
      <c r="U1106" s="158" t="str">
        <f aca="true">IF(OFFSET(INDIRECT(A1102),45,2,1,1)="","",CONCATENATE(" ",OFFSET(INDIRECT(A1102),45,2,1,1)))</f>
        <v/>
      </c>
      <c r="V1106" s="158" t="str">
        <f aca="true">IF(OFFSET(INDIRECT(A1102),45,3,1,1)="","",OFFSET(INDIRECT(A1102),45,3,1,1))</f>
        <v/>
      </c>
      <c r="W1106" s="158" t="str">
        <f aca="true">IF(OFFSET(INDIRECT(A1102),45,4,1,1)="","",OFFSET(INDIRECT(A1102),45,4,1,1))</f>
        <v/>
      </c>
      <c r="X1106" s="158" t="str">
        <f aca="true">IF(OFFSET(INDIRECT(A1102),45,5,1,1)="","",OFFSET(INDIRECT(A1102),45,5,1,1))</f>
        <v/>
      </c>
      <c r="Y1106" s="158" t="str">
        <f aca="true">IF(OFFSET(INDIRECT(A1102),45,6,1,1)="","",OFFSET(INDIRECT(A1102),45,6,1,1))</f>
        <v/>
      </c>
      <c r="Z1106" s="1"/>
      <c r="AA1106" s="1"/>
      <c r="AB1106" s="1"/>
      <c r="AC1106" s="1"/>
      <c r="AD1106" s="1"/>
      <c r="AE1106" s="1"/>
      <c r="AF1106" s="1"/>
      <c r="AG1106" s="1"/>
    </row>
    <row r="1107" customFormat="false" ht="15.75" hidden="false" customHeight="false" outlineLevel="0" collapsed="false">
      <c r="A1107" s="38" t="str">
        <f aca="true">IF(OFFSET(INDIRECT(A1102),2,0,1,1)="","",OFFSET(INDIRECT(A1102),2,0,1,1))</f>
        <v/>
      </c>
      <c r="B1107" s="38" t="str">
        <f aca="true">IF(OFFSET(INDIRECT(A1102),2,1,1,1)="","",OFFSET(INDIRECT(A1102),2,1,1,1))</f>
        <v/>
      </c>
      <c r="C1107" s="3" t="str">
        <f aca="false">LEFT(B1107,1)</f>
        <v/>
      </c>
      <c r="D1107" s="38" t="str">
        <f aca="true">IF(OFFSET(INDIRECT(A1102),2,2,1,1)="","",OFFSET(INDIRECT(A1102),2,2,1,1))</f>
        <v/>
      </c>
      <c r="E1107" s="38" t="str">
        <f aca="true">IF(OFFSET(INDIRECT(A1102),2,3,1,1)="","",OFFSET(INDIRECT(A1102),2,3,1,1))</f>
        <v/>
      </c>
      <c r="F1107" s="3" t="str">
        <f aca="false">CONCATENATE(A1107,P1104," ",B1107," ",E1107)</f>
        <v>  </v>
      </c>
      <c r="G1107" s="3"/>
      <c r="H1107" s="3" t="str">
        <f aca="false">CONCATENATE(A1107," ",C1107," ",E1107)</f>
        <v>  </v>
      </c>
      <c r="I1107" s="3"/>
      <c r="J1107" s="3"/>
      <c r="K1107" s="3" t="str">
        <f aca="false">CONCATENATE(A1107,P1104," ",C1107,P1104," ",E1107)</f>
        <v>  </v>
      </c>
      <c r="L1107" s="3"/>
      <c r="M1107" s="3" t="str">
        <f aca="false">CONCATENATE(B1107," ",D1107," ",E1107)</f>
        <v>  </v>
      </c>
      <c r="N1107" s="3" t="str">
        <f aca="false">UPPER(M1107)</f>
        <v>  </v>
      </c>
      <c r="O1107" s="3"/>
      <c r="P1107" s="3" t="str">
        <f aca="false">CONCATENATE(A1107,P1104," ",E1107)</f>
        <v> </v>
      </c>
      <c r="Q1107" s="3"/>
      <c r="R1107" s="1"/>
      <c r="S1107" s="1"/>
      <c r="T1107" s="1"/>
      <c r="U1107" s="1"/>
      <c r="V1107" s="1"/>
      <c r="W1107" s="1"/>
      <c r="X1107" s="1"/>
      <c r="Y1107" s="1"/>
      <c r="Z1107" s="1"/>
      <c r="AA1107" s="1"/>
      <c r="AB1107" s="1"/>
      <c r="AC1107" s="1"/>
      <c r="AD1107" s="1"/>
      <c r="AE1107" s="1"/>
      <c r="AF1107" s="1"/>
      <c r="AG1107" s="1"/>
    </row>
    <row r="1108" customFormat="false" ht="15.75" hidden="false" customHeight="false" outlineLevel="0" collapsed="false">
      <c r="A1108" s="38" t="str">
        <f aca="true">IF(OFFSET(INDIRECT(A1102),3,0,1,1)="","",OFFSET(INDIRECT(A1102),3,0,1,1))</f>
        <v/>
      </c>
      <c r="B1108" s="38" t="str">
        <f aca="true">IF(OFFSET(INDIRECT(A1102),3,1,1,1)="","",OFFSET(INDIRECT(A1102),3,1,1,1))</f>
        <v/>
      </c>
      <c r="C1108" s="3" t="str">
        <f aca="false">LEFT(B1108,1)</f>
        <v/>
      </c>
      <c r="D1108" s="38" t="str">
        <f aca="true">IF(OFFSET(INDIRECT(A1102),3,2,1,1)="","",OFFSET(INDIRECT(A1102),3,2,1,1))</f>
        <v/>
      </c>
      <c r="E1108" s="38" t="str">
        <f aca="true">IF(OFFSET(INDIRECT(A1102),3,3,1,1)="","",OFFSET(INDIRECT(A1102),3,3,1,1))</f>
        <v/>
      </c>
      <c r="F1108" s="3" t="str">
        <f aca="false">CONCATENATE(A1108,P1105," ",B1108," ",E1108)</f>
        <v>  </v>
      </c>
      <c r="G1108" s="3"/>
      <c r="H1108" s="3" t="str">
        <f aca="false">CONCATENATE(" ",Q1105," ",A1108," ",C1108," ",E1108)</f>
        <v>    </v>
      </c>
      <c r="I1108" s="3"/>
      <c r="J1108" s="3"/>
      <c r="K1108" s="3" t="str">
        <f aca="false">CONCATENATE(" ",Q1105," ",A1108,P1105," ",C1108,P1105," ",E1108)</f>
        <v>    </v>
      </c>
      <c r="L1108" s="3"/>
      <c r="M1108" s="3" t="str">
        <f aca="false">CONCATENATE(" ",Q1105," ",B1108," ",D1108," ",E1108)</f>
        <v>    </v>
      </c>
      <c r="N1108" s="3" t="str">
        <f aca="false">UPPER(M1108)</f>
        <v>    </v>
      </c>
      <c r="O1108" s="3"/>
      <c r="P1108" s="3" t="str">
        <f aca="false">CONCATENATE(" ",Q1105," ",A1108,P1105," ",E1108)</f>
        <v>   </v>
      </c>
      <c r="Q1108" s="3"/>
      <c r="R1108" s="1"/>
      <c r="S1108" s="155" t="s">
        <v>342</v>
      </c>
      <c r="T1108" s="155"/>
      <c r="U1108" s="1" t="n">
        <f aca="false">IF(X1109="Male","his",IF(X1109="Female","her"))</f>
        <v>0</v>
      </c>
      <c r="V1108" s="1"/>
      <c r="W1108" s="1"/>
      <c r="X1108" s="1"/>
      <c r="Y1108" s="1"/>
      <c r="Z1108" s="1"/>
      <c r="AA1108" s="1"/>
      <c r="AB1108" s="1"/>
      <c r="AC1108" s="1" t="str">
        <f aca="false">IF(S1109="","",".")</f>
        <v/>
      </c>
      <c r="AD1108" s="1"/>
      <c r="AE1108" s="1"/>
      <c r="AF1108" s="1"/>
      <c r="AG1108" s="1"/>
    </row>
    <row r="1109" customFormat="false" ht="15" hidden="false" customHeight="false" outlineLevel="0" collapsed="false">
      <c r="A1109" s="3"/>
      <c r="B1109" s="3"/>
      <c r="C1109" s="3"/>
      <c r="D1109" s="3"/>
      <c r="E1109" s="3"/>
      <c r="F1109" s="3"/>
      <c r="G1109" s="3"/>
      <c r="H1109" s="3"/>
      <c r="I1109" s="3"/>
      <c r="J1109" s="3"/>
      <c r="K1109" s="3" t="str">
        <f aca="false">CONCATENATE(A1107,P1104," &amp; ",A1108,P1105," ",C1107,P1104," ",E1107)</f>
        <v> &amp;   </v>
      </c>
      <c r="L1109" s="3"/>
      <c r="M1109" s="3"/>
      <c r="N1109" s="3"/>
      <c r="O1109" s="3"/>
      <c r="P1109" s="3" t="str">
        <f aca="false">CONCATENATE(A1107,P1104," &amp; ",A1108,P1105," ",E1107)</f>
        <v> &amp;  </v>
      </c>
      <c r="Q1109" s="3"/>
      <c r="R1109" s="1"/>
      <c r="S1109" s="179" t="str">
        <f aca="true">IF(OFFSET(INDIRECT(A1102),48,0,1,1)="","",OFFSET(INDIRECT(A1102),48,0,1,1))</f>
        <v/>
      </c>
      <c r="T1109" s="179" t="str">
        <f aca="true">IF(OFFSET(INDIRECT(A1102),48,1,1,1)="","",OFFSET(INDIRECT(A1102),48,1,1,1))</f>
        <v/>
      </c>
      <c r="U1109" s="3" t="str">
        <f aca="false">LEFT(T1109,1)</f>
        <v/>
      </c>
      <c r="V1109" s="179" t="str">
        <f aca="true">IF(OFFSET(INDIRECT(A1102),48,2,1,1)="","",OFFSET(INDIRECT(A1102),48,2,1,1))</f>
        <v/>
      </c>
      <c r="W1109" s="179" t="str">
        <f aca="true">IF(OFFSET(INDIRECT(A1102),48,3,1,1)="","",OFFSET(INDIRECT(A1102),48,3,1,1))</f>
        <v/>
      </c>
      <c r="X1109" s="179" t="str">
        <f aca="true">IF(OFFSET(INDIRECT(A1102),48,5,1,1)="","",OFFSET(INDIRECT(A1102),48,5,1,1))</f>
        <v/>
      </c>
      <c r="Y1109" s="1" t="str">
        <f aca="false">CONCATENATE(S1109,AC1108," ",T1109," ",W1109)</f>
        <v>  </v>
      </c>
      <c r="Z1109" s="1"/>
      <c r="AA1109" s="1"/>
      <c r="AB1109" s="1"/>
      <c r="AC1109" s="1"/>
      <c r="AD1109" s="1"/>
      <c r="AE1109" s="1"/>
      <c r="AF1109" s="1"/>
      <c r="AG1109" s="1"/>
    </row>
    <row r="1110" customFormat="false" ht="15" hidden="false" customHeight="true" outlineLevel="0" collapsed="false">
      <c r="A1110" s="70" t="s">
        <v>328</v>
      </c>
      <c r="B1110" s="70"/>
      <c r="C1110" s="167" t="str">
        <f aca="false">CONCATENATE(AF1146,AF1147,AF1148,AF1149,AF1150)</f>
        <v>  </v>
      </c>
      <c r="D1110" s="167"/>
      <c r="E1110" s="167"/>
      <c r="F1110" s="167"/>
      <c r="G1110" s="167"/>
      <c r="H1110" s="167"/>
      <c r="I1110" s="167"/>
      <c r="J1110" s="112"/>
      <c r="K1110" s="3"/>
      <c r="L1110" s="1"/>
      <c r="M1110" s="1"/>
      <c r="N1110" s="3"/>
      <c r="O1110" s="3"/>
      <c r="P1110" s="3"/>
      <c r="Q1110" s="3"/>
      <c r="R1110" s="1"/>
      <c r="S1110" s="179" t="str">
        <f aca="true">IF(OFFSET(INDIRECT(A1102),51,0,1,1)="","",CONCATENATE((OFFSET(INDIRECT(A1102),51,0,1,1)),", "))</f>
        <v/>
      </c>
      <c r="T1110" s="179" t="str">
        <f aca="true">IF(OFFSET(INDIRECT(A1102),51,1,1,1)="","",OFFSET(INDIRECT(A1102),51,1,1,1))</f>
        <v/>
      </c>
      <c r="U1110" s="179" t="str">
        <f aca="true">IF(OFFSET(INDIRECT(A1102),51,2,1,1)="","",CONCATENATE(" ",(OFFSET(INDIRECT(A1102),51,2,1,1)),", "))</f>
        <v/>
      </c>
      <c r="V1110" s="179" t="str">
        <f aca="true">IF(OFFSET(INDIRECT(A1102),51,3,1,1)="","",CONCATENATE((OFFSET(INDIRECT(A1102),51,3,1,1)),", "))</f>
        <v/>
      </c>
      <c r="W1110" s="179" t="str">
        <f aca="true">IF(OFFSET(INDIRECT(A1102),51,4,1,1)="","",CONCATENATE((OFFSET(INDIRECT(A1102),51,4,1,1)),", "))</f>
        <v/>
      </c>
      <c r="X1110" s="179" t="str">
        <f aca="true">IF(OFFSET(INDIRECT(A1102),51,5,1,1)="","",CONCATENATE((OFFSET(INDIRECT(A1102),51,5,1,1)),", "))</f>
        <v/>
      </c>
      <c r="Y1110" s="179" t="str">
        <f aca="true">IF(OFFSET(INDIRECT(A1102),51,6,1,1)="","",OFFSET(INDIRECT(A1102),51,6,1,1))</f>
        <v/>
      </c>
      <c r="Z1110" s="1"/>
      <c r="AA1110" s="170" t="str">
        <f aca="false">CONCATENATE(IF(S1110="","",S1110),IF(T1110="","",T1110),IF(U1110="","",U1110),IF(V1110="","",V1110),IF(W1110="","",W1110),IF(X1110="","",X1110),IF(Y1110="","",Y1110))</f>
        <v/>
      </c>
      <c r="AB1110" s="170"/>
      <c r="AC1110" s="170"/>
      <c r="AD1110" s="170"/>
      <c r="AE1110" s="170"/>
      <c r="AF1110" s="170"/>
      <c r="AG1110" s="170"/>
    </row>
    <row r="1111" customFormat="false" ht="15" hidden="false" customHeight="false" outlineLevel="0" collapsed="false">
      <c r="A1111" s="3" t="s">
        <v>329</v>
      </c>
      <c r="B1111" s="3"/>
      <c r="C1111" s="70" t="str">
        <f aca="false">IF(B1105="Married",K1109,IF(B1105="Company",E1107,CONCATENATE(AC1146,AC1147,AC1148,AC1149,AC1150)))</f>
        <v>  </v>
      </c>
      <c r="D1111" s="70"/>
      <c r="E1111" s="70"/>
      <c r="F1111" s="70"/>
      <c r="G1111" s="70"/>
      <c r="H1111" s="70"/>
      <c r="I1111" s="70"/>
      <c r="J1111" s="70"/>
      <c r="K1111" s="1"/>
      <c r="L1111" s="3"/>
      <c r="M1111" s="3"/>
      <c r="N1111" s="3"/>
      <c r="O1111" s="3"/>
      <c r="P1111" s="3" t="str">
        <f aca="false">IF(B1105="Married",P1109,IF(B1105="Company","Sir/Madam",CONCATENATE(AH1146,AH1147,AH1148,AH1149,AH1150)))</f>
        <v> </v>
      </c>
      <c r="Q1111" s="3"/>
      <c r="R1111" s="1"/>
      <c r="S1111" s="179" t="str">
        <f aca="true">IF(OFFSET(INDIRECT(A1102),51,0,1,1)="","",OFFSET(INDIRECT(A1102),51,0,1,1))</f>
        <v/>
      </c>
      <c r="T1111" s="179" t="str">
        <f aca="true">IF(OFFSET(INDIRECT(A1102),51,1,1,1)="","",OFFSET(INDIRECT(A1102),51,1,1,1))</f>
        <v/>
      </c>
      <c r="U1111" s="179" t="str">
        <f aca="true">IF(OFFSET(INDIRECT(A1102),51,2,1,1)="","",CONCATENATE(" ",OFFSET(INDIRECT(A1102),51,2,1,1)))</f>
        <v/>
      </c>
      <c r="V1111" s="179" t="str">
        <f aca="true">IF(OFFSET(INDIRECT(A1102),51,3,1,1)="","",OFFSET(INDIRECT(A1102),51,3,1,1))</f>
        <v/>
      </c>
      <c r="W1111" s="179" t="str">
        <f aca="true">IF(OFFSET(INDIRECT(A1102),51,4,1,1)="","",OFFSET(INDIRECT(A1102),51,4,1,1))</f>
        <v/>
      </c>
      <c r="X1111" s="179" t="str">
        <f aca="true">IF(OFFSET(INDIRECT(A1102),51,5,1,1)="","",OFFSET(INDIRECT(A1102),51,5,1,1))</f>
        <v/>
      </c>
      <c r="Y1111" s="179" t="str">
        <f aca="true">IF(OFFSET(INDIRECT(A1102),51,6,1,1)="","",OFFSET(INDIRECT(A1102),51,6,1,1))</f>
        <v/>
      </c>
      <c r="Z1111" s="1"/>
      <c r="AA1111" s="1"/>
      <c r="AB1111" s="1"/>
      <c r="AC1111" s="1"/>
      <c r="AD1111" s="1"/>
      <c r="AE1111" s="1"/>
      <c r="AF1111" s="1"/>
      <c r="AG1111" s="1"/>
    </row>
    <row r="1112" customFormat="false" ht="15" hidden="false" customHeight="false" outlineLevel="0" collapsed="false">
      <c r="A1112" s="160" t="s">
        <v>333</v>
      </c>
      <c r="B1112" s="3"/>
      <c r="C1112" s="70" t="str">
        <f aca="false">CONCATENATE("Dear ",P1111)</f>
        <v>Dear  </v>
      </c>
      <c r="D1112" s="70"/>
      <c r="E1112" s="70"/>
      <c r="F1112" s="70"/>
      <c r="G1112" s="70"/>
      <c r="H1112" s="70"/>
      <c r="I1112" s="70"/>
      <c r="J1112" s="70"/>
      <c r="K1112" s="3"/>
      <c r="L1112" s="3"/>
      <c r="M1112" s="3"/>
      <c r="N1112" s="3"/>
      <c r="O1112" s="3"/>
      <c r="P1112" s="3"/>
      <c r="Q1112" s="149" t="str">
        <f aca="false">IF(A1114="","",", ")</f>
        <v/>
      </c>
      <c r="R1112" s="1"/>
      <c r="S1112" s="1"/>
      <c r="T1112" s="1"/>
      <c r="U1112" s="1"/>
      <c r="V1112" s="1"/>
      <c r="W1112" s="1"/>
      <c r="X1112" s="1"/>
      <c r="Y1112" s="1"/>
      <c r="Z1112" s="1"/>
      <c r="AA1112" s="1"/>
      <c r="AB1112" s="1"/>
      <c r="AC1112" s="1"/>
      <c r="AD1112" s="1"/>
      <c r="AE1112" s="1"/>
      <c r="AF1112" s="1"/>
      <c r="AG1112" s="1"/>
    </row>
    <row r="1113" customFormat="false" ht="15" hidden="false" customHeight="false" outlineLevel="0" collapsed="false">
      <c r="A1113" s="3" t="s">
        <v>25</v>
      </c>
      <c r="B1113" s="3" t="s">
        <v>26</v>
      </c>
      <c r="C1113" s="3" t="s">
        <v>27</v>
      </c>
      <c r="D1113" s="3" t="s">
        <v>28</v>
      </c>
      <c r="E1113" s="3" t="s">
        <v>29</v>
      </c>
      <c r="F1113" s="3" t="s">
        <v>30</v>
      </c>
      <c r="G1113" s="3" t="s">
        <v>31</v>
      </c>
      <c r="H1113" s="3"/>
      <c r="I1113" s="3" t="s">
        <v>336</v>
      </c>
      <c r="J1113" s="3"/>
      <c r="K1113" s="3"/>
      <c r="L1113" s="3"/>
      <c r="M1113" s="3"/>
      <c r="N1113" s="3"/>
      <c r="O1113" s="3"/>
      <c r="P1113" s="3"/>
      <c r="Q1113" s="3"/>
      <c r="R1113" s="1"/>
      <c r="S1113" s="163" t="str">
        <f aca="false">CONCATENATE(IF(S1106="","",S1106),IF(S1106="","",CHAR(10)),IF(T1106="","",T1106),IF(U1106="","",U1106),IF(U1106="","",CHAR(10)),IF(V1106="","",V1106),IF(V1106="","",CHAR(10)),IF(W1106="","",W1106),IF(W1106="","",CHAR(10)),IF(X1106="","",X1106),IF(X1106="","",CHAR(10)),IF(Y1106="","",Y1106))</f>
        <v/>
      </c>
      <c r="T1113" s="163"/>
      <c r="U1113" s="163"/>
      <c r="V1113" s="1"/>
      <c r="W1113" s="175" t="str">
        <f aca="false">CONCATENATE(IF(S1111="","",S1111),IF(S1111="","",CHAR(10)),IF(T1111="","",T1111),IF(U1111="","",U1111),IF(U1111="","",CHAR(10)),IF(V1111="","",V1111),IF(V1111="","",CHAR(10)),IF(W1111="","",W1111),IF(W1111="","",CHAR(10)),IF(X1111="","",X1111),IF(X1111="","",CHAR(10)),IF(Y1111="","",Y1111))</f>
        <v/>
      </c>
      <c r="X1113" s="175"/>
      <c r="Y1113" s="175"/>
      <c r="Z1113" s="1"/>
      <c r="AA1113" s="1"/>
      <c r="AB1113" s="1"/>
      <c r="AC1113" s="1"/>
      <c r="AD1113" s="1"/>
      <c r="AE1113" s="1"/>
      <c r="AF1113" s="1"/>
      <c r="AG1113" s="1"/>
    </row>
    <row r="1114" customFormat="false" ht="15" hidden="false" customHeight="true" outlineLevel="0" collapsed="false">
      <c r="A1114" s="38" t="str">
        <f aca="true">IF(OFFSET(INDIRECT(A1102),10,0,1,1)="","",CONCATENATE((OFFSET(INDIRECT(A1102),10,0,1,1)),", "))</f>
        <v/>
      </c>
      <c r="B1114" s="38" t="str">
        <f aca="true">IF(OFFSET(INDIRECT(A1102),10,1,1,1)="","",OFFSET(INDIRECT(A1102),10,1,1,1))</f>
        <v/>
      </c>
      <c r="C1114" s="38" t="str">
        <f aca="true">IF(OFFSET(INDIRECT(A1102),10,2,1,1)="","",CONCATENATE(" ",OFFSET(INDIRECT(A1102),10,2,1,1),", "))</f>
        <v/>
      </c>
      <c r="D1114" s="38" t="str">
        <f aca="true">IF(OFFSET(INDIRECT(A1102),10,3,1,1)="","",CONCATENATE((OFFSET(INDIRECT(A1102),10,3,1,1)),", "))</f>
        <v/>
      </c>
      <c r="E1114" s="38" t="str">
        <f aca="true">IF(OFFSET(INDIRECT(A1102),10,4,1,1)="","",CONCATENATE((OFFSET(INDIRECT(A1102),10,4,1,1)),", "))</f>
        <v/>
      </c>
      <c r="F1114" s="38" t="str">
        <f aca="true">IF(OFFSET(INDIRECT(A1102),10,5,1,1)="","",CONCATENATE((OFFSET(INDIRECT(A1102),10,5,1,1)),", "))</f>
        <v/>
      </c>
      <c r="G1114" s="38" t="str">
        <f aca="true">IF(OFFSET(INDIRECT(A1102),10,6,1,1)="","",OFFSET(INDIRECT(A1102),10,6,1,1))</f>
        <v/>
      </c>
      <c r="H1114" s="3"/>
      <c r="I1114" s="170" t="str">
        <f aca="false">CONCATENATE(IF(A1114="","",A1114),IF(B1114="","",B1114),IF(C1114="","",C1114),IF(D1114="","",D1114),IF(E1114="","",E1114),IF(F1114="","",F1114),IF(G1114="","",G1114))</f>
        <v/>
      </c>
      <c r="J1114" s="170"/>
      <c r="K1114" s="170"/>
      <c r="L1114" s="170"/>
      <c r="M1114" s="170"/>
      <c r="N1114" s="170"/>
      <c r="O1114" s="170"/>
      <c r="P1114" s="112"/>
      <c r="Q1114" s="112"/>
      <c r="R1114" s="1"/>
      <c r="S1114" s="163"/>
      <c r="T1114" s="163"/>
      <c r="U1114" s="163"/>
      <c r="V1114" s="1"/>
      <c r="W1114" s="175"/>
      <c r="X1114" s="175"/>
      <c r="Y1114" s="175"/>
      <c r="Z1114" s="1"/>
      <c r="AA1114" s="1"/>
      <c r="AB1114" s="1"/>
      <c r="AC1114" s="1"/>
      <c r="AD1114" s="1"/>
      <c r="AE1114" s="1"/>
      <c r="AF1114" s="1"/>
      <c r="AG1114" s="1"/>
    </row>
    <row r="1115" customFormat="false" ht="15" hidden="false" customHeight="false" outlineLevel="0" collapsed="false">
      <c r="A1115" s="38" t="str">
        <f aca="true">IF(OFFSET(INDIRECT(A1102),10,0,1,1)="","",OFFSET(INDIRECT(A1102),10,0,1,1))</f>
        <v/>
      </c>
      <c r="B1115" s="38" t="str">
        <f aca="true">IF(OFFSET(INDIRECT(A1102),10,1,1,1)="","",OFFSET(INDIRECT(A1102),10,1,1,1))</f>
        <v/>
      </c>
      <c r="C1115" s="38" t="str">
        <f aca="true">IF(OFFSET(INDIRECT(A1102),10,2,1,1)="","",CONCATENATE(" ",OFFSET(INDIRECT(A1102),10,2,1,1)))</f>
        <v/>
      </c>
      <c r="D1115" s="38" t="str">
        <f aca="true">IF(OFFSET(INDIRECT(A1102),10,3,1,1)="","",OFFSET(INDIRECT(A1102),10,3,1,1))</f>
        <v/>
      </c>
      <c r="E1115" s="38" t="str">
        <f aca="true">IF(OFFSET(INDIRECT(A1102),10,4,1,1)="","",OFFSET(INDIRECT(A1102),10,4,1,1))</f>
        <v/>
      </c>
      <c r="F1115" s="38" t="str">
        <f aca="true">IF(OFFSET(INDIRECT(A1102),10,5,1,1)="","",OFFSET(INDIRECT(A1102),10,5,1,1))</f>
        <v/>
      </c>
      <c r="G1115" s="38" t="str">
        <f aca="true">IF(OFFSET(INDIRECT(A1102),10,6,1,1)="","",OFFSET(INDIRECT(A1102),10,6,1,1))</f>
        <v/>
      </c>
      <c r="H1115" s="3"/>
      <c r="I1115" s="3"/>
      <c r="J1115" s="3"/>
      <c r="K1115" s="3"/>
      <c r="L1115" s="173"/>
      <c r="M1115" s="173"/>
      <c r="N1115" s="3"/>
      <c r="O1115" s="3"/>
      <c r="P1115" s="3"/>
      <c r="Q1115" s="3"/>
      <c r="R1115" s="1"/>
      <c r="S1115" s="163"/>
      <c r="T1115" s="163"/>
      <c r="U1115" s="163"/>
      <c r="V1115" s="1"/>
      <c r="W1115" s="175"/>
      <c r="X1115" s="175"/>
      <c r="Y1115" s="175"/>
      <c r="Z1115" s="1"/>
      <c r="AA1115" s="1"/>
      <c r="AB1115" s="1"/>
      <c r="AC1115" s="1"/>
      <c r="AD1115" s="1"/>
      <c r="AE1115" s="1"/>
      <c r="AF1115" s="1"/>
      <c r="AG1115" s="1"/>
    </row>
    <row r="1116" customFormat="false" ht="15" hidden="false" customHeight="false" outlineLevel="0" collapsed="false">
      <c r="A1116" s="3" t="s">
        <v>83</v>
      </c>
      <c r="B1116" s="3"/>
      <c r="C1116" s="3"/>
      <c r="D1116" s="3"/>
      <c r="E1116" s="3"/>
      <c r="F1116" s="3"/>
      <c r="G1116" s="3"/>
      <c r="H1116" s="3"/>
      <c r="I1116" s="3" t="s">
        <v>337</v>
      </c>
      <c r="J1116" s="3"/>
      <c r="K1116" s="3"/>
      <c r="L1116" s="173"/>
      <c r="M1116" s="173"/>
      <c r="N1116" s="3"/>
      <c r="O1116" s="3"/>
      <c r="P1116" s="3"/>
      <c r="Q1116" s="3"/>
      <c r="R1116" s="1"/>
      <c r="S1116" s="163"/>
      <c r="T1116" s="163"/>
      <c r="U1116" s="163"/>
      <c r="V1116" s="1"/>
      <c r="W1116" s="175"/>
      <c r="X1116" s="175"/>
      <c r="Y1116" s="175"/>
      <c r="Z1116" s="1"/>
      <c r="AA1116" s="1"/>
      <c r="AB1116" s="1"/>
      <c r="AC1116" s="1"/>
      <c r="AD1116" s="1"/>
      <c r="AE1116" s="1"/>
      <c r="AF1116" s="1"/>
      <c r="AG1116" s="1"/>
    </row>
    <row r="1117" customFormat="false" ht="15" hidden="false" customHeight="true" outlineLevel="0" collapsed="false">
      <c r="A1117" s="1" t="str">
        <f aca="false">CONCATENATE(A1116,"s")</f>
        <v>Leaseholders</v>
      </c>
      <c r="B1117" s="3"/>
      <c r="C1117" s="3"/>
      <c r="D1117" s="3"/>
      <c r="E1117" s="3"/>
      <c r="F1117" s="3"/>
      <c r="G1117" s="3"/>
      <c r="H1117" s="3"/>
      <c r="I1117" s="175" t="str">
        <f aca="false">CONCATENATE(IF(A1115="","",A1115),IF(A1115="","",CHAR(10)),IF(B1115="","",B1115),IF(C1115="","",C1115),IF(C1115="","",CHAR(10)),IF(D1115="","",D1115),IF(D1115="","",CHAR(10)),IF(E1115="","",E1115),IF(E1115="","",CHAR(10)),IF(F1115="","",F1115),IF(F1115="","",CHAR(10)),IF(G1115="","",G1115))</f>
        <v/>
      </c>
      <c r="J1117" s="175"/>
      <c r="K1117" s="175"/>
      <c r="L1117" s="173"/>
      <c r="M1117" s="173"/>
      <c r="N1117" s="3"/>
      <c r="O1117" s="3"/>
      <c r="P1117" s="3"/>
      <c r="Q1117" s="3"/>
      <c r="R1117" s="1"/>
      <c r="S1117" s="163"/>
      <c r="T1117" s="163"/>
      <c r="U1117" s="163"/>
      <c r="V1117" s="1"/>
      <c r="W1117" s="175"/>
      <c r="X1117" s="175"/>
      <c r="Y1117" s="175"/>
      <c r="Z1117" s="1"/>
      <c r="AA1117" s="1"/>
      <c r="AB1117" s="1"/>
      <c r="AC1117" s="1"/>
      <c r="AD1117" s="1"/>
      <c r="AE1117" s="1"/>
      <c r="AF1117" s="1"/>
      <c r="AG1117" s="1"/>
    </row>
    <row r="1118" customFormat="false" ht="15" hidden="false" customHeight="false" outlineLevel="0" collapsed="false">
      <c r="A1118" s="3" t="s">
        <v>294</v>
      </c>
      <c r="B1118" s="3"/>
      <c r="C1118" s="3"/>
      <c r="D1118" s="3"/>
      <c r="E1118" s="3"/>
      <c r="F1118" s="3"/>
      <c r="G1118" s="3"/>
      <c r="H1118" s="3"/>
      <c r="I1118" s="175"/>
      <c r="J1118" s="175"/>
      <c r="K1118" s="175"/>
      <c r="L1118" s="173"/>
      <c r="M1118" s="173"/>
      <c r="N1118" s="3"/>
      <c r="O1118" s="3"/>
      <c r="P1118" s="3"/>
      <c r="Q1118" s="3"/>
      <c r="R1118" s="1"/>
      <c r="S1118" s="163"/>
      <c r="T1118" s="163"/>
      <c r="U1118" s="163"/>
      <c r="V1118" s="1"/>
      <c r="W1118" s="175"/>
      <c r="X1118" s="175"/>
      <c r="Y1118" s="175"/>
      <c r="Z1118" s="1"/>
      <c r="AA1118" s="1"/>
      <c r="AB1118" s="1"/>
      <c r="AC1118" s="1"/>
      <c r="AD1118" s="1"/>
      <c r="AE1118" s="1"/>
      <c r="AF1118" s="1"/>
      <c r="AG1118" s="1"/>
    </row>
    <row r="1119" customFormat="false" ht="15" hidden="false" customHeight="false" outlineLevel="0" collapsed="false">
      <c r="A1119" s="1" t="str">
        <f aca="false">CONCATENATE(A1118,"s")</f>
        <v>Freeholders</v>
      </c>
      <c r="B1119" s="3"/>
      <c r="C1119" s="3"/>
      <c r="D1119" s="3"/>
      <c r="E1119" s="3"/>
      <c r="F1119" s="3"/>
      <c r="G1119" s="3"/>
      <c r="H1119" s="3"/>
      <c r="I1119" s="175"/>
      <c r="J1119" s="175"/>
      <c r="K1119" s="175"/>
      <c r="L1119" s="173"/>
      <c r="M1119" s="173"/>
      <c r="N1119" s="3"/>
      <c r="O1119" s="3"/>
      <c r="P1119" s="3"/>
      <c r="Q1119" s="3"/>
      <c r="R1119" s="1"/>
      <c r="S1119" s="1"/>
      <c r="T1119" s="1"/>
      <c r="U1119" s="1"/>
      <c r="V1119" s="1"/>
      <c r="W1119" s="1"/>
      <c r="X1119" s="1"/>
      <c r="Y1119" s="1"/>
      <c r="Z1119" s="1"/>
      <c r="AA1119" s="1"/>
      <c r="AB1119" s="1"/>
      <c r="AC1119" s="1"/>
      <c r="AD1119" s="1"/>
      <c r="AE1119" s="1"/>
      <c r="AF1119" s="1"/>
      <c r="AG1119" s="1"/>
    </row>
    <row r="1120" customFormat="false" ht="15" hidden="false" customHeight="false" outlineLevel="0" collapsed="false">
      <c r="A1120" s="3" t="s">
        <v>307</v>
      </c>
      <c r="B1120" s="3"/>
      <c r="C1120" s="3"/>
      <c r="D1120" s="3"/>
      <c r="E1120" s="3"/>
      <c r="F1120" s="3"/>
      <c r="G1120" s="3"/>
      <c r="H1120" s="3"/>
      <c r="I1120" s="175"/>
      <c r="J1120" s="175"/>
      <c r="K1120" s="175"/>
      <c r="L1120" s="3"/>
      <c r="M1120" s="3"/>
      <c r="N1120" s="3"/>
      <c r="O1120" s="3"/>
      <c r="P1120" s="3"/>
      <c r="Q1120" s="3"/>
      <c r="R1120" s="1"/>
    </row>
    <row r="1121" customFormat="false" ht="15" hidden="false" customHeight="false" outlineLevel="0" collapsed="false">
      <c r="A1121" s="1" t="str">
        <f aca="false">IF(A1120="Leaseholder &amp; Freeholder","Leaseholders &amp; Freeholders")</f>
        <v>Leaseholders &amp; Freeholders</v>
      </c>
      <c r="B1121" s="3"/>
      <c r="C1121" s="3"/>
      <c r="D1121" s="3"/>
      <c r="E1121" s="3"/>
      <c r="F1121" s="3"/>
      <c r="G1121" s="3"/>
      <c r="H1121" s="3"/>
      <c r="I1121" s="175"/>
      <c r="J1121" s="175"/>
      <c r="K1121" s="175"/>
      <c r="L1121" s="3"/>
      <c r="M1121" s="3"/>
      <c r="N1121" s="3"/>
      <c r="O1121" s="3"/>
      <c r="P1121" s="3"/>
      <c r="Q1121" s="3"/>
      <c r="R1121" s="1"/>
      <c r="S1121" s="149" t="s">
        <v>274</v>
      </c>
      <c r="T1121" s="149"/>
    </row>
    <row r="1122" customFormat="false" ht="15.75" hidden="false" customHeight="true" outlineLevel="0" collapsed="false">
      <c r="A1122" s="1"/>
      <c r="B1122" s="3"/>
      <c r="C1122" s="3"/>
      <c r="D1122" s="3"/>
      <c r="E1122" s="3"/>
      <c r="F1122" s="3"/>
      <c r="G1122" s="3"/>
      <c r="H1122" s="3"/>
      <c r="I1122" s="175"/>
      <c r="J1122" s="175"/>
      <c r="K1122" s="175"/>
      <c r="L1122" s="3"/>
      <c r="M1122" s="3"/>
      <c r="N1122" s="3"/>
      <c r="O1122" s="3"/>
      <c r="P1122" s="3"/>
      <c r="Q1122" s="3"/>
      <c r="R1122" s="1"/>
      <c r="S1122" s="180" t="str">
        <f aca="false">CONCATENATE("Under Section 1(2), subject to your written consent",CHAR(10),"it is intended to build on the line of junction of the said lands a ",Form!DF74)</f>
        <v>Under Section 1(2), subject to your written consent
it is intended to build on the line of junction of the said lands a</v>
      </c>
      <c r="T1122" s="180"/>
      <c r="U1122" s="180"/>
      <c r="V1122" s="180"/>
      <c r="W1122" s="180"/>
      <c r="X1122" s="180"/>
      <c r="Y1122" s="180"/>
      <c r="Z1122" s="180"/>
      <c r="AA1122" s="180"/>
    </row>
    <row r="1123" customFormat="false" ht="15" hidden="false" customHeight="false" outlineLevel="0" collapsed="false">
      <c r="A1123" s="1"/>
      <c r="B1123" s="3"/>
      <c r="C1123" s="3"/>
      <c r="D1123" s="3"/>
      <c r="E1123" s="3"/>
      <c r="F1123" s="3"/>
      <c r="G1123" s="3"/>
      <c r="H1123" s="3"/>
      <c r="I1123" s="3"/>
      <c r="J1123" s="3"/>
      <c r="K1123" s="3"/>
      <c r="L1123" s="3"/>
      <c r="M1123" s="3"/>
      <c r="N1123" s="3"/>
      <c r="O1123" s="3"/>
      <c r="P1123" s="3"/>
      <c r="Q1123" s="3"/>
      <c r="R1123" s="1"/>
      <c r="S1123" s="180"/>
      <c r="T1123" s="180"/>
      <c r="U1123" s="180"/>
      <c r="V1123" s="180"/>
      <c r="W1123" s="180"/>
      <c r="X1123" s="180"/>
      <c r="Y1123" s="180"/>
      <c r="Z1123" s="180"/>
      <c r="AA1123" s="180"/>
    </row>
    <row r="1124" customFormat="false" ht="15" hidden="false" customHeight="false" outlineLevel="0" collapsed="false">
      <c r="A1124" s="156" t="s">
        <v>343</v>
      </c>
      <c r="B1124" s="156"/>
      <c r="C1124" s="3"/>
      <c r="D1124" s="3"/>
      <c r="E1124" s="3"/>
      <c r="F1124" s="3"/>
      <c r="G1124" s="3"/>
      <c r="H1124" s="3"/>
      <c r="I1124" s="3"/>
      <c r="J1124" s="3"/>
      <c r="K1124" s="3"/>
      <c r="L1124" s="3"/>
      <c r="M1124" s="3"/>
      <c r="N1124" s="3"/>
      <c r="O1124" s="3"/>
      <c r="P1124" s="3"/>
      <c r="Q1124" s="149" t="str">
        <f aca="false">IF(A1126="","",", ")</f>
        <v/>
      </c>
      <c r="R1124" s="1"/>
    </row>
    <row r="1125" customFormat="false" ht="15" hidden="false" customHeight="false" outlineLevel="0" collapsed="false">
      <c r="A1125" s="3" t="s">
        <v>25</v>
      </c>
      <c r="B1125" s="3" t="s">
        <v>26</v>
      </c>
      <c r="C1125" s="3" t="s">
        <v>27</v>
      </c>
      <c r="D1125" s="3" t="s">
        <v>28</v>
      </c>
      <c r="E1125" s="3" t="s">
        <v>29</v>
      </c>
      <c r="F1125" s="3" t="s">
        <v>30</v>
      </c>
      <c r="G1125" s="3" t="s">
        <v>31</v>
      </c>
      <c r="H1125" s="3"/>
      <c r="I1125" s="3" t="s">
        <v>336</v>
      </c>
      <c r="J1125" s="3"/>
      <c r="K1125" s="3"/>
      <c r="L1125" s="3"/>
      <c r="M1125" s="3"/>
      <c r="N1125" s="3"/>
      <c r="O1125" s="3"/>
      <c r="P1125" s="3"/>
      <c r="Q1125" s="3"/>
      <c r="R1125" s="1"/>
      <c r="S1125" s="149" t="s">
        <v>292</v>
      </c>
      <c r="T1125" s="149"/>
    </row>
    <row r="1126" customFormat="false" ht="15" hidden="false" customHeight="true" outlineLevel="0" collapsed="false">
      <c r="A1126" s="38" t="str">
        <f aca="true">IF(OFFSET(INDIRECT(A1102),17,0,1,1)="","",CONCATENATE((OFFSET(INDIRECT(A1102),17,0,1,1)),", "))</f>
        <v/>
      </c>
      <c r="B1126" s="38" t="str">
        <f aca="true">IF(OFFSET(INDIRECT(A1102),17,1,1,1)="","",OFFSET(INDIRECT(A1102),17,1,1,1))</f>
        <v/>
      </c>
      <c r="C1126" s="38" t="str">
        <f aca="true">IF(OFFSET(INDIRECT(A1102),17,2,1,1)="","",CONCATENATE(" ",(OFFSET(INDIRECT(A1102),17,2,1,1)),", "))</f>
        <v/>
      </c>
      <c r="D1126" s="38" t="str">
        <f aca="true">IF(OFFSET(INDIRECT(A1102),17,3,1,1)="","",CONCATENATE((OFFSET(INDIRECT(A1102),17,3,1,1)),", "))</f>
        <v/>
      </c>
      <c r="E1126" s="38" t="str">
        <f aca="true">IF(OFFSET(INDIRECT(A1102),17,4,1,1)="","",CONCATENATE((OFFSET(INDIRECT(A1102),17,4,1,1)),", "))</f>
        <v/>
      </c>
      <c r="F1126" s="38" t="str">
        <f aca="true">IF(OFFSET(INDIRECT(A1102),17,5,1,1)="","",CONCATENATE((OFFSET(INDIRECT(A1102),17,5,1,1)),", "))</f>
        <v/>
      </c>
      <c r="G1126" s="38" t="str">
        <f aca="true">IF(OFFSET(INDIRECT(A1102),17,6,1,1)="","",OFFSET(INDIRECT(A1102),17,6,1,1))</f>
        <v/>
      </c>
      <c r="H1126" s="3"/>
      <c r="I1126" s="170" t="str">
        <f aca="false">CONCATENATE(IF(A1126="","",A1126),IF(B1126="","",B1126),IF(C1126="","",C1126),IF(D1126="","",D1126),IF(E1126="","",E1126),IF(F1126="","",F1126),IF(G1126="","",G1126))</f>
        <v/>
      </c>
      <c r="J1126" s="170"/>
      <c r="K1126" s="170"/>
      <c r="L1126" s="170"/>
      <c r="M1126" s="170"/>
      <c r="N1126" s="170"/>
      <c r="O1126" s="170"/>
      <c r="P1126" s="112"/>
      <c r="Q1126" s="112"/>
      <c r="R1126" s="1"/>
      <c r="S1126" s="180" t="str">
        <f aca="false">CONCATENATE("Under Section 1(5)",CHAR(10),"it is intended to build on the line of junction of the said lands a wall wholly on ",$H$12," land.")</f>
        <v>Under Section 1(5)
it is intended to build on the line of junction of the said lands a wall wholly on our land.</v>
      </c>
      <c r="T1126" s="180"/>
      <c r="U1126" s="180"/>
      <c r="V1126" s="180"/>
      <c r="W1126" s="180"/>
      <c r="X1126" s="180"/>
      <c r="Y1126" s="180"/>
      <c r="Z1126" s="180"/>
      <c r="AA1126" s="180"/>
    </row>
    <row r="1127" customFormat="false" ht="15" hidden="false" customHeight="false" outlineLevel="0" collapsed="false">
      <c r="A1127" s="38" t="str">
        <f aca="true">IF(OFFSET(INDIRECT(A1102),17,0,1,1)="","",OFFSET(INDIRECT(A1102),17,0,1,1))</f>
        <v/>
      </c>
      <c r="B1127" s="38" t="str">
        <f aca="true">IF(OFFSET(INDIRECT(A1102),17,1,1,1)="","",OFFSET(INDIRECT(A1102),17,1,1,1))</f>
        <v/>
      </c>
      <c r="C1127" s="38" t="str">
        <f aca="true">IF(OFFSET(INDIRECT(A1102),17,2,1,1)="","",CONCATENATE(" ",(OFFSET(INDIRECT(A1102),17,2,1,1))))</f>
        <v/>
      </c>
      <c r="D1127" s="38" t="str">
        <f aca="true">IF(OFFSET(INDIRECT(A1102),17,3,1,1)="","",OFFSET(INDIRECT(A1102),17,3,1,1))</f>
        <v/>
      </c>
      <c r="E1127" s="38" t="str">
        <f aca="true">IF(OFFSET(INDIRECT(A1102),17,4,1,1)="","",OFFSET(INDIRECT(A1102),17,4,1,1))</f>
        <v/>
      </c>
      <c r="F1127" s="38" t="str">
        <f aca="true">IF(OFFSET(INDIRECT(A1102),17,5,1,1)="","",OFFSET(INDIRECT(A1102),17,5,1,1))</f>
        <v/>
      </c>
      <c r="G1127" s="38" t="str">
        <f aca="true">IF(OFFSET(INDIRECT(A1102),17,6,1,1)="","",OFFSET(INDIRECT(A1102),17,6,1,1))</f>
        <v/>
      </c>
      <c r="H1127" s="3"/>
      <c r="I1127" s="3"/>
      <c r="J1127" s="3"/>
      <c r="K1127" s="3"/>
      <c r="L1127" s="173"/>
      <c r="M1127" s="173"/>
      <c r="N1127" s="3"/>
      <c r="O1127" s="3"/>
      <c r="P1127" s="3"/>
      <c r="Q1127" s="3"/>
      <c r="R1127" s="1"/>
      <c r="S1127" s="180"/>
      <c r="T1127" s="180"/>
      <c r="U1127" s="180"/>
      <c r="V1127" s="180"/>
      <c r="W1127" s="180"/>
      <c r="X1127" s="180"/>
      <c r="Y1127" s="180"/>
      <c r="Z1127" s="180"/>
      <c r="AA1127" s="180"/>
    </row>
    <row r="1128" customFormat="false" ht="15" hidden="false" customHeight="false" outlineLevel="0" collapsed="false">
      <c r="A1128" s="3"/>
      <c r="B1128" s="3"/>
      <c r="C1128" s="3"/>
      <c r="D1128" s="3"/>
      <c r="E1128" s="3"/>
      <c r="F1128" s="3"/>
      <c r="G1128" s="3"/>
      <c r="H1128" s="3"/>
      <c r="I1128" s="3" t="s">
        <v>337</v>
      </c>
      <c r="J1128" s="3"/>
      <c r="K1128" s="3"/>
      <c r="L1128" s="173"/>
      <c r="M1128" s="173"/>
      <c r="N1128" s="3"/>
      <c r="O1128" s="3"/>
      <c r="P1128" s="3"/>
      <c r="Q1128" s="3"/>
      <c r="R1128" s="1"/>
    </row>
    <row r="1129" customFormat="false" ht="15" hidden="false" customHeight="true" outlineLevel="0" collapsed="false">
      <c r="A1129" s="3"/>
      <c r="B1129" s="3"/>
      <c r="C1129" s="3"/>
      <c r="D1129" s="3"/>
      <c r="E1129" s="3"/>
      <c r="F1129" s="3"/>
      <c r="G1129" s="3"/>
      <c r="H1129" s="3"/>
      <c r="I1129" s="175" t="str">
        <f aca="false">CONCATENATE(IF(A1127="","",A1127),IF(A1127="","",CHAR(10)),IF(B1127="","",B1127),IF(C1127="","",C1127),IF(C1127="","",CHAR(10)),IF(D1127="","",D1127),IF(D1127="","",CHAR(10)),IF(E1127="","",E1127),IF(E1127="","",CHAR(10)),IF(F1127="","",F1127),IF(F1127="","",CHAR(10)),IF(G1127="","",G1127))</f>
        <v/>
      </c>
      <c r="J1129" s="175"/>
      <c r="K1129" s="175"/>
      <c r="L1129" s="173"/>
      <c r="M1129" s="173"/>
      <c r="N1129" s="3"/>
      <c r="O1129" s="3"/>
      <c r="P1129" s="3"/>
      <c r="Q1129" s="3"/>
      <c r="R1129" s="1"/>
      <c r="S1129" s="149" t="s">
        <v>295</v>
      </c>
      <c r="T1129" s="149"/>
      <c r="U1129" s="149"/>
    </row>
    <row r="1130" customFormat="false" ht="15" hidden="false" customHeight="true" outlineLevel="0" collapsed="false">
      <c r="A1130" s="3"/>
      <c r="B1130" s="3"/>
      <c r="C1130" s="3"/>
      <c r="D1130" s="3"/>
      <c r="E1130" s="3"/>
      <c r="F1130" s="3"/>
      <c r="G1130" s="3"/>
      <c r="H1130" s="3"/>
      <c r="I1130" s="175"/>
      <c r="J1130" s="175"/>
      <c r="K1130" s="175"/>
      <c r="L1130" s="173"/>
      <c r="M1130" s="173"/>
      <c r="N1130" s="3"/>
      <c r="O1130" s="3"/>
      <c r="P1130" s="3"/>
      <c r="Q1130" s="3"/>
      <c r="R1130" s="1"/>
      <c r="S1130" s="181" t="str">
        <f aca="false">CONCATENATE(S1122,CHAR(10),CHAR(10),S1126)</f>
        <v>Under Section 1(2), subject to your written consent
it is intended to build on the line of junction of the said lands a 
Under Section 1(5)
it is intended to build on the line of junction of the said lands a wall wholly on our land.</v>
      </c>
      <c r="T1130" s="181"/>
      <c r="U1130" s="181"/>
      <c r="V1130" s="181"/>
      <c r="W1130" s="181"/>
      <c r="X1130" s="181"/>
      <c r="Y1130" s="181"/>
      <c r="Z1130" s="181"/>
      <c r="AA1130" s="181"/>
    </row>
    <row r="1131" customFormat="false" ht="15" hidden="false" customHeight="false" outlineLevel="0" collapsed="false">
      <c r="A1131" s="3"/>
      <c r="B1131" s="3"/>
      <c r="C1131" s="3"/>
      <c r="D1131" s="3"/>
      <c r="E1131" s="3"/>
      <c r="F1131" s="3"/>
      <c r="G1131" s="3"/>
      <c r="H1131" s="3"/>
      <c r="I1131" s="175"/>
      <c r="J1131" s="175"/>
      <c r="K1131" s="175"/>
      <c r="L1131" s="173"/>
      <c r="M1131" s="173"/>
      <c r="N1131" s="3"/>
      <c r="O1131" s="3"/>
      <c r="P1131" s="3"/>
      <c r="Q1131" s="3"/>
      <c r="R1131" s="1"/>
      <c r="S1131" s="181"/>
      <c r="T1131" s="181"/>
      <c r="U1131" s="181"/>
      <c r="V1131" s="181"/>
      <c r="W1131" s="181"/>
      <c r="X1131" s="181"/>
      <c r="Y1131" s="181"/>
      <c r="Z1131" s="181"/>
      <c r="AA1131" s="181"/>
    </row>
    <row r="1132" customFormat="false" ht="15" hidden="false" customHeight="false" outlineLevel="0" collapsed="false">
      <c r="A1132" s="3"/>
      <c r="B1132" s="3"/>
      <c r="C1132" s="3"/>
      <c r="D1132" s="3"/>
      <c r="E1132" s="3"/>
      <c r="F1132" s="3"/>
      <c r="G1132" s="3"/>
      <c r="H1132" s="3"/>
      <c r="I1132" s="175"/>
      <c r="J1132" s="175"/>
      <c r="K1132" s="175"/>
      <c r="L1132" s="3"/>
      <c r="M1132" s="3"/>
      <c r="N1132" s="3"/>
      <c r="O1132" s="3"/>
      <c r="P1132" s="3"/>
      <c r="Q1132" s="3"/>
      <c r="R1132" s="1"/>
      <c r="S1132" s="181"/>
      <c r="T1132" s="181"/>
      <c r="U1132" s="181"/>
      <c r="V1132" s="181"/>
      <c r="W1132" s="181"/>
      <c r="X1132" s="181"/>
      <c r="Y1132" s="181"/>
      <c r="Z1132" s="181"/>
      <c r="AA1132" s="181"/>
    </row>
    <row r="1133" customFormat="false" ht="15" hidden="false" customHeight="false" outlineLevel="0" collapsed="false">
      <c r="A1133" s="3"/>
      <c r="B1133" s="3"/>
      <c r="C1133" s="3"/>
      <c r="D1133" s="3"/>
      <c r="E1133" s="3"/>
      <c r="F1133" s="3"/>
      <c r="G1133" s="3"/>
      <c r="H1133" s="3"/>
      <c r="I1133" s="175"/>
      <c r="J1133" s="175"/>
      <c r="K1133" s="175"/>
      <c r="L1133" s="3"/>
      <c r="M1133" s="3"/>
      <c r="N1133" s="3"/>
      <c r="O1133" s="3"/>
      <c r="P1133" s="3"/>
      <c r="Q1133" s="3"/>
      <c r="R1133" s="1"/>
      <c r="S1133" s="181"/>
      <c r="T1133" s="181"/>
      <c r="U1133" s="181"/>
      <c r="V1133" s="181"/>
      <c r="W1133" s="181"/>
      <c r="X1133" s="181"/>
      <c r="Y1133" s="181"/>
      <c r="Z1133" s="181"/>
      <c r="AA1133" s="181"/>
    </row>
    <row r="1134" customFormat="false" ht="15" hidden="false" customHeight="false" outlineLevel="0" collapsed="false">
      <c r="A1134" s="3"/>
      <c r="B1134" s="3"/>
      <c r="C1134" s="3"/>
      <c r="D1134" s="3"/>
      <c r="E1134" s="3"/>
      <c r="F1134" s="3"/>
      <c r="G1134" s="3"/>
      <c r="H1134" s="3"/>
      <c r="I1134" s="175"/>
      <c r="J1134" s="175"/>
      <c r="K1134" s="175"/>
      <c r="L1134" s="3"/>
      <c r="M1134" s="3"/>
      <c r="N1134" s="3"/>
      <c r="O1134" s="3"/>
      <c r="P1134" s="3"/>
      <c r="Q1134" s="3"/>
      <c r="R1134" s="1"/>
      <c r="S1134" s="181"/>
      <c r="T1134" s="181"/>
      <c r="U1134" s="181"/>
      <c r="V1134" s="181"/>
      <c r="W1134" s="181"/>
      <c r="X1134" s="181"/>
      <c r="Y1134" s="181"/>
      <c r="Z1134" s="181"/>
      <c r="AA1134" s="181"/>
    </row>
    <row r="1135" customFormat="false" ht="15" hidden="false" customHeight="false" outlineLevel="0" collapsed="false">
      <c r="A1135" s="3"/>
      <c r="B1135" s="3"/>
      <c r="C1135" s="3"/>
      <c r="D1135" s="3"/>
      <c r="E1135" s="3"/>
      <c r="F1135" s="3"/>
      <c r="G1135" s="3"/>
      <c r="H1135" s="3"/>
      <c r="I1135" s="3"/>
      <c r="J1135" s="3"/>
      <c r="K1135" s="3"/>
      <c r="L1135" s="3"/>
      <c r="M1135" s="3"/>
      <c r="N1135" s="3"/>
      <c r="O1135" s="3"/>
      <c r="P1135" s="3"/>
      <c r="Q1135" s="3"/>
      <c r="R1135" s="1"/>
    </row>
    <row r="1136" customFormat="false" ht="15" hidden="false" customHeight="false" outlineLevel="0" collapsed="false">
      <c r="A1136" s="156" t="s">
        <v>344</v>
      </c>
      <c r="B1136" s="156"/>
      <c r="C1136" s="3"/>
      <c r="D1136" s="3"/>
      <c r="E1136" s="3"/>
      <c r="F1136" s="3"/>
      <c r="G1136" s="3"/>
      <c r="H1136" s="3"/>
      <c r="I1136" s="3"/>
      <c r="J1136" s="3"/>
      <c r="K1136" s="3"/>
      <c r="L1136" s="3"/>
      <c r="M1136" s="3"/>
      <c r="N1136" s="3"/>
      <c r="O1136" s="3"/>
      <c r="P1136" s="3"/>
      <c r="Q1136" s="3" t="str">
        <f aca="false">IF(A1138="","",", ")</f>
        <v/>
      </c>
      <c r="R1136" s="1"/>
      <c r="S1136" s="149" t="s">
        <v>345</v>
      </c>
      <c r="T1136" s="149"/>
      <c r="U1136" s="149"/>
    </row>
    <row r="1137" customFormat="false" ht="15" hidden="false" customHeight="false" outlineLevel="0" collapsed="false">
      <c r="A1137" s="3" t="s">
        <v>25</v>
      </c>
      <c r="B1137" s="3" t="s">
        <v>26</v>
      </c>
      <c r="C1137" s="3" t="s">
        <v>27</v>
      </c>
      <c r="D1137" s="3" t="s">
        <v>28</v>
      </c>
      <c r="E1137" s="3" t="s">
        <v>29</v>
      </c>
      <c r="F1137" s="3" t="s">
        <v>30</v>
      </c>
      <c r="G1137" s="3" t="s">
        <v>31</v>
      </c>
      <c r="H1137" s="3"/>
      <c r="I1137" s="3" t="s">
        <v>336</v>
      </c>
      <c r="J1137" s="3"/>
      <c r="K1137" s="3"/>
      <c r="L1137" s="3"/>
      <c r="M1137" s="3"/>
      <c r="N1137" s="3"/>
      <c r="O1137" s="3"/>
      <c r="P1137" s="3"/>
      <c r="Q1137" s="3"/>
      <c r="R1137" s="1"/>
      <c r="S1137" s="181" t="str">
        <f aca="false">IF(Form!DB74="Section 1(2)",S1122,IF(Form!DB74="Section 1(5)",S1126,IF(Form!DB74="Section 1(2) &amp; Section 1(5)",S1130,"")))</f>
        <v/>
      </c>
      <c r="T1137" s="181"/>
      <c r="U1137" s="181"/>
      <c r="V1137" s="181"/>
      <c r="W1137" s="181"/>
      <c r="X1137" s="181"/>
      <c r="Y1137" s="181"/>
      <c r="Z1137" s="181"/>
      <c r="AA1137" s="181"/>
    </row>
    <row r="1138" customFormat="false" ht="15" hidden="false" customHeight="true" outlineLevel="0" collapsed="false">
      <c r="A1138" s="38" t="str">
        <f aca="false">IF(Form!$B$44="","",Form!$B$44)</f>
        <v/>
      </c>
      <c r="B1138" s="38" t="str">
        <f aca="false">IF(Form!$C$44="","",Form!$C$44)</f>
        <v/>
      </c>
      <c r="C1138" s="38" t="str">
        <f aca="false">IF(Form!$D$44="","",Form!$D$44)</f>
        <v/>
      </c>
      <c r="D1138" s="38" t="str">
        <f aca="false">IF(Form!$E$44="","",Form!$E$44)</f>
        <v/>
      </c>
      <c r="E1138" s="38" t="str">
        <f aca="false">IF(Form!$F$44="","",Form!$F$44)</f>
        <v/>
      </c>
      <c r="F1138" s="38" t="str">
        <f aca="false">IF(Form!$G$44="","",Form!$G$44)</f>
        <v/>
      </c>
      <c r="G1138" s="38" t="str">
        <f aca="false">IF(Form!$H$44="","",Form!$H$44)</f>
        <v/>
      </c>
      <c r="H1138" s="3"/>
      <c r="I1138" s="170" t="str">
        <f aca="false">CONCATENATE(IF(A1138="","",A1138),IF(B1138="","",B1138),IF(C1138="","",C1138),IF(D1138="","",D1138),IF(E1138="","",E1138),IF(F1138="","",F1138),IF(G1138="","",G1138))</f>
        <v/>
      </c>
      <c r="J1138" s="170"/>
      <c r="K1138" s="170"/>
      <c r="L1138" s="170"/>
      <c r="M1138" s="170"/>
      <c r="N1138" s="170"/>
      <c r="O1138" s="170"/>
      <c r="P1138" s="112"/>
      <c r="Q1138" s="112"/>
      <c r="R1138" s="1"/>
      <c r="S1138" s="181"/>
      <c r="T1138" s="181"/>
      <c r="U1138" s="181"/>
      <c r="V1138" s="181"/>
      <c r="W1138" s="181"/>
      <c r="X1138" s="181"/>
      <c r="Y1138" s="181"/>
      <c r="Z1138" s="181"/>
      <c r="AA1138" s="181"/>
    </row>
    <row r="1139" customFormat="false" ht="15" hidden="false" customHeight="false" outlineLevel="0" collapsed="false">
      <c r="A1139" s="3"/>
      <c r="B1139" s="3"/>
      <c r="C1139" s="3"/>
      <c r="D1139" s="3"/>
      <c r="E1139" s="3"/>
      <c r="F1139" s="3"/>
      <c r="G1139" s="3"/>
      <c r="H1139" s="3"/>
      <c r="I1139" s="3"/>
      <c r="J1139" s="3"/>
      <c r="K1139" s="3"/>
      <c r="L1139" s="173"/>
      <c r="M1139" s="173"/>
      <c r="N1139" s="3"/>
      <c r="O1139" s="3"/>
      <c r="P1139" s="3"/>
      <c r="Q1139" s="3"/>
      <c r="R1139" s="1"/>
      <c r="S1139" s="181"/>
      <c r="T1139" s="181"/>
      <c r="U1139" s="181"/>
      <c r="V1139" s="181"/>
      <c r="W1139" s="181"/>
      <c r="X1139" s="181"/>
      <c r="Y1139" s="181"/>
      <c r="Z1139" s="181"/>
      <c r="AA1139" s="181"/>
    </row>
    <row r="1140" customFormat="false" ht="15" hidden="false" customHeight="false" outlineLevel="0" collapsed="false">
      <c r="A1140" s="3"/>
      <c r="B1140" s="3"/>
      <c r="C1140" s="3"/>
      <c r="D1140" s="3"/>
      <c r="E1140" s="3"/>
      <c r="F1140" s="3"/>
      <c r="G1140" s="3"/>
      <c r="H1140" s="3"/>
      <c r="I1140" s="3" t="s">
        <v>337</v>
      </c>
      <c r="J1140" s="3"/>
      <c r="K1140" s="3"/>
      <c r="L1140" s="173"/>
      <c r="M1140" s="173"/>
      <c r="N1140" s="3"/>
      <c r="O1140" s="3"/>
      <c r="P1140" s="3"/>
      <c r="Q1140" s="3"/>
      <c r="R1140" s="1"/>
      <c r="S1140" s="181"/>
      <c r="T1140" s="181"/>
      <c r="U1140" s="181"/>
      <c r="V1140" s="181"/>
      <c r="W1140" s="181"/>
      <c r="X1140" s="181"/>
      <c r="Y1140" s="181"/>
      <c r="Z1140" s="181"/>
      <c r="AA1140" s="181"/>
    </row>
    <row r="1141" customFormat="false" ht="15" hidden="false" customHeight="true" outlineLevel="0" collapsed="false">
      <c r="A1141" s="3"/>
      <c r="B1141" s="3"/>
      <c r="C1141" s="3"/>
      <c r="D1141" s="3"/>
      <c r="E1141" s="3"/>
      <c r="F1141" s="3"/>
      <c r="G1141" s="3"/>
      <c r="H1141" s="3"/>
      <c r="I1141" s="175" t="str">
        <f aca="false">CONCATENATE(IF(A1138="","",A1138),IF(A1138="","",CHAR(10)),IF(B1138="","",B1138),IF(C1138="","",C1138),IF(C1138="","",CHAR(10)),IF(D1138="","",D1138),IF(D1138="","",CHAR(10)),IF(E1138="","",E1138),IF(E1138="","",CHAR(10)),IF(F1138="","",F1138),IF(F1138="","",CHAR(10)),IF(G1138="","",G1138))</f>
        <v/>
      </c>
      <c r="J1141" s="175"/>
      <c r="K1141" s="175"/>
      <c r="L1141" s="173"/>
      <c r="M1141" s="173"/>
      <c r="N1141" s="3"/>
      <c r="O1141" s="3"/>
      <c r="P1141" s="3"/>
      <c r="Q1141" s="3"/>
      <c r="R1141" s="1"/>
      <c r="S1141" s="181"/>
      <c r="T1141" s="181"/>
      <c r="U1141" s="181"/>
      <c r="V1141" s="181"/>
      <c r="W1141" s="181"/>
      <c r="X1141" s="181"/>
      <c r="Y1141" s="181"/>
      <c r="Z1141" s="181"/>
      <c r="AA1141" s="181"/>
    </row>
    <row r="1142" customFormat="false" ht="15" hidden="false" customHeight="false" outlineLevel="0" collapsed="false">
      <c r="A1142" s="3"/>
      <c r="B1142" s="3"/>
      <c r="C1142" s="3"/>
      <c r="D1142" s="3"/>
      <c r="E1142" s="3"/>
      <c r="F1142" s="3"/>
      <c r="G1142" s="3"/>
      <c r="H1142" s="3"/>
      <c r="I1142" s="175"/>
      <c r="J1142" s="175"/>
      <c r="K1142" s="175"/>
      <c r="L1142" s="173"/>
      <c r="M1142" s="173"/>
      <c r="N1142" s="3"/>
      <c r="O1142" s="3"/>
      <c r="P1142" s="3"/>
      <c r="Q1142" s="3"/>
      <c r="R1142" s="1"/>
    </row>
    <row r="1143" customFormat="false" ht="15" hidden="false" customHeight="false" outlineLevel="0" collapsed="false">
      <c r="A1143" s="3"/>
      <c r="B1143" s="3"/>
      <c r="C1143" s="3"/>
      <c r="D1143" s="3"/>
      <c r="E1143" s="3"/>
      <c r="F1143" s="3"/>
      <c r="G1143" s="3"/>
      <c r="H1143" s="3"/>
      <c r="I1143" s="175"/>
      <c r="J1143" s="175"/>
      <c r="K1143" s="175"/>
      <c r="L1143" s="173"/>
      <c r="M1143" s="173"/>
      <c r="N1143" s="3"/>
      <c r="O1143" s="3"/>
      <c r="P1143" s="3"/>
      <c r="Q1143" s="3"/>
      <c r="R1143" s="1"/>
      <c r="S1143" s="149" t="s">
        <v>346</v>
      </c>
      <c r="T1143" s="149"/>
      <c r="U1143" s="149"/>
      <c r="V1143" s="182" t="str">
        <f aca="true">IF(OFFSET(INDIRECT(A1102),53,5,1,1)="No","DELETE THIS PAGE WHEN MADE INTO PDF!","")</f>
        <v>DELETE THIS PAGE WHEN MADE INTO PDF!</v>
      </c>
      <c r="W1143" s="182"/>
      <c r="X1143" s="182"/>
      <c r="Y1143" s="182"/>
      <c r="Z1143" s="182"/>
      <c r="AA1143" s="182"/>
    </row>
    <row r="1144" customFormat="false" ht="15" hidden="false" customHeight="false" outlineLevel="0" collapsed="false">
      <c r="A1144" s="3"/>
      <c r="B1144" s="3"/>
      <c r="C1144" s="3"/>
      <c r="D1144" s="3"/>
      <c r="E1144" s="3"/>
      <c r="F1144" s="3"/>
      <c r="G1144" s="3"/>
      <c r="H1144" s="3"/>
      <c r="I1144" s="175"/>
      <c r="J1144" s="175"/>
      <c r="K1144" s="175"/>
      <c r="L1144" s="3"/>
      <c r="M1144" s="3"/>
      <c r="N1144" s="3"/>
      <c r="O1144" s="3"/>
      <c r="P1144" s="3"/>
      <c r="Q1144" s="3"/>
      <c r="R1144" s="1"/>
      <c r="S1144" s="149" t="s">
        <v>347</v>
      </c>
      <c r="T1144" s="149"/>
      <c r="U1144" s="149"/>
      <c r="V1144" s="182" t="str">
        <f aca="true">IF(OFFSET(INDIRECT(A1102),62,5,1,1)="No","DELETE THIS PAGE WHEN MADE INTO PDF!","")</f>
        <v>DELETE THIS PAGE WHEN MADE INTO PDF!</v>
      </c>
      <c r="W1144" s="182"/>
      <c r="X1144" s="182"/>
      <c r="Y1144" s="182"/>
      <c r="Z1144" s="182"/>
      <c r="AA1144" s="182"/>
    </row>
    <row r="1145" customFormat="false" ht="15" hidden="false" customHeight="false" outlineLevel="0" collapsed="false">
      <c r="A1145" s="3"/>
      <c r="B1145" s="3"/>
      <c r="C1145" s="3"/>
      <c r="D1145" s="3"/>
      <c r="E1145" s="3"/>
      <c r="F1145" s="3"/>
      <c r="G1145" s="3"/>
      <c r="H1145" s="3"/>
      <c r="I1145" s="175"/>
      <c r="J1145" s="175"/>
      <c r="K1145" s="175"/>
      <c r="L1145" s="3"/>
      <c r="M1145" s="3"/>
      <c r="N1145" s="3"/>
      <c r="O1145" s="3"/>
      <c r="P1145" s="3"/>
      <c r="Q1145" s="3"/>
      <c r="R1145" s="1"/>
      <c r="S1145" s="149" t="s">
        <v>348</v>
      </c>
      <c r="T1145" s="149"/>
      <c r="U1145" s="149"/>
      <c r="V1145" s="182" t="str">
        <f aca="true">IF(OFFSET(INDIRECT(A1102),76,5,1,1)="No","DELETE THIS PAGE WHEN MADE INTO PDF!","")</f>
        <v>DELETE THIS PAGE WHEN MADE INTO PDF!</v>
      </c>
      <c r="W1145" s="182"/>
      <c r="X1145" s="182"/>
      <c r="Y1145" s="182"/>
      <c r="Z1145" s="182"/>
      <c r="AA1145" s="182"/>
    </row>
    <row r="1146" customFormat="false" ht="15" hidden="false" customHeight="false" outlineLevel="0" collapsed="false">
      <c r="A1146" s="3"/>
      <c r="B1146" s="3"/>
      <c r="C1146" s="3"/>
      <c r="D1146" s="3"/>
      <c r="E1146" s="3"/>
      <c r="F1146" s="3"/>
      <c r="G1146" s="3"/>
      <c r="H1146" s="3"/>
      <c r="I1146" s="175"/>
      <c r="J1146" s="175"/>
      <c r="K1146" s="175"/>
      <c r="L1146" s="3"/>
      <c r="M1146" s="3"/>
      <c r="N1146" s="3"/>
      <c r="O1146" s="3"/>
      <c r="P1146" s="3"/>
      <c r="Q1146" s="3"/>
      <c r="R1146" s="1"/>
      <c r="S1146" s="38" t="str">
        <f aca="true">IF(OFFSET(INDIRECT(A1102),2,0,1,1)="","",OFFSET(INDIRECT(A1102),2,0,1,1))</f>
        <v/>
      </c>
      <c r="T1146" s="38" t="str">
        <f aca="true">IF(OFFSET(INDIRECT(A1102),2,1,1,1)="","",OFFSET(INDIRECT(A1102),2,1,1,1))</f>
        <v/>
      </c>
      <c r="U1146" s="3" t="str">
        <f aca="false">LEFT(T1146,1)</f>
        <v/>
      </c>
      <c r="V1146" s="38" t="str">
        <f aca="true">IF(OFFSET(INDIRECT(A1102),2,2,1,1)="","",OFFSET(INDIRECT(A1102),2,2,1,1))</f>
        <v/>
      </c>
      <c r="W1146" s="38" t="str">
        <f aca="true">IF(OFFSET(INDIRECT(A1102),2,3,1,1)="","",OFFSET(INDIRECT(A1102),2,3,1,1))</f>
        <v/>
      </c>
      <c r="X1146" s="3" t="str">
        <f aca="false">IF(B1105="Company",W1146,CONCATENATE(S1146,P1104," ",T1146," ",W1146))</f>
        <v>  </v>
      </c>
      <c r="Y1146" s="3"/>
      <c r="Z1146" s="3" t="str">
        <f aca="false">IF(B1105="Company",W1146,CONCATENATE(S1146," ",U1146," ",W1146))</f>
        <v>  </v>
      </c>
      <c r="AA1146" s="3"/>
      <c r="AB1146" s="3"/>
      <c r="AC1146" s="3" t="str">
        <f aca="false">IF(B1105="Company",W1146,CONCATENATE(S1146,P1104," ",U1146,P1104," ",W1146))</f>
        <v>  </v>
      </c>
      <c r="AD1146" s="3"/>
      <c r="AE1146" s="3" t="str">
        <f aca="false">IF(B1105="Company",W1146,CONCATENATE(T1146," ",V1146," ",W1146))</f>
        <v>  </v>
      </c>
      <c r="AF1146" s="3" t="str">
        <f aca="false">UPPER(AE1146)</f>
        <v>  </v>
      </c>
      <c r="AG1146" s="3"/>
      <c r="AH1146" s="3" t="str">
        <f aca="false">IF(B1105="Company",W1146,CONCATENATE(S1146,P1104," ",W1146))</f>
        <v> </v>
      </c>
      <c r="AI1146" s="3"/>
      <c r="AJ1146" s="1"/>
    </row>
    <row r="1147" customFormat="false" ht="15" hidden="false" customHeight="false" outlineLevel="0" collapsed="false">
      <c r="A1147" s="3"/>
      <c r="B1147" s="3"/>
      <c r="C1147" s="3"/>
      <c r="D1147" s="3"/>
      <c r="E1147" s="3"/>
      <c r="F1147" s="3"/>
      <c r="G1147" s="3"/>
      <c r="H1147" s="3"/>
      <c r="I1147" s="173"/>
      <c r="J1147" s="173"/>
      <c r="K1147" s="173"/>
      <c r="L1147" s="3"/>
      <c r="M1147" s="3"/>
      <c r="N1147" s="3"/>
      <c r="O1147" s="3"/>
      <c r="P1147" s="3"/>
      <c r="Q1147" s="3"/>
      <c r="R1147" s="1"/>
      <c r="S1147" s="38" t="str">
        <f aca="true">IF(OFFSET(INDIRECT(A1102),3,0,1,1)="","",OFFSET(INDIRECT(A1102),3,0,1,1))</f>
        <v/>
      </c>
      <c r="T1147" s="38" t="str">
        <f aca="true">IF(OFFSET(INDIRECT(A1102),3,1,1,1)="","",OFFSET(INDIRECT(A1102),3,1,1,1))</f>
        <v/>
      </c>
      <c r="U1147" s="3" t="str">
        <f aca="false">LEFT(T1147,1)</f>
        <v/>
      </c>
      <c r="V1147" s="38" t="str">
        <f aca="true">IF(OFFSET(INDIRECT(A1102),3,2,1,1)="","",OFFSET(INDIRECT(A1102),3,2,1,1))</f>
        <v/>
      </c>
      <c r="W1147" s="38" t="str">
        <f aca="true">IF(OFFSET(INDIRECT(A1102),3,3,1,1)="","",OFFSET(INDIRECT(A1102),3,3,1,1))</f>
        <v/>
      </c>
      <c r="X1147" s="3" t="str">
        <f aca="false">IF(W1147="","",CONCATENATE(S1147,P1104," ",T1147," ",W1147))</f>
        <v/>
      </c>
      <c r="Y1147" s="3"/>
      <c r="Z1147" s="3" t="str">
        <f aca="false">IF(W1147="","",CONCATENATE(" ",Q1130," ",S1147," ",U1147," ",W1147))</f>
        <v/>
      </c>
      <c r="AA1147" s="3"/>
      <c r="AB1147" s="3"/>
      <c r="AC1147" s="3" t="str">
        <f aca="false">IF(W1147="","",IF(W1148="",CONCATENATE(" ",$Q$39," ",S1147,$P$38," ",U1147,$P$38," ",W1147),CONCATENATE(", ",S1147,$P$38," ",U1147,$P$38," ",W1147)))</f>
        <v/>
      </c>
      <c r="AD1147" s="3"/>
      <c r="AE1147" s="3" t="str">
        <f aca="false">IF(W1147="","",CONCATENATE(" ",Q1105," ",T1147," ",V1147," ",W1147))</f>
        <v/>
      </c>
      <c r="AF1147" s="3" t="str">
        <f aca="false">UPPER(AE1147)</f>
        <v/>
      </c>
      <c r="AG1147" s="3"/>
      <c r="AH1147" s="3" t="str">
        <f aca="false">IF(W1147="","",IF(W1148="",CONCATENATE(" ",Q1105," ",S1147,P1104," ",W1147),CONCATENATE(", ",S1147,P1104," ",W1147)))</f>
        <v/>
      </c>
      <c r="AI1147" s="3"/>
      <c r="AJ1147" s="1"/>
    </row>
    <row r="1148" customFormat="false" ht="15" hidden="false" customHeight="false" outlineLevel="0" collapsed="false">
      <c r="A1148" s="156" t="s">
        <v>349</v>
      </c>
      <c r="B1148" s="156"/>
      <c r="C1148" s="3"/>
      <c r="D1148" s="3"/>
      <c r="E1148" s="3"/>
      <c r="F1148" s="3"/>
      <c r="G1148" s="3"/>
      <c r="H1148" s="3"/>
      <c r="I1148" s="3"/>
      <c r="J1148" s="3"/>
      <c r="K1148" s="3"/>
      <c r="L1148" s="3"/>
      <c r="M1148" s="3"/>
      <c r="N1148" s="3"/>
      <c r="O1148" s="3"/>
      <c r="P1148" s="3"/>
      <c r="Q1148" s="3" t="str">
        <f aca="false">IF(A1150="","",", ")</f>
        <v/>
      </c>
      <c r="R1148" s="1"/>
      <c r="S1148" s="38" t="str">
        <f aca="true">IF(OFFSET(INDIRECT(A1102),4,0,1,1)="","",OFFSET(INDIRECT(A1102),4,0,1,1))</f>
        <v/>
      </c>
      <c r="T1148" s="38" t="str">
        <f aca="true">IF(OFFSET(INDIRECT(A1102),4,1,1,1)="","",OFFSET(INDIRECT(A1102),4,1,1,1))</f>
        <v/>
      </c>
      <c r="U1148" s="3" t="str">
        <f aca="false">LEFT(T1148,1)</f>
        <v/>
      </c>
      <c r="V1148" s="38" t="str">
        <f aca="true">IF(OFFSET(INDIRECT(A1102),4,2,1,1)="","",OFFSET(INDIRECT(A1102),4,2,1,1))</f>
        <v/>
      </c>
      <c r="W1148" s="38" t="str">
        <f aca="true">IF(OFFSET(INDIRECT(A1102),4,3,1,1)="","",OFFSET(INDIRECT(A1102),4,3,1,1))</f>
        <v/>
      </c>
      <c r="X1148" s="3" t="str">
        <f aca="false">IF(W1148="","",CONCATENATE(S1148,P1104," ",T1148," ",W1148))</f>
        <v/>
      </c>
      <c r="Y1148" s="3"/>
      <c r="Z1148" s="3" t="str">
        <f aca="false">IF(W1148="","",CONCATENATE(" ",Q1130," ",S1148," ",U1148," ",W1148))</f>
        <v/>
      </c>
      <c r="AA1148" s="3"/>
      <c r="AB1148" s="3"/>
      <c r="AC1148" s="3" t="str">
        <f aca="false">IF(W1148="","",IF(W1149="",CONCATENATE(" ",Q1105," ",S1148,P1104," ",U1148,P1104," ",W1148),CONCATENATE(", ",S1148,P1104," ",U1148,P1104," ",W1148)))</f>
        <v/>
      </c>
      <c r="AD1148" s="3"/>
      <c r="AE1148" s="3" t="str">
        <f aca="false">IF(W1148="","",CONCATENATE(" ",Q1105," ",T1148," ",V1148," ",W1148))</f>
        <v/>
      </c>
      <c r="AF1148" s="3" t="str">
        <f aca="false">UPPER(AE1148)</f>
        <v/>
      </c>
      <c r="AG1148" s="3"/>
      <c r="AH1148" s="3" t="str">
        <f aca="false">IF(W1148="","",IF(W1149="",CONCATENATE(" ",Q1105," ",S1148,P1104," ",W1148),CONCATENATE(", ",S1148,P1104," ",W1148)))</f>
        <v/>
      </c>
      <c r="AI1148" s="3"/>
      <c r="AJ1148" s="1"/>
    </row>
    <row r="1149" customFormat="false" ht="15" hidden="false" customHeight="false" outlineLevel="0" collapsed="false">
      <c r="A1149" s="3" t="s">
        <v>25</v>
      </c>
      <c r="B1149" s="3" t="s">
        <v>26</v>
      </c>
      <c r="C1149" s="3" t="s">
        <v>27</v>
      </c>
      <c r="D1149" s="3" t="s">
        <v>28</v>
      </c>
      <c r="E1149" s="3" t="s">
        <v>29</v>
      </c>
      <c r="F1149" s="3" t="s">
        <v>30</v>
      </c>
      <c r="G1149" s="3" t="s">
        <v>31</v>
      </c>
      <c r="H1149" s="3"/>
      <c r="I1149" s="3" t="s">
        <v>336</v>
      </c>
      <c r="J1149" s="3"/>
      <c r="K1149" s="3"/>
      <c r="L1149" s="3"/>
      <c r="M1149" s="3"/>
      <c r="N1149" s="3"/>
      <c r="O1149" s="3"/>
      <c r="P1149" s="3"/>
      <c r="Q1149" s="3"/>
      <c r="R1149" s="1"/>
      <c r="S1149" s="38" t="str">
        <f aca="true">IF(OFFSET(INDIRECT(A1102),5,0,1,1)="","",OFFSET(INDIRECT(A1102),5,0,1,1))</f>
        <v/>
      </c>
      <c r="T1149" s="38" t="str">
        <f aca="true">IF(OFFSET(INDIRECT(A1102),5,1,1,1)="","",OFFSET(INDIRECT(A1102),5,1,1,1))</f>
        <v/>
      </c>
      <c r="U1149" s="3" t="str">
        <f aca="false">LEFT(T1149,1)</f>
        <v/>
      </c>
      <c r="V1149" s="38" t="str">
        <f aca="true">IF(OFFSET(INDIRECT(A1102),5,2,1,1)="","",OFFSET(INDIRECT(A1102),5,2,1,1))</f>
        <v/>
      </c>
      <c r="W1149" s="38" t="str">
        <f aca="true">IF(OFFSET(INDIRECT(A1102),5,3,1,1)="","",OFFSET(INDIRECT(A1102),5,3,1,1))</f>
        <v/>
      </c>
      <c r="X1149" s="3" t="str">
        <f aca="false">IF(W1149="","",CONCATENATE(S1149,P1104," ",T1149," ",W1149))</f>
        <v/>
      </c>
      <c r="Y1149" s="3"/>
      <c r="Z1149" s="3" t="str">
        <f aca="false">IF(W1149="","",CONCATENATE(" ",Q1130," ",S1149," ",U1149," ",W1149))</f>
        <v/>
      </c>
      <c r="AA1149" s="3"/>
      <c r="AB1149" s="3"/>
      <c r="AC1149" s="3" t="str">
        <f aca="false">IF(W1149="","",IF(W1150="",CONCATENATE(" ",Q1105," ",S1149,P1104," ",U1149,P1104," ",W1149),CONCATENATE(", ",S1149,P1104," ",U1149,P1104," ",W1149)))</f>
        <v/>
      </c>
      <c r="AD1149" s="3"/>
      <c r="AE1149" s="3" t="str">
        <f aca="false">IF(W1149="","",CONCATENATE(" ",Q1105," ",T1149," ",V1149," ",W1149))</f>
        <v/>
      </c>
      <c r="AF1149" s="3" t="str">
        <f aca="false">UPPER(AE1149)</f>
        <v/>
      </c>
      <c r="AG1149" s="3"/>
      <c r="AH1149" s="3" t="str">
        <f aca="false">IF(W1149="","",IF(W1150="",CONCATENATE(" ",Q1105," ",S1149,P1104," ",W1149),CONCATENATE(", ",S1149,P1104," ",W1149)))</f>
        <v/>
      </c>
      <c r="AI1149" s="3"/>
      <c r="AJ1149" s="1"/>
    </row>
    <row r="1150" customFormat="false" ht="15" hidden="false" customHeight="true" outlineLevel="0" collapsed="false">
      <c r="A1150" s="38" t="str">
        <f aca="false">IF(Form!$B$61="","",Form!$B$61)</f>
        <v/>
      </c>
      <c r="B1150" s="38" t="str">
        <f aca="false">IF(Form!$C$61="","",Form!$C$61)</f>
        <v/>
      </c>
      <c r="C1150" s="38" t="str">
        <f aca="false">IF(Form!$D$61="","",Form!$D$61)</f>
        <v/>
      </c>
      <c r="D1150" s="38" t="str">
        <f aca="false">IF(Form!$E$61="","",Form!$E$61)</f>
        <v/>
      </c>
      <c r="E1150" s="38" t="str">
        <f aca="false">IF(Form!$F$61="","",Form!$F$61)</f>
        <v/>
      </c>
      <c r="F1150" s="38" t="str">
        <f aca="false">IF(Form!$G$61="","",Form!$G$61)</f>
        <v/>
      </c>
      <c r="G1150" s="38" t="str">
        <f aca="false">IF(Form!$H$61="","",Form!$H$61)</f>
        <v/>
      </c>
      <c r="H1150" s="3"/>
      <c r="I1150" s="170" t="str">
        <f aca="false">CONCATENATE(IF(A1150="","",A1150),IF(B1150="","",B1150),IF(C1150="","",C1150),IF(D1150="","",D1150),IF(E1150="","",E1150),IF(F1150="","",F1150),IF(G1150="","",G1150))</f>
        <v/>
      </c>
      <c r="J1150" s="170"/>
      <c r="K1150" s="170"/>
      <c r="L1150" s="170"/>
      <c r="M1150" s="170"/>
      <c r="N1150" s="170"/>
      <c r="O1150" s="170"/>
      <c r="P1150" s="112"/>
      <c r="Q1150" s="112"/>
      <c r="R1150" s="1"/>
      <c r="S1150" s="38" t="str">
        <f aca="true">IF(OFFSET(INDIRECT(A1102),6,0,1,1)="","",OFFSET(INDIRECT(A1102),6,0,1,1))</f>
        <v/>
      </c>
      <c r="T1150" s="38" t="str">
        <f aca="true">IF(OFFSET(INDIRECT(A1102),6,1,1,1)="","",OFFSET(INDIRECT(A1102),6,1,1,1))</f>
        <v/>
      </c>
      <c r="U1150" s="3" t="str">
        <f aca="false">LEFT(T1150,1)</f>
        <v/>
      </c>
      <c r="V1150" s="38" t="str">
        <f aca="true">IF(OFFSET(INDIRECT(A1102),6,2,1,1)="","",OFFSET(INDIRECT(A1102),6,2,1,1))</f>
        <v/>
      </c>
      <c r="W1150" s="38" t="str">
        <f aca="true">IF(OFFSET(INDIRECT(A1102),6,3,1,1)="","",OFFSET(INDIRECT(A1102),6,3,1,1))</f>
        <v/>
      </c>
      <c r="X1150" s="3" t="str">
        <f aca="false">IF(W1150="","",CONCATENATE(S1150,P1104," ",T1150," ",W1150))</f>
        <v/>
      </c>
      <c r="Y1150" s="3"/>
      <c r="Z1150" s="3" t="str">
        <f aca="false">IF(W1150="","",CONCATENATE(" ",Q1130," ",S1150," ",U1150," ",W1150))</f>
        <v/>
      </c>
      <c r="AA1150" s="3"/>
      <c r="AB1150" s="3"/>
      <c r="AC1150" s="3" t="str">
        <f aca="false">IF(W1150="","",IF(W1151="",CONCATENATE(" ",Q1105," ",S1150,P1104," ",U1150,P1104," ",W1150),CONCATENATE(", ",S1150,P1104," ",U1150,P1104," ",W1150)))</f>
        <v/>
      </c>
      <c r="AD1150" s="3"/>
      <c r="AE1150" s="3" t="str">
        <f aca="false">IF(W1150="","",CONCATENATE(" ",Q1105," ",T1150," ",V1150," ",W1150))</f>
        <v/>
      </c>
      <c r="AF1150" s="3" t="str">
        <f aca="false">UPPER(AE1150)</f>
        <v/>
      </c>
      <c r="AG1150" s="3"/>
      <c r="AH1150" s="3" t="str">
        <f aca="false">IF(W1150="","",IF(W1151="",CONCATENATE(" ",Q1105," ",S1150,P1104," ",W1150),CONCATENATE(", ",S1150,P1104," ",W1150)))</f>
        <v/>
      </c>
      <c r="AI1150" s="3"/>
      <c r="AJ1150" s="1"/>
    </row>
    <row r="1151" customFormat="false" ht="15" hidden="false" customHeight="false" outlineLevel="0" collapsed="false">
      <c r="A1151" s="3"/>
      <c r="B1151" s="3"/>
      <c r="C1151" s="3"/>
      <c r="D1151" s="3"/>
      <c r="E1151" s="3"/>
      <c r="F1151" s="3"/>
      <c r="G1151" s="3"/>
      <c r="H1151" s="3"/>
      <c r="I1151" s="3"/>
      <c r="J1151" s="3"/>
      <c r="K1151" s="3"/>
      <c r="L1151" s="173"/>
      <c r="M1151" s="173"/>
      <c r="N1151" s="3"/>
      <c r="O1151" s="3"/>
      <c r="P1151" s="3"/>
      <c r="Q1151" s="3"/>
      <c r="R1151" s="1"/>
    </row>
    <row r="1152" customFormat="false" ht="15" hidden="false" customHeight="false" outlineLevel="0" collapsed="false">
      <c r="A1152" s="3"/>
      <c r="B1152" s="3"/>
      <c r="C1152" s="3"/>
      <c r="D1152" s="3"/>
      <c r="E1152" s="3"/>
      <c r="F1152" s="3"/>
      <c r="G1152" s="3"/>
      <c r="H1152" s="3"/>
      <c r="I1152" s="3" t="s">
        <v>337</v>
      </c>
      <c r="J1152" s="3"/>
      <c r="K1152" s="3"/>
      <c r="L1152" s="173"/>
      <c r="M1152" s="173"/>
      <c r="N1152" s="3"/>
      <c r="O1152" s="3"/>
      <c r="P1152" s="3"/>
      <c r="Q1152" s="3"/>
      <c r="R1152" s="1"/>
    </row>
    <row r="1153" customFormat="false" ht="15" hidden="false" customHeight="true" outlineLevel="0" collapsed="false">
      <c r="A1153" s="3"/>
      <c r="B1153" s="3"/>
      <c r="C1153" s="3"/>
      <c r="D1153" s="3"/>
      <c r="E1153" s="3"/>
      <c r="F1153" s="3"/>
      <c r="G1153" s="3"/>
      <c r="H1153" s="3"/>
      <c r="I1153" s="175" t="str">
        <f aca="false">CONCATENATE(IF(A1150="","",A1150),IF(A1150="","",CHAR(10)),IF(B1150="","",B1150),IF(C1150="","",C1150),IF(C1150="","",CHAR(10)),IF(D1150="","",D1150),IF(D1150="","",CHAR(10)),IF(E1150="","",E1150),IF(E1150="","",CHAR(10)),IF(F1150="","",F1150),IF(F1150="","",CHAR(10)),IF(G1150="","",G1150))</f>
        <v/>
      </c>
      <c r="J1153" s="175"/>
      <c r="K1153" s="175"/>
      <c r="L1153" s="173"/>
      <c r="M1153" s="173"/>
      <c r="N1153" s="3"/>
      <c r="O1153" s="3"/>
      <c r="P1153" s="3"/>
      <c r="Q1153" s="3"/>
      <c r="R1153" s="1"/>
    </row>
    <row r="1154" customFormat="false" ht="15" hidden="false" customHeight="false" outlineLevel="0" collapsed="false">
      <c r="A1154" s="3"/>
      <c r="B1154" s="3"/>
      <c r="C1154" s="3"/>
      <c r="D1154" s="3"/>
      <c r="E1154" s="3"/>
      <c r="F1154" s="3"/>
      <c r="G1154" s="3"/>
      <c r="H1154" s="3"/>
      <c r="I1154" s="175"/>
      <c r="J1154" s="175"/>
      <c r="K1154" s="175"/>
      <c r="L1154" s="173"/>
      <c r="M1154" s="173"/>
      <c r="N1154" s="3"/>
      <c r="O1154" s="3"/>
      <c r="P1154" s="3"/>
      <c r="Q1154" s="3"/>
      <c r="R1154" s="1"/>
    </row>
    <row r="1155" customFormat="false" ht="15" hidden="false" customHeight="false" outlineLevel="0" collapsed="false">
      <c r="A1155" s="3"/>
      <c r="B1155" s="3"/>
      <c r="C1155" s="3"/>
      <c r="D1155" s="3"/>
      <c r="E1155" s="3"/>
      <c r="F1155" s="3"/>
      <c r="G1155" s="3"/>
      <c r="H1155" s="3"/>
      <c r="I1155" s="175"/>
      <c r="J1155" s="175"/>
      <c r="K1155" s="175"/>
      <c r="L1155" s="173"/>
      <c r="M1155" s="173"/>
      <c r="N1155" s="3"/>
      <c r="O1155" s="3"/>
      <c r="P1155" s="3"/>
      <c r="Q1155" s="3"/>
      <c r="R1155" s="1"/>
    </row>
    <row r="1156" customFormat="false" ht="15" hidden="false" customHeight="false" outlineLevel="0" collapsed="false">
      <c r="A1156" s="3"/>
      <c r="B1156" s="3"/>
      <c r="C1156" s="3"/>
      <c r="D1156" s="3"/>
      <c r="E1156" s="3"/>
      <c r="F1156" s="3"/>
      <c r="G1156" s="3"/>
      <c r="H1156" s="3"/>
      <c r="I1156" s="175"/>
      <c r="J1156" s="175"/>
      <c r="K1156" s="175"/>
      <c r="L1156" s="3"/>
      <c r="M1156" s="3"/>
      <c r="N1156" s="3"/>
      <c r="O1156" s="3"/>
      <c r="P1156" s="3"/>
      <c r="Q1156" s="3"/>
      <c r="R1156" s="1"/>
    </row>
    <row r="1157" customFormat="false" ht="15" hidden="false" customHeight="false" outlineLevel="0" collapsed="false">
      <c r="A1157" s="3"/>
      <c r="B1157" s="3"/>
      <c r="C1157" s="3"/>
      <c r="D1157" s="3"/>
      <c r="E1157" s="3"/>
      <c r="F1157" s="3"/>
      <c r="G1157" s="3"/>
      <c r="H1157" s="3"/>
      <c r="I1157" s="175"/>
      <c r="J1157" s="175"/>
      <c r="K1157" s="175"/>
      <c r="L1157" s="3"/>
      <c r="M1157" s="3"/>
      <c r="N1157" s="3"/>
      <c r="O1157" s="3"/>
      <c r="P1157" s="3"/>
      <c r="Q1157" s="3"/>
      <c r="R1157" s="1"/>
    </row>
    <row r="1158" customFormat="false" ht="15" hidden="false" customHeight="false" outlineLevel="0" collapsed="false">
      <c r="A1158" s="3"/>
      <c r="B1158" s="3"/>
      <c r="C1158" s="3"/>
      <c r="D1158" s="3"/>
      <c r="E1158" s="3"/>
      <c r="F1158" s="3"/>
      <c r="G1158" s="3"/>
      <c r="H1158" s="3"/>
      <c r="I1158" s="175"/>
      <c r="J1158" s="175"/>
      <c r="K1158" s="175"/>
      <c r="L1158" s="3"/>
      <c r="M1158" s="3"/>
      <c r="N1158" s="3"/>
      <c r="O1158" s="3"/>
      <c r="P1158" s="3"/>
      <c r="Q1158" s="3"/>
      <c r="R1158" s="1"/>
    </row>
    <row r="1159" customFormat="false" ht="15" hidden="false" customHeight="false" outlineLevel="0" collapsed="false">
      <c r="A1159" s="3"/>
      <c r="B1159" s="3"/>
      <c r="C1159" s="3"/>
      <c r="D1159" s="3"/>
      <c r="E1159" s="3"/>
      <c r="F1159" s="3"/>
      <c r="G1159" s="3"/>
      <c r="H1159" s="3"/>
      <c r="I1159" s="173"/>
      <c r="J1159" s="173"/>
      <c r="K1159" s="173"/>
      <c r="L1159" s="3"/>
      <c r="M1159" s="3"/>
      <c r="N1159" s="3"/>
      <c r="O1159" s="3"/>
      <c r="P1159" s="3"/>
      <c r="Q1159" s="3"/>
      <c r="R1159" s="1"/>
    </row>
    <row r="1160" customFormat="false" ht="15" hidden="false" customHeight="false" outlineLevel="0" collapsed="false">
      <c r="A1160" s="156" t="s">
        <v>350</v>
      </c>
      <c r="B1160" s="156"/>
      <c r="C1160" s="3"/>
      <c r="D1160" s="3"/>
      <c r="E1160" s="3"/>
      <c r="F1160" s="3"/>
      <c r="G1160" s="3"/>
      <c r="H1160" s="3"/>
      <c r="I1160" s="3"/>
      <c r="J1160" s="3"/>
      <c r="K1160" s="3"/>
      <c r="L1160" s="3"/>
      <c r="M1160" s="3"/>
      <c r="N1160" s="3"/>
      <c r="O1160" s="3"/>
      <c r="P1160" s="3"/>
      <c r="Q1160" s="3" t="str">
        <f aca="false">IF(A1162="","",", ")</f>
        <v>,</v>
      </c>
      <c r="R1160" s="1"/>
    </row>
    <row r="1161" customFormat="false" ht="15" hidden="false" customHeight="false" outlineLevel="0" collapsed="false">
      <c r="A1161" s="3" t="s">
        <v>25</v>
      </c>
      <c r="B1161" s="3" t="s">
        <v>26</v>
      </c>
      <c r="C1161" s="3" t="s">
        <v>27</v>
      </c>
      <c r="D1161" s="3" t="s">
        <v>28</v>
      </c>
      <c r="E1161" s="3" t="s">
        <v>29</v>
      </c>
      <c r="F1161" s="3" t="s">
        <v>30</v>
      </c>
      <c r="G1161" s="3" t="s">
        <v>31</v>
      </c>
      <c r="H1161" s="3"/>
      <c r="I1161" s="3" t="s">
        <v>336</v>
      </c>
      <c r="J1161" s="3"/>
      <c r="K1161" s="3"/>
      <c r="L1161" s="3"/>
      <c r="M1161" s="3"/>
      <c r="N1161" s="3"/>
      <c r="O1161" s="3"/>
      <c r="P1161" s="3"/>
      <c r="Q1161" s="3"/>
      <c r="R1161" s="1"/>
    </row>
    <row r="1162" customFormat="false" ht="15" hidden="false" customHeight="true" outlineLevel="0" collapsed="false">
      <c r="A1162" s="38" t="str">
        <f aca="false">IF(Form!$B$65="","",Form!$B$65)</f>
        <v>Third Surveyor</v>
      </c>
      <c r="B1162" s="38" t="str">
        <f aca="false">IF(Form!$C$65="","",Form!$C$65)</f>
        <v/>
      </c>
      <c r="C1162" s="38" t="str">
        <f aca="false">IF(Form!$D$65="","",Form!$D$65)</f>
        <v/>
      </c>
      <c r="D1162" s="38" t="str">
        <f aca="false">IF(Form!$E$65="","",Form!$E$65)</f>
        <v/>
      </c>
      <c r="E1162" s="38" t="str">
        <f aca="false">IF(Form!$F$65="","",Form!$F$65)</f>
        <v/>
      </c>
      <c r="F1162" s="38" t="str">
        <f aca="false">IF(Form!$G$65="","",Form!$G$65)</f>
        <v/>
      </c>
      <c r="G1162" s="38" t="str">
        <f aca="false">IF(Form!$H$65="","",Form!$H$65)</f>
        <v/>
      </c>
      <c r="H1162" s="3"/>
      <c r="I1162" s="170" t="str">
        <f aca="false">CONCATENATE(IF(A1162="","",A1162),IF(B1162="","",B1162),IF(C1162="","",C1162),IF(D1162="","",D1162),IF(E1162="","",E1162),IF(F1162="","",F1162),IF(G1162="","",G1162))</f>
        <v>Third Surveyor</v>
      </c>
      <c r="J1162" s="170"/>
      <c r="K1162" s="170"/>
      <c r="L1162" s="170"/>
      <c r="M1162" s="170"/>
      <c r="N1162" s="170"/>
      <c r="O1162" s="170"/>
      <c r="P1162" s="112"/>
      <c r="Q1162" s="112"/>
      <c r="R1162" s="1"/>
    </row>
    <row r="1163" customFormat="false" ht="15" hidden="false" customHeight="false" outlineLevel="0" collapsed="false">
      <c r="A1163" s="3"/>
      <c r="B1163" s="3"/>
      <c r="C1163" s="3"/>
      <c r="D1163" s="3"/>
      <c r="E1163" s="3"/>
      <c r="F1163" s="3"/>
      <c r="G1163" s="3"/>
      <c r="H1163" s="3"/>
      <c r="I1163" s="3"/>
      <c r="J1163" s="3"/>
      <c r="K1163" s="3"/>
      <c r="L1163" s="173"/>
      <c r="M1163" s="173"/>
      <c r="N1163" s="3"/>
      <c r="O1163" s="3"/>
      <c r="P1163" s="3"/>
      <c r="Q1163" s="3"/>
      <c r="R1163" s="1"/>
    </row>
    <row r="1164" customFormat="false" ht="15" hidden="false" customHeight="false" outlineLevel="0" collapsed="false">
      <c r="A1164" s="3"/>
      <c r="B1164" s="3"/>
      <c r="C1164" s="3"/>
      <c r="D1164" s="3"/>
      <c r="E1164" s="3"/>
      <c r="F1164" s="3"/>
      <c r="G1164" s="3"/>
      <c r="H1164" s="3"/>
      <c r="I1164" s="3" t="s">
        <v>337</v>
      </c>
      <c r="J1164" s="3"/>
      <c r="K1164" s="3"/>
      <c r="L1164" s="173"/>
      <c r="M1164" s="173"/>
      <c r="N1164" s="3"/>
      <c r="O1164" s="3"/>
      <c r="P1164" s="3"/>
      <c r="Q1164" s="3"/>
      <c r="R1164" s="1"/>
    </row>
    <row r="1165" customFormat="false" ht="15" hidden="false" customHeight="true" outlineLevel="0" collapsed="false">
      <c r="A1165" s="3"/>
      <c r="B1165" s="3"/>
      <c r="C1165" s="3"/>
      <c r="D1165" s="3"/>
      <c r="E1165" s="3"/>
      <c r="F1165" s="3"/>
      <c r="G1165" s="3"/>
      <c r="H1165" s="3"/>
      <c r="I1165" s="175" t="str">
        <f aca="false">CONCATENATE(IF(A1162="","",A1162),IF(A1162="","",CHAR(10)),IF(B1162="","",B1162),IF(C1162="","",C1162),IF(C1162="","",CHAR(10)),IF(D1162="","",D1162),IF(D1162="","",CHAR(10)),IF(E1162="","",E1162),IF(E1162="","",CHAR(10)),IF(F1162="","",F1162),IF(F1162="","",CHAR(10)),IF(G1162="","",G1162))</f>
        <v>Third Surveyor</v>
      </c>
      <c r="J1165" s="175"/>
      <c r="K1165" s="175"/>
      <c r="L1165" s="173"/>
      <c r="M1165" s="173"/>
      <c r="N1165" s="3"/>
      <c r="O1165" s="3"/>
      <c r="P1165" s="3"/>
      <c r="Q1165" s="3"/>
      <c r="R1165" s="1"/>
    </row>
    <row r="1166" customFormat="false" ht="15" hidden="false" customHeight="false" outlineLevel="0" collapsed="false">
      <c r="A1166" s="3"/>
      <c r="B1166" s="3"/>
      <c r="C1166" s="3"/>
      <c r="D1166" s="3"/>
      <c r="E1166" s="3"/>
      <c r="F1166" s="3"/>
      <c r="G1166" s="3"/>
      <c r="H1166" s="3"/>
      <c r="I1166" s="175"/>
      <c r="J1166" s="175"/>
      <c r="K1166" s="175"/>
      <c r="L1166" s="173"/>
      <c r="M1166" s="173"/>
      <c r="N1166" s="3"/>
      <c r="O1166" s="3"/>
      <c r="P1166" s="3"/>
      <c r="Q1166" s="3"/>
      <c r="R1166" s="1"/>
    </row>
    <row r="1167" customFormat="false" ht="15" hidden="false" customHeight="false" outlineLevel="0" collapsed="false">
      <c r="A1167" s="3"/>
      <c r="B1167" s="3"/>
      <c r="C1167" s="3"/>
      <c r="D1167" s="3"/>
      <c r="E1167" s="3"/>
      <c r="F1167" s="3"/>
      <c r="G1167" s="3"/>
      <c r="H1167" s="3"/>
      <c r="I1167" s="175"/>
      <c r="J1167" s="175"/>
      <c r="K1167" s="175"/>
      <c r="L1167" s="173"/>
      <c r="M1167" s="173"/>
      <c r="N1167" s="3"/>
      <c r="O1167" s="3"/>
      <c r="P1167" s="3"/>
      <c r="Q1167" s="3"/>
      <c r="R1167" s="1"/>
    </row>
    <row r="1168" customFormat="false" ht="15" hidden="false" customHeight="false" outlineLevel="0" collapsed="false">
      <c r="A1168" s="3"/>
      <c r="B1168" s="3"/>
      <c r="C1168" s="3"/>
      <c r="D1168" s="3"/>
      <c r="E1168" s="3"/>
      <c r="F1168" s="3"/>
      <c r="G1168" s="3"/>
      <c r="H1168" s="3"/>
      <c r="I1168" s="175"/>
      <c r="J1168" s="175"/>
      <c r="K1168" s="175"/>
      <c r="L1168" s="3"/>
      <c r="M1168" s="3"/>
      <c r="N1168" s="3"/>
      <c r="O1168" s="3"/>
      <c r="P1168" s="3"/>
      <c r="Q1168" s="3"/>
      <c r="R1168" s="1"/>
    </row>
    <row r="1169" customFormat="false" ht="15" hidden="false" customHeight="false" outlineLevel="0" collapsed="false">
      <c r="A1169" s="3"/>
      <c r="B1169" s="3"/>
      <c r="C1169" s="3"/>
      <c r="D1169" s="3"/>
      <c r="E1169" s="3"/>
      <c r="F1169" s="3"/>
      <c r="G1169" s="3"/>
      <c r="H1169" s="3"/>
      <c r="I1169" s="175"/>
      <c r="J1169" s="175"/>
      <c r="K1169" s="175"/>
      <c r="L1169" s="3"/>
      <c r="M1169" s="3"/>
      <c r="N1169" s="3"/>
      <c r="O1169" s="3"/>
      <c r="P1169" s="3"/>
      <c r="Q1169" s="3"/>
      <c r="R1169" s="1"/>
    </row>
    <row r="1170" customFormat="false" ht="15" hidden="false" customHeight="false" outlineLevel="0" collapsed="false">
      <c r="A1170" s="3"/>
      <c r="B1170" s="3"/>
      <c r="C1170" s="3"/>
      <c r="D1170" s="3"/>
      <c r="E1170" s="3"/>
      <c r="F1170" s="3"/>
      <c r="G1170" s="3"/>
      <c r="H1170" s="3"/>
      <c r="I1170" s="175"/>
      <c r="J1170" s="175"/>
      <c r="K1170" s="175"/>
      <c r="L1170" s="3"/>
      <c r="M1170" s="3"/>
      <c r="N1170" s="3"/>
      <c r="O1170" s="3"/>
      <c r="P1170" s="3"/>
      <c r="Q1170" s="3"/>
      <c r="R1170" s="1"/>
    </row>
    <row r="1171" customFormat="false" ht="15" hidden="false" customHeight="false" outlineLevel="0" collapsed="false">
      <c r="A1171" s="3"/>
      <c r="B1171" s="3"/>
      <c r="C1171" s="3"/>
      <c r="D1171" s="3"/>
      <c r="E1171" s="3"/>
      <c r="F1171" s="3"/>
      <c r="G1171" s="3"/>
      <c r="H1171" s="3"/>
      <c r="I1171" s="173"/>
      <c r="J1171" s="173"/>
      <c r="K1171" s="173"/>
      <c r="L1171" s="3"/>
      <c r="M1171" s="3"/>
      <c r="N1171" s="3"/>
      <c r="O1171" s="3"/>
      <c r="P1171" s="3"/>
      <c r="Q1171" s="3"/>
      <c r="R1171" s="1"/>
    </row>
    <row r="1172" customFormat="false" ht="15" hidden="false" customHeight="false" outlineLevel="0" collapsed="false">
      <c r="A1172" s="156" t="s">
        <v>351</v>
      </c>
      <c r="B1172" s="156"/>
      <c r="C1172" s="3"/>
      <c r="D1172" s="3"/>
      <c r="E1172" s="3"/>
      <c r="F1172" s="3"/>
      <c r="G1172" s="3"/>
      <c r="H1172" s="3"/>
      <c r="I1172" s="3"/>
      <c r="J1172" s="3"/>
      <c r="K1172" s="3"/>
      <c r="L1172" s="3"/>
      <c r="M1172" s="3"/>
      <c r="N1172" s="3"/>
      <c r="O1172" s="3"/>
      <c r="P1172" s="3"/>
      <c r="Q1172" s="3" t="str">
        <f aca="false">IF(A1174="","",", ")</f>
        <v>,</v>
      </c>
      <c r="R1172" s="1"/>
    </row>
    <row r="1173" customFormat="false" ht="15" hidden="false" customHeight="false" outlineLevel="0" collapsed="false">
      <c r="A1173" s="3" t="s">
        <v>25</v>
      </c>
      <c r="B1173" s="3" t="s">
        <v>26</v>
      </c>
      <c r="C1173" s="3" t="s">
        <v>27</v>
      </c>
      <c r="D1173" s="3" t="s">
        <v>28</v>
      </c>
      <c r="E1173" s="3" t="s">
        <v>29</v>
      </c>
      <c r="F1173" s="3" t="s">
        <v>30</v>
      </c>
      <c r="G1173" s="3" t="s">
        <v>31</v>
      </c>
      <c r="H1173" s="3"/>
      <c r="I1173" s="3" t="s">
        <v>336</v>
      </c>
      <c r="J1173" s="3"/>
      <c r="K1173" s="3"/>
      <c r="L1173" s="3"/>
      <c r="M1173" s="3"/>
      <c r="N1173" s="3"/>
      <c r="O1173" s="3"/>
      <c r="P1173" s="3"/>
      <c r="Q1173" s="3"/>
      <c r="R1173" s="1"/>
    </row>
    <row r="1174" customFormat="false" ht="15" hidden="false" customHeight="true" outlineLevel="0" collapsed="false">
      <c r="A1174" s="38" t="str">
        <f aca="false">IF(Form!$B$69="","",Form!$B$69)</f>
        <v>Company</v>
      </c>
      <c r="B1174" s="38" t="str">
        <f aca="false">IF(Form!$C$69="","",Form!$C$69)</f>
        <v>House No</v>
      </c>
      <c r="C1174" s="38" t="str">
        <f aca="false">IF(Form!$D$69="","",Form!$D$69)</f>
        <v>Road</v>
      </c>
      <c r="D1174" s="38" t="str">
        <f aca="false">IF(Form!$E$69="","",Form!$E$69)</f>
        <v>Spare</v>
      </c>
      <c r="E1174" s="38" t="str">
        <f aca="false">IF(Form!$F$69="","",Form!$F$69)</f>
        <v>Town</v>
      </c>
      <c r="F1174" s="38" t="str">
        <f aca="false">IF(Form!$G$69="","",Form!$G$69)</f>
        <v>County</v>
      </c>
      <c r="G1174" s="38" t="str">
        <f aca="false">IF(Form!$H$69="","",Form!$H$69)</f>
        <v>Post Code</v>
      </c>
      <c r="H1174" s="3"/>
      <c r="I1174" s="170" t="str">
        <f aca="false">CONCATENATE(IF(A1174="","",A1174),IF(B1174="","",B1174),IF(C1174="","",C1174),IF(D1174="","",D1174),IF(E1174="","",E1174),IF(F1174="","",F1174),IF(G1174="","",G1174))</f>
        <v>CompanyHouse NoRoadSpareTownCountyPost Code</v>
      </c>
      <c r="J1174" s="170"/>
      <c r="K1174" s="170"/>
      <c r="L1174" s="170"/>
      <c r="M1174" s="170"/>
      <c r="N1174" s="170"/>
      <c r="O1174" s="170"/>
      <c r="P1174" s="112"/>
      <c r="Q1174" s="112"/>
      <c r="R1174" s="1"/>
    </row>
    <row r="1175" customFormat="false" ht="15" hidden="false" customHeight="false" outlineLevel="0" collapsed="false">
      <c r="A1175" s="3"/>
      <c r="B1175" s="3"/>
      <c r="C1175" s="3"/>
      <c r="D1175" s="3"/>
      <c r="E1175" s="3"/>
      <c r="F1175" s="3"/>
      <c r="G1175" s="3"/>
      <c r="H1175" s="3"/>
      <c r="I1175" s="3"/>
      <c r="J1175" s="3"/>
      <c r="K1175" s="3"/>
      <c r="L1175" s="173"/>
      <c r="M1175" s="173"/>
      <c r="N1175" s="3"/>
      <c r="O1175" s="3"/>
      <c r="P1175" s="3"/>
      <c r="Q1175" s="3"/>
      <c r="R1175" s="1"/>
    </row>
    <row r="1176" customFormat="false" ht="15" hidden="false" customHeight="false" outlineLevel="0" collapsed="false">
      <c r="A1176" s="3"/>
      <c r="B1176" s="3"/>
      <c r="C1176" s="3"/>
      <c r="D1176" s="3"/>
      <c r="E1176" s="3"/>
      <c r="F1176" s="3"/>
      <c r="G1176" s="3"/>
      <c r="H1176" s="3"/>
      <c r="I1176" s="3" t="s">
        <v>337</v>
      </c>
      <c r="J1176" s="3"/>
      <c r="K1176" s="3"/>
      <c r="L1176" s="173"/>
      <c r="M1176" s="173"/>
      <c r="N1176" s="3"/>
      <c r="O1176" s="3"/>
      <c r="P1176" s="3"/>
      <c r="Q1176" s="3"/>
      <c r="R1176" s="1"/>
    </row>
    <row r="1177" customFormat="false" ht="15" hidden="false" customHeight="true" outlineLevel="0" collapsed="false">
      <c r="A1177" s="3"/>
      <c r="B1177" s="3"/>
      <c r="C1177" s="3"/>
      <c r="D1177" s="3"/>
      <c r="E1177" s="3"/>
      <c r="F1177" s="3"/>
      <c r="G1177" s="3"/>
      <c r="H1177" s="3"/>
      <c r="I1177" s="175" t="str">
        <f aca="false">CONCATENATE(IF(A1174="","",A1174),IF(A1174="","",CHAR(10)),IF(B1174="","",B1174),IF(C1174="","",C1174),IF(C1174="","",CHAR(10)),IF(D1174="","",D1174),IF(D1174="","",CHAR(10)),IF(E1174="","",E1174),IF(E1174="","",CHAR(10)),IF(F1174="","",F1174),IF(F1174="","",CHAR(10)),IF(G1174="","",G1174))</f>
        <v>Company
House NoRoad
Spare
Town
County
Post Code</v>
      </c>
      <c r="J1177" s="175"/>
      <c r="K1177" s="175"/>
      <c r="L1177" s="173"/>
      <c r="M1177" s="173"/>
      <c r="N1177" s="3"/>
      <c r="O1177" s="3"/>
      <c r="P1177" s="3"/>
      <c r="Q1177" s="3"/>
      <c r="R1177" s="1"/>
    </row>
    <row r="1178" customFormat="false" ht="15" hidden="false" customHeight="false" outlineLevel="0" collapsed="false">
      <c r="A1178" s="3"/>
      <c r="B1178" s="3"/>
      <c r="C1178" s="3"/>
      <c r="D1178" s="3"/>
      <c r="E1178" s="3"/>
      <c r="F1178" s="3"/>
      <c r="G1178" s="3"/>
      <c r="H1178" s="3"/>
      <c r="I1178" s="175"/>
      <c r="J1178" s="175"/>
      <c r="K1178" s="175"/>
      <c r="L1178" s="173"/>
      <c r="M1178" s="173"/>
      <c r="N1178" s="3"/>
      <c r="O1178" s="3"/>
      <c r="P1178" s="3"/>
      <c r="Q1178" s="3"/>
      <c r="R1178" s="1"/>
    </row>
    <row r="1179" customFormat="false" ht="15" hidden="false" customHeight="false" outlineLevel="0" collapsed="false">
      <c r="A1179" s="3"/>
      <c r="B1179" s="3"/>
      <c r="C1179" s="3"/>
      <c r="D1179" s="3"/>
      <c r="E1179" s="3"/>
      <c r="F1179" s="3"/>
      <c r="G1179" s="3"/>
      <c r="H1179" s="3"/>
      <c r="I1179" s="175"/>
      <c r="J1179" s="175"/>
      <c r="K1179" s="175"/>
      <c r="L1179" s="173"/>
      <c r="M1179" s="173"/>
      <c r="N1179" s="3"/>
      <c r="O1179" s="3"/>
      <c r="P1179" s="3"/>
      <c r="Q1179" s="3"/>
      <c r="R1179" s="1"/>
    </row>
    <row r="1180" customFormat="false" ht="15" hidden="false" customHeight="false" outlineLevel="0" collapsed="false">
      <c r="A1180" s="3"/>
      <c r="B1180" s="3"/>
      <c r="C1180" s="3"/>
      <c r="D1180" s="3"/>
      <c r="E1180" s="3"/>
      <c r="F1180" s="3"/>
      <c r="G1180" s="3"/>
      <c r="H1180" s="3"/>
      <c r="I1180" s="175"/>
      <c r="J1180" s="175"/>
      <c r="K1180" s="175"/>
      <c r="L1180" s="3"/>
      <c r="M1180" s="3"/>
      <c r="N1180" s="3"/>
      <c r="O1180" s="3"/>
      <c r="P1180" s="3"/>
      <c r="Q1180" s="3"/>
      <c r="R1180" s="1"/>
    </row>
    <row r="1181" customFormat="false" ht="15" hidden="false" customHeight="false" outlineLevel="0" collapsed="false">
      <c r="A1181" s="3"/>
      <c r="B1181" s="3"/>
      <c r="C1181" s="3"/>
      <c r="D1181" s="3"/>
      <c r="E1181" s="3"/>
      <c r="F1181" s="3"/>
      <c r="G1181" s="3"/>
      <c r="H1181" s="3"/>
      <c r="I1181" s="175"/>
      <c r="J1181" s="175"/>
      <c r="K1181" s="175"/>
      <c r="L1181" s="3"/>
      <c r="M1181" s="3"/>
      <c r="N1181" s="3"/>
      <c r="O1181" s="3"/>
      <c r="P1181" s="3"/>
      <c r="Q1181" s="3"/>
      <c r="R1181" s="1"/>
    </row>
    <row r="1182" customFormat="false" ht="15" hidden="false" customHeight="false" outlineLevel="0" collapsed="false">
      <c r="A1182" s="3"/>
      <c r="B1182" s="3"/>
      <c r="C1182" s="3"/>
      <c r="D1182" s="3"/>
      <c r="E1182" s="3"/>
      <c r="F1182" s="3"/>
      <c r="G1182" s="3"/>
      <c r="H1182" s="3"/>
      <c r="I1182" s="175"/>
      <c r="J1182" s="175"/>
      <c r="K1182" s="175"/>
      <c r="L1182" s="3"/>
      <c r="M1182" s="3"/>
      <c r="N1182" s="3"/>
      <c r="O1182" s="3"/>
      <c r="P1182" s="3"/>
      <c r="Q1182" s="3"/>
      <c r="R1182" s="1"/>
    </row>
    <row r="1183" customFormat="false" ht="15" hidden="false" customHeight="false" outlineLevel="0" collapsed="false">
      <c r="A1183" s="3"/>
      <c r="B1183" s="3"/>
      <c r="C1183" s="3"/>
      <c r="D1183" s="3"/>
      <c r="E1183" s="3"/>
      <c r="F1183" s="3"/>
      <c r="G1183" s="3"/>
      <c r="H1183" s="3"/>
      <c r="I1183" s="173"/>
      <c r="J1183" s="173"/>
      <c r="K1183" s="173"/>
      <c r="L1183" s="3"/>
      <c r="M1183" s="3"/>
      <c r="N1183" s="3"/>
      <c r="O1183" s="3"/>
      <c r="P1183" s="3"/>
      <c r="Q1183" s="3"/>
      <c r="R1183" s="1"/>
    </row>
    <row r="1184" customFormat="false" ht="15.75" hidden="false" customHeight="false" outlineLevel="0" collapsed="false">
      <c r="A1184" s="141" t="s">
        <v>378</v>
      </c>
    </row>
    <row r="1185" customFormat="false" ht="15.75" hidden="false" customHeight="false" outlineLevel="0" collapsed="false">
      <c r="A1185" s="177" t="s">
        <v>379</v>
      </c>
      <c r="B1185" s="178"/>
      <c r="C1185" s="178"/>
      <c r="D1185" s="1" t="n">
        <f aca="false">IF(B1187="Male","owner",IF(B1187="Female","owner",IF(B1187="Married","owners",IF(B1187="Plural","owners",IF(B1187="Company","owners",)))))</f>
        <v>0</v>
      </c>
      <c r="E1185" s="1"/>
      <c r="F1185" s="1"/>
      <c r="G1185" s="1"/>
      <c r="H1185" s="1"/>
      <c r="I1185" s="1" t="n">
        <f aca="false">IF(B1187="Male","him",IF(B1187="Female","her",IF(B1187="Married","them",IF(B1187="Plural","them",IF(B1187="Company","them",)))))</f>
        <v>0</v>
      </c>
      <c r="J1185" s="1" t="n">
        <f aca="false">IF(B1187="Male","chooses",IF(B1187="Female","chooses",IF(B1187="Married","choose",IF(B1187="Plural","choose",IF(B1187="Company","choose",)))))</f>
        <v>0</v>
      </c>
      <c r="K1185" s="1" t="n">
        <f aca="false">IF(B1187="Male","exercises",IF(B1187="Female","exercises",IF(B1187="Married","exercise",IF(B1187="Plural","exercise",IF(B1187="Company","exercise",)))))</f>
        <v>0</v>
      </c>
      <c r="L1185" s="1" t="n">
        <f aca="false">IF(B1187="Male","requires",IF(B1187="Female","requires",IF(B1187="Married","require",IF(B1187="Plural","require",IF(B1187="Company","require",)))))</f>
        <v>0</v>
      </c>
      <c r="M1185" s="1" t="n">
        <f aca="false">IF(B1187="Male","am",IF(B1187="Female","am",IF(B1187="Married","are",IF(B1187="Plural","are",IF(B1187="Company","are",)))))</f>
        <v>0</v>
      </c>
      <c r="N1185" s="1" t="n">
        <f aca="false">IF(B1187="Male","I",IF(B1187="Female","I",IF(B1187="Married","we",IF(B1187="Plural","we",IF(B1187="Company","we",)))))</f>
        <v>0</v>
      </c>
      <c r="O1185" s="1"/>
      <c r="P1185" s="1"/>
      <c r="Q1185" s="1"/>
      <c r="R1185" s="1"/>
      <c r="S1185" s="155" t="s">
        <v>341</v>
      </c>
      <c r="T1185" s="155"/>
      <c r="U1185" s="1" t="n">
        <f aca="false">IF(X1186="Male","his",IF(X1186="Female","her"))</f>
        <v>0</v>
      </c>
      <c r="V1185" s="1"/>
      <c r="W1185" s="1"/>
      <c r="X1185" s="1"/>
      <c r="Y1185" s="1"/>
      <c r="Z1185" s="1"/>
      <c r="AA1185" s="1"/>
      <c r="AB1185" s="1"/>
      <c r="AC1185" s="1" t="str">
        <f aca="false">IF(S1186="","",".")</f>
        <v/>
      </c>
      <c r="AD1185" s="1"/>
      <c r="AE1185" s="1"/>
      <c r="AF1185" s="1"/>
      <c r="AG1185" s="1"/>
    </row>
    <row r="1186" customFormat="false" ht="15" hidden="false" customHeight="false" outlineLevel="0" collapsed="false">
      <c r="A1186" s="156" t="n">
        <f aca="false">IF(B1187="Male","Adjoining Owner",IF(B1187="Female","Adjoining Owner",IF(B1187="Married","Adjoining Owners",IF(B1187="Plural","Adjoining Owners",IF(B1187="Company","Adjoining Owners",)))))</f>
        <v>0</v>
      </c>
      <c r="B1186" s="156"/>
      <c r="C1186" s="157" t="s">
        <v>179</v>
      </c>
      <c r="D1186" s="70" t="n">
        <f aca="false">A1186</f>
        <v>0</v>
      </c>
      <c r="E1186" s="70"/>
      <c r="F1186" s="70" t="str">
        <f aca="false">CONCATENATE("(",A1186,")")</f>
        <v>(0)</v>
      </c>
      <c r="G1186" s="70"/>
      <c r="H1186" s="3" t="n">
        <f aca="false">IF(B1187="Male","Owner",IF(B1187="Female","Owner",IF(B1187="Married","Owners",IF(B1187="Plural","Owners",IF(B1187="Company","Owners",)))))</f>
        <v>0</v>
      </c>
      <c r="I1186" s="3" t="n">
        <f aca="false">IF(B1187="Male","I",IF(B1187="Female","I",IF(B1187="Married","we",IF(B1187="Plural","we",IF(B1187="Company","we",)))))</f>
        <v>0</v>
      </c>
      <c r="J1186" s="3" t="n">
        <f aca="false">IF(B1187="Male","Adjoining Owner's",IF(B1187="Female","Adjoining Owner's",IF(B1187="Married","Adjoining Owners'",IF(B1187="Plural","Adjoining Owners'",IF(B1187="Company","Adjoining Owners'",)))))</f>
        <v>0</v>
      </c>
      <c r="K1186" s="3"/>
      <c r="L1186" s="3"/>
      <c r="M1186" s="3" t="n">
        <f aca="false">IF(B1187="Male","me",IF(B1187="Female","me",IF(B1187="Married","us",IF(B1187="Plural","us",IF(B1187="Company","us",)))))</f>
        <v>0</v>
      </c>
      <c r="N1186" s="3" t="n">
        <f aca="false">IF(B1187="Male","myself",IF(B1187="Female","myself",IF(B1187="Married","ourselves",IF(B1187="Plural","ourselves",IF(B1187="Company","ourselves",)))))</f>
        <v>0</v>
      </c>
      <c r="O1186" s="3" t="n">
        <f aca="false">IF(B1187="Male","is",IF(B1187="Female","is",IF(B1187="Married","are",IF(B1187="Plural","are",IF(B1187="Company","are",)))))</f>
        <v>0</v>
      </c>
      <c r="P1186" s="149" t="str">
        <f aca="false">IF(A1189="","",".")</f>
        <v/>
      </c>
      <c r="Q1186" s="3"/>
      <c r="R1186" s="1"/>
      <c r="S1186" s="158" t="str">
        <f aca="true">IF(OFFSET(INDIRECT(A1184),42,0,1,1)="","",OFFSET(INDIRECT(A1184),42,0,1,1))</f>
        <v/>
      </c>
      <c r="T1186" s="158" t="str">
        <f aca="true">IF(OFFSET(INDIRECT(A1184),42,1,1,1)="","",OFFSET(INDIRECT(A1184),42,1,1,1))</f>
        <v/>
      </c>
      <c r="U1186" s="3" t="str">
        <f aca="false">LEFT(T1186,1)</f>
        <v/>
      </c>
      <c r="V1186" s="158" t="str">
        <f aca="true">IF(OFFSET(INDIRECT(A1184),42,2,1,1)="","",OFFSET(INDIRECT(A1184),42,2,1,1))</f>
        <v/>
      </c>
      <c r="W1186" s="158" t="str">
        <f aca="true">IF(OFFSET(INDIRECT(A1184),42,3,1,1)="","",OFFSET(INDIRECT(A1184),42,3,1,1))</f>
        <v/>
      </c>
      <c r="X1186" s="158" t="str">
        <f aca="true">IF(OFFSET(INDIRECT(A1184),42,5,1,1)="","",OFFSET(INDIRECT(A1184),42,5,1,1))</f>
        <v/>
      </c>
      <c r="Y1186" s="1" t="str">
        <f aca="false">CONCATENATE(S1186,AC1185," ",T1186," ",W1186)</f>
        <v>  </v>
      </c>
      <c r="Z1186" s="1"/>
      <c r="AA1186" s="1"/>
      <c r="AB1186" s="1"/>
      <c r="AC1186" s="1"/>
      <c r="AD1186" s="1"/>
      <c r="AE1186" s="1"/>
      <c r="AF1186" s="1"/>
      <c r="AG1186" s="1"/>
    </row>
    <row r="1187" customFormat="false" ht="15" hidden="false" customHeight="false" outlineLevel="0" collapsed="false">
      <c r="A1187" s="160" t="s">
        <v>315</v>
      </c>
      <c r="B1187" s="38" t="str">
        <f aca="true">IF(OFFSET(INDIRECT(A1184),2,5,1,1)="","",OFFSET(INDIRECT(A1184),2,5,1,1))</f>
        <v/>
      </c>
      <c r="C1187" s="38" t="str">
        <f aca="true">IF(OFFSET(INDIRECT(A1184),5,5,1,1)="","",OFFSET(INDIRECT(A1184),5,5,1,1))</f>
        <v/>
      </c>
      <c r="D1187" s="3"/>
      <c r="E1187" s="3" t="s">
        <v>316</v>
      </c>
      <c r="F1187" s="3" t="s">
        <v>317</v>
      </c>
      <c r="G1187" s="3" t="n">
        <f aca="false">IF(B1187="Male","I",IF(B1187="Female","I",IF(B1187="Married","We",IF(B1187="Plural","We",IF(B1187="Company","We",)))))</f>
        <v>0</v>
      </c>
      <c r="H1187" s="3" t="n">
        <f aca="false">IF(B1187="Male","my",IF(B1187="Female","my",IF(B1187="Married","our",IF(B1187="Plural","our",IF(B1187="Company","our",)))))</f>
        <v>0</v>
      </c>
      <c r="I1187" s="3" t="n">
        <f aca="false">IF(B1187="Male","his",IF(B1187="Female","her",IF(B1187="Married","their",IF(B1187="Plural","their",IF(B1187="Company","their",)))))</f>
        <v>0</v>
      </c>
      <c r="J1187" s="3" t="n">
        <f aca="false">IF(B1187="Male","he",IF(B1187="Female","she",IF(B1187="Married","they",IF(B1187="Plural","they",IF(B1187="Company","they",)))))</f>
        <v>0</v>
      </c>
      <c r="K1187" s="3" t="n">
        <f aca="false">IF(B1187="Male","does",IF(B1187="Female","does",IF(B1187="Married","do",IF(B1187="Plural","do",IF(B1187="Company","do",)))))</f>
        <v>0</v>
      </c>
      <c r="L1187" s="3" t="n">
        <f aca="false">IF(B1187="Male","has",IF(B1187="Female","has",IF(B1187="Married","have",IF(B1187="Plural","have",IF(B1187="Company","have",)))))</f>
        <v>0</v>
      </c>
      <c r="M1187" s="3" t="n">
        <f aca="false">IF(B1187="Male","I am/am not",IF(B1187="Female","I am/am not",IF(B1187="Married","We are/are not",IF(B1187="Plural","We are/are not",IF(B1187="Company","We are/are not",)))))</f>
        <v>0</v>
      </c>
      <c r="N1187" s="3" t="n">
        <f aca="false">IF(B1187="Male","am/am not",IF(B1187="Female","am/am not",IF(B1187="Married","are/are not",IF(B1187="Plural","are/are not",IF(B1187="Company","are/are not",)))))</f>
        <v>0</v>
      </c>
      <c r="O1187" s="3" t="n">
        <f aca="false">IF(B1187="Male","myself",IF(B1187="Female","myself",IF(B1187="Married","ourselves",IF(B1187="Plural","ourselves",IF(B1187="Company","ourselves",)))))</f>
        <v>0</v>
      </c>
      <c r="P1187" s="149" t="str">
        <f aca="false">IF(A1190="","",".")</f>
        <v/>
      </c>
      <c r="Q1187" s="149" t="str">
        <f aca="false">IF(A1190="","","&amp;")</f>
        <v/>
      </c>
      <c r="R1187" s="1"/>
      <c r="S1187" s="158" t="str">
        <f aca="true">IF(OFFSET(INDIRECT(A1184),45,0,1,1)="","",CONCATENATE((OFFSET(INDIRECT(A1184),45,0,1,1)),", "))</f>
        <v/>
      </c>
      <c r="T1187" s="158" t="str">
        <f aca="true">IF(OFFSET(INDIRECT(A1184),45,1,1,1)="","",OFFSET(INDIRECT(A1184),45,1,1,1))</f>
        <v/>
      </c>
      <c r="U1187" s="158" t="str">
        <f aca="true">IF(OFFSET(INDIRECT(A1184),45,2,1,1)="","",CONCATENATE(" ",(OFFSET(INDIRECT(A1184),45,2,1,1)),", "))</f>
        <v/>
      </c>
      <c r="V1187" s="158" t="str">
        <f aca="true">IF(OFFSET(INDIRECT(A1184),45,3,1,1)="","",CONCATENATE((OFFSET(INDIRECT(A1184),45,3,1,1)),", "))</f>
        <v/>
      </c>
      <c r="W1187" s="158" t="str">
        <f aca="true">IF(OFFSET(INDIRECT(A1184),45,4,1,1)="","",CONCATENATE((OFFSET(INDIRECT(A1184),45,4,1,1)),", "))</f>
        <v/>
      </c>
      <c r="X1187" s="158" t="str">
        <f aca="true">IF(OFFSET(INDIRECT(A1184),45,5,1,1)="","",CONCATENATE((OFFSET(INDIRECT(A1184),45,5,1,1)),", "))</f>
        <v/>
      </c>
      <c r="Y1187" s="158" t="str">
        <f aca="true">IF(OFFSET(INDIRECT(A1184),45,6,1,1)="","",OFFSET(INDIRECT(A1184),45,6,1,1))</f>
        <v/>
      </c>
      <c r="Z1187" s="1"/>
      <c r="AA1187" s="161" t="str">
        <f aca="false">CONCATENATE(IF(S1187="","",S1187),IF(T1187="","",T1187),IF(U1187="","",U1187),IF(V1187="","",V1187),IF(W1187="","",W1187),IF(X1187="","",X1187),IF(Y1187="","",Y1187))</f>
        <v/>
      </c>
      <c r="AB1187" s="161"/>
      <c r="AC1187" s="161"/>
      <c r="AD1187" s="161"/>
      <c r="AE1187" s="161"/>
      <c r="AF1187" s="161"/>
      <c r="AG1187" s="161"/>
    </row>
    <row r="1188" customFormat="false" ht="15" hidden="false" customHeight="false" outlineLevel="0" collapsed="false">
      <c r="A1188" s="3" t="s">
        <v>2</v>
      </c>
      <c r="B1188" s="3" t="s">
        <v>3</v>
      </c>
      <c r="C1188" s="3" t="s">
        <v>319</v>
      </c>
      <c r="D1188" s="3" t="s">
        <v>4</v>
      </c>
      <c r="E1188" s="3" t="s">
        <v>5</v>
      </c>
      <c r="F1188" s="3" t="s">
        <v>320</v>
      </c>
      <c r="G1188" s="3"/>
      <c r="H1188" s="3"/>
      <c r="I1188" s="3"/>
      <c r="J1188" s="3"/>
      <c r="K1188" s="3" t="s">
        <v>321</v>
      </c>
      <c r="L1188" s="3"/>
      <c r="M1188" s="3" t="s">
        <v>322</v>
      </c>
      <c r="N1188" s="3" t="s">
        <v>323</v>
      </c>
      <c r="O1188" s="3"/>
      <c r="P1188" s="3"/>
      <c r="Q1188" s="3"/>
      <c r="R1188" s="1"/>
      <c r="S1188" s="158" t="str">
        <f aca="true">IF(OFFSET(INDIRECT(A1184),45,0,1,1)="","",OFFSET(INDIRECT(A1184),45,0,1,1))</f>
        <v/>
      </c>
      <c r="T1188" s="158" t="str">
        <f aca="true">IF(OFFSET(INDIRECT(A1184),45,1,1,1)="","",OFFSET(INDIRECT(A1184),45,1,1,1))</f>
        <v/>
      </c>
      <c r="U1188" s="158" t="str">
        <f aca="true">IF(OFFSET(INDIRECT(A1184),45,2,1,1)="","",CONCATENATE(" ",OFFSET(INDIRECT(A1184),45,2,1,1)))</f>
        <v/>
      </c>
      <c r="V1188" s="158" t="str">
        <f aca="true">IF(OFFSET(INDIRECT(A1184),45,3,1,1)="","",OFFSET(INDIRECT(A1184),45,3,1,1))</f>
        <v/>
      </c>
      <c r="W1188" s="158" t="str">
        <f aca="true">IF(OFFSET(INDIRECT(A1184),45,4,1,1)="","",OFFSET(INDIRECT(A1184),45,4,1,1))</f>
        <v/>
      </c>
      <c r="X1188" s="158" t="str">
        <f aca="true">IF(OFFSET(INDIRECT(A1184),45,5,1,1)="","",OFFSET(INDIRECT(A1184),45,5,1,1))</f>
        <v/>
      </c>
      <c r="Y1188" s="158" t="str">
        <f aca="true">IF(OFFSET(INDIRECT(A1184),45,6,1,1)="","",OFFSET(INDIRECT(A1184),45,6,1,1))</f>
        <v/>
      </c>
      <c r="Z1188" s="1"/>
      <c r="AA1188" s="1"/>
      <c r="AB1188" s="1"/>
      <c r="AC1188" s="1"/>
      <c r="AD1188" s="1"/>
      <c r="AE1188" s="1"/>
      <c r="AF1188" s="1"/>
      <c r="AG1188" s="1"/>
    </row>
    <row r="1189" customFormat="false" ht="15.75" hidden="false" customHeight="false" outlineLevel="0" collapsed="false">
      <c r="A1189" s="38" t="str">
        <f aca="true">IF(OFFSET(INDIRECT(A1184),2,0,1,1)="","",OFFSET(INDIRECT(A1184),2,0,1,1))</f>
        <v/>
      </c>
      <c r="B1189" s="38" t="str">
        <f aca="true">IF(OFFSET(INDIRECT(A1184),2,1,1,1)="","",OFFSET(INDIRECT(A1184),2,1,1,1))</f>
        <v/>
      </c>
      <c r="C1189" s="3" t="str">
        <f aca="false">LEFT(B1189,1)</f>
        <v/>
      </c>
      <c r="D1189" s="38" t="str">
        <f aca="true">IF(OFFSET(INDIRECT(A1184),2,2,1,1)="","",OFFSET(INDIRECT(A1184),2,2,1,1))</f>
        <v/>
      </c>
      <c r="E1189" s="38" t="str">
        <f aca="true">IF(OFFSET(INDIRECT(A1184),2,3,1,1)="","",OFFSET(INDIRECT(A1184),2,3,1,1))</f>
        <v/>
      </c>
      <c r="F1189" s="3" t="str">
        <f aca="false">CONCATENATE(A1189,P1186," ",B1189," ",E1189)</f>
        <v>  </v>
      </c>
      <c r="G1189" s="3"/>
      <c r="H1189" s="3" t="str">
        <f aca="false">CONCATENATE(A1189," ",C1189," ",E1189)</f>
        <v>  </v>
      </c>
      <c r="I1189" s="3"/>
      <c r="J1189" s="3"/>
      <c r="K1189" s="3" t="str">
        <f aca="false">CONCATENATE(A1189,P1186," ",C1189,P1186," ",E1189)</f>
        <v>  </v>
      </c>
      <c r="L1189" s="3"/>
      <c r="M1189" s="3" t="str">
        <f aca="false">CONCATENATE(B1189," ",D1189," ",E1189)</f>
        <v>  </v>
      </c>
      <c r="N1189" s="3" t="str">
        <f aca="false">UPPER(M1189)</f>
        <v>  </v>
      </c>
      <c r="O1189" s="3"/>
      <c r="P1189" s="3" t="str">
        <f aca="false">CONCATENATE(A1189,P1186," ",E1189)</f>
        <v> </v>
      </c>
      <c r="Q1189" s="3"/>
      <c r="R1189" s="1"/>
      <c r="S1189" s="1"/>
      <c r="T1189" s="1"/>
      <c r="U1189" s="1"/>
      <c r="V1189" s="1"/>
      <c r="W1189" s="1"/>
      <c r="X1189" s="1"/>
      <c r="Y1189" s="1"/>
      <c r="Z1189" s="1"/>
      <c r="AA1189" s="1"/>
      <c r="AB1189" s="1"/>
      <c r="AC1189" s="1"/>
      <c r="AD1189" s="1"/>
      <c r="AE1189" s="1"/>
      <c r="AF1189" s="1"/>
      <c r="AG1189" s="1"/>
    </row>
    <row r="1190" customFormat="false" ht="15.75" hidden="false" customHeight="false" outlineLevel="0" collapsed="false">
      <c r="A1190" s="38" t="str">
        <f aca="true">IF(OFFSET(INDIRECT(A1184),3,0,1,1)="","",OFFSET(INDIRECT(A1184),3,0,1,1))</f>
        <v/>
      </c>
      <c r="B1190" s="38" t="str">
        <f aca="true">IF(OFFSET(INDIRECT(A1184),3,1,1,1)="","",OFFSET(INDIRECT(A1184),3,1,1,1))</f>
        <v/>
      </c>
      <c r="C1190" s="3" t="str">
        <f aca="false">LEFT(B1190,1)</f>
        <v/>
      </c>
      <c r="D1190" s="38" t="str">
        <f aca="true">IF(OFFSET(INDIRECT(A1184),3,2,1,1)="","",OFFSET(INDIRECT(A1184),3,2,1,1))</f>
        <v/>
      </c>
      <c r="E1190" s="38" t="str">
        <f aca="true">IF(OFFSET(INDIRECT(A1184),3,3,1,1)="","",OFFSET(INDIRECT(A1184),3,3,1,1))</f>
        <v/>
      </c>
      <c r="F1190" s="3" t="str">
        <f aca="false">CONCATENATE(A1190,P1187," ",B1190," ",E1190)</f>
        <v>  </v>
      </c>
      <c r="G1190" s="3"/>
      <c r="H1190" s="3" t="str">
        <f aca="false">CONCATENATE(" ",Q1187," ",A1190," ",C1190," ",E1190)</f>
        <v>    </v>
      </c>
      <c r="I1190" s="3"/>
      <c r="J1190" s="3"/>
      <c r="K1190" s="3" t="str">
        <f aca="false">CONCATENATE(" ",Q1187," ",A1190,P1187," ",C1190,P1187," ",E1190)</f>
        <v>    </v>
      </c>
      <c r="L1190" s="3"/>
      <c r="M1190" s="3" t="str">
        <f aca="false">CONCATENATE(" ",Q1187," ",B1190," ",D1190," ",E1190)</f>
        <v>    </v>
      </c>
      <c r="N1190" s="3" t="str">
        <f aca="false">UPPER(M1190)</f>
        <v>    </v>
      </c>
      <c r="O1190" s="3"/>
      <c r="P1190" s="3" t="str">
        <f aca="false">CONCATENATE(" ",Q1187," ",A1190,P1187," ",E1190)</f>
        <v>   </v>
      </c>
      <c r="Q1190" s="3"/>
      <c r="R1190" s="1"/>
      <c r="S1190" s="155" t="s">
        <v>342</v>
      </c>
      <c r="T1190" s="155"/>
      <c r="U1190" s="1" t="n">
        <f aca="false">IF(X1191="Male","his",IF(X1191="Female","her"))</f>
        <v>0</v>
      </c>
      <c r="V1190" s="1"/>
      <c r="W1190" s="1"/>
      <c r="X1190" s="1"/>
      <c r="Y1190" s="1"/>
      <c r="Z1190" s="1"/>
      <c r="AA1190" s="1"/>
      <c r="AB1190" s="1"/>
      <c r="AC1190" s="1" t="str">
        <f aca="false">IF(S1191="","",".")</f>
        <v/>
      </c>
      <c r="AD1190" s="1"/>
      <c r="AE1190" s="1"/>
      <c r="AF1190" s="1"/>
      <c r="AG1190" s="1"/>
    </row>
    <row r="1191" customFormat="false" ht="15" hidden="false" customHeight="false" outlineLevel="0" collapsed="false">
      <c r="A1191" s="3"/>
      <c r="B1191" s="3"/>
      <c r="C1191" s="3"/>
      <c r="D1191" s="3"/>
      <c r="E1191" s="3"/>
      <c r="F1191" s="3"/>
      <c r="G1191" s="3"/>
      <c r="H1191" s="3"/>
      <c r="I1191" s="3"/>
      <c r="J1191" s="3"/>
      <c r="K1191" s="3" t="str">
        <f aca="false">CONCATENATE(A1189,P1186," &amp; ",A1190,P1187," ",C1189,P1186," ",E1189)</f>
        <v> &amp;   </v>
      </c>
      <c r="L1191" s="3"/>
      <c r="M1191" s="3"/>
      <c r="N1191" s="3"/>
      <c r="O1191" s="3"/>
      <c r="P1191" s="3" t="str">
        <f aca="false">CONCATENATE(A1189,P1186," &amp; ",A1190,P1187," ",E1189)</f>
        <v> &amp;  </v>
      </c>
      <c r="Q1191" s="3"/>
      <c r="R1191" s="1"/>
      <c r="S1191" s="179" t="str">
        <f aca="true">IF(OFFSET(INDIRECT(A1184),48,0,1,1)="","",OFFSET(INDIRECT(A1184),48,0,1,1))</f>
        <v/>
      </c>
      <c r="T1191" s="179" t="str">
        <f aca="true">IF(OFFSET(INDIRECT(A1184),48,1,1,1)="","",OFFSET(INDIRECT(A1184),48,1,1,1))</f>
        <v/>
      </c>
      <c r="U1191" s="3" t="str">
        <f aca="false">LEFT(T1191,1)</f>
        <v/>
      </c>
      <c r="V1191" s="179" t="str">
        <f aca="true">IF(OFFSET(INDIRECT(A1184),48,2,1,1)="","",OFFSET(INDIRECT(A1184),48,2,1,1))</f>
        <v/>
      </c>
      <c r="W1191" s="179" t="str">
        <f aca="true">IF(OFFSET(INDIRECT(A1184),48,3,1,1)="","",OFFSET(INDIRECT(A1184),48,3,1,1))</f>
        <v/>
      </c>
      <c r="X1191" s="179" t="str">
        <f aca="true">IF(OFFSET(INDIRECT(A1184),48,5,1,1)="","",OFFSET(INDIRECT(A1184),48,5,1,1))</f>
        <v/>
      </c>
      <c r="Y1191" s="1" t="str">
        <f aca="false">CONCATENATE(S1191,AC1190," ",T1191," ",W1191)</f>
        <v>  </v>
      </c>
      <c r="Z1191" s="1"/>
      <c r="AA1191" s="1"/>
      <c r="AB1191" s="1"/>
      <c r="AC1191" s="1"/>
      <c r="AD1191" s="1"/>
      <c r="AE1191" s="1"/>
      <c r="AF1191" s="1"/>
      <c r="AG1191" s="1"/>
    </row>
    <row r="1192" customFormat="false" ht="15" hidden="false" customHeight="true" outlineLevel="0" collapsed="false">
      <c r="A1192" s="70" t="s">
        <v>328</v>
      </c>
      <c r="B1192" s="70"/>
      <c r="C1192" s="167" t="str">
        <f aca="false">CONCATENATE(AF1228,AF1229,AF1230,AF1231,AF1232)</f>
        <v>  </v>
      </c>
      <c r="D1192" s="167"/>
      <c r="E1192" s="167"/>
      <c r="F1192" s="167"/>
      <c r="G1192" s="167"/>
      <c r="H1192" s="167"/>
      <c r="I1192" s="167"/>
      <c r="J1192" s="112"/>
      <c r="K1192" s="3"/>
      <c r="L1192" s="1"/>
      <c r="M1192" s="1"/>
      <c r="N1192" s="3"/>
      <c r="O1192" s="3"/>
      <c r="P1192" s="3"/>
      <c r="Q1192" s="3"/>
      <c r="R1192" s="1"/>
      <c r="S1192" s="179" t="str">
        <f aca="true">IF(OFFSET(INDIRECT(A1184),51,0,1,1)="","",CONCATENATE((OFFSET(INDIRECT(A1184),51,0,1,1)),", "))</f>
        <v/>
      </c>
      <c r="T1192" s="179" t="str">
        <f aca="true">IF(OFFSET(INDIRECT(A1184),51,1,1,1)="","",OFFSET(INDIRECT(A1184),51,1,1,1))</f>
        <v/>
      </c>
      <c r="U1192" s="179" t="str">
        <f aca="true">IF(OFFSET(INDIRECT(A1184),51,2,1,1)="","",CONCATENATE(" ",(OFFSET(INDIRECT(A1184),51,2,1,1)),", "))</f>
        <v/>
      </c>
      <c r="V1192" s="179" t="str">
        <f aca="true">IF(OFFSET(INDIRECT(A1184),51,3,1,1)="","",CONCATENATE((OFFSET(INDIRECT(A1184),51,3,1,1)),", "))</f>
        <v/>
      </c>
      <c r="W1192" s="179" t="str">
        <f aca="true">IF(OFFSET(INDIRECT(A1184),51,4,1,1)="","",CONCATENATE((OFFSET(INDIRECT(A1184),51,4,1,1)),", "))</f>
        <v/>
      </c>
      <c r="X1192" s="179" t="str">
        <f aca="true">IF(OFFSET(INDIRECT(A1184),51,5,1,1)="","",CONCATENATE((OFFSET(INDIRECT(A1184),51,5,1,1)),", "))</f>
        <v/>
      </c>
      <c r="Y1192" s="179" t="str">
        <f aca="true">IF(OFFSET(INDIRECT(A1184),51,6,1,1)="","",OFFSET(INDIRECT(A1184),51,6,1,1))</f>
        <v/>
      </c>
      <c r="Z1192" s="1"/>
      <c r="AA1192" s="170" t="str">
        <f aca="false">CONCATENATE(IF(S1192="","",S1192),IF(T1192="","",T1192),IF(U1192="","",U1192),IF(V1192="","",V1192),IF(W1192="","",W1192),IF(X1192="","",X1192),IF(Y1192="","",Y1192))</f>
        <v/>
      </c>
      <c r="AB1192" s="170"/>
      <c r="AC1192" s="170"/>
      <c r="AD1192" s="170"/>
      <c r="AE1192" s="170"/>
      <c r="AF1192" s="170"/>
      <c r="AG1192" s="170"/>
    </row>
    <row r="1193" customFormat="false" ht="15" hidden="false" customHeight="false" outlineLevel="0" collapsed="false">
      <c r="A1193" s="3" t="s">
        <v>329</v>
      </c>
      <c r="B1193" s="3"/>
      <c r="C1193" s="70" t="str">
        <f aca="false">IF(B1187="Married",K1191,IF(B1187="Company",E1189,CONCATENATE(AC1228,AC1229,AC1230,AC1231,AC1232)))</f>
        <v>  </v>
      </c>
      <c r="D1193" s="70"/>
      <c r="E1193" s="70"/>
      <c r="F1193" s="70"/>
      <c r="G1193" s="70"/>
      <c r="H1193" s="70"/>
      <c r="I1193" s="70"/>
      <c r="J1193" s="70"/>
      <c r="K1193" s="1"/>
      <c r="L1193" s="3"/>
      <c r="M1193" s="3"/>
      <c r="N1193" s="3"/>
      <c r="O1193" s="3"/>
      <c r="P1193" s="3" t="str">
        <f aca="false">IF(B1187="Married",P1191,IF(B1187="Company","Sir/Madam",CONCATENATE(AH1228,AH1229,AH1230,AH1231,AH1232)))</f>
        <v> </v>
      </c>
      <c r="Q1193" s="3"/>
      <c r="R1193" s="1"/>
      <c r="S1193" s="179" t="str">
        <f aca="true">IF(OFFSET(INDIRECT(A1184),51,0,1,1)="","",OFFSET(INDIRECT(A1184),51,0,1,1))</f>
        <v/>
      </c>
      <c r="T1193" s="179" t="str">
        <f aca="true">IF(OFFSET(INDIRECT(A1184),51,1,1,1)="","",OFFSET(INDIRECT(A1184),51,1,1,1))</f>
        <v/>
      </c>
      <c r="U1193" s="179" t="str">
        <f aca="true">IF(OFFSET(INDIRECT(A1184),51,2,1,1)="","",CONCATENATE(" ",OFFSET(INDIRECT(A1184),51,2,1,1)))</f>
        <v/>
      </c>
      <c r="V1193" s="179" t="str">
        <f aca="true">IF(OFFSET(INDIRECT(A1184),51,3,1,1)="","",OFFSET(INDIRECT(A1184),51,3,1,1))</f>
        <v/>
      </c>
      <c r="W1193" s="179" t="str">
        <f aca="true">IF(OFFSET(INDIRECT(A1184),51,4,1,1)="","",OFFSET(INDIRECT(A1184),51,4,1,1))</f>
        <v/>
      </c>
      <c r="X1193" s="179" t="str">
        <f aca="true">IF(OFFSET(INDIRECT(A1184),51,5,1,1)="","",OFFSET(INDIRECT(A1184),51,5,1,1))</f>
        <v/>
      </c>
      <c r="Y1193" s="179" t="str">
        <f aca="true">IF(OFFSET(INDIRECT(A1184),51,6,1,1)="","",OFFSET(INDIRECT(A1184),51,6,1,1))</f>
        <v/>
      </c>
      <c r="Z1193" s="1"/>
      <c r="AA1193" s="1"/>
      <c r="AB1193" s="1"/>
      <c r="AC1193" s="1"/>
      <c r="AD1193" s="1"/>
      <c r="AE1193" s="1"/>
      <c r="AF1193" s="1"/>
      <c r="AG1193" s="1"/>
    </row>
    <row r="1194" customFormat="false" ht="15" hidden="false" customHeight="false" outlineLevel="0" collapsed="false">
      <c r="A1194" s="160" t="s">
        <v>333</v>
      </c>
      <c r="B1194" s="3"/>
      <c r="C1194" s="70" t="str">
        <f aca="false">CONCATENATE("Dear ",P1193)</f>
        <v>Dear  </v>
      </c>
      <c r="D1194" s="70"/>
      <c r="E1194" s="70"/>
      <c r="F1194" s="70"/>
      <c r="G1194" s="70"/>
      <c r="H1194" s="70"/>
      <c r="I1194" s="70"/>
      <c r="J1194" s="70"/>
      <c r="K1194" s="3"/>
      <c r="L1194" s="3"/>
      <c r="M1194" s="3"/>
      <c r="N1194" s="3"/>
      <c r="O1194" s="3"/>
      <c r="P1194" s="3"/>
      <c r="Q1194" s="149" t="str">
        <f aca="false">IF(A1196="","",", ")</f>
        <v/>
      </c>
      <c r="R1194" s="1"/>
      <c r="S1194" s="1"/>
      <c r="T1194" s="1"/>
      <c r="U1194" s="1"/>
      <c r="V1194" s="1"/>
      <c r="W1194" s="1"/>
      <c r="X1194" s="1"/>
      <c r="Y1194" s="1"/>
      <c r="Z1194" s="1"/>
      <c r="AA1194" s="1"/>
      <c r="AB1194" s="1"/>
      <c r="AC1194" s="1"/>
      <c r="AD1194" s="1"/>
      <c r="AE1194" s="1"/>
      <c r="AF1194" s="1"/>
      <c r="AG1194" s="1"/>
    </row>
    <row r="1195" customFormat="false" ht="15" hidden="false" customHeight="false" outlineLevel="0" collapsed="false">
      <c r="A1195" s="3" t="s">
        <v>25</v>
      </c>
      <c r="B1195" s="3" t="s">
        <v>26</v>
      </c>
      <c r="C1195" s="3" t="s">
        <v>27</v>
      </c>
      <c r="D1195" s="3" t="s">
        <v>28</v>
      </c>
      <c r="E1195" s="3" t="s">
        <v>29</v>
      </c>
      <c r="F1195" s="3" t="s">
        <v>30</v>
      </c>
      <c r="G1195" s="3" t="s">
        <v>31</v>
      </c>
      <c r="H1195" s="3"/>
      <c r="I1195" s="3" t="s">
        <v>336</v>
      </c>
      <c r="J1195" s="3"/>
      <c r="K1195" s="3"/>
      <c r="L1195" s="3"/>
      <c r="M1195" s="3"/>
      <c r="N1195" s="3"/>
      <c r="O1195" s="3"/>
      <c r="P1195" s="3"/>
      <c r="Q1195" s="3"/>
      <c r="R1195" s="1"/>
      <c r="S1195" s="163" t="str">
        <f aca="false">CONCATENATE(IF(S1188="","",S1188),IF(S1188="","",CHAR(10)),IF(T1188="","",T1188),IF(U1188="","",U1188),IF(U1188="","",CHAR(10)),IF(V1188="","",V1188),IF(V1188="","",CHAR(10)),IF(W1188="","",W1188),IF(W1188="","",CHAR(10)),IF(X1188="","",X1188),IF(X1188="","",CHAR(10)),IF(Y1188="","",Y1188))</f>
        <v/>
      </c>
      <c r="T1195" s="163"/>
      <c r="U1195" s="163"/>
      <c r="V1195" s="1"/>
      <c r="W1195" s="175" t="str">
        <f aca="false">CONCATENATE(IF(S1193="","",S1193),IF(S1193="","",CHAR(10)),IF(T1193="","",T1193),IF(U1193="","",U1193),IF(U1193="","",CHAR(10)),IF(V1193="","",V1193),IF(V1193="","",CHAR(10)),IF(W1193="","",W1193),IF(W1193="","",CHAR(10)),IF(X1193="","",X1193),IF(X1193="","",CHAR(10)),IF(Y1193="","",Y1193))</f>
        <v/>
      </c>
      <c r="X1195" s="175"/>
      <c r="Y1195" s="175"/>
      <c r="Z1195" s="1"/>
      <c r="AA1195" s="1"/>
      <c r="AB1195" s="1"/>
      <c r="AC1195" s="1"/>
      <c r="AD1195" s="1"/>
      <c r="AE1195" s="1"/>
      <c r="AF1195" s="1"/>
      <c r="AG1195" s="1"/>
    </row>
    <row r="1196" customFormat="false" ht="15" hidden="false" customHeight="true" outlineLevel="0" collapsed="false">
      <c r="A1196" s="38" t="str">
        <f aca="true">IF(OFFSET(INDIRECT(A1184),10,0,1,1)="","",CONCATENATE((OFFSET(INDIRECT(A1184),10,0,1,1)),", "))</f>
        <v/>
      </c>
      <c r="B1196" s="38" t="str">
        <f aca="true">IF(OFFSET(INDIRECT(A1184),10,1,1,1)="","",OFFSET(INDIRECT(A1184),10,1,1,1))</f>
        <v/>
      </c>
      <c r="C1196" s="38" t="str">
        <f aca="true">IF(OFFSET(INDIRECT(A1184),10,2,1,1)="","",CONCATENATE(" ",OFFSET(INDIRECT(A1184),10,2,1,1),", "))</f>
        <v/>
      </c>
      <c r="D1196" s="38" t="str">
        <f aca="true">IF(OFFSET(INDIRECT(A1184),10,3,1,1)="","",CONCATENATE((OFFSET(INDIRECT(A1184),10,3,1,1)),", "))</f>
        <v/>
      </c>
      <c r="E1196" s="38" t="str">
        <f aca="true">IF(OFFSET(INDIRECT(A1184),10,4,1,1)="","",CONCATENATE((OFFSET(INDIRECT(A1184),10,4,1,1)),", "))</f>
        <v/>
      </c>
      <c r="F1196" s="38" t="str">
        <f aca="true">IF(OFFSET(INDIRECT(A1184),10,5,1,1)="","",CONCATENATE((OFFSET(INDIRECT(A1184),10,5,1,1)),", "))</f>
        <v/>
      </c>
      <c r="G1196" s="38" t="str">
        <f aca="true">IF(OFFSET(INDIRECT(A1184),10,6,1,1)="","",OFFSET(INDIRECT(A1184),10,6,1,1))</f>
        <v/>
      </c>
      <c r="H1196" s="3"/>
      <c r="I1196" s="170" t="str">
        <f aca="false">CONCATENATE(IF(A1196="","",A1196),IF(B1196="","",B1196),IF(C1196="","",C1196),IF(D1196="","",D1196),IF(E1196="","",E1196),IF(F1196="","",F1196),IF(G1196="","",G1196))</f>
        <v/>
      </c>
      <c r="J1196" s="170"/>
      <c r="K1196" s="170"/>
      <c r="L1196" s="170"/>
      <c r="M1196" s="170"/>
      <c r="N1196" s="170"/>
      <c r="O1196" s="170"/>
      <c r="P1196" s="112"/>
      <c r="Q1196" s="112"/>
      <c r="R1196" s="1"/>
      <c r="S1196" s="163"/>
      <c r="T1196" s="163"/>
      <c r="U1196" s="163"/>
      <c r="V1196" s="1"/>
      <c r="W1196" s="175"/>
      <c r="X1196" s="175"/>
      <c r="Y1196" s="175"/>
      <c r="Z1196" s="1"/>
      <c r="AA1196" s="1"/>
      <c r="AB1196" s="1"/>
      <c r="AC1196" s="1"/>
      <c r="AD1196" s="1"/>
      <c r="AE1196" s="1"/>
      <c r="AF1196" s="1"/>
      <c r="AG1196" s="1"/>
    </row>
    <row r="1197" customFormat="false" ht="15" hidden="false" customHeight="false" outlineLevel="0" collapsed="false">
      <c r="A1197" s="38" t="str">
        <f aca="true">IF(OFFSET(INDIRECT(A1184),10,0,1,1)="","",OFFSET(INDIRECT(A1184),10,0,1,1))</f>
        <v/>
      </c>
      <c r="B1197" s="38" t="str">
        <f aca="true">IF(OFFSET(INDIRECT(A1184),10,1,1,1)="","",OFFSET(INDIRECT(A1184),10,1,1,1))</f>
        <v/>
      </c>
      <c r="C1197" s="38" t="str">
        <f aca="true">IF(OFFSET(INDIRECT(A1184),10,2,1,1)="","",CONCATENATE(" ",OFFSET(INDIRECT(A1184),10,2,1,1)))</f>
        <v/>
      </c>
      <c r="D1197" s="38" t="str">
        <f aca="true">IF(OFFSET(INDIRECT(A1184),10,3,1,1)="","",OFFSET(INDIRECT(A1184),10,3,1,1))</f>
        <v/>
      </c>
      <c r="E1197" s="38" t="str">
        <f aca="true">IF(OFFSET(INDIRECT(A1184),10,4,1,1)="","",OFFSET(INDIRECT(A1184),10,4,1,1))</f>
        <v/>
      </c>
      <c r="F1197" s="38" t="str">
        <f aca="true">IF(OFFSET(INDIRECT(A1184),10,5,1,1)="","",OFFSET(INDIRECT(A1184),10,5,1,1))</f>
        <v/>
      </c>
      <c r="G1197" s="38" t="str">
        <f aca="true">IF(OFFSET(INDIRECT(A1184),10,6,1,1)="","",OFFSET(INDIRECT(A1184),10,6,1,1))</f>
        <v/>
      </c>
      <c r="H1197" s="3"/>
      <c r="I1197" s="3"/>
      <c r="J1197" s="3"/>
      <c r="K1197" s="3"/>
      <c r="L1197" s="173"/>
      <c r="M1197" s="173"/>
      <c r="N1197" s="3"/>
      <c r="O1197" s="3"/>
      <c r="P1197" s="3"/>
      <c r="Q1197" s="3"/>
      <c r="R1197" s="1"/>
      <c r="S1197" s="163"/>
      <c r="T1197" s="163"/>
      <c r="U1197" s="163"/>
      <c r="V1197" s="1"/>
      <c r="W1197" s="175"/>
      <c r="X1197" s="175"/>
      <c r="Y1197" s="175"/>
      <c r="Z1197" s="1"/>
      <c r="AA1197" s="1"/>
      <c r="AB1197" s="1"/>
      <c r="AC1197" s="1"/>
      <c r="AD1197" s="1"/>
      <c r="AE1197" s="1"/>
      <c r="AF1197" s="1"/>
      <c r="AG1197" s="1"/>
    </row>
    <row r="1198" customFormat="false" ht="15" hidden="false" customHeight="false" outlineLevel="0" collapsed="false">
      <c r="A1198" s="3" t="s">
        <v>83</v>
      </c>
      <c r="B1198" s="3"/>
      <c r="C1198" s="3"/>
      <c r="D1198" s="3"/>
      <c r="E1198" s="3"/>
      <c r="F1198" s="3"/>
      <c r="G1198" s="3"/>
      <c r="H1198" s="3"/>
      <c r="I1198" s="3" t="s">
        <v>337</v>
      </c>
      <c r="J1198" s="3"/>
      <c r="K1198" s="3"/>
      <c r="L1198" s="173"/>
      <c r="M1198" s="173"/>
      <c r="N1198" s="3"/>
      <c r="O1198" s="3"/>
      <c r="P1198" s="3"/>
      <c r="Q1198" s="3"/>
      <c r="R1198" s="1"/>
      <c r="S1198" s="163"/>
      <c r="T1198" s="163"/>
      <c r="U1198" s="163"/>
      <c r="V1198" s="1"/>
      <c r="W1198" s="175"/>
      <c r="X1198" s="175"/>
      <c r="Y1198" s="175"/>
      <c r="Z1198" s="1"/>
      <c r="AA1198" s="1"/>
      <c r="AB1198" s="1"/>
      <c r="AC1198" s="1"/>
      <c r="AD1198" s="1"/>
      <c r="AE1198" s="1"/>
      <c r="AF1198" s="1"/>
      <c r="AG1198" s="1"/>
    </row>
    <row r="1199" customFormat="false" ht="15" hidden="false" customHeight="true" outlineLevel="0" collapsed="false">
      <c r="A1199" s="1" t="str">
        <f aca="false">CONCATENATE(A1198,"s")</f>
        <v>Leaseholders</v>
      </c>
      <c r="B1199" s="3"/>
      <c r="C1199" s="3"/>
      <c r="D1199" s="3"/>
      <c r="E1199" s="3"/>
      <c r="F1199" s="3"/>
      <c r="G1199" s="3"/>
      <c r="H1199" s="3"/>
      <c r="I1199" s="175" t="str">
        <f aca="false">CONCATENATE(IF(A1197="","",A1197),IF(A1197="","",CHAR(10)),IF(B1197="","",B1197),IF(C1197="","",C1197),IF(C1197="","",CHAR(10)),IF(D1197="","",D1197),IF(D1197="","",CHAR(10)),IF(E1197="","",E1197),IF(E1197="","",CHAR(10)),IF(F1197="","",F1197),IF(F1197="","",CHAR(10)),IF(G1197="","",G1197))</f>
        <v/>
      </c>
      <c r="J1199" s="175"/>
      <c r="K1199" s="175"/>
      <c r="L1199" s="173"/>
      <c r="M1199" s="173"/>
      <c r="N1199" s="3"/>
      <c r="O1199" s="3"/>
      <c r="P1199" s="3"/>
      <c r="Q1199" s="3"/>
      <c r="R1199" s="1"/>
      <c r="S1199" s="163"/>
      <c r="T1199" s="163"/>
      <c r="U1199" s="163"/>
      <c r="V1199" s="1"/>
      <c r="W1199" s="175"/>
      <c r="X1199" s="175"/>
      <c r="Y1199" s="175"/>
      <c r="Z1199" s="1"/>
      <c r="AA1199" s="1"/>
      <c r="AB1199" s="1"/>
      <c r="AC1199" s="1"/>
      <c r="AD1199" s="1"/>
      <c r="AE1199" s="1"/>
      <c r="AF1199" s="1"/>
      <c r="AG1199" s="1"/>
    </row>
    <row r="1200" customFormat="false" ht="15" hidden="false" customHeight="false" outlineLevel="0" collapsed="false">
      <c r="A1200" s="3" t="s">
        <v>294</v>
      </c>
      <c r="B1200" s="3"/>
      <c r="C1200" s="3"/>
      <c r="D1200" s="3"/>
      <c r="E1200" s="3"/>
      <c r="F1200" s="3"/>
      <c r="G1200" s="3"/>
      <c r="H1200" s="3"/>
      <c r="I1200" s="175"/>
      <c r="J1200" s="175"/>
      <c r="K1200" s="175"/>
      <c r="L1200" s="173"/>
      <c r="M1200" s="173"/>
      <c r="N1200" s="3"/>
      <c r="O1200" s="3"/>
      <c r="P1200" s="3"/>
      <c r="Q1200" s="3"/>
      <c r="R1200" s="1"/>
      <c r="S1200" s="163"/>
      <c r="T1200" s="163"/>
      <c r="U1200" s="163"/>
      <c r="V1200" s="1"/>
      <c r="W1200" s="175"/>
      <c r="X1200" s="175"/>
      <c r="Y1200" s="175"/>
      <c r="Z1200" s="1"/>
      <c r="AA1200" s="1"/>
      <c r="AB1200" s="1"/>
      <c r="AC1200" s="1"/>
      <c r="AD1200" s="1"/>
      <c r="AE1200" s="1"/>
      <c r="AF1200" s="1"/>
      <c r="AG1200" s="1"/>
    </row>
    <row r="1201" customFormat="false" ht="15" hidden="false" customHeight="false" outlineLevel="0" collapsed="false">
      <c r="A1201" s="1" t="str">
        <f aca="false">CONCATENATE(A1200,"s")</f>
        <v>Freeholders</v>
      </c>
      <c r="B1201" s="3"/>
      <c r="C1201" s="3"/>
      <c r="D1201" s="3"/>
      <c r="E1201" s="3"/>
      <c r="F1201" s="3"/>
      <c r="G1201" s="3"/>
      <c r="H1201" s="3"/>
      <c r="I1201" s="175"/>
      <c r="J1201" s="175"/>
      <c r="K1201" s="175"/>
      <c r="L1201" s="173"/>
      <c r="M1201" s="173"/>
      <c r="N1201" s="3"/>
      <c r="O1201" s="3"/>
      <c r="P1201" s="3"/>
      <c r="Q1201" s="3"/>
      <c r="R1201" s="1"/>
      <c r="S1201" s="1"/>
      <c r="T1201" s="1"/>
      <c r="U1201" s="1"/>
      <c r="V1201" s="1"/>
      <c r="W1201" s="1"/>
      <c r="X1201" s="1"/>
      <c r="Y1201" s="1"/>
      <c r="Z1201" s="1"/>
      <c r="AA1201" s="1"/>
      <c r="AB1201" s="1"/>
      <c r="AC1201" s="1"/>
      <c r="AD1201" s="1"/>
      <c r="AE1201" s="1"/>
      <c r="AF1201" s="1"/>
      <c r="AG1201" s="1"/>
    </row>
    <row r="1202" customFormat="false" ht="15" hidden="false" customHeight="false" outlineLevel="0" collapsed="false">
      <c r="A1202" s="3" t="s">
        <v>307</v>
      </c>
      <c r="B1202" s="3"/>
      <c r="C1202" s="3"/>
      <c r="D1202" s="3"/>
      <c r="E1202" s="3"/>
      <c r="F1202" s="3"/>
      <c r="G1202" s="3"/>
      <c r="H1202" s="3"/>
      <c r="I1202" s="175"/>
      <c r="J1202" s="175"/>
      <c r="K1202" s="175"/>
      <c r="L1202" s="3"/>
      <c r="M1202" s="3"/>
      <c r="N1202" s="3"/>
      <c r="O1202" s="3"/>
      <c r="P1202" s="3"/>
      <c r="Q1202" s="3"/>
      <c r="R1202" s="1"/>
    </row>
    <row r="1203" customFormat="false" ht="15" hidden="false" customHeight="false" outlineLevel="0" collapsed="false">
      <c r="A1203" s="1" t="str">
        <f aca="false">IF(A1202="Leaseholder &amp; Freeholder","Leaseholders &amp; Freeholders")</f>
        <v>Leaseholders &amp; Freeholders</v>
      </c>
      <c r="B1203" s="3"/>
      <c r="C1203" s="3"/>
      <c r="D1203" s="3"/>
      <c r="E1203" s="3"/>
      <c r="F1203" s="3"/>
      <c r="G1203" s="3"/>
      <c r="H1203" s="3"/>
      <c r="I1203" s="175"/>
      <c r="J1203" s="175"/>
      <c r="K1203" s="175"/>
      <c r="L1203" s="3"/>
      <c r="M1203" s="3"/>
      <c r="N1203" s="3"/>
      <c r="O1203" s="3"/>
      <c r="P1203" s="3"/>
      <c r="Q1203" s="3"/>
      <c r="R1203" s="1"/>
      <c r="S1203" s="149" t="s">
        <v>274</v>
      </c>
      <c r="T1203" s="149"/>
    </row>
    <row r="1204" customFormat="false" ht="15.75" hidden="false" customHeight="true" outlineLevel="0" collapsed="false">
      <c r="A1204" s="1"/>
      <c r="B1204" s="3"/>
      <c r="C1204" s="3"/>
      <c r="D1204" s="3"/>
      <c r="E1204" s="3"/>
      <c r="F1204" s="3"/>
      <c r="G1204" s="3"/>
      <c r="H1204" s="3"/>
      <c r="I1204" s="175"/>
      <c r="J1204" s="175"/>
      <c r="K1204" s="175"/>
      <c r="L1204" s="3"/>
      <c r="M1204" s="3"/>
      <c r="N1204" s="3"/>
      <c r="O1204" s="3"/>
      <c r="P1204" s="3"/>
      <c r="Q1204" s="3"/>
      <c r="R1204" s="1"/>
      <c r="S1204" s="180" t="str">
        <f aca="false">CONCATENATE("Under Section 1(2), subject to your written consent",CHAR(10),"it is intended to build on the line of junction of the said lands a ",Form!DN74)</f>
        <v>Under Section 1(2), subject to your written consent
it is intended to build on the line of junction of the said lands a</v>
      </c>
      <c r="T1204" s="180"/>
      <c r="U1204" s="180"/>
      <c r="V1204" s="180"/>
      <c r="W1204" s="180"/>
      <c r="X1204" s="180"/>
      <c r="Y1204" s="180"/>
      <c r="Z1204" s="180"/>
      <c r="AA1204" s="180"/>
    </row>
    <row r="1205" customFormat="false" ht="15" hidden="false" customHeight="false" outlineLevel="0" collapsed="false">
      <c r="A1205" s="1"/>
      <c r="B1205" s="3"/>
      <c r="C1205" s="3"/>
      <c r="D1205" s="3"/>
      <c r="E1205" s="3"/>
      <c r="F1205" s="3"/>
      <c r="G1205" s="3"/>
      <c r="H1205" s="3"/>
      <c r="I1205" s="3"/>
      <c r="J1205" s="3"/>
      <c r="K1205" s="3"/>
      <c r="L1205" s="3"/>
      <c r="M1205" s="3"/>
      <c r="N1205" s="3"/>
      <c r="O1205" s="3"/>
      <c r="P1205" s="3"/>
      <c r="Q1205" s="3"/>
      <c r="R1205" s="1"/>
      <c r="S1205" s="180"/>
      <c r="T1205" s="180"/>
      <c r="U1205" s="180"/>
      <c r="V1205" s="180"/>
      <c r="W1205" s="180"/>
      <c r="X1205" s="180"/>
      <c r="Y1205" s="180"/>
      <c r="Z1205" s="180"/>
      <c r="AA1205" s="180"/>
    </row>
    <row r="1206" customFormat="false" ht="15" hidden="false" customHeight="false" outlineLevel="0" collapsed="false">
      <c r="A1206" s="156" t="s">
        <v>343</v>
      </c>
      <c r="B1206" s="156"/>
      <c r="C1206" s="3"/>
      <c r="D1206" s="3"/>
      <c r="E1206" s="3"/>
      <c r="F1206" s="3"/>
      <c r="G1206" s="3"/>
      <c r="H1206" s="3"/>
      <c r="I1206" s="3"/>
      <c r="J1206" s="3"/>
      <c r="K1206" s="3"/>
      <c r="L1206" s="3"/>
      <c r="M1206" s="3"/>
      <c r="N1206" s="3"/>
      <c r="O1206" s="3"/>
      <c r="P1206" s="3"/>
      <c r="Q1206" s="149" t="str">
        <f aca="false">IF(A1208="","",", ")</f>
        <v/>
      </c>
      <c r="R1206" s="1"/>
    </row>
    <row r="1207" customFormat="false" ht="15" hidden="false" customHeight="false" outlineLevel="0" collapsed="false">
      <c r="A1207" s="3" t="s">
        <v>25</v>
      </c>
      <c r="B1207" s="3" t="s">
        <v>26</v>
      </c>
      <c r="C1207" s="3" t="s">
        <v>27</v>
      </c>
      <c r="D1207" s="3" t="s">
        <v>28</v>
      </c>
      <c r="E1207" s="3" t="s">
        <v>29</v>
      </c>
      <c r="F1207" s="3" t="s">
        <v>30</v>
      </c>
      <c r="G1207" s="3" t="s">
        <v>31</v>
      </c>
      <c r="H1207" s="3"/>
      <c r="I1207" s="3" t="s">
        <v>336</v>
      </c>
      <c r="J1207" s="3"/>
      <c r="K1207" s="3"/>
      <c r="L1207" s="3"/>
      <c r="M1207" s="3"/>
      <c r="N1207" s="3"/>
      <c r="O1207" s="3"/>
      <c r="P1207" s="3"/>
      <c r="Q1207" s="3"/>
      <c r="R1207" s="1"/>
      <c r="S1207" s="149" t="s">
        <v>292</v>
      </c>
      <c r="T1207" s="149"/>
    </row>
    <row r="1208" customFormat="false" ht="15" hidden="false" customHeight="true" outlineLevel="0" collapsed="false">
      <c r="A1208" s="38" t="str">
        <f aca="true">IF(OFFSET(INDIRECT(A1184),17,0,1,1)="","",CONCATENATE((OFFSET(INDIRECT(A1184),17,0,1,1)),", "))</f>
        <v/>
      </c>
      <c r="B1208" s="38" t="str">
        <f aca="true">IF(OFFSET(INDIRECT(A1184),17,1,1,1)="","",OFFSET(INDIRECT(A1184),17,1,1,1))</f>
        <v/>
      </c>
      <c r="C1208" s="38" t="str">
        <f aca="true">IF(OFFSET(INDIRECT(A1184),17,2,1,1)="","",CONCATENATE(" ",(OFFSET(INDIRECT(A1184),17,2,1,1)),", "))</f>
        <v/>
      </c>
      <c r="D1208" s="38" t="str">
        <f aca="true">IF(OFFSET(INDIRECT(A1184),17,3,1,1)="","",CONCATENATE((OFFSET(INDIRECT(A1184),17,3,1,1)),", "))</f>
        <v/>
      </c>
      <c r="E1208" s="38" t="str">
        <f aca="true">IF(OFFSET(INDIRECT(A1184),17,4,1,1)="","",CONCATENATE((OFFSET(INDIRECT(A1184),17,4,1,1)),", "))</f>
        <v/>
      </c>
      <c r="F1208" s="38" t="str">
        <f aca="true">IF(OFFSET(INDIRECT(A1184),17,5,1,1)="","",CONCATENATE((OFFSET(INDIRECT(A1184),17,5,1,1)),", "))</f>
        <v/>
      </c>
      <c r="G1208" s="38" t="str">
        <f aca="true">IF(OFFSET(INDIRECT(A1184),17,6,1,1)="","",OFFSET(INDIRECT(A1184),17,6,1,1))</f>
        <v/>
      </c>
      <c r="H1208" s="3"/>
      <c r="I1208" s="170" t="str">
        <f aca="false">CONCATENATE(IF(A1208="","",A1208),IF(B1208="","",B1208),IF(C1208="","",C1208),IF(D1208="","",D1208),IF(E1208="","",E1208),IF(F1208="","",F1208),IF(G1208="","",G1208))</f>
        <v/>
      </c>
      <c r="J1208" s="170"/>
      <c r="K1208" s="170"/>
      <c r="L1208" s="170"/>
      <c r="M1208" s="170"/>
      <c r="N1208" s="170"/>
      <c r="O1208" s="170"/>
      <c r="P1208" s="112"/>
      <c r="Q1208" s="112"/>
      <c r="R1208" s="1"/>
      <c r="S1208" s="180" t="str">
        <f aca="false">CONCATENATE("Under Section 1(5)",CHAR(10),"it is intended to build on the line of junction of the said lands a wall wholly on ",$H$12," land.")</f>
        <v>Under Section 1(5)
it is intended to build on the line of junction of the said lands a wall wholly on our land.</v>
      </c>
      <c r="T1208" s="180"/>
      <c r="U1208" s="180"/>
      <c r="V1208" s="180"/>
      <c r="W1208" s="180"/>
      <c r="X1208" s="180"/>
      <c r="Y1208" s="180"/>
      <c r="Z1208" s="180"/>
      <c r="AA1208" s="180"/>
    </row>
    <row r="1209" customFormat="false" ht="15" hidden="false" customHeight="false" outlineLevel="0" collapsed="false">
      <c r="A1209" s="38" t="str">
        <f aca="true">IF(OFFSET(INDIRECT(A1184),17,0,1,1)="","",OFFSET(INDIRECT(A1184),17,0,1,1))</f>
        <v/>
      </c>
      <c r="B1209" s="38" t="str">
        <f aca="true">IF(OFFSET(INDIRECT(A1184),17,1,1,1)="","",OFFSET(INDIRECT(A1184),17,1,1,1))</f>
        <v/>
      </c>
      <c r="C1209" s="38" t="str">
        <f aca="true">IF(OFFSET(INDIRECT(A1184),17,2,1,1)="","",CONCATENATE(" ",(OFFSET(INDIRECT(A1184),17,2,1,1))))</f>
        <v/>
      </c>
      <c r="D1209" s="38" t="str">
        <f aca="true">IF(OFFSET(INDIRECT(A1184),17,3,1,1)="","",OFFSET(INDIRECT(A1184),17,3,1,1))</f>
        <v/>
      </c>
      <c r="E1209" s="38" t="str">
        <f aca="true">IF(OFFSET(INDIRECT(A1184),17,4,1,1)="","",OFFSET(INDIRECT(A1184),17,4,1,1))</f>
        <v/>
      </c>
      <c r="F1209" s="38" t="str">
        <f aca="true">IF(OFFSET(INDIRECT(A1184),17,5,1,1)="","",OFFSET(INDIRECT(A1184),17,5,1,1))</f>
        <v/>
      </c>
      <c r="G1209" s="38" t="str">
        <f aca="true">IF(OFFSET(INDIRECT(A1184),17,6,1,1)="","",OFFSET(INDIRECT(A1184),17,6,1,1))</f>
        <v/>
      </c>
      <c r="H1209" s="3"/>
      <c r="I1209" s="3"/>
      <c r="J1209" s="3"/>
      <c r="K1209" s="3"/>
      <c r="L1209" s="173"/>
      <c r="M1209" s="173"/>
      <c r="N1209" s="3"/>
      <c r="O1209" s="3"/>
      <c r="P1209" s="3"/>
      <c r="Q1209" s="3"/>
      <c r="R1209" s="1"/>
      <c r="S1209" s="180"/>
      <c r="T1209" s="180"/>
      <c r="U1209" s="180"/>
      <c r="V1209" s="180"/>
      <c r="W1209" s="180"/>
      <c r="X1209" s="180"/>
      <c r="Y1209" s="180"/>
      <c r="Z1209" s="180"/>
      <c r="AA1209" s="180"/>
    </row>
    <row r="1210" customFormat="false" ht="15" hidden="false" customHeight="false" outlineLevel="0" collapsed="false">
      <c r="A1210" s="3"/>
      <c r="B1210" s="3"/>
      <c r="C1210" s="3"/>
      <c r="D1210" s="3"/>
      <c r="E1210" s="3"/>
      <c r="F1210" s="3"/>
      <c r="G1210" s="3"/>
      <c r="H1210" s="3"/>
      <c r="I1210" s="3" t="s">
        <v>337</v>
      </c>
      <c r="J1210" s="3"/>
      <c r="K1210" s="3"/>
      <c r="L1210" s="173"/>
      <c r="M1210" s="173"/>
      <c r="N1210" s="3"/>
      <c r="O1210" s="3"/>
      <c r="P1210" s="3"/>
      <c r="Q1210" s="3"/>
      <c r="R1210" s="1"/>
    </row>
    <row r="1211" customFormat="false" ht="15" hidden="false" customHeight="true" outlineLevel="0" collapsed="false">
      <c r="A1211" s="3"/>
      <c r="B1211" s="3"/>
      <c r="C1211" s="3"/>
      <c r="D1211" s="3"/>
      <c r="E1211" s="3"/>
      <c r="F1211" s="3"/>
      <c r="G1211" s="3"/>
      <c r="H1211" s="3"/>
      <c r="I1211" s="175" t="str">
        <f aca="false">CONCATENATE(IF(A1209="","",A1209),IF(A1209="","",CHAR(10)),IF(B1209="","",B1209),IF(C1209="","",C1209),IF(C1209="","",CHAR(10)),IF(D1209="","",D1209),IF(D1209="","",CHAR(10)),IF(E1209="","",E1209),IF(E1209="","",CHAR(10)),IF(F1209="","",F1209),IF(F1209="","",CHAR(10)),IF(G1209="","",G1209))</f>
        <v/>
      </c>
      <c r="J1211" s="175"/>
      <c r="K1211" s="175"/>
      <c r="L1211" s="173"/>
      <c r="M1211" s="173"/>
      <c r="N1211" s="3"/>
      <c r="O1211" s="3"/>
      <c r="P1211" s="3"/>
      <c r="Q1211" s="3"/>
      <c r="R1211" s="1"/>
      <c r="S1211" s="149" t="s">
        <v>295</v>
      </c>
      <c r="T1211" s="149"/>
      <c r="U1211" s="149"/>
    </row>
    <row r="1212" customFormat="false" ht="15" hidden="false" customHeight="true" outlineLevel="0" collapsed="false">
      <c r="A1212" s="3"/>
      <c r="B1212" s="3"/>
      <c r="C1212" s="3"/>
      <c r="D1212" s="3"/>
      <c r="E1212" s="3"/>
      <c r="F1212" s="3"/>
      <c r="G1212" s="3"/>
      <c r="H1212" s="3"/>
      <c r="I1212" s="175"/>
      <c r="J1212" s="175"/>
      <c r="K1212" s="175"/>
      <c r="L1212" s="173"/>
      <c r="M1212" s="173"/>
      <c r="N1212" s="3"/>
      <c r="O1212" s="3"/>
      <c r="P1212" s="3"/>
      <c r="Q1212" s="3"/>
      <c r="R1212" s="1"/>
      <c r="S1212" s="181" t="str">
        <f aca="false">CONCATENATE(S1204,CHAR(10),CHAR(10),S1208)</f>
        <v>Under Section 1(2), subject to your written consent
it is intended to build on the line of junction of the said lands a 
Under Section 1(5)
it is intended to build on the line of junction of the said lands a wall wholly on our land.</v>
      </c>
      <c r="T1212" s="181"/>
      <c r="U1212" s="181"/>
      <c r="V1212" s="181"/>
      <c r="W1212" s="181"/>
      <c r="X1212" s="181"/>
      <c r="Y1212" s="181"/>
      <c r="Z1212" s="181"/>
      <c r="AA1212" s="181"/>
    </row>
    <row r="1213" customFormat="false" ht="15" hidden="false" customHeight="false" outlineLevel="0" collapsed="false">
      <c r="A1213" s="3"/>
      <c r="B1213" s="3"/>
      <c r="C1213" s="3"/>
      <c r="D1213" s="3"/>
      <c r="E1213" s="3"/>
      <c r="F1213" s="3"/>
      <c r="G1213" s="3"/>
      <c r="H1213" s="3"/>
      <c r="I1213" s="175"/>
      <c r="J1213" s="175"/>
      <c r="K1213" s="175"/>
      <c r="L1213" s="173"/>
      <c r="M1213" s="173"/>
      <c r="N1213" s="3"/>
      <c r="O1213" s="3"/>
      <c r="P1213" s="3"/>
      <c r="Q1213" s="3"/>
      <c r="R1213" s="1"/>
      <c r="S1213" s="181"/>
      <c r="T1213" s="181"/>
      <c r="U1213" s="181"/>
      <c r="V1213" s="181"/>
      <c r="W1213" s="181"/>
      <c r="X1213" s="181"/>
      <c r="Y1213" s="181"/>
      <c r="Z1213" s="181"/>
      <c r="AA1213" s="181"/>
    </row>
    <row r="1214" customFormat="false" ht="15" hidden="false" customHeight="false" outlineLevel="0" collapsed="false">
      <c r="A1214" s="3"/>
      <c r="B1214" s="3"/>
      <c r="C1214" s="3"/>
      <c r="D1214" s="3"/>
      <c r="E1214" s="3"/>
      <c r="F1214" s="3"/>
      <c r="G1214" s="3"/>
      <c r="H1214" s="3"/>
      <c r="I1214" s="175"/>
      <c r="J1214" s="175"/>
      <c r="K1214" s="175"/>
      <c r="L1214" s="3"/>
      <c r="M1214" s="3"/>
      <c r="N1214" s="3"/>
      <c r="O1214" s="3"/>
      <c r="P1214" s="3"/>
      <c r="Q1214" s="3"/>
      <c r="R1214" s="1"/>
      <c r="S1214" s="181"/>
      <c r="T1214" s="181"/>
      <c r="U1214" s="181"/>
      <c r="V1214" s="181"/>
      <c r="W1214" s="181"/>
      <c r="X1214" s="181"/>
      <c r="Y1214" s="181"/>
      <c r="Z1214" s="181"/>
      <c r="AA1214" s="181"/>
    </row>
    <row r="1215" customFormat="false" ht="15" hidden="false" customHeight="false" outlineLevel="0" collapsed="false">
      <c r="A1215" s="3"/>
      <c r="B1215" s="3"/>
      <c r="C1215" s="3"/>
      <c r="D1215" s="3"/>
      <c r="E1215" s="3"/>
      <c r="F1215" s="3"/>
      <c r="G1215" s="3"/>
      <c r="H1215" s="3"/>
      <c r="I1215" s="175"/>
      <c r="J1215" s="175"/>
      <c r="K1215" s="175"/>
      <c r="L1215" s="3"/>
      <c r="M1215" s="3"/>
      <c r="N1215" s="3"/>
      <c r="O1215" s="3"/>
      <c r="P1215" s="3"/>
      <c r="Q1215" s="3"/>
      <c r="R1215" s="1"/>
      <c r="S1215" s="181"/>
      <c r="T1215" s="181"/>
      <c r="U1215" s="181"/>
      <c r="V1215" s="181"/>
      <c r="W1215" s="181"/>
      <c r="X1215" s="181"/>
      <c r="Y1215" s="181"/>
      <c r="Z1215" s="181"/>
      <c r="AA1215" s="181"/>
    </row>
    <row r="1216" customFormat="false" ht="15" hidden="false" customHeight="false" outlineLevel="0" collapsed="false">
      <c r="A1216" s="3"/>
      <c r="B1216" s="3"/>
      <c r="C1216" s="3"/>
      <c r="D1216" s="3"/>
      <c r="E1216" s="3"/>
      <c r="F1216" s="3"/>
      <c r="G1216" s="3"/>
      <c r="H1216" s="3"/>
      <c r="I1216" s="175"/>
      <c r="J1216" s="175"/>
      <c r="K1216" s="175"/>
      <c r="L1216" s="3"/>
      <c r="M1216" s="3"/>
      <c r="N1216" s="3"/>
      <c r="O1216" s="3"/>
      <c r="P1216" s="3"/>
      <c r="Q1216" s="3"/>
      <c r="R1216" s="1"/>
      <c r="S1216" s="181"/>
      <c r="T1216" s="181"/>
      <c r="U1216" s="181"/>
      <c r="V1216" s="181"/>
      <c r="W1216" s="181"/>
      <c r="X1216" s="181"/>
      <c r="Y1216" s="181"/>
      <c r="Z1216" s="181"/>
      <c r="AA1216" s="181"/>
    </row>
    <row r="1217" customFormat="false" ht="15" hidden="false" customHeight="false" outlineLevel="0" collapsed="false">
      <c r="A1217" s="3"/>
      <c r="B1217" s="3"/>
      <c r="C1217" s="3"/>
      <c r="D1217" s="3"/>
      <c r="E1217" s="3"/>
      <c r="F1217" s="3"/>
      <c r="G1217" s="3"/>
      <c r="H1217" s="3"/>
      <c r="I1217" s="3"/>
      <c r="J1217" s="3"/>
      <c r="K1217" s="3"/>
      <c r="L1217" s="3"/>
      <c r="M1217" s="3"/>
      <c r="N1217" s="3"/>
      <c r="O1217" s="3"/>
      <c r="P1217" s="3"/>
      <c r="Q1217" s="3"/>
      <c r="R1217" s="1"/>
    </row>
    <row r="1218" customFormat="false" ht="15" hidden="false" customHeight="false" outlineLevel="0" collapsed="false">
      <c r="A1218" s="156" t="s">
        <v>344</v>
      </c>
      <c r="B1218" s="156"/>
      <c r="C1218" s="3"/>
      <c r="D1218" s="3"/>
      <c r="E1218" s="3"/>
      <c r="F1218" s="3"/>
      <c r="G1218" s="3"/>
      <c r="H1218" s="3"/>
      <c r="I1218" s="3"/>
      <c r="J1218" s="3"/>
      <c r="K1218" s="3"/>
      <c r="L1218" s="3"/>
      <c r="M1218" s="3"/>
      <c r="N1218" s="3"/>
      <c r="O1218" s="3"/>
      <c r="P1218" s="3"/>
      <c r="Q1218" s="3" t="str">
        <f aca="false">IF(A1220="","",", ")</f>
        <v/>
      </c>
      <c r="R1218" s="1"/>
      <c r="S1218" s="149" t="s">
        <v>345</v>
      </c>
      <c r="T1218" s="149"/>
      <c r="U1218" s="149"/>
    </row>
    <row r="1219" customFormat="false" ht="15" hidden="false" customHeight="false" outlineLevel="0" collapsed="false">
      <c r="A1219" s="3" t="s">
        <v>25</v>
      </c>
      <c r="B1219" s="3" t="s">
        <v>26</v>
      </c>
      <c r="C1219" s="3" t="s">
        <v>27</v>
      </c>
      <c r="D1219" s="3" t="s">
        <v>28</v>
      </c>
      <c r="E1219" s="3" t="s">
        <v>29</v>
      </c>
      <c r="F1219" s="3" t="s">
        <v>30</v>
      </c>
      <c r="G1219" s="3" t="s">
        <v>31</v>
      </c>
      <c r="H1219" s="3"/>
      <c r="I1219" s="3" t="s">
        <v>336</v>
      </c>
      <c r="J1219" s="3"/>
      <c r="K1219" s="3"/>
      <c r="L1219" s="3"/>
      <c r="M1219" s="3"/>
      <c r="N1219" s="3"/>
      <c r="O1219" s="3"/>
      <c r="P1219" s="3"/>
      <c r="Q1219" s="3"/>
      <c r="R1219" s="1"/>
      <c r="S1219" s="181" t="str">
        <f aca="false">IF(Form!DJ74="Section 1(2)",S1204,IF(Form!DJ74="Section 1(5)",S1208,IF(Form!DJ74="Section 1(2) &amp; Section 1(5)",S1212,"")))</f>
        <v/>
      </c>
      <c r="T1219" s="181"/>
      <c r="U1219" s="181"/>
      <c r="V1219" s="181"/>
      <c r="W1219" s="181"/>
      <c r="X1219" s="181"/>
      <c r="Y1219" s="181"/>
      <c r="Z1219" s="181"/>
      <c r="AA1219" s="181"/>
    </row>
    <row r="1220" customFormat="false" ht="15" hidden="false" customHeight="true" outlineLevel="0" collapsed="false">
      <c r="A1220" s="38" t="str">
        <f aca="false">IF(Form!$B$44="","",Form!$B$44)</f>
        <v/>
      </c>
      <c r="B1220" s="38" t="str">
        <f aca="false">IF(Form!$C$44="","",Form!$C$44)</f>
        <v/>
      </c>
      <c r="C1220" s="38" t="str">
        <f aca="false">IF(Form!$D$44="","",Form!$D$44)</f>
        <v/>
      </c>
      <c r="D1220" s="38" t="str">
        <f aca="false">IF(Form!$E$44="","",Form!$E$44)</f>
        <v/>
      </c>
      <c r="E1220" s="38" t="str">
        <f aca="false">IF(Form!$F$44="","",Form!$F$44)</f>
        <v/>
      </c>
      <c r="F1220" s="38" t="str">
        <f aca="false">IF(Form!$G$44="","",Form!$G$44)</f>
        <v/>
      </c>
      <c r="G1220" s="38" t="str">
        <f aca="false">IF(Form!$H$44="","",Form!$H$44)</f>
        <v/>
      </c>
      <c r="H1220" s="3"/>
      <c r="I1220" s="170" t="str">
        <f aca="false">CONCATENATE(IF(A1220="","",A1220),IF(B1220="","",B1220),IF(C1220="","",C1220),IF(D1220="","",D1220),IF(E1220="","",E1220),IF(F1220="","",F1220),IF(G1220="","",G1220))</f>
        <v/>
      </c>
      <c r="J1220" s="170"/>
      <c r="K1220" s="170"/>
      <c r="L1220" s="170"/>
      <c r="M1220" s="170"/>
      <c r="N1220" s="170"/>
      <c r="O1220" s="170"/>
      <c r="P1220" s="112"/>
      <c r="Q1220" s="112"/>
      <c r="R1220" s="1"/>
      <c r="S1220" s="181"/>
      <c r="T1220" s="181"/>
      <c r="U1220" s="181"/>
      <c r="V1220" s="181"/>
      <c r="W1220" s="181"/>
      <c r="X1220" s="181"/>
      <c r="Y1220" s="181"/>
      <c r="Z1220" s="181"/>
      <c r="AA1220" s="181"/>
    </row>
    <row r="1221" customFormat="false" ht="15" hidden="false" customHeight="false" outlineLevel="0" collapsed="false">
      <c r="A1221" s="3"/>
      <c r="B1221" s="3"/>
      <c r="C1221" s="3"/>
      <c r="D1221" s="3"/>
      <c r="E1221" s="3"/>
      <c r="F1221" s="3"/>
      <c r="G1221" s="3"/>
      <c r="H1221" s="3"/>
      <c r="I1221" s="3"/>
      <c r="J1221" s="3"/>
      <c r="K1221" s="3"/>
      <c r="L1221" s="173"/>
      <c r="M1221" s="173"/>
      <c r="N1221" s="3"/>
      <c r="O1221" s="3"/>
      <c r="P1221" s="3"/>
      <c r="Q1221" s="3"/>
      <c r="R1221" s="1"/>
      <c r="S1221" s="181"/>
      <c r="T1221" s="181"/>
      <c r="U1221" s="181"/>
      <c r="V1221" s="181"/>
      <c r="W1221" s="181"/>
      <c r="X1221" s="181"/>
      <c r="Y1221" s="181"/>
      <c r="Z1221" s="181"/>
      <c r="AA1221" s="181"/>
    </row>
    <row r="1222" customFormat="false" ht="15" hidden="false" customHeight="false" outlineLevel="0" collapsed="false">
      <c r="A1222" s="3"/>
      <c r="B1222" s="3"/>
      <c r="C1222" s="3"/>
      <c r="D1222" s="3"/>
      <c r="E1222" s="3"/>
      <c r="F1222" s="3"/>
      <c r="G1222" s="3"/>
      <c r="H1222" s="3"/>
      <c r="I1222" s="3" t="s">
        <v>337</v>
      </c>
      <c r="J1222" s="3"/>
      <c r="K1222" s="3"/>
      <c r="L1222" s="173"/>
      <c r="M1222" s="173"/>
      <c r="N1222" s="3"/>
      <c r="O1222" s="3"/>
      <c r="P1222" s="3"/>
      <c r="Q1222" s="3"/>
      <c r="R1222" s="1"/>
      <c r="S1222" s="181"/>
      <c r="T1222" s="181"/>
      <c r="U1222" s="181"/>
      <c r="V1222" s="181"/>
      <c r="W1222" s="181"/>
      <c r="X1222" s="181"/>
      <c r="Y1222" s="181"/>
      <c r="Z1222" s="181"/>
      <c r="AA1222" s="181"/>
    </row>
    <row r="1223" customFormat="false" ht="15" hidden="false" customHeight="true" outlineLevel="0" collapsed="false">
      <c r="A1223" s="3"/>
      <c r="B1223" s="3"/>
      <c r="C1223" s="3"/>
      <c r="D1223" s="3"/>
      <c r="E1223" s="3"/>
      <c r="F1223" s="3"/>
      <c r="G1223" s="3"/>
      <c r="H1223" s="3"/>
      <c r="I1223" s="175" t="str">
        <f aca="false">CONCATENATE(IF(A1220="","",A1220),IF(A1220="","",CHAR(10)),IF(B1220="","",B1220),IF(C1220="","",C1220),IF(C1220="","",CHAR(10)),IF(D1220="","",D1220),IF(D1220="","",CHAR(10)),IF(E1220="","",E1220),IF(E1220="","",CHAR(10)),IF(F1220="","",F1220),IF(F1220="","",CHAR(10)),IF(G1220="","",G1220))</f>
        <v/>
      </c>
      <c r="J1223" s="175"/>
      <c r="K1223" s="175"/>
      <c r="L1223" s="173"/>
      <c r="M1223" s="173"/>
      <c r="N1223" s="3"/>
      <c r="O1223" s="3"/>
      <c r="P1223" s="3"/>
      <c r="Q1223" s="3"/>
      <c r="R1223" s="1"/>
      <c r="S1223" s="181"/>
      <c r="T1223" s="181"/>
      <c r="U1223" s="181"/>
      <c r="V1223" s="181"/>
      <c r="W1223" s="181"/>
      <c r="X1223" s="181"/>
      <c r="Y1223" s="181"/>
      <c r="Z1223" s="181"/>
      <c r="AA1223" s="181"/>
    </row>
    <row r="1224" customFormat="false" ht="15" hidden="false" customHeight="false" outlineLevel="0" collapsed="false">
      <c r="A1224" s="3"/>
      <c r="B1224" s="3"/>
      <c r="C1224" s="3"/>
      <c r="D1224" s="3"/>
      <c r="E1224" s="3"/>
      <c r="F1224" s="3"/>
      <c r="G1224" s="3"/>
      <c r="H1224" s="3"/>
      <c r="I1224" s="175"/>
      <c r="J1224" s="175"/>
      <c r="K1224" s="175"/>
      <c r="L1224" s="173"/>
      <c r="M1224" s="173"/>
      <c r="N1224" s="3"/>
      <c r="O1224" s="3"/>
      <c r="P1224" s="3"/>
      <c r="Q1224" s="3"/>
      <c r="R1224" s="1"/>
    </row>
    <row r="1225" customFormat="false" ht="15" hidden="false" customHeight="false" outlineLevel="0" collapsed="false">
      <c r="A1225" s="3"/>
      <c r="B1225" s="3"/>
      <c r="C1225" s="3"/>
      <c r="D1225" s="3"/>
      <c r="E1225" s="3"/>
      <c r="F1225" s="3"/>
      <c r="G1225" s="3"/>
      <c r="H1225" s="3"/>
      <c r="I1225" s="175"/>
      <c r="J1225" s="175"/>
      <c r="K1225" s="175"/>
      <c r="L1225" s="173"/>
      <c r="M1225" s="173"/>
      <c r="N1225" s="3"/>
      <c r="O1225" s="3"/>
      <c r="P1225" s="3"/>
      <c r="Q1225" s="3"/>
      <c r="R1225" s="1"/>
      <c r="S1225" s="149" t="s">
        <v>346</v>
      </c>
      <c r="T1225" s="149"/>
      <c r="U1225" s="149"/>
      <c r="V1225" s="182" t="str">
        <f aca="true">IF(OFFSET(INDIRECT(A1184),53,5,1,1)="No","DELETE THIS PAGE WHEN MADE INTO PDF!","")</f>
        <v>DELETE THIS PAGE WHEN MADE INTO PDF!</v>
      </c>
      <c r="W1225" s="182"/>
      <c r="X1225" s="182"/>
      <c r="Y1225" s="182"/>
      <c r="Z1225" s="182"/>
      <c r="AA1225" s="182"/>
    </row>
    <row r="1226" customFormat="false" ht="15" hidden="false" customHeight="false" outlineLevel="0" collapsed="false">
      <c r="A1226" s="3"/>
      <c r="B1226" s="3"/>
      <c r="C1226" s="3"/>
      <c r="D1226" s="3"/>
      <c r="E1226" s="3"/>
      <c r="F1226" s="3"/>
      <c r="G1226" s="3"/>
      <c r="H1226" s="3"/>
      <c r="I1226" s="175"/>
      <c r="J1226" s="175"/>
      <c r="K1226" s="175"/>
      <c r="L1226" s="3"/>
      <c r="M1226" s="3"/>
      <c r="N1226" s="3"/>
      <c r="O1226" s="3"/>
      <c r="P1226" s="3"/>
      <c r="Q1226" s="3"/>
      <c r="R1226" s="1"/>
      <c r="S1226" s="149" t="s">
        <v>347</v>
      </c>
      <c r="T1226" s="149"/>
      <c r="U1226" s="149"/>
      <c r="V1226" s="182" t="str">
        <f aca="true">IF(OFFSET(INDIRECT(A1184),62,5,1,1)="No","DELETE THIS PAGE WHEN MADE INTO PDF!","")</f>
        <v>DELETE THIS PAGE WHEN MADE INTO PDF!</v>
      </c>
      <c r="W1226" s="182"/>
      <c r="X1226" s="182"/>
      <c r="Y1226" s="182"/>
      <c r="Z1226" s="182"/>
      <c r="AA1226" s="182"/>
    </row>
    <row r="1227" customFormat="false" ht="15" hidden="false" customHeight="false" outlineLevel="0" collapsed="false">
      <c r="A1227" s="3"/>
      <c r="B1227" s="3"/>
      <c r="C1227" s="3"/>
      <c r="D1227" s="3"/>
      <c r="E1227" s="3"/>
      <c r="F1227" s="3"/>
      <c r="G1227" s="3"/>
      <c r="H1227" s="3"/>
      <c r="I1227" s="175"/>
      <c r="J1227" s="175"/>
      <c r="K1227" s="175"/>
      <c r="L1227" s="3"/>
      <c r="M1227" s="3"/>
      <c r="N1227" s="3"/>
      <c r="O1227" s="3"/>
      <c r="P1227" s="3"/>
      <c r="Q1227" s="3"/>
      <c r="R1227" s="1"/>
      <c r="S1227" s="149" t="s">
        <v>348</v>
      </c>
      <c r="T1227" s="149"/>
      <c r="U1227" s="149"/>
      <c r="V1227" s="182" t="str">
        <f aca="true">IF(OFFSET(INDIRECT(A1184),76,5,1,1)="No","DELETE THIS PAGE WHEN MADE INTO PDF!","")</f>
        <v>DELETE THIS PAGE WHEN MADE INTO PDF!</v>
      </c>
      <c r="W1227" s="182"/>
      <c r="X1227" s="182"/>
      <c r="Y1227" s="182"/>
      <c r="Z1227" s="182"/>
      <c r="AA1227" s="182"/>
    </row>
    <row r="1228" customFormat="false" ht="15" hidden="false" customHeight="false" outlineLevel="0" collapsed="false">
      <c r="A1228" s="3"/>
      <c r="B1228" s="3"/>
      <c r="C1228" s="3"/>
      <c r="D1228" s="3"/>
      <c r="E1228" s="3"/>
      <c r="F1228" s="3"/>
      <c r="G1228" s="3"/>
      <c r="H1228" s="3"/>
      <c r="I1228" s="175"/>
      <c r="J1228" s="175"/>
      <c r="K1228" s="175"/>
      <c r="L1228" s="3"/>
      <c r="M1228" s="3"/>
      <c r="N1228" s="3"/>
      <c r="O1228" s="3"/>
      <c r="P1228" s="3"/>
      <c r="Q1228" s="3"/>
      <c r="R1228" s="1"/>
      <c r="S1228" s="38" t="str">
        <f aca="true">IF(OFFSET(INDIRECT(A1184),2,0,1,1)="","",OFFSET(INDIRECT(A1184),2,0,1,1))</f>
        <v/>
      </c>
      <c r="T1228" s="38" t="str">
        <f aca="true">IF(OFFSET(INDIRECT(A1184),2,1,1,1)="","",OFFSET(INDIRECT(A1184),2,1,1,1))</f>
        <v/>
      </c>
      <c r="U1228" s="3" t="str">
        <f aca="false">LEFT(T1228,1)</f>
        <v/>
      </c>
      <c r="V1228" s="38" t="str">
        <f aca="true">IF(OFFSET(INDIRECT(A1184),2,2,1,1)="","",OFFSET(INDIRECT(A1184),2,2,1,1))</f>
        <v/>
      </c>
      <c r="W1228" s="38" t="str">
        <f aca="true">IF(OFFSET(INDIRECT(A1184),2,3,1,1)="","",OFFSET(INDIRECT(A1184),2,3,1,1))</f>
        <v/>
      </c>
      <c r="X1228" s="3" t="str">
        <f aca="false">IF(B1187="Company",W1228,CONCATENATE(S1228,P1186," ",T1228," ",W1228))</f>
        <v>  </v>
      </c>
      <c r="Y1228" s="3"/>
      <c r="Z1228" s="3" t="str">
        <f aca="false">IF(B1187="Company",W1228,CONCATENATE(S1228," ",U1228," ",W1228))</f>
        <v>  </v>
      </c>
      <c r="AA1228" s="3"/>
      <c r="AB1228" s="3"/>
      <c r="AC1228" s="3" t="str">
        <f aca="false">IF(B1187="Company",W1228,CONCATENATE(S1228,P1186," ",U1228,P1186," ",W1228))</f>
        <v>  </v>
      </c>
      <c r="AD1228" s="3"/>
      <c r="AE1228" s="3" t="str">
        <f aca="false">IF(B1187="Company",W1228,CONCATENATE(T1228," ",V1228," ",W1228))</f>
        <v>  </v>
      </c>
      <c r="AF1228" s="3" t="str">
        <f aca="false">UPPER(AE1228)</f>
        <v>  </v>
      </c>
      <c r="AG1228" s="3"/>
      <c r="AH1228" s="3" t="str">
        <f aca="false">IF(B1187="Company",W1228,CONCATENATE(S1228,P1186," ",W1228))</f>
        <v> </v>
      </c>
      <c r="AI1228" s="3"/>
      <c r="AJ1228" s="1"/>
    </row>
    <row r="1229" customFormat="false" ht="15" hidden="false" customHeight="false" outlineLevel="0" collapsed="false">
      <c r="A1229" s="3"/>
      <c r="B1229" s="3"/>
      <c r="C1229" s="3"/>
      <c r="D1229" s="3"/>
      <c r="E1229" s="3"/>
      <c r="F1229" s="3"/>
      <c r="G1229" s="3"/>
      <c r="H1229" s="3"/>
      <c r="I1229" s="173"/>
      <c r="J1229" s="173"/>
      <c r="K1229" s="173"/>
      <c r="L1229" s="3"/>
      <c r="M1229" s="3"/>
      <c r="N1229" s="3"/>
      <c r="O1229" s="3"/>
      <c r="P1229" s="3"/>
      <c r="Q1229" s="3"/>
      <c r="R1229" s="1"/>
      <c r="S1229" s="38" t="str">
        <f aca="true">IF(OFFSET(INDIRECT(A1184),3,0,1,1)="","",OFFSET(INDIRECT(A1184),3,0,1,1))</f>
        <v/>
      </c>
      <c r="T1229" s="38" t="str">
        <f aca="true">IF(OFFSET(INDIRECT(A1184),3,1,1,1)="","",OFFSET(INDIRECT(A1184),3,1,1,1))</f>
        <v/>
      </c>
      <c r="U1229" s="3" t="str">
        <f aca="false">LEFT(T1229,1)</f>
        <v/>
      </c>
      <c r="V1229" s="38" t="str">
        <f aca="true">IF(OFFSET(INDIRECT(A1184),3,2,1,1)="","",OFFSET(INDIRECT(A1184),3,2,1,1))</f>
        <v/>
      </c>
      <c r="W1229" s="38" t="str">
        <f aca="true">IF(OFFSET(INDIRECT(A1184),3,3,1,1)="","",OFFSET(INDIRECT(A1184),3,3,1,1))</f>
        <v/>
      </c>
      <c r="X1229" s="3" t="str">
        <f aca="false">IF(W1229="","",CONCATENATE(S1229,P1186," ",T1229," ",W1229))</f>
        <v/>
      </c>
      <c r="Y1229" s="3"/>
      <c r="Z1229" s="3" t="str">
        <f aca="false">IF(W1229="","",CONCATENATE(" ",Q1212," ",S1229," ",U1229," ",W1229))</f>
        <v/>
      </c>
      <c r="AA1229" s="3"/>
      <c r="AB1229" s="3"/>
      <c r="AC1229" s="3" t="str">
        <f aca="false">IF(W1229="","",IF(W1230="",CONCATENATE(" ",$Q$39," ",S1229,$P$38," ",U1229,$P$38," ",W1229),CONCATENATE(", ",S1229,$P$38," ",U1229,$P$38," ",W1229)))</f>
        <v/>
      </c>
      <c r="AD1229" s="3"/>
      <c r="AE1229" s="3" t="str">
        <f aca="false">IF(W1229="","",CONCATENATE(" ",Q1187," ",T1229," ",V1229," ",W1229))</f>
        <v/>
      </c>
      <c r="AF1229" s="3" t="str">
        <f aca="false">UPPER(AE1229)</f>
        <v/>
      </c>
      <c r="AG1229" s="3"/>
      <c r="AH1229" s="3" t="str">
        <f aca="false">IF(W1229="","",IF(W1230="",CONCATENATE(" ",Q1187," ",S1229,P1186," ",W1229),CONCATENATE(", ",S1229,P1186," ",W1229)))</f>
        <v/>
      </c>
      <c r="AI1229" s="3"/>
      <c r="AJ1229" s="1"/>
    </row>
    <row r="1230" customFormat="false" ht="15" hidden="false" customHeight="false" outlineLevel="0" collapsed="false">
      <c r="A1230" s="156" t="s">
        <v>349</v>
      </c>
      <c r="B1230" s="156"/>
      <c r="C1230" s="3"/>
      <c r="D1230" s="3"/>
      <c r="E1230" s="3"/>
      <c r="F1230" s="3"/>
      <c r="G1230" s="3"/>
      <c r="H1230" s="3"/>
      <c r="I1230" s="3"/>
      <c r="J1230" s="3"/>
      <c r="K1230" s="3"/>
      <c r="L1230" s="3"/>
      <c r="M1230" s="3"/>
      <c r="N1230" s="3"/>
      <c r="O1230" s="3"/>
      <c r="P1230" s="3"/>
      <c r="Q1230" s="3" t="str">
        <f aca="false">IF(A1232="","",", ")</f>
        <v/>
      </c>
      <c r="R1230" s="1"/>
      <c r="S1230" s="38" t="str">
        <f aca="true">IF(OFFSET(INDIRECT(A1184),4,0,1,1)="","",OFFSET(INDIRECT(A1184),4,0,1,1))</f>
        <v/>
      </c>
      <c r="T1230" s="38" t="str">
        <f aca="true">IF(OFFSET(INDIRECT(A1184),4,1,1,1)="","",OFFSET(INDIRECT(A1184),4,1,1,1))</f>
        <v/>
      </c>
      <c r="U1230" s="3" t="str">
        <f aca="false">LEFT(T1230,1)</f>
        <v/>
      </c>
      <c r="V1230" s="38" t="str">
        <f aca="true">IF(OFFSET(INDIRECT(A1184),4,2,1,1)="","",OFFSET(INDIRECT(A1184),4,2,1,1))</f>
        <v/>
      </c>
      <c r="W1230" s="38" t="str">
        <f aca="true">IF(OFFSET(INDIRECT(A1184),4,3,1,1)="","",OFFSET(INDIRECT(A1184),4,3,1,1))</f>
        <v/>
      </c>
      <c r="X1230" s="3" t="str">
        <f aca="false">IF(W1230="","",CONCATENATE(S1230,P1186," ",T1230," ",W1230))</f>
        <v/>
      </c>
      <c r="Y1230" s="3"/>
      <c r="Z1230" s="3" t="str">
        <f aca="false">IF(W1230="","",CONCATENATE(" ",Q1212," ",S1230," ",U1230," ",W1230))</f>
        <v/>
      </c>
      <c r="AA1230" s="3"/>
      <c r="AB1230" s="3"/>
      <c r="AC1230" s="3" t="str">
        <f aca="false">IF(W1230="","",IF(W1231="",CONCATENATE(" ",Q1187," ",S1230,P1186," ",U1230,P1186," ",W1230),CONCATENATE(", ",S1230,P1186," ",U1230,P1186," ",W1230)))</f>
        <v/>
      </c>
      <c r="AD1230" s="3"/>
      <c r="AE1230" s="3" t="str">
        <f aca="false">IF(W1230="","",CONCATENATE(" ",Q1187," ",T1230," ",V1230," ",W1230))</f>
        <v/>
      </c>
      <c r="AF1230" s="3" t="str">
        <f aca="false">UPPER(AE1230)</f>
        <v/>
      </c>
      <c r="AG1230" s="3"/>
      <c r="AH1230" s="3" t="str">
        <f aca="false">IF(W1230="","",IF(W1231="",CONCATENATE(" ",Q1187," ",S1230,P1186," ",W1230),CONCATENATE(", ",S1230,P1186," ",W1230)))</f>
        <v/>
      </c>
      <c r="AI1230" s="3"/>
      <c r="AJ1230" s="1"/>
    </row>
    <row r="1231" customFormat="false" ht="15" hidden="false" customHeight="false" outlineLevel="0" collapsed="false">
      <c r="A1231" s="3" t="s">
        <v>25</v>
      </c>
      <c r="B1231" s="3" t="s">
        <v>26</v>
      </c>
      <c r="C1231" s="3" t="s">
        <v>27</v>
      </c>
      <c r="D1231" s="3" t="s">
        <v>28</v>
      </c>
      <c r="E1231" s="3" t="s">
        <v>29</v>
      </c>
      <c r="F1231" s="3" t="s">
        <v>30</v>
      </c>
      <c r="G1231" s="3" t="s">
        <v>31</v>
      </c>
      <c r="H1231" s="3"/>
      <c r="I1231" s="3" t="s">
        <v>336</v>
      </c>
      <c r="J1231" s="3"/>
      <c r="K1231" s="3"/>
      <c r="L1231" s="3"/>
      <c r="M1231" s="3"/>
      <c r="N1231" s="3"/>
      <c r="O1231" s="3"/>
      <c r="P1231" s="3"/>
      <c r="Q1231" s="3"/>
      <c r="R1231" s="1"/>
      <c r="S1231" s="38" t="str">
        <f aca="true">IF(OFFSET(INDIRECT(A1184),5,0,1,1)="","",OFFSET(INDIRECT(A1184),5,0,1,1))</f>
        <v/>
      </c>
      <c r="T1231" s="38" t="str">
        <f aca="true">IF(OFFSET(INDIRECT(A1184),5,1,1,1)="","",OFFSET(INDIRECT(A1184),5,1,1,1))</f>
        <v/>
      </c>
      <c r="U1231" s="3" t="str">
        <f aca="false">LEFT(T1231,1)</f>
        <v/>
      </c>
      <c r="V1231" s="38" t="str">
        <f aca="true">IF(OFFSET(INDIRECT(A1184),5,2,1,1)="","",OFFSET(INDIRECT(A1184),5,2,1,1))</f>
        <v/>
      </c>
      <c r="W1231" s="38" t="str">
        <f aca="true">IF(OFFSET(INDIRECT(A1184),5,3,1,1)="","",OFFSET(INDIRECT(A1184),5,3,1,1))</f>
        <v/>
      </c>
      <c r="X1231" s="3" t="str">
        <f aca="false">IF(W1231="","",CONCATENATE(S1231,P1186," ",T1231," ",W1231))</f>
        <v/>
      </c>
      <c r="Y1231" s="3"/>
      <c r="Z1231" s="3" t="str">
        <f aca="false">IF(W1231="","",CONCATENATE(" ",Q1212," ",S1231," ",U1231," ",W1231))</f>
        <v/>
      </c>
      <c r="AA1231" s="3"/>
      <c r="AB1231" s="3"/>
      <c r="AC1231" s="3" t="str">
        <f aca="false">IF(W1231="","",IF(W1232="",CONCATENATE(" ",Q1187," ",S1231,P1186," ",U1231,P1186," ",W1231),CONCATENATE(", ",S1231,P1186," ",U1231,P1186," ",W1231)))</f>
        <v/>
      </c>
      <c r="AD1231" s="3"/>
      <c r="AE1231" s="3" t="str">
        <f aca="false">IF(W1231="","",CONCATENATE(" ",Q1187," ",T1231," ",V1231," ",W1231))</f>
        <v/>
      </c>
      <c r="AF1231" s="3" t="str">
        <f aca="false">UPPER(AE1231)</f>
        <v/>
      </c>
      <c r="AG1231" s="3"/>
      <c r="AH1231" s="3" t="str">
        <f aca="false">IF(W1231="","",IF(W1232="",CONCATENATE(" ",Q1187," ",S1231,P1186," ",W1231),CONCATENATE(", ",S1231,P1186," ",W1231)))</f>
        <v/>
      </c>
      <c r="AI1231" s="3"/>
      <c r="AJ1231" s="1"/>
    </row>
    <row r="1232" customFormat="false" ht="15" hidden="false" customHeight="true" outlineLevel="0" collapsed="false">
      <c r="A1232" s="38" t="str">
        <f aca="false">IF(Form!$B$61="","",Form!$B$61)</f>
        <v/>
      </c>
      <c r="B1232" s="38" t="str">
        <f aca="false">IF(Form!$C$61="","",Form!$C$61)</f>
        <v/>
      </c>
      <c r="C1232" s="38" t="str">
        <f aca="false">IF(Form!$D$61="","",Form!$D$61)</f>
        <v/>
      </c>
      <c r="D1232" s="38" t="str">
        <f aca="false">IF(Form!$E$61="","",Form!$E$61)</f>
        <v/>
      </c>
      <c r="E1232" s="38" t="str">
        <f aca="false">IF(Form!$F$61="","",Form!$F$61)</f>
        <v/>
      </c>
      <c r="F1232" s="38" t="str">
        <f aca="false">IF(Form!$G$61="","",Form!$G$61)</f>
        <v/>
      </c>
      <c r="G1232" s="38" t="str">
        <f aca="false">IF(Form!$H$61="","",Form!$H$61)</f>
        <v/>
      </c>
      <c r="H1232" s="3"/>
      <c r="I1232" s="170" t="str">
        <f aca="false">CONCATENATE(IF(A1232="","",A1232),IF(B1232="","",B1232),IF(C1232="","",C1232),IF(D1232="","",D1232),IF(E1232="","",E1232),IF(F1232="","",F1232),IF(G1232="","",G1232))</f>
        <v/>
      </c>
      <c r="J1232" s="170"/>
      <c r="K1232" s="170"/>
      <c r="L1232" s="170"/>
      <c r="M1232" s="170"/>
      <c r="N1232" s="170"/>
      <c r="O1232" s="170"/>
      <c r="P1232" s="112"/>
      <c r="Q1232" s="112"/>
      <c r="R1232" s="1"/>
      <c r="S1232" s="38" t="str">
        <f aca="true">IF(OFFSET(INDIRECT(A1184),6,0,1,1)="","",OFFSET(INDIRECT(A1184),6,0,1,1))</f>
        <v/>
      </c>
      <c r="T1232" s="38" t="str">
        <f aca="true">IF(OFFSET(INDIRECT(A1184),6,1,1,1)="","",OFFSET(INDIRECT(A1184),6,1,1,1))</f>
        <v/>
      </c>
      <c r="U1232" s="3" t="str">
        <f aca="false">LEFT(T1232,1)</f>
        <v/>
      </c>
      <c r="V1232" s="38" t="str">
        <f aca="true">IF(OFFSET(INDIRECT(A1184),6,2,1,1)="","",OFFSET(INDIRECT(A1184),6,2,1,1))</f>
        <v/>
      </c>
      <c r="W1232" s="38" t="str">
        <f aca="true">IF(OFFSET(INDIRECT(A1184),6,3,1,1)="","",OFFSET(INDIRECT(A1184),6,3,1,1))</f>
        <v/>
      </c>
      <c r="X1232" s="3" t="str">
        <f aca="false">IF(W1232="","",CONCATENATE(S1232,P1186," ",T1232," ",W1232))</f>
        <v/>
      </c>
      <c r="Y1232" s="3"/>
      <c r="Z1232" s="3" t="str">
        <f aca="false">IF(W1232="","",CONCATENATE(" ",Q1212," ",S1232," ",U1232," ",W1232))</f>
        <v/>
      </c>
      <c r="AA1232" s="3"/>
      <c r="AB1232" s="3"/>
      <c r="AC1232" s="3" t="str">
        <f aca="false">IF(W1232="","",IF(W1233="",CONCATENATE(" ",Q1187," ",S1232,P1186," ",U1232,P1186," ",W1232),CONCATENATE(", ",S1232,P1186," ",U1232,P1186," ",W1232)))</f>
        <v/>
      </c>
      <c r="AD1232" s="3"/>
      <c r="AE1232" s="3" t="str">
        <f aca="false">IF(W1232="","",CONCATENATE(" ",Q1187," ",T1232," ",V1232," ",W1232))</f>
        <v/>
      </c>
      <c r="AF1232" s="3" t="str">
        <f aca="false">UPPER(AE1232)</f>
        <v/>
      </c>
      <c r="AG1232" s="3"/>
      <c r="AH1232" s="3" t="str">
        <f aca="false">IF(W1232="","",IF(W1233="",CONCATENATE(" ",Q1187," ",S1232,P1186," ",W1232),CONCATENATE(", ",S1232,P1186," ",W1232)))</f>
        <v/>
      </c>
      <c r="AI1232" s="3"/>
      <c r="AJ1232" s="1"/>
    </row>
    <row r="1233" customFormat="false" ht="15" hidden="false" customHeight="false" outlineLevel="0" collapsed="false">
      <c r="A1233" s="3"/>
      <c r="B1233" s="3"/>
      <c r="C1233" s="3"/>
      <c r="D1233" s="3"/>
      <c r="E1233" s="3"/>
      <c r="F1233" s="3"/>
      <c r="G1233" s="3"/>
      <c r="H1233" s="3"/>
      <c r="I1233" s="3"/>
      <c r="J1233" s="3"/>
      <c r="K1233" s="3"/>
      <c r="L1233" s="173"/>
      <c r="M1233" s="173"/>
      <c r="N1233" s="3"/>
      <c r="O1233" s="3"/>
      <c r="P1233" s="3"/>
      <c r="Q1233" s="3"/>
      <c r="R1233" s="1"/>
    </row>
    <row r="1234" customFormat="false" ht="15" hidden="false" customHeight="false" outlineLevel="0" collapsed="false">
      <c r="A1234" s="3"/>
      <c r="B1234" s="3"/>
      <c r="C1234" s="3"/>
      <c r="D1234" s="3"/>
      <c r="E1234" s="3"/>
      <c r="F1234" s="3"/>
      <c r="G1234" s="3"/>
      <c r="H1234" s="3"/>
      <c r="I1234" s="3" t="s">
        <v>337</v>
      </c>
      <c r="J1234" s="3"/>
      <c r="K1234" s="3"/>
      <c r="L1234" s="173"/>
      <c r="M1234" s="173"/>
      <c r="N1234" s="3"/>
      <c r="O1234" s="3"/>
      <c r="P1234" s="3"/>
      <c r="Q1234" s="3"/>
      <c r="R1234" s="1"/>
    </row>
    <row r="1235" customFormat="false" ht="15" hidden="false" customHeight="true" outlineLevel="0" collapsed="false">
      <c r="A1235" s="3"/>
      <c r="B1235" s="3"/>
      <c r="C1235" s="3"/>
      <c r="D1235" s="3"/>
      <c r="E1235" s="3"/>
      <c r="F1235" s="3"/>
      <c r="G1235" s="3"/>
      <c r="H1235" s="3"/>
      <c r="I1235" s="175" t="str">
        <f aca="false">CONCATENATE(IF(A1232="","",A1232),IF(A1232="","",CHAR(10)),IF(B1232="","",B1232),IF(C1232="","",C1232),IF(C1232="","",CHAR(10)),IF(D1232="","",D1232),IF(D1232="","",CHAR(10)),IF(E1232="","",E1232),IF(E1232="","",CHAR(10)),IF(F1232="","",F1232),IF(F1232="","",CHAR(10)),IF(G1232="","",G1232))</f>
        <v/>
      </c>
      <c r="J1235" s="175"/>
      <c r="K1235" s="175"/>
      <c r="L1235" s="173"/>
      <c r="M1235" s="173"/>
      <c r="N1235" s="3"/>
      <c r="O1235" s="3"/>
      <c r="P1235" s="3"/>
      <c r="Q1235" s="3"/>
      <c r="R1235" s="1"/>
    </row>
    <row r="1236" customFormat="false" ht="15" hidden="false" customHeight="false" outlineLevel="0" collapsed="false">
      <c r="A1236" s="3"/>
      <c r="B1236" s="3"/>
      <c r="C1236" s="3"/>
      <c r="D1236" s="3"/>
      <c r="E1236" s="3"/>
      <c r="F1236" s="3"/>
      <c r="G1236" s="3"/>
      <c r="H1236" s="3"/>
      <c r="I1236" s="175"/>
      <c r="J1236" s="175"/>
      <c r="K1236" s="175"/>
      <c r="L1236" s="173"/>
      <c r="M1236" s="173"/>
      <c r="N1236" s="3"/>
      <c r="O1236" s="3"/>
      <c r="P1236" s="3"/>
      <c r="Q1236" s="3"/>
      <c r="R1236" s="1"/>
    </row>
    <row r="1237" customFormat="false" ht="15" hidden="false" customHeight="false" outlineLevel="0" collapsed="false">
      <c r="A1237" s="3"/>
      <c r="B1237" s="3"/>
      <c r="C1237" s="3"/>
      <c r="D1237" s="3"/>
      <c r="E1237" s="3"/>
      <c r="F1237" s="3"/>
      <c r="G1237" s="3"/>
      <c r="H1237" s="3"/>
      <c r="I1237" s="175"/>
      <c r="J1237" s="175"/>
      <c r="K1237" s="175"/>
      <c r="L1237" s="173"/>
      <c r="M1237" s="173"/>
      <c r="N1237" s="3"/>
      <c r="O1237" s="3"/>
      <c r="P1237" s="3"/>
      <c r="Q1237" s="3"/>
      <c r="R1237" s="1"/>
    </row>
    <row r="1238" customFormat="false" ht="15" hidden="false" customHeight="false" outlineLevel="0" collapsed="false">
      <c r="A1238" s="3"/>
      <c r="B1238" s="3"/>
      <c r="C1238" s="3"/>
      <c r="D1238" s="3"/>
      <c r="E1238" s="3"/>
      <c r="F1238" s="3"/>
      <c r="G1238" s="3"/>
      <c r="H1238" s="3"/>
      <c r="I1238" s="175"/>
      <c r="J1238" s="175"/>
      <c r="K1238" s="175"/>
      <c r="L1238" s="3"/>
      <c r="M1238" s="3"/>
      <c r="N1238" s="3"/>
      <c r="O1238" s="3"/>
      <c r="P1238" s="3"/>
      <c r="Q1238" s="3"/>
      <c r="R1238" s="1"/>
    </row>
    <row r="1239" customFormat="false" ht="15" hidden="false" customHeight="false" outlineLevel="0" collapsed="false">
      <c r="A1239" s="3"/>
      <c r="B1239" s="3"/>
      <c r="C1239" s="3"/>
      <c r="D1239" s="3"/>
      <c r="E1239" s="3"/>
      <c r="F1239" s="3"/>
      <c r="G1239" s="3"/>
      <c r="H1239" s="3"/>
      <c r="I1239" s="175"/>
      <c r="J1239" s="175"/>
      <c r="K1239" s="175"/>
      <c r="L1239" s="3"/>
      <c r="M1239" s="3"/>
      <c r="N1239" s="3"/>
      <c r="O1239" s="3"/>
      <c r="P1239" s="3"/>
      <c r="Q1239" s="3"/>
      <c r="R1239" s="1"/>
    </row>
    <row r="1240" customFormat="false" ht="15" hidden="false" customHeight="false" outlineLevel="0" collapsed="false">
      <c r="A1240" s="3"/>
      <c r="B1240" s="3"/>
      <c r="C1240" s="3"/>
      <c r="D1240" s="3"/>
      <c r="E1240" s="3"/>
      <c r="F1240" s="3"/>
      <c r="G1240" s="3"/>
      <c r="H1240" s="3"/>
      <c r="I1240" s="175"/>
      <c r="J1240" s="175"/>
      <c r="K1240" s="175"/>
      <c r="L1240" s="3"/>
      <c r="M1240" s="3"/>
      <c r="N1240" s="3"/>
      <c r="O1240" s="3"/>
      <c r="P1240" s="3"/>
      <c r="Q1240" s="3"/>
      <c r="R1240" s="1"/>
    </row>
    <row r="1241" customFormat="false" ht="15" hidden="false" customHeight="false" outlineLevel="0" collapsed="false">
      <c r="A1241" s="3"/>
      <c r="B1241" s="3"/>
      <c r="C1241" s="3"/>
      <c r="D1241" s="3"/>
      <c r="E1241" s="3"/>
      <c r="F1241" s="3"/>
      <c r="G1241" s="3"/>
      <c r="H1241" s="3"/>
      <c r="I1241" s="173"/>
      <c r="J1241" s="173"/>
      <c r="K1241" s="173"/>
      <c r="L1241" s="3"/>
      <c r="M1241" s="3"/>
      <c r="N1241" s="3"/>
      <c r="O1241" s="3"/>
      <c r="P1241" s="3"/>
      <c r="Q1241" s="3"/>
      <c r="R1241" s="1"/>
    </row>
    <row r="1242" customFormat="false" ht="15" hidden="false" customHeight="false" outlineLevel="0" collapsed="false">
      <c r="A1242" s="156" t="s">
        <v>350</v>
      </c>
      <c r="B1242" s="156"/>
      <c r="C1242" s="3"/>
      <c r="D1242" s="3"/>
      <c r="E1242" s="3"/>
      <c r="F1242" s="3"/>
      <c r="G1242" s="3"/>
      <c r="H1242" s="3"/>
      <c r="I1242" s="3"/>
      <c r="J1242" s="3"/>
      <c r="K1242" s="3"/>
      <c r="L1242" s="3"/>
      <c r="M1242" s="3"/>
      <c r="N1242" s="3"/>
      <c r="O1242" s="3"/>
      <c r="P1242" s="3"/>
      <c r="Q1242" s="3" t="str">
        <f aca="false">IF(A1244="","",", ")</f>
        <v>,</v>
      </c>
      <c r="R1242" s="1"/>
    </row>
    <row r="1243" customFormat="false" ht="15" hidden="false" customHeight="false" outlineLevel="0" collapsed="false">
      <c r="A1243" s="3" t="s">
        <v>25</v>
      </c>
      <c r="B1243" s="3" t="s">
        <v>26</v>
      </c>
      <c r="C1243" s="3" t="s">
        <v>27</v>
      </c>
      <c r="D1243" s="3" t="s">
        <v>28</v>
      </c>
      <c r="E1243" s="3" t="s">
        <v>29</v>
      </c>
      <c r="F1243" s="3" t="s">
        <v>30</v>
      </c>
      <c r="G1243" s="3" t="s">
        <v>31</v>
      </c>
      <c r="H1243" s="3"/>
      <c r="I1243" s="3" t="s">
        <v>336</v>
      </c>
      <c r="J1243" s="3"/>
      <c r="K1243" s="3"/>
      <c r="L1243" s="3"/>
      <c r="M1243" s="3"/>
      <c r="N1243" s="3"/>
      <c r="O1243" s="3"/>
      <c r="P1243" s="3"/>
      <c r="Q1243" s="3"/>
      <c r="R1243" s="1"/>
    </row>
    <row r="1244" customFormat="false" ht="15" hidden="false" customHeight="true" outlineLevel="0" collapsed="false">
      <c r="A1244" s="38" t="str">
        <f aca="false">IF(Form!$B$65="","",Form!$B$65)</f>
        <v>Third Surveyor</v>
      </c>
      <c r="B1244" s="38" t="str">
        <f aca="false">IF(Form!$C$65="","",Form!$C$65)</f>
        <v/>
      </c>
      <c r="C1244" s="38" t="str">
        <f aca="false">IF(Form!$D$65="","",Form!$D$65)</f>
        <v/>
      </c>
      <c r="D1244" s="38" t="str">
        <f aca="false">IF(Form!$E$65="","",Form!$E$65)</f>
        <v/>
      </c>
      <c r="E1244" s="38" t="str">
        <f aca="false">IF(Form!$F$65="","",Form!$F$65)</f>
        <v/>
      </c>
      <c r="F1244" s="38" t="str">
        <f aca="false">IF(Form!$G$65="","",Form!$G$65)</f>
        <v/>
      </c>
      <c r="G1244" s="38" t="str">
        <f aca="false">IF(Form!$H$65="","",Form!$H$65)</f>
        <v/>
      </c>
      <c r="H1244" s="3"/>
      <c r="I1244" s="170" t="str">
        <f aca="false">CONCATENATE(IF(A1244="","",A1244),IF(B1244="","",B1244),IF(C1244="","",C1244),IF(D1244="","",D1244),IF(E1244="","",E1244),IF(F1244="","",F1244),IF(G1244="","",G1244))</f>
        <v>Third Surveyor</v>
      </c>
      <c r="J1244" s="170"/>
      <c r="K1244" s="170"/>
      <c r="L1244" s="170"/>
      <c r="M1244" s="170"/>
      <c r="N1244" s="170"/>
      <c r="O1244" s="170"/>
      <c r="P1244" s="112"/>
      <c r="Q1244" s="112"/>
      <c r="R1244" s="1"/>
    </row>
    <row r="1245" customFormat="false" ht="15" hidden="false" customHeight="false" outlineLevel="0" collapsed="false">
      <c r="A1245" s="3"/>
      <c r="B1245" s="3"/>
      <c r="C1245" s="3"/>
      <c r="D1245" s="3"/>
      <c r="E1245" s="3"/>
      <c r="F1245" s="3"/>
      <c r="G1245" s="3"/>
      <c r="H1245" s="3"/>
      <c r="I1245" s="3"/>
      <c r="J1245" s="3"/>
      <c r="K1245" s="3"/>
      <c r="L1245" s="173"/>
      <c r="M1245" s="173"/>
      <c r="N1245" s="3"/>
      <c r="O1245" s="3"/>
      <c r="P1245" s="3"/>
      <c r="Q1245" s="3"/>
      <c r="R1245" s="1"/>
    </row>
    <row r="1246" customFormat="false" ht="15" hidden="false" customHeight="false" outlineLevel="0" collapsed="false">
      <c r="A1246" s="3"/>
      <c r="B1246" s="3"/>
      <c r="C1246" s="3"/>
      <c r="D1246" s="3"/>
      <c r="E1246" s="3"/>
      <c r="F1246" s="3"/>
      <c r="G1246" s="3"/>
      <c r="H1246" s="3"/>
      <c r="I1246" s="3" t="s">
        <v>337</v>
      </c>
      <c r="J1246" s="3"/>
      <c r="K1246" s="3"/>
      <c r="L1246" s="173"/>
      <c r="M1246" s="173"/>
      <c r="N1246" s="3"/>
      <c r="O1246" s="3"/>
      <c r="P1246" s="3"/>
      <c r="Q1246" s="3"/>
      <c r="R1246" s="1"/>
    </row>
    <row r="1247" customFormat="false" ht="15" hidden="false" customHeight="true" outlineLevel="0" collapsed="false">
      <c r="A1247" s="3"/>
      <c r="B1247" s="3"/>
      <c r="C1247" s="3"/>
      <c r="D1247" s="3"/>
      <c r="E1247" s="3"/>
      <c r="F1247" s="3"/>
      <c r="G1247" s="3"/>
      <c r="H1247" s="3"/>
      <c r="I1247" s="175" t="str">
        <f aca="false">CONCATENATE(IF(A1244="","",A1244),IF(A1244="","",CHAR(10)),IF(B1244="","",B1244),IF(C1244="","",C1244),IF(C1244="","",CHAR(10)),IF(D1244="","",D1244),IF(D1244="","",CHAR(10)),IF(E1244="","",E1244),IF(E1244="","",CHAR(10)),IF(F1244="","",F1244),IF(F1244="","",CHAR(10)),IF(G1244="","",G1244))</f>
        <v>Third Surveyor</v>
      </c>
      <c r="J1247" s="175"/>
      <c r="K1247" s="175"/>
      <c r="L1247" s="173"/>
      <c r="M1247" s="173"/>
      <c r="N1247" s="3"/>
      <c r="O1247" s="3"/>
      <c r="P1247" s="3"/>
      <c r="Q1247" s="3"/>
      <c r="R1247" s="1"/>
    </row>
    <row r="1248" customFormat="false" ht="15" hidden="false" customHeight="false" outlineLevel="0" collapsed="false">
      <c r="A1248" s="3"/>
      <c r="B1248" s="3"/>
      <c r="C1248" s="3"/>
      <c r="D1248" s="3"/>
      <c r="E1248" s="3"/>
      <c r="F1248" s="3"/>
      <c r="G1248" s="3"/>
      <c r="H1248" s="3"/>
      <c r="I1248" s="175"/>
      <c r="J1248" s="175"/>
      <c r="K1248" s="175"/>
      <c r="L1248" s="173"/>
      <c r="M1248" s="173"/>
      <c r="N1248" s="3"/>
      <c r="O1248" s="3"/>
      <c r="P1248" s="3"/>
      <c r="Q1248" s="3"/>
      <c r="R1248" s="1"/>
    </row>
    <row r="1249" customFormat="false" ht="15" hidden="false" customHeight="false" outlineLevel="0" collapsed="false">
      <c r="A1249" s="3"/>
      <c r="B1249" s="3"/>
      <c r="C1249" s="3"/>
      <c r="D1249" s="3"/>
      <c r="E1249" s="3"/>
      <c r="F1249" s="3"/>
      <c r="G1249" s="3"/>
      <c r="H1249" s="3"/>
      <c r="I1249" s="175"/>
      <c r="J1249" s="175"/>
      <c r="K1249" s="175"/>
      <c r="L1249" s="173"/>
      <c r="M1249" s="173"/>
      <c r="N1249" s="3"/>
      <c r="O1249" s="3"/>
      <c r="P1249" s="3"/>
      <c r="Q1249" s="3"/>
      <c r="R1249" s="1"/>
    </row>
    <row r="1250" customFormat="false" ht="15" hidden="false" customHeight="false" outlineLevel="0" collapsed="false">
      <c r="A1250" s="3"/>
      <c r="B1250" s="3"/>
      <c r="C1250" s="3"/>
      <c r="D1250" s="3"/>
      <c r="E1250" s="3"/>
      <c r="F1250" s="3"/>
      <c r="G1250" s="3"/>
      <c r="H1250" s="3"/>
      <c r="I1250" s="175"/>
      <c r="J1250" s="175"/>
      <c r="K1250" s="175"/>
      <c r="L1250" s="3"/>
      <c r="M1250" s="3"/>
      <c r="N1250" s="3"/>
      <c r="O1250" s="3"/>
      <c r="P1250" s="3"/>
      <c r="Q1250" s="3"/>
      <c r="R1250" s="1"/>
    </row>
    <row r="1251" customFormat="false" ht="15" hidden="false" customHeight="false" outlineLevel="0" collapsed="false">
      <c r="A1251" s="3"/>
      <c r="B1251" s="3"/>
      <c r="C1251" s="3"/>
      <c r="D1251" s="3"/>
      <c r="E1251" s="3"/>
      <c r="F1251" s="3"/>
      <c r="G1251" s="3"/>
      <c r="H1251" s="3"/>
      <c r="I1251" s="175"/>
      <c r="J1251" s="175"/>
      <c r="K1251" s="175"/>
      <c r="L1251" s="3"/>
      <c r="M1251" s="3"/>
      <c r="N1251" s="3"/>
      <c r="O1251" s="3"/>
      <c r="P1251" s="3"/>
      <c r="Q1251" s="3"/>
      <c r="R1251" s="1"/>
    </row>
    <row r="1252" customFormat="false" ht="15" hidden="false" customHeight="false" outlineLevel="0" collapsed="false">
      <c r="A1252" s="3"/>
      <c r="B1252" s="3"/>
      <c r="C1252" s="3"/>
      <c r="D1252" s="3"/>
      <c r="E1252" s="3"/>
      <c r="F1252" s="3"/>
      <c r="G1252" s="3"/>
      <c r="H1252" s="3"/>
      <c r="I1252" s="175"/>
      <c r="J1252" s="175"/>
      <c r="K1252" s="175"/>
      <c r="L1252" s="3"/>
      <c r="M1252" s="3"/>
      <c r="N1252" s="3"/>
      <c r="O1252" s="3"/>
      <c r="P1252" s="3"/>
      <c r="Q1252" s="3"/>
      <c r="R1252" s="1"/>
    </row>
    <row r="1253" customFormat="false" ht="15" hidden="false" customHeight="false" outlineLevel="0" collapsed="false">
      <c r="A1253" s="3"/>
      <c r="B1253" s="3"/>
      <c r="C1253" s="3"/>
      <c r="D1253" s="3"/>
      <c r="E1253" s="3"/>
      <c r="F1253" s="3"/>
      <c r="G1253" s="3"/>
      <c r="H1253" s="3"/>
      <c r="I1253" s="173"/>
      <c r="J1253" s="173"/>
      <c r="K1253" s="173"/>
      <c r="L1253" s="3"/>
      <c r="M1253" s="3"/>
      <c r="N1253" s="3"/>
      <c r="O1253" s="3"/>
      <c r="P1253" s="3"/>
      <c r="Q1253" s="3"/>
      <c r="R1253" s="1"/>
    </row>
    <row r="1254" customFormat="false" ht="15" hidden="false" customHeight="false" outlineLevel="0" collapsed="false">
      <c r="A1254" s="156" t="s">
        <v>351</v>
      </c>
      <c r="B1254" s="156"/>
      <c r="C1254" s="3"/>
      <c r="D1254" s="3"/>
      <c r="E1254" s="3"/>
      <c r="F1254" s="3"/>
      <c r="G1254" s="3"/>
      <c r="H1254" s="3"/>
      <c r="I1254" s="3"/>
      <c r="J1254" s="3"/>
      <c r="K1254" s="3"/>
      <c r="L1254" s="3"/>
      <c r="M1254" s="3"/>
      <c r="N1254" s="3"/>
      <c r="O1254" s="3"/>
      <c r="P1254" s="3"/>
      <c r="Q1254" s="3" t="str">
        <f aca="false">IF(A1256="","",", ")</f>
        <v>,</v>
      </c>
      <c r="R1254" s="1"/>
    </row>
    <row r="1255" customFormat="false" ht="15" hidden="false" customHeight="false" outlineLevel="0" collapsed="false">
      <c r="A1255" s="3" t="s">
        <v>25</v>
      </c>
      <c r="B1255" s="3" t="s">
        <v>26</v>
      </c>
      <c r="C1255" s="3" t="s">
        <v>27</v>
      </c>
      <c r="D1255" s="3" t="s">
        <v>28</v>
      </c>
      <c r="E1255" s="3" t="s">
        <v>29</v>
      </c>
      <c r="F1255" s="3" t="s">
        <v>30</v>
      </c>
      <c r="G1255" s="3" t="s">
        <v>31</v>
      </c>
      <c r="H1255" s="3"/>
      <c r="I1255" s="3" t="s">
        <v>336</v>
      </c>
      <c r="J1255" s="3"/>
      <c r="K1255" s="3"/>
      <c r="L1255" s="3"/>
      <c r="M1255" s="3"/>
      <c r="N1255" s="3"/>
      <c r="O1255" s="3"/>
      <c r="P1255" s="3"/>
      <c r="Q1255" s="3"/>
      <c r="R1255" s="1"/>
    </row>
    <row r="1256" customFormat="false" ht="15" hidden="false" customHeight="true" outlineLevel="0" collapsed="false">
      <c r="A1256" s="38" t="str">
        <f aca="false">IF(Form!$B$69="","",Form!$B$69)</f>
        <v>Company</v>
      </c>
      <c r="B1256" s="38" t="str">
        <f aca="false">IF(Form!$C$69="","",Form!$C$69)</f>
        <v>House No</v>
      </c>
      <c r="C1256" s="38" t="str">
        <f aca="false">IF(Form!$D$69="","",Form!$D$69)</f>
        <v>Road</v>
      </c>
      <c r="D1256" s="38" t="str">
        <f aca="false">IF(Form!$E$69="","",Form!$E$69)</f>
        <v>Spare</v>
      </c>
      <c r="E1256" s="38" t="str">
        <f aca="false">IF(Form!$F$69="","",Form!$F$69)</f>
        <v>Town</v>
      </c>
      <c r="F1256" s="38" t="str">
        <f aca="false">IF(Form!$G$69="","",Form!$G$69)</f>
        <v>County</v>
      </c>
      <c r="G1256" s="38" t="str">
        <f aca="false">IF(Form!$H$69="","",Form!$H$69)</f>
        <v>Post Code</v>
      </c>
      <c r="H1256" s="3"/>
      <c r="I1256" s="170" t="str">
        <f aca="false">CONCATENATE(IF(A1256="","",A1256),IF(B1256="","",B1256),IF(C1256="","",C1256),IF(D1256="","",D1256),IF(E1256="","",E1256),IF(F1256="","",F1256),IF(G1256="","",G1256))</f>
        <v>CompanyHouse NoRoadSpareTownCountyPost Code</v>
      </c>
      <c r="J1256" s="170"/>
      <c r="K1256" s="170"/>
      <c r="L1256" s="170"/>
      <c r="M1256" s="170"/>
      <c r="N1256" s="170"/>
      <c r="O1256" s="170"/>
      <c r="P1256" s="112"/>
      <c r="Q1256" s="112"/>
      <c r="R1256" s="1"/>
    </row>
    <row r="1257" customFormat="false" ht="15" hidden="false" customHeight="false" outlineLevel="0" collapsed="false">
      <c r="A1257" s="3"/>
      <c r="B1257" s="3"/>
      <c r="C1257" s="3"/>
      <c r="D1257" s="3"/>
      <c r="E1257" s="3"/>
      <c r="F1257" s="3"/>
      <c r="G1257" s="3"/>
      <c r="H1257" s="3"/>
      <c r="I1257" s="3"/>
      <c r="J1257" s="3"/>
      <c r="K1257" s="3"/>
      <c r="L1257" s="173"/>
      <c r="M1257" s="173"/>
      <c r="N1257" s="3"/>
      <c r="O1257" s="3"/>
      <c r="P1257" s="3"/>
      <c r="Q1257" s="3"/>
      <c r="R1257" s="1"/>
    </row>
    <row r="1258" customFormat="false" ht="15" hidden="false" customHeight="false" outlineLevel="0" collapsed="false">
      <c r="A1258" s="3"/>
      <c r="B1258" s="3"/>
      <c r="C1258" s="3"/>
      <c r="D1258" s="3"/>
      <c r="E1258" s="3"/>
      <c r="F1258" s="3"/>
      <c r="G1258" s="3"/>
      <c r="H1258" s="3"/>
      <c r="I1258" s="3" t="s">
        <v>337</v>
      </c>
      <c r="J1258" s="3"/>
      <c r="K1258" s="3"/>
      <c r="L1258" s="173"/>
      <c r="M1258" s="173"/>
      <c r="N1258" s="3"/>
      <c r="O1258" s="3"/>
      <c r="P1258" s="3"/>
      <c r="Q1258" s="3"/>
      <c r="R1258" s="1"/>
    </row>
    <row r="1259" customFormat="false" ht="15" hidden="false" customHeight="true" outlineLevel="0" collapsed="false">
      <c r="A1259" s="3"/>
      <c r="B1259" s="3"/>
      <c r="C1259" s="3"/>
      <c r="D1259" s="3"/>
      <c r="E1259" s="3"/>
      <c r="F1259" s="3"/>
      <c r="G1259" s="3"/>
      <c r="H1259" s="3"/>
      <c r="I1259" s="175" t="str">
        <f aca="false">CONCATENATE(IF(A1256="","",A1256),IF(A1256="","",CHAR(10)),IF(B1256="","",B1256),IF(C1256="","",C1256),IF(C1256="","",CHAR(10)),IF(D1256="","",D1256),IF(D1256="","",CHAR(10)),IF(E1256="","",E1256),IF(E1256="","",CHAR(10)),IF(F1256="","",F1256),IF(F1256="","",CHAR(10)),IF(G1256="","",G1256))</f>
        <v>Company
House NoRoad
Spare
Town
County
Post Code</v>
      </c>
      <c r="J1259" s="175"/>
      <c r="K1259" s="175"/>
      <c r="L1259" s="173"/>
      <c r="M1259" s="173"/>
      <c r="N1259" s="3"/>
      <c r="O1259" s="3"/>
      <c r="P1259" s="3"/>
      <c r="Q1259" s="3"/>
      <c r="R1259" s="1"/>
    </row>
    <row r="1260" customFormat="false" ht="15" hidden="false" customHeight="false" outlineLevel="0" collapsed="false">
      <c r="A1260" s="3"/>
      <c r="B1260" s="3"/>
      <c r="C1260" s="3"/>
      <c r="D1260" s="3"/>
      <c r="E1260" s="3"/>
      <c r="F1260" s="3"/>
      <c r="G1260" s="3"/>
      <c r="H1260" s="3"/>
      <c r="I1260" s="175"/>
      <c r="J1260" s="175"/>
      <c r="K1260" s="175"/>
      <c r="L1260" s="173"/>
      <c r="M1260" s="173"/>
      <c r="N1260" s="3"/>
      <c r="O1260" s="3"/>
      <c r="P1260" s="3"/>
      <c r="Q1260" s="3"/>
      <c r="R1260" s="1"/>
    </row>
    <row r="1261" customFormat="false" ht="15" hidden="false" customHeight="false" outlineLevel="0" collapsed="false">
      <c r="A1261" s="3"/>
      <c r="B1261" s="3"/>
      <c r="C1261" s="3"/>
      <c r="D1261" s="3"/>
      <c r="E1261" s="3"/>
      <c r="F1261" s="3"/>
      <c r="G1261" s="3"/>
      <c r="H1261" s="3"/>
      <c r="I1261" s="175"/>
      <c r="J1261" s="175"/>
      <c r="K1261" s="175"/>
      <c r="L1261" s="173"/>
      <c r="M1261" s="173"/>
      <c r="N1261" s="3"/>
      <c r="O1261" s="3"/>
      <c r="P1261" s="3"/>
      <c r="Q1261" s="3"/>
      <c r="R1261" s="1"/>
    </row>
    <row r="1262" customFormat="false" ht="15" hidden="false" customHeight="false" outlineLevel="0" collapsed="false">
      <c r="A1262" s="3"/>
      <c r="B1262" s="3"/>
      <c r="C1262" s="3"/>
      <c r="D1262" s="3"/>
      <c r="E1262" s="3"/>
      <c r="F1262" s="3"/>
      <c r="G1262" s="3"/>
      <c r="H1262" s="3"/>
      <c r="I1262" s="175"/>
      <c r="J1262" s="175"/>
      <c r="K1262" s="175"/>
      <c r="L1262" s="3"/>
      <c r="M1262" s="3"/>
      <c r="N1262" s="3"/>
      <c r="O1262" s="3"/>
      <c r="P1262" s="3"/>
      <c r="Q1262" s="3"/>
      <c r="R1262" s="1"/>
    </row>
    <row r="1263" customFormat="false" ht="15" hidden="false" customHeight="false" outlineLevel="0" collapsed="false">
      <c r="A1263" s="3"/>
      <c r="B1263" s="3"/>
      <c r="C1263" s="3"/>
      <c r="D1263" s="3"/>
      <c r="E1263" s="3"/>
      <c r="F1263" s="3"/>
      <c r="G1263" s="3"/>
      <c r="H1263" s="3"/>
      <c r="I1263" s="175"/>
      <c r="J1263" s="175"/>
      <c r="K1263" s="175"/>
      <c r="L1263" s="3"/>
      <c r="M1263" s="3"/>
      <c r="N1263" s="3"/>
      <c r="O1263" s="3"/>
      <c r="P1263" s="3"/>
      <c r="Q1263" s="3"/>
      <c r="R1263" s="1"/>
    </row>
    <row r="1264" customFormat="false" ht="15" hidden="false" customHeight="false" outlineLevel="0" collapsed="false">
      <c r="A1264" s="3"/>
      <c r="B1264" s="3"/>
      <c r="C1264" s="3"/>
      <c r="D1264" s="3"/>
      <c r="E1264" s="3"/>
      <c r="F1264" s="3"/>
      <c r="G1264" s="3"/>
      <c r="H1264" s="3"/>
      <c r="I1264" s="175"/>
      <c r="J1264" s="175"/>
      <c r="K1264" s="175"/>
      <c r="L1264" s="3"/>
      <c r="M1264" s="3"/>
      <c r="N1264" s="3"/>
      <c r="O1264" s="3"/>
      <c r="P1264" s="3"/>
      <c r="Q1264" s="3"/>
      <c r="R1264" s="1"/>
    </row>
    <row r="1265" customFormat="false" ht="15" hidden="false" customHeight="false" outlineLevel="0" collapsed="false">
      <c r="A1265" s="3"/>
      <c r="B1265" s="3"/>
      <c r="C1265" s="3"/>
      <c r="D1265" s="3"/>
      <c r="E1265" s="3"/>
      <c r="F1265" s="3"/>
      <c r="G1265" s="3"/>
      <c r="H1265" s="3"/>
      <c r="I1265" s="173"/>
      <c r="J1265" s="173"/>
      <c r="K1265" s="173"/>
      <c r="L1265" s="3"/>
      <c r="M1265" s="3"/>
      <c r="N1265" s="3"/>
      <c r="O1265" s="3"/>
      <c r="P1265" s="3"/>
      <c r="Q1265" s="3"/>
      <c r="R1265" s="1"/>
    </row>
    <row r="1266" customFormat="false" ht="15.75" hidden="false" customHeight="false" outlineLevel="0" collapsed="false">
      <c r="A1266" s="141" t="s">
        <v>380</v>
      </c>
    </row>
    <row r="1267" customFormat="false" ht="15.75" hidden="false" customHeight="false" outlineLevel="0" collapsed="false">
      <c r="A1267" s="177" t="s">
        <v>381</v>
      </c>
      <c r="B1267" s="178"/>
      <c r="C1267" s="178"/>
      <c r="D1267" s="1" t="n">
        <f aca="false">IF(B1269="Male","owner",IF(B1269="Female","owner",IF(B1269="Married","owners",IF(B1269="Plural","owners",IF(B1269="Company","owners",)))))</f>
        <v>0</v>
      </c>
      <c r="E1267" s="1"/>
      <c r="F1267" s="1"/>
      <c r="G1267" s="1"/>
      <c r="H1267" s="1"/>
      <c r="I1267" s="1" t="n">
        <f aca="false">IF(B1269="Male","him",IF(B1269="Female","her",IF(B1269="Married","them",IF(B1269="Plural","them",IF(B1269="Company","them",)))))</f>
        <v>0</v>
      </c>
      <c r="J1267" s="1" t="n">
        <f aca="false">IF(B1269="Male","chooses",IF(B1269="Female","chooses",IF(B1269="Married","choose",IF(B1269="Plural","choose",IF(B1269="Company","choose",)))))</f>
        <v>0</v>
      </c>
      <c r="K1267" s="1" t="n">
        <f aca="false">IF(B1269="Male","exercises",IF(B1269="Female","exercises",IF(B1269="Married","exercise",IF(B1269="Plural","exercise",IF(B1269="Company","exercise",)))))</f>
        <v>0</v>
      </c>
      <c r="L1267" s="1" t="n">
        <f aca="false">IF(B1269="Male","requires",IF(B1269="Female","requires",IF(B1269="Married","require",IF(B1269="Plural","require",IF(B1269="Company","require",)))))</f>
        <v>0</v>
      </c>
      <c r="M1267" s="1" t="n">
        <f aca="false">IF(B1269="Male","am",IF(B1269="Female","am",IF(B1269="Married","are",IF(B1269="Plural","are",IF(B1269="Company","are",)))))</f>
        <v>0</v>
      </c>
      <c r="N1267" s="1" t="n">
        <f aca="false">IF(B1269="Male","I",IF(B1269="Female","I",IF(B1269="Married","we",IF(B1269="Plural","we",IF(B1269="Company","we",)))))</f>
        <v>0</v>
      </c>
      <c r="O1267" s="1"/>
      <c r="P1267" s="1"/>
      <c r="Q1267" s="1"/>
      <c r="R1267" s="1"/>
      <c r="S1267" s="155" t="s">
        <v>341</v>
      </c>
      <c r="T1267" s="155"/>
      <c r="U1267" s="1" t="n">
        <f aca="false">IF(X1268="Male","his",IF(X1268="Female","her"))</f>
        <v>0</v>
      </c>
      <c r="V1267" s="1"/>
      <c r="W1267" s="1"/>
      <c r="X1267" s="1"/>
      <c r="Y1267" s="1"/>
      <c r="Z1267" s="1"/>
      <c r="AA1267" s="1"/>
      <c r="AB1267" s="1"/>
      <c r="AC1267" s="1" t="str">
        <f aca="false">IF(S1268="","",".")</f>
        <v/>
      </c>
      <c r="AD1267" s="1"/>
      <c r="AE1267" s="1"/>
      <c r="AF1267" s="1"/>
      <c r="AG1267" s="1"/>
    </row>
    <row r="1268" customFormat="false" ht="15" hidden="false" customHeight="false" outlineLevel="0" collapsed="false">
      <c r="A1268" s="156" t="n">
        <f aca="false">IF(B1269="Male","Adjoining Owner",IF(B1269="Female","Adjoining Owner",IF(B1269="Married","Adjoining Owners",IF(B1269="Plural","Adjoining Owners",IF(B1269="Company","Adjoining Owners",)))))</f>
        <v>0</v>
      </c>
      <c r="B1268" s="156"/>
      <c r="C1268" s="157" t="s">
        <v>179</v>
      </c>
      <c r="D1268" s="70" t="n">
        <f aca="false">A1268</f>
        <v>0</v>
      </c>
      <c r="E1268" s="70"/>
      <c r="F1268" s="70" t="str">
        <f aca="false">CONCATENATE("(",A1268,")")</f>
        <v>(0)</v>
      </c>
      <c r="G1268" s="70"/>
      <c r="H1268" s="3" t="n">
        <f aca="false">IF(B1269="Male","Owner",IF(B1269="Female","Owner",IF(B1269="Married","Owners",IF(B1269="Plural","Owners",IF(B1269="Company","Owners",)))))</f>
        <v>0</v>
      </c>
      <c r="I1268" s="3" t="n">
        <f aca="false">IF(B1269="Male","I",IF(B1269="Female","I",IF(B1269="Married","we",IF(B1269="Plural","we",IF(B1269="Company","we",)))))</f>
        <v>0</v>
      </c>
      <c r="J1268" s="3" t="n">
        <f aca="false">IF(B1269="Male","Adjoining Owner's",IF(B1269="Female","Adjoining Owner's",IF(B1269="Married","Adjoining Owners'",IF(B1269="Plural","Adjoining Owners'",IF(B1269="Company","Adjoining Owners'",)))))</f>
        <v>0</v>
      </c>
      <c r="K1268" s="3"/>
      <c r="L1268" s="3"/>
      <c r="M1268" s="3" t="n">
        <f aca="false">IF(B1269="Male","me",IF(B1269="Female","me",IF(B1269="Married","us",IF(B1269="Plural","us",IF(B1269="Company","us",)))))</f>
        <v>0</v>
      </c>
      <c r="N1268" s="3" t="n">
        <f aca="false">IF(B1269="Male","myself",IF(B1269="Female","myself",IF(B1269="Married","ourselves",IF(B1269="Plural","ourselves",IF(B1269="Company","ourselves",)))))</f>
        <v>0</v>
      </c>
      <c r="O1268" s="3" t="n">
        <f aca="false">IF(B1269="Male","is",IF(B1269="Female","is",IF(B1269="Married","are",IF(B1269="Plural","are",IF(B1269="Company","are",)))))</f>
        <v>0</v>
      </c>
      <c r="P1268" s="149" t="str">
        <f aca="false">IF(A1271="","",".")</f>
        <v/>
      </c>
      <c r="Q1268" s="3"/>
      <c r="R1268" s="1"/>
      <c r="S1268" s="158" t="str">
        <f aca="true">IF(OFFSET(INDIRECT(A1266),42,0,1,1)="","",OFFSET(INDIRECT(A1266),42,0,1,1))</f>
        <v/>
      </c>
      <c r="T1268" s="158" t="str">
        <f aca="true">IF(OFFSET(INDIRECT(A1266),42,1,1,1)="","",OFFSET(INDIRECT(A1266),42,1,1,1))</f>
        <v/>
      </c>
      <c r="U1268" s="3" t="str">
        <f aca="false">LEFT(T1268,1)</f>
        <v/>
      </c>
      <c r="V1268" s="158" t="str">
        <f aca="true">IF(OFFSET(INDIRECT(A1266),42,2,1,1)="","",OFFSET(INDIRECT(A1266),42,2,1,1))</f>
        <v/>
      </c>
      <c r="W1268" s="158" t="str">
        <f aca="true">IF(OFFSET(INDIRECT(A1266),42,3,1,1)="","",OFFSET(INDIRECT(A1266),42,3,1,1))</f>
        <v/>
      </c>
      <c r="X1268" s="158" t="str">
        <f aca="true">IF(OFFSET(INDIRECT(A1266),42,5,1,1)="","",OFFSET(INDIRECT(A1266),42,5,1,1))</f>
        <v/>
      </c>
      <c r="Y1268" s="1" t="str">
        <f aca="false">CONCATENATE(S1268,AC1267," ",T1268," ",W1268)</f>
        <v>  </v>
      </c>
      <c r="Z1268" s="1"/>
      <c r="AA1268" s="1"/>
      <c r="AB1268" s="1"/>
      <c r="AC1268" s="1"/>
      <c r="AD1268" s="1"/>
      <c r="AE1268" s="1"/>
      <c r="AF1268" s="1"/>
      <c r="AG1268" s="1"/>
    </row>
    <row r="1269" customFormat="false" ht="15" hidden="false" customHeight="false" outlineLevel="0" collapsed="false">
      <c r="A1269" s="160" t="s">
        <v>315</v>
      </c>
      <c r="B1269" s="38" t="str">
        <f aca="true">IF(OFFSET(INDIRECT(A1266),2,5,1,1)="","",OFFSET(INDIRECT(A1266),2,5,1,1))</f>
        <v/>
      </c>
      <c r="C1269" s="38" t="str">
        <f aca="true">IF(OFFSET(INDIRECT(A1266),5,5,1,1)="","",OFFSET(INDIRECT(A1266),5,5,1,1))</f>
        <v/>
      </c>
      <c r="D1269" s="3"/>
      <c r="E1269" s="3" t="s">
        <v>316</v>
      </c>
      <c r="F1269" s="3" t="s">
        <v>317</v>
      </c>
      <c r="G1269" s="3" t="n">
        <f aca="false">IF(B1269="Male","I",IF(B1269="Female","I",IF(B1269="Married","We",IF(B1269="Plural","We",IF(B1269="Company","We",)))))</f>
        <v>0</v>
      </c>
      <c r="H1269" s="3" t="n">
        <f aca="false">IF(B1269="Male","my",IF(B1269="Female","my",IF(B1269="Married","our",IF(B1269="Plural","our",IF(B1269="Company","our",)))))</f>
        <v>0</v>
      </c>
      <c r="I1269" s="3" t="n">
        <f aca="false">IF(B1269="Male","his",IF(B1269="Female","her",IF(B1269="Married","their",IF(B1269="Plural","their",IF(B1269="Company","their",)))))</f>
        <v>0</v>
      </c>
      <c r="J1269" s="3" t="n">
        <f aca="false">IF(B1269="Male","he",IF(B1269="Female","she",IF(B1269="Married","they",IF(B1269="Plural","they",IF(B1269="Company","they",)))))</f>
        <v>0</v>
      </c>
      <c r="K1269" s="3" t="n">
        <f aca="false">IF(B1269="Male","does",IF(B1269="Female","does",IF(B1269="Married","do",IF(B1269="Plural","do",IF(B1269="Company","do",)))))</f>
        <v>0</v>
      </c>
      <c r="L1269" s="3" t="n">
        <f aca="false">IF(B1269="Male","has",IF(B1269="Female","has",IF(B1269="Married","have",IF(B1269="Plural","have",IF(B1269="Company","have",)))))</f>
        <v>0</v>
      </c>
      <c r="M1269" s="3" t="n">
        <f aca="false">IF(B1269="Male","I am/am not",IF(B1269="Female","I am/am not",IF(B1269="Married","We are/are not",IF(B1269="Plural","We are/are not",IF(B1269="Company","We are/are not",)))))</f>
        <v>0</v>
      </c>
      <c r="N1269" s="3" t="n">
        <f aca="false">IF(B1269="Male","am/am not",IF(B1269="Female","am/am not",IF(B1269="Married","are/are not",IF(B1269="Plural","are/are not",IF(B1269="Company","are/are not",)))))</f>
        <v>0</v>
      </c>
      <c r="O1269" s="3" t="n">
        <f aca="false">IF(B1269="Male","myself",IF(B1269="Female","myself",IF(B1269="Married","ourselves",IF(B1269="Plural","ourselves",IF(B1269="Company","ourselves",)))))</f>
        <v>0</v>
      </c>
      <c r="P1269" s="149" t="str">
        <f aca="false">IF(A1272="","",".")</f>
        <v/>
      </c>
      <c r="Q1269" s="149" t="str">
        <f aca="false">IF(A1272="","","&amp;")</f>
        <v/>
      </c>
      <c r="R1269" s="1"/>
      <c r="S1269" s="158" t="str">
        <f aca="true">IF(OFFSET(INDIRECT(A1266),45,0,1,1)="","",CONCATENATE((OFFSET(INDIRECT(A1266),45,0,1,1)),", "))</f>
        <v/>
      </c>
      <c r="T1269" s="158" t="str">
        <f aca="true">IF(OFFSET(INDIRECT(A1266),45,1,1,1)="","",OFFSET(INDIRECT(A1266),45,1,1,1))</f>
        <v/>
      </c>
      <c r="U1269" s="158" t="str">
        <f aca="true">IF(OFFSET(INDIRECT(A1266),45,2,1,1)="","",CONCATENATE(" ",(OFFSET(INDIRECT(A1266),45,2,1,1)),", "))</f>
        <v/>
      </c>
      <c r="V1269" s="158" t="str">
        <f aca="true">IF(OFFSET(INDIRECT(A1266),45,3,1,1)="","",CONCATENATE((OFFSET(INDIRECT(A1266),45,3,1,1)),", "))</f>
        <v/>
      </c>
      <c r="W1269" s="158" t="str">
        <f aca="true">IF(OFFSET(INDIRECT(A1266),45,4,1,1)="","",CONCATENATE((OFFSET(INDIRECT(A1266),45,4,1,1)),", "))</f>
        <v/>
      </c>
      <c r="X1269" s="158" t="str">
        <f aca="true">IF(OFFSET(INDIRECT(A1266),45,5,1,1)="","",CONCATENATE((OFFSET(INDIRECT(A1266),45,5,1,1)),", "))</f>
        <v/>
      </c>
      <c r="Y1269" s="158" t="str">
        <f aca="true">IF(OFFSET(INDIRECT(A1266),45,6,1,1)="","",OFFSET(INDIRECT(A1266),45,6,1,1))</f>
        <v/>
      </c>
      <c r="Z1269" s="1"/>
      <c r="AA1269" s="161" t="str">
        <f aca="false">CONCATENATE(IF(S1269="","",S1269),IF(T1269="","",T1269),IF(U1269="","",U1269),IF(V1269="","",V1269),IF(W1269="","",W1269),IF(X1269="","",X1269),IF(Y1269="","",Y1269))</f>
        <v/>
      </c>
      <c r="AB1269" s="161"/>
      <c r="AC1269" s="161"/>
      <c r="AD1269" s="161"/>
      <c r="AE1269" s="161"/>
      <c r="AF1269" s="161"/>
      <c r="AG1269" s="161"/>
    </row>
    <row r="1270" customFormat="false" ht="15" hidden="false" customHeight="false" outlineLevel="0" collapsed="false">
      <c r="A1270" s="3" t="s">
        <v>2</v>
      </c>
      <c r="B1270" s="3" t="s">
        <v>3</v>
      </c>
      <c r="C1270" s="3" t="s">
        <v>319</v>
      </c>
      <c r="D1270" s="3" t="s">
        <v>4</v>
      </c>
      <c r="E1270" s="3" t="s">
        <v>5</v>
      </c>
      <c r="F1270" s="3" t="s">
        <v>320</v>
      </c>
      <c r="G1270" s="3"/>
      <c r="H1270" s="3"/>
      <c r="I1270" s="3"/>
      <c r="J1270" s="3"/>
      <c r="K1270" s="3" t="s">
        <v>321</v>
      </c>
      <c r="L1270" s="3"/>
      <c r="M1270" s="3" t="s">
        <v>322</v>
      </c>
      <c r="N1270" s="3" t="s">
        <v>323</v>
      </c>
      <c r="O1270" s="3"/>
      <c r="P1270" s="3"/>
      <c r="Q1270" s="3"/>
      <c r="R1270" s="1"/>
      <c r="S1270" s="158" t="str">
        <f aca="true">IF(OFFSET(INDIRECT(A1266),45,0,1,1)="","",OFFSET(INDIRECT(A1266),45,0,1,1))</f>
        <v/>
      </c>
      <c r="T1270" s="158" t="str">
        <f aca="true">IF(OFFSET(INDIRECT(A1266),45,1,1,1)="","",OFFSET(INDIRECT(A1266),45,1,1,1))</f>
        <v/>
      </c>
      <c r="U1270" s="158" t="str">
        <f aca="true">IF(OFFSET(INDIRECT(A1266),45,2,1,1)="","",CONCATENATE(" ",OFFSET(INDIRECT(A1266),45,2,1,1)))</f>
        <v/>
      </c>
      <c r="V1270" s="158" t="str">
        <f aca="true">IF(OFFSET(INDIRECT(A1266),45,3,1,1)="","",OFFSET(INDIRECT(A1266),45,3,1,1))</f>
        <v/>
      </c>
      <c r="W1270" s="158" t="str">
        <f aca="true">IF(OFFSET(INDIRECT(A1266),45,4,1,1)="","",OFFSET(INDIRECT(A1266),45,4,1,1))</f>
        <v/>
      </c>
      <c r="X1270" s="158" t="str">
        <f aca="true">IF(OFFSET(INDIRECT(A1266),45,5,1,1)="","",OFFSET(INDIRECT(A1266),45,5,1,1))</f>
        <v/>
      </c>
      <c r="Y1270" s="158" t="str">
        <f aca="true">IF(OFFSET(INDIRECT(A1266),45,6,1,1)="","",OFFSET(INDIRECT(A1266),45,6,1,1))</f>
        <v/>
      </c>
      <c r="Z1270" s="1"/>
      <c r="AA1270" s="1"/>
      <c r="AB1270" s="1"/>
      <c r="AC1270" s="1"/>
      <c r="AD1270" s="1"/>
      <c r="AE1270" s="1"/>
      <c r="AF1270" s="1"/>
      <c r="AG1270" s="1"/>
    </row>
    <row r="1271" customFormat="false" ht="15.75" hidden="false" customHeight="false" outlineLevel="0" collapsed="false">
      <c r="A1271" s="38" t="str">
        <f aca="true">IF(OFFSET(INDIRECT(A1266),2,0,1,1)="","",OFFSET(INDIRECT(A1266),2,0,1,1))</f>
        <v/>
      </c>
      <c r="B1271" s="38" t="str">
        <f aca="true">IF(OFFSET(INDIRECT(A1266),2,1,1,1)="","",OFFSET(INDIRECT(A1266),2,1,1,1))</f>
        <v/>
      </c>
      <c r="C1271" s="3" t="str">
        <f aca="false">LEFT(B1271,1)</f>
        <v/>
      </c>
      <c r="D1271" s="38" t="str">
        <f aca="true">IF(OFFSET(INDIRECT(A1266),2,2,1,1)="","",OFFSET(INDIRECT(A1266),2,2,1,1))</f>
        <v/>
      </c>
      <c r="E1271" s="38" t="str">
        <f aca="true">IF(OFFSET(INDIRECT(A1266),2,3,1,1)="","",OFFSET(INDIRECT(A1266),2,3,1,1))</f>
        <v/>
      </c>
      <c r="F1271" s="3" t="str">
        <f aca="false">CONCATENATE(A1271,P1268," ",B1271," ",E1271)</f>
        <v>  </v>
      </c>
      <c r="G1271" s="3"/>
      <c r="H1271" s="3" t="str">
        <f aca="false">CONCATENATE(A1271," ",C1271," ",E1271)</f>
        <v>  </v>
      </c>
      <c r="I1271" s="3"/>
      <c r="J1271" s="3"/>
      <c r="K1271" s="3" t="str">
        <f aca="false">CONCATENATE(A1271,P1268," ",C1271,P1268," ",E1271)</f>
        <v>  </v>
      </c>
      <c r="L1271" s="3"/>
      <c r="M1271" s="3" t="str">
        <f aca="false">CONCATENATE(B1271," ",D1271," ",E1271)</f>
        <v>  </v>
      </c>
      <c r="N1271" s="3" t="str">
        <f aca="false">UPPER(M1271)</f>
        <v>  </v>
      </c>
      <c r="O1271" s="3"/>
      <c r="P1271" s="3" t="str">
        <f aca="false">CONCATENATE(A1271,P1268," ",E1271)</f>
        <v> </v>
      </c>
      <c r="Q1271" s="3"/>
      <c r="R1271" s="1"/>
      <c r="S1271" s="1"/>
      <c r="T1271" s="1"/>
      <c r="U1271" s="1"/>
      <c r="V1271" s="1"/>
      <c r="W1271" s="1"/>
      <c r="X1271" s="1"/>
      <c r="Y1271" s="1"/>
      <c r="Z1271" s="1"/>
      <c r="AA1271" s="1"/>
      <c r="AB1271" s="1"/>
      <c r="AC1271" s="1"/>
      <c r="AD1271" s="1"/>
      <c r="AE1271" s="1"/>
      <c r="AF1271" s="1"/>
      <c r="AG1271" s="1"/>
    </row>
    <row r="1272" customFormat="false" ht="15.75" hidden="false" customHeight="false" outlineLevel="0" collapsed="false">
      <c r="A1272" s="38" t="str">
        <f aca="true">IF(OFFSET(INDIRECT(A1266),3,0,1,1)="","",OFFSET(INDIRECT(A1266),3,0,1,1))</f>
        <v/>
      </c>
      <c r="B1272" s="38" t="str">
        <f aca="true">IF(OFFSET(INDIRECT(A1266),3,1,1,1)="","",OFFSET(INDIRECT(A1266),3,1,1,1))</f>
        <v/>
      </c>
      <c r="C1272" s="3" t="str">
        <f aca="false">LEFT(B1272,1)</f>
        <v/>
      </c>
      <c r="D1272" s="38" t="str">
        <f aca="true">IF(OFFSET(INDIRECT(A1266),3,2,1,1)="","",OFFSET(INDIRECT(A1266),3,2,1,1))</f>
        <v/>
      </c>
      <c r="E1272" s="38" t="str">
        <f aca="true">IF(OFFSET(INDIRECT(A1266),3,3,1,1)="","",OFFSET(INDIRECT(A1266),3,3,1,1))</f>
        <v/>
      </c>
      <c r="F1272" s="3" t="str">
        <f aca="false">CONCATENATE(A1272,P1269," ",B1272," ",E1272)</f>
        <v>  </v>
      </c>
      <c r="G1272" s="3"/>
      <c r="H1272" s="3" t="str">
        <f aca="false">CONCATENATE(" ",Q1269," ",A1272," ",C1272," ",E1272)</f>
        <v>    </v>
      </c>
      <c r="I1272" s="3"/>
      <c r="J1272" s="3"/>
      <c r="K1272" s="3" t="str">
        <f aca="false">CONCATENATE(" ",Q1269," ",A1272,P1269," ",C1272,P1269," ",E1272)</f>
        <v>    </v>
      </c>
      <c r="L1272" s="3"/>
      <c r="M1272" s="3" t="str">
        <f aca="false">CONCATENATE(" ",Q1269," ",B1272," ",D1272," ",E1272)</f>
        <v>    </v>
      </c>
      <c r="N1272" s="3" t="str">
        <f aca="false">UPPER(M1272)</f>
        <v>    </v>
      </c>
      <c r="O1272" s="3"/>
      <c r="P1272" s="3" t="str">
        <f aca="false">CONCATENATE(" ",Q1269," ",A1272,P1269," ",E1272)</f>
        <v>   </v>
      </c>
      <c r="Q1272" s="3"/>
      <c r="R1272" s="1"/>
      <c r="S1272" s="155" t="s">
        <v>342</v>
      </c>
      <c r="T1272" s="155"/>
      <c r="U1272" s="1" t="n">
        <f aca="false">IF(X1273="Male","his",IF(X1273="Female","her"))</f>
        <v>0</v>
      </c>
      <c r="V1272" s="1"/>
      <c r="W1272" s="1"/>
      <c r="X1272" s="1"/>
      <c r="Y1272" s="1"/>
      <c r="Z1272" s="1"/>
      <c r="AA1272" s="1"/>
      <c r="AB1272" s="1"/>
      <c r="AC1272" s="1" t="str">
        <f aca="false">IF(S1273="","",".")</f>
        <v/>
      </c>
      <c r="AD1272" s="1"/>
      <c r="AE1272" s="1"/>
      <c r="AF1272" s="1"/>
      <c r="AG1272" s="1"/>
    </row>
    <row r="1273" customFormat="false" ht="15" hidden="false" customHeight="false" outlineLevel="0" collapsed="false">
      <c r="A1273" s="3"/>
      <c r="B1273" s="3"/>
      <c r="C1273" s="3"/>
      <c r="D1273" s="3"/>
      <c r="E1273" s="3"/>
      <c r="F1273" s="3"/>
      <c r="G1273" s="3"/>
      <c r="H1273" s="3"/>
      <c r="I1273" s="3"/>
      <c r="J1273" s="3"/>
      <c r="K1273" s="3" t="str">
        <f aca="false">CONCATENATE(A1271,P1268," &amp; ",A1272,P1269," ",C1271,P1268," ",E1271)</f>
        <v> &amp;   </v>
      </c>
      <c r="L1273" s="3"/>
      <c r="M1273" s="3"/>
      <c r="N1273" s="3"/>
      <c r="O1273" s="3"/>
      <c r="P1273" s="3" t="str">
        <f aca="false">CONCATENATE(A1271,P1268," &amp; ",A1272,P1269," ",E1271)</f>
        <v> &amp;  </v>
      </c>
      <c r="Q1273" s="3"/>
      <c r="R1273" s="1"/>
      <c r="S1273" s="179" t="str">
        <f aca="true">IF(OFFSET(INDIRECT(A1266),48,0,1,1)="","",OFFSET(INDIRECT(A1266),48,0,1,1))</f>
        <v/>
      </c>
      <c r="T1273" s="179" t="str">
        <f aca="true">IF(OFFSET(INDIRECT(A1266),48,1,1,1)="","",OFFSET(INDIRECT(A1266),48,1,1,1))</f>
        <v/>
      </c>
      <c r="U1273" s="3" t="str">
        <f aca="false">LEFT(T1273,1)</f>
        <v/>
      </c>
      <c r="V1273" s="179" t="str">
        <f aca="true">IF(OFFSET(INDIRECT(A1266),48,2,1,1)="","",OFFSET(INDIRECT(A1266),48,2,1,1))</f>
        <v/>
      </c>
      <c r="W1273" s="179" t="str">
        <f aca="true">IF(OFFSET(INDIRECT(A1266),48,3,1,1)="","",OFFSET(INDIRECT(A1266),48,3,1,1))</f>
        <v/>
      </c>
      <c r="X1273" s="179" t="str">
        <f aca="true">IF(OFFSET(INDIRECT(A1266),48,5,1,1)="","",OFFSET(INDIRECT(A1266),48,5,1,1))</f>
        <v/>
      </c>
      <c r="Y1273" s="1" t="str">
        <f aca="false">CONCATENATE(S1273,AC1272," ",T1273," ",W1273)</f>
        <v>  </v>
      </c>
      <c r="Z1273" s="1"/>
      <c r="AA1273" s="1"/>
      <c r="AB1273" s="1"/>
      <c r="AC1273" s="1"/>
      <c r="AD1273" s="1"/>
      <c r="AE1273" s="1"/>
      <c r="AF1273" s="1"/>
      <c r="AG1273" s="1"/>
    </row>
    <row r="1274" customFormat="false" ht="15" hidden="false" customHeight="true" outlineLevel="0" collapsed="false">
      <c r="A1274" s="70" t="s">
        <v>328</v>
      </c>
      <c r="B1274" s="70"/>
      <c r="C1274" s="167" t="str">
        <f aca="false">CONCATENATE(AF1310,AF1311,AF1312,AF1313,AF1314)</f>
        <v>  </v>
      </c>
      <c r="D1274" s="167"/>
      <c r="E1274" s="167"/>
      <c r="F1274" s="167"/>
      <c r="G1274" s="167"/>
      <c r="H1274" s="167"/>
      <c r="I1274" s="167"/>
      <c r="J1274" s="112"/>
      <c r="K1274" s="3"/>
      <c r="L1274" s="1"/>
      <c r="M1274" s="1"/>
      <c r="N1274" s="3"/>
      <c r="O1274" s="3"/>
      <c r="P1274" s="3"/>
      <c r="Q1274" s="3"/>
      <c r="R1274" s="1"/>
      <c r="S1274" s="179" t="str">
        <f aca="true">IF(OFFSET(INDIRECT(A1266),51,0,1,1)="","",CONCATENATE((OFFSET(INDIRECT(A1266),51,0,1,1)),", "))</f>
        <v/>
      </c>
      <c r="T1274" s="179" t="str">
        <f aca="true">IF(OFFSET(INDIRECT(A1266),51,1,1,1)="","",OFFSET(INDIRECT(A1266),51,1,1,1))</f>
        <v/>
      </c>
      <c r="U1274" s="179" t="str">
        <f aca="true">IF(OFFSET(INDIRECT(A1266),51,2,1,1)="","",CONCATENATE(" ",(OFFSET(INDIRECT(A1266),51,2,1,1)),", "))</f>
        <v/>
      </c>
      <c r="V1274" s="179" t="str">
        <f aca="true">IF(OFFSET(INDIRECT(A1266),51,3,1,1)="","",CONCATENATE((OFFSET(INDIRECT(A1266),51,3,1,1)),", "))</f>
        <v/>
      </c>
      <c r="W1274" s="179" t="str">
        <f aca="true">IF(OFFSET(INDIRECT(A1266),51,4,1,1)="","",CONCATENATE((OFFSET(INDIRECT(A1266),51,4,1,1)),", "))</f>
        <v/>
      </c>
      <c r="X1274" s="179" t="str">
        <f aca="true">IF(OFFSET(INDIRECT(A1266),51,5,1,1)="","",CONCATENATE((OFFSET(INDIRECT(A1266),51,5,1,1)),", "))</f>
        <v/>
      </c>
      <c r="Y1274" s="179" t="str">
        <f aca="true">IF(OFFSET(INDIRECT(A1266),51,6,1,1)="","",OFFSET(INDIRECT(A1266),51,6,1,1))</f>
        <v/>
      </c>
      <c r="Z1274" s="1"/>
      <c r="AA1274" s="170" t="str">
        <f aca="false">CONCATENATE(IF(S1274="","",S1274),IF(T1274="","",T1274),IF(U1274="","",U1274),IF(V1274="","",V1274),IF(W1274="","",W1274),IF(X1274="","",X1274),IF(Y1274="","",Y1274))</f>
        <v/>
      </c>
      <c r="AB1274" s="170"/>
      <c r="AC1274" s="170"/>
      <c r="AD1274" s="170"/>
      <c r="AE1274" s="170"/>
      <c r="AF1274" s="170"/>
      <c r="AG1274" s="170"/>
    </row>
    <row r="1275" customFormat="false" ht="15" hidden="false" customHeight="false" outlineLevel="0" collapsed="false">
      <c r="A1275" s="3" t="s">
        <v>329</v>
      </c>
      <c r="B1275" s="3"/>
      <c r="C1275" s="70" t="str">
        <f aca="false">IF(B1269="Married",K1273,IF(B1269="Company",E1271,CONCATENATE(AC1310,AC1311,AC1312,AC1313,AC1314)))</f>
        <v>  </v>
      </c>
      <c r="D1275" s="70"/>
      <c r="E1275" s="70"/>
      <c r="F1275" s="70"/>
      <c r="G1275" s="70"/>
      <c r="H1275" s="70"/>
      <c r="I1275" s="70"/>
      <c r="J1275" s="70"/>
      <c r="K1275" s="1"/>
      <c r="L1275" s="3"/>
      <c r="M1275" s="3"/>
      <c r="N1275" s="3"/>
      <c r="O1275" s="3"/>
      <c r="P1275" s="3" t="str">
        <f aca="false">IF(B1269="Married",P1273,IF(B1269="Company","Sir/Madam",CONCATENATE(AH1310,AH1311,AH1312,AH1313,AH1314)))</f>
        <v> </v>
      </c>
      <c r="Q1275" s="3"/>
      <c r="R1275" s="1"/>
      <c r="S1275" s="179" t="str">
        <f aca="true">IF(OFFSET(INDIRECT(A1266),51,0,1,1)="","",OFFSET(INDIRECT(A1266),51,0,1,1))</f>
        <v/>
      </c>
      <c r="T1275" s="179" t="str">
        <f aca="true">IF(OFFSET(INDIRECT(A1266),51,1,1,1)="","",OFFSET(INDIRECT(A1266),51,1,1,1))</f>
        <v/>
      </c>
      <c r="U1275" s="179" t="str">
        <f aca="true">IF(OFFSET(INDIRECT(A1266),51,2,1,1)="","",CONCATENATE(" ",OFFSET(INDIRECT(A1266),51,2,1,1)))</f>
        <v/>
      </c>
      <c r="V1275" s="179" t="str">
        <f aca="true">IF(OFFSET(INDIRECT(A1266),51,3,1,1)="","",OFFSET(INDIRECT(A1266),51,3,1,1))</f>
        <v/>
      </c>
      <c r="W1275" s="179" t="str">
        <f aca="true">IF(OFFSET(INDIRECT(A1266),51,4,1,1)="","",OFFSET(INDIRECT(A1266),51,4,1,1))</f>
        <v/>
      </c>
      <c r="X1275" s="179" t="str">
        <f aca="true">IF(OFFSET(INDIRECT(A1266),51,5,1,1)="","",OFFSET(INDIRECT(A1266),51,5,1,1))</f>
        <v/>
      </c>
      <c r="Y1275" s="179" t="str">
        <f aca="true">IF(OFFSET(INDIRECT(A1266),51,6,1,1)="","",OFFSET(INDIRECT(A1266),51,6,1,1))</f>
        <v/>
      </c>
      <c r="Z1275" s="1"/>
      <c r="AA1275" s="1"/>
      <c r="AB1275" s="1"/>
      <c r="AC1275" s="1"/>
      <c r="AD1275" s="1"/>
      <c r="AE1275" s="1"/>
      <c r="AF1275" s="1"/>
      <c r="AG1275" s="1"/>
    </row>
    <row r="1276" customFormat="false" ht="15" hidden="false" customHeight="false" outlineLevel="0" collapsed="false">
      <c r="A1276" s="160" t="s">
        <v>333</v>
      </c>
      <c r="B1276" s="3"/>
      <c r="C1276" s="70" t="str">
        <f aca="false">CONCATENATE("Dear ",P1275)</f>
        <v>Dear  </v>
      </c>
      <c r="D1276" s="70"/>
      <c r="E1276" s="70"/>
      <c r="F1276" s="70"/>
      <c r="G1276" s="70"/>
      <c r="H1276" s="70"/>
      <c r="I1276" s="70"/>
      <c r="J1276" s="70"/>
      <c r="K1276" s="3"/>
      <c r="L1276" s="3"/>
      <c r="M1276" s="3"/>
      <c r="N1276" s="3"/>
      <c r="O1276" s="3"/>
      <c r="P1276" s="3"/>
      <c r="Q1276" s="149" t="str">
        <f aca="false">IF(A1278="","",", ")</f>
        <v/>
      </c>
      <c r="R1276" s="1"/>
      <c r="S1276" s="1"/>
      <c r="T1276" s="1"/>
      <c r="U1276" s="1"/>
      <c r="V1276" s="1"/>
      <c r="W1276" s="1"/>
      <c r="X1276" s="1"/>
      <c r="Y1276" s="1"/>
      <c r="Z1276" s="1"/>
      <c r="AA1276" s="1"/>
      <c r="AB1276" s="1"/>
      <c r="AC1276" s="1"/>
      <c r="AD1276" s="1"/>
      <c r="AE1276" s="1"/>
      <c r="AF1276" s="1"/>
      <c r="AG1276" s="1"/>
    </row>
    <row r="1277" customFormat="false" ht="15" hidden="false" customHeight="false" outlineLevel="0" collapsed="false">
      <c r="A1277" s="3" t="s">
        <v>25</v>
      </c>
      <c r="B1277" s="3" t="s">
        <v>26</v>
      </c>
      <c r="C1277" s="3" t="s">
        <v>27</v>
      </c>
      <c r="D1277" s="3" t="s">
        <v>28</v>
      </c>
      <c r="E1277" s="3" t="s">
        <v>29</v>
      </c>
      <c r="F1277" s="3" t="s">
        <v>30</v>
      </c>
      <c r="G1277" s="3" t="s">
        <v>31</v>
      </c>
      <c r="H1277" s="3"/>
      <c r="I1277" s="3" t="s">
        <v>336</v>
      </c>
      <c r="J1277" s="3"/>
      <c r="K1277" s="3"/>
      <c r="L1277" s="3"/>
      <c r="M1277" s="3"/>
      <c r="N1277" s="3"/>
      <c r="O1277" s="3"/>
      <c r="P1277" s="3"/>
      <c r="Q1277" s="3"/>
      <c r="R1277" s="1"/>
      <c r="S1277" s="163" t="str">
        <f aca="false">CONCATENATE(IF(S1270="","",S1270),IF(S1270="","",CHAR(10)),IF(T1270="","",T1270),IF(U1270="","",U1270),IF(U1270="","",CHAR(10)),IF(V1270="","",V1270),IF(V1270="","",CHAR(10)),IF(W1270="","",W1270),IF(W1270="","",CHAR(10)),IF(X1270="","",X1270),IF(X1270="","",CHAR(10)),IF(Y1270="","",Y1270))</f>
        <v/>
      </c>
      <c r="T1277" s="163"/>
      <c r="U1277" s="163"/>
      <c r="V1277" s="1"/>
      <c r="W1277" s="175" t="str">
        <f aca="false">CONCATENATE(IF(S1275="","",S1275),IF(S1275="","",CHAR(10)),IF(T1275="","",T1275),IF(U1275="","",U1275),IF(U1275="","",CHAR(10)),IF(V1275="","",V1275),IF(V1275="","",CHAR(10)),IF(W1275="","",W1275),IF(W1275="","",CHAR(10)),IF(X1275="","",X1275),IF(X1275="","",CHAR(10)),IF(Y1275="","",Y1275))</f>
        <v/>
      </c>
      <c r="X1277" s="175"/>
      <c r="Y1277" s="175"/>
      <c r="Z1277" s="1"/>
      <c r="AA1277" s="1"/>
      <c r="AB1277" s="1"/>
      <c r="AC1277" s="1"/>
      <c r="AD1277" s="1"/>
      <c r="AE1277" s="1"/>
      <c r="AF1277" s="1"/>
      <c r="AG1277" s="1"/>
    </row>
    <row r="1278" customFormat="false" ht="15" hidden="false" customHeight="true" outlineLevel="0" collapsed="false">
      <c r="A1278" s="38" t="str">
        <f aca="true">IF(OFFSET(INDIRECT(A1266),10,0,1,1)="","",CONCATENATE((OFFSET(INDIRECT(A1266),10,0,1,1)),", "))</f>
        <v/>
      </c>
      <c r="B1278" s="38" t="str">
        <f aca="true">IF(OFFSET(INDIRECT(A1266),10,1,1,1)="","",OFFSET(INDIRECT(A1266),10,1,1,1))</f>
        <v/>
      </c>
      <c r="C1278" s="38" t="str">
        <f aca="true">IF(OFFSET(INDIRECT(A1266),10,2,1,1)="","",CONCATENATE(" ",OFFSET(INDIRECT(A1266),10,2,1,1),", "))</f>
        <v/>
      </c>
      <c r="D1278" s="38" t="str">
        <f aca="true">IF(OFFSET(INDIRECT(A1266),10,3,1,1)="","",CONCATENATE((OFFSET(INDIRECT(A1266),10,3,1,1)),", "))</f>
        <v/>
      </c>
      <c r="E1278" s="38" t="str">
        <f aca="true">IF(OFFSET(INDIRECT(A1266),10,4,1,1)="","",CONCATENATE((OFFSET(INDIRECT(A1266),10,4,1,1)),", "))</f>
        <v/>
      </c>
      <c r="F1278" s="38" t="str">
        <f aca="true">IF(OFFSET(INDIRECT(A1266),10,5,1,1)="","",CONCATENATE((OFFSET(INDIRECT(A1266),10,5,1,1)),", "))</f>
        <v/>
      </c>
      <c r="G1278" s="38" t="str">
        <f aca="true">IF(OFFSET(INDIRECT(A1266),10,6,1,1)="","",OFFSET(INDIRECT(A1266),10,6,1,1))</f>
        <v/>
      </c>
      <c r="H1278" s="3"/>
      <c r="I1278" s="170" t="str">
        <f aca="false">CONCATENATE(IF(A1278="","",A1278),IF(B1278="","",B1278),IF(C1278="","",C1278),IF(D1278="","",D1278),IF(E1278="","",E1278),IF(F1278="","",F1278),IF(G1278="","",G1278))</f>
        <v/>
      </c>
      <c r="J1278" s="170"/>
      <c r="K1278" s="170"/>
      <c r="L1278" s="170"/>
      <c r="M1278" s="170"/>
      <c r="N1278" s="170"/>
      <c r="O1278" s="170"/>
      <c r="P1278" s="112"/>
      <c r="Q1278" s="112"/>
      <c r="R1278" s="1"/>
      <c r="S1278" s="163"/>
      <c r="T1278" s="163"/>
      <c r="U1278" s="163"/>
      <c r="V1278" s="1"/>
      <c r="W1278" s="175"/>
      <c r="X1278" s="175"/>
      <c r="Y1278" s="175"/>
      <c r="Z1278" s="1"/>
      <c r="AA1278" s="1"/>
      <c r="AB1278" s="1"/>
      <c r="AC1278" s="1"/>
      <c r="AD1278" s="1"/>
      <c r="AE1278" s="1"/>
      <c r="AF1278" s="1"/>
      <c r="AG1278" s="1"/>
    </row>
    <row r="1279" customFormat="false" ht="15" hidden="false" customHeight="false" outlineLevel="0" collapsed="false">
      <c r="A1279" s="38" t="str">
        <f aca="true">IF(OFFSET(INDIRECT(A1266),10,0,1,1)="","",OFFSET(INDIRECT(A1266),10,0,1,1))</f>
        <v/>
      </c>
      <c r="B1279" s="38" t="str">
        <f aca="true">IF(OFFSET(INDIRECT(A1266),10,1,1,1)="","",OFFSET(INDIRECT(A1266),10,1,1,1))</f>
        <v/>
      </c>
      <c r="C1279" s="38" t="str">
        <f aca="true">IF(OFFSET(INDIRECT(A1266),10,2,1,1)="","",CONCATENATE(" ",OFFSET(INDIRECT(A1266),10,2,1,1)))</f>
        <v/>
      </c>
      <c r="D1279" s="38" t="str">
        <f aca="true">IF(OFFSET(INDIRECT(A1266),10,3,1,1)="","",OFFSET(INDIRECT(A1266),10,3,1,1))</f>
        <v/>
      </c>
      <c r="E1279" s="38" t="str">
        <f aca="true">IF(OFFSET(INDIRECT(A1266),10,4,1,1)="","",OFFSET(INDIRECT(A1266),10,4,1,1))</f>
        <v/>
      </c>
      <c r="F1279" s="38" t="str">
        <f aca="true">IF(OFFSET(INDIRECT(A1266),10,5,1,1)="","",OFFSET(INDIRECT(A1266),10,5,1,1))</f>
        <v/>
      </c>
      <c r="G1279" s="38" t="str">
        <f aca="true">IF(OFFSET(INDIRECT(A1266),10,6,1,1)="","",OFFSET(INDIRECT(A1266),10,6,1,1))</f>
        <v/>
      </c>
      <c r="H1279" s="3"/>
      <c r="I1279" s="3"/>
      <c r="J1279" s="3"/>
      <c r="K1279" s="3"/>
      <c r="L1279" s="173"/>
      <c r="M1279" s="173"/>
      <c r="N1279" s="3"/>
      <c r="O1279" s="3"/>
      <c r="P1279" s="3"/>
      <c r="Q1279" s="3"/>
      <c r="R1279" s="1"/>
      <c r="S1279" s="163"/>
      <c r="T1279" s="163"/>
      <c r="U1279" s="163"/>
      <c r="V1279" s="1"/>
      <c r="W1279" s="175"/>
      <c r="X1279" s="175"/>
      <c r="Y1279" s="175"/>
      <c r="Z1279" s="1"/>
      <c r="AA1279" s="1"/>
      <c r="AB1279" s="1"/>
      <c r="AC1279" s="1"/>
      <c r="AD1279" s="1"/>
      <c r="AE1279" s="1"/>
      <c r="AF1279" s="1"/>
      <c r="AG1279" s="1"/>
    </row>
    <row r="1280" customFormat="false" ht="15" hidden="false" customHeight="false" outlineLevel="0" collapsed="false">
      <c r="A1280" s="3" t="s">
        <v>83</v>
      </c>
      <c r="B1280" s="3"/>
      <c r="C1280" s="3"/>
      <c r="D1280" s="3"/>
      <c r="E1280" s="3"/>
      <c r="F1280" s="3"/>
      <c r="G1280" s="3"/>
      <c r="H1280" s="3"/>
      <c r="I1280" s="3" t="s">
        <v>337</v>
      </c>
      <c r="J1280" s="3"/>
      <c r="K1280" s="3"/>
      <c r="L1280" s="173"/>
      <c r="M1280" s="173"/>
      <c r="N1280" s="3"/>
      <c r="O1280" s="3"/>
      <c r="P1280" s="3"/>
      <c r="Q1280" s="3"/>
      <c r="R1280" s="1"/>
      <c r="S1280" s="163"/>
      <c r="T1280" s="163"/>
      <c r="U1280" s="163"/>
      <c r="V1280" s="1"/>
      <c r="W1280" s="175"/>
      <c r="X1280" s="175"/>
      <c r="Y1280" s="175"/>
      <c r="Z1280" s="1"/>
      <c r="AA1280" s="1"/>
      <c r="AB1280" s="1"/>
      <c r="AC1280" s="1"/>
      <c r="AD1280" s="1"/>
      <c r="AE1280" s="1"/>
      <c r="AF1280" s="1"/>
      <c r="AG1280" s="1"/>
    </row>
    <row r="1281" customFormat="false" ht="15" hidden="false" customHeight="true" outlineLevel="0" collapsed="false">
      <c r="A1281" s="1" t="str">
        <f aca="false">CONCATENATE(A1280,"s")</f>
        <v>Leaseholders</v>
      </c>
      <c r="B1281" s="3"/>
      <c r="C1281" s="3"/>
      <c r="D1281" s="3"/>
      <c r="E1281" s="3"/>
      <c r="F1281" s="3"/>
      <c r="G1281" s="3"/>
      <c r="H1281" s="3"/>
      <c r="I1281" s="175" t="str">
        <f aca="false">CONCATENATE(IF(A1279="","",A1279),IF(A1279="","",CHAR(10)),IF(B1279="","",B1279),IF(C1279="","",C1279),IF(C1279="","",CHAR(10)),IF(D1279="","",D1279),IF(D1279="","",CHAR(10)),IF(E1279="","",E1279),IF(E1279="","",CHAR(10)),IF(F1279="","",F1279),IF(F1279="","",CHAR(10)),IF(G1279="","",G1279))</f>
        <v/>
      </c>
      <c r="J1281" s="175"/>
      <c r="K1281" s="175"/>
      <c r="L1281" s="173"/>
      <c r="M1281" s="173"/>
      <c r="N1281" s="3"/>
      <c r="O1281" s="3"/>
      <c r="P1281" s="3"/>
      <c r="Q1281" s="3"/>
      <c r="R1281" s="1"/>
      <c r="S1281" s="163"/>
      <c r="T1281" s="163"/>
      <c r="U1281" s="163"/>
      <c r="V1281" s="1"/>
      <c r="W1281" s="175"/>
      <c r="X1281" s="175"/>
      <c r="Y1281" s="175"/>
      <c r="Z1281" s="1"/>
      <c r="AA1281" s="1"/>
      <c r="AB1281" s="1"/>
      <c r="AC1281" s="1"/>
      <c r="AD1281" s="1"/>
      <c r="AE1281" s="1"/>
      <c r="AF1281" s="1"/>
      <c r="AG1281" s="1"/>
    </row>
    <row r="1282" customFormat="false" ht="15" hidden="false" customHeight="false" outlineLevel="0" collapsed="false">
      <c r="A1282" s="3" t="s">
        <v>294</v>
      </c>
      <c r="B1282" s="3"/>
      <c r="C1282" s="3"/>
      <c r="D1282" s="3"/>
      <c r="E1282" s="3"/>
      <c r="F1282" s="3"/>
      <c r="G1282" s="3"/>
      <c r="H1282" s="3"/>
      <c r="I1282" s="175"/>
      <c r="J1282" s="175"/>
      <c r="K1282" s="175"/>
      <c r="L1282" s="173"/>
      <c r="M1282" s="173"/>
      <c r="N1282" s="3"/>
      <c r="O1282" s="3"/>
      <c r="P1282" s="3"/>
      <c r="Q1282" s="3"/>
      <c r="R1282" s="1"/>
      <c r="S1282" s="163"/>
      <c r="T1282" s="163"/>
      <c r="U1282" s="163"/>
      <c r="V1282" s="1"/>
      <c r="W1282" s="175"/>
      <c r="X1282" s="175"/>
      <c r="Y1282" s="175"/>
      <c r="Z1282" s="1"/>
      <c r="AA1282" s="1"/>
      <c r="AB1282" s="1"/>
      <c r="AC1282" s="1"/>
      <c r="AD1282" s="1"/>
      <c r="AE1282" s="1"/>
      <c r="AF1282" s="1"/>
      <c r="AG1282" s="1"/>
    </row>
    <row r="1283" customFormat="false" ht="15" hidden="false" customHeight="false" outlineLevel="0" collapsed="false">
      <c r="A1283" s="1" t="str">
        <f aca="false">CONCATENATE(A1282,"s")</f>
        <v>Freeholders</v>
      </c>
      <c r="B1283" s="3"/>
      <c r="C1283" s="3"/>
      <c r="D1283" s="3"/>
      <c r="E1283" s="3"/>
      <c r="F1283" s="3"/>
      <c r="G1283" s="3"/>
      <c r="H1283" s="3"/>
      <c r="I1283" s="175"/>
      <c r="J1283" s="175"/>
      <c r="K1283" s="175"/>
      <c r="L1283" s="173"/>
      <c r="M1283" s="173"/>
      <c r="N1283" s="3"/>
      <c r="O1283" s="3"/>
      <c r="P1283" s="3"/>
      <c r="Q1283" s="3"/>
      <c r="R1283" s="1"/>
      <c r="S1283" s="1"/>
      <c r="T1283" s="1"/>
      <c r="U1283" s="1"/>
      <c r="V1283" s="1"/>
      <c r="W1283" s="1"/>
      <c r="X1283" s="1"/>
      <c r="Y1283" s="1"/>
      <c r="Z1283" s="1"/>
      <c r="AA1283" s="1"/>
      <c r="AB1283" s="1"/>
      <c r="AC1283" s="1"/>
      <c r="AD1283" s="1"/>
      <c r="AE1283" s="1"/>
      <c r="AF1283" s="1"/>
      <c r="AG1283" s="1"/>
    </row>
    <row r="1284" customFormat="false" ht="15" hidden="false" customHeight="false" outlineLevel="0" collapsed="false">
      <c r="A1284" s="3" t="s">
        <v>307</v>
      </c>
      <c r="B1284" s="3"/>
      <c r="C1284" s="3"/>
      <c r="D1284" s="3"/>
      <c r="E1284" s="3"/>
      <c r="F1284" s="3"/>
      <c r="G1284" s="3"/>
      <c r="H1284" s="3"/>
      <c r="I1284" s="175"/>
      <c r="J1284" s="175"/>
      <c r="K1284" s="175"/>
      <c r="L1284" s="3"/>
      <c r="M1284" s="3"/>
      <c r="N1284" s="3"/>
      <c r="O1284" s="3"/>
      <c r="P1284" s="3"/>
      <c r="Q1284" s="3"/>
      <c r="R1284" s="1"/>
    </row>
    <row r="1285" customFormat="false" ht="15" hidden="false" customHeight="false" outlineLevel="0" collapsed="false">
      <c r="A1285" s="1" t="str">
        <f aca="false">IF(A1284="Leaseholder &amp; Freeholder","Leaseholders &amp; Freeholders")</f>
        <v>Leaseholders &amp; Freeholders</v>
      </c>
      <c r="B1285" s="3"/>
      <c r="C1285" s="3"/>
      <c r="D1285" s="3"/>
      <c r="E1285" s="3"/>
      <c r="F1285" s="3"/>
      <c r="G1285" s="3"/>
      <c r="H1285" s="3"/>
      <c r="I1285" s="175"/>
      <c r="J1285" s="175"/>
      <c r="K1285" s="175"/>
      <c r="L1285" s="3"/>
      <c r="M1285" s="3"/>
      <c r="N1285" s="3"/>
      <c r="O1285" s="3"/>
      <c r="P1285" s="3"/>
      <c r="Q1285" s="3"/>
      <c r="R1285" s="1"/>
      <c r="S1285" s="149" t="s">
        <v>274</v>
      </c>
      <c r="T1285" s="149"/>
    </row>
    <row r="1286" customFormat="false" ht="15.75" hidden="false" customHeight="true" outlineLevel="0" collapsed="false">
      <c r="A1286" s="1"/>
      <c r="B1286" s="3"/>
      <c r="C1286" s="3"/>
      <c r="D1286" s="3"/>
      <c r="E1286" s="3"/>
      <c r="F1286" s="3"/>
      <c r="G1286" s="3"/>
      <c r="H1286" s="3"/>
      <c r="I1286" s="175"/>
      <c r="J1286" s="175"/>
      <c r="K1286" s="175"/>
      <c r="L1286" s="3"/>
      <c r="M1286" s="3"/>
      <c r="N1286" s="3"/>
      <c r="O1286" s="3"/>
      <c r="P1286" s="3"/>
      <c r="Q1286" s="3"/>
      <c r="R1286" s="1"/>
      <c r="S1286" s="180" t="str">
        <f aca="false">CONCATENATE("Under Section 1(2), subject to your written consent",CHAR(10),"it is intended to build on the line of junction of the said lands a ",Form!DV74)</f>
        <v>Under Section 1(2), subject to your written consent
it is intended to build on the line of junction of the said lands a</v>
      </c>
      <c r="T1286" s="180"/>
      <c r="U1286" s="180"/>
      <c r="V1286" s="180"/>
      <c r="W1286" s="180"/>
      <c r="X1286" s="180"/>
      <c r="Y1286" s="180"/>
      <c r="Z1286" s="180"/>
      <c r="AA1286" s="180"/>
    </row>
    <row r="1287" customFormat="false" ht="15" hidden="false" customHeight="false" outlineLevel="0" collapsed="false">
      <c r="A1287" s="1"/>
      <c r="B1287" s="3"/>
      <c r="C1287" s="3"/>
      <c r="D1287" s="3"/>
      <c r="E1287" s="3"/>
      <c r="F1287" s="3"/>
      <c r="G1287" s="3"/>
      <c r="H1287" s="3"/>
      <c r="I1287" s="3"/>
      <c r="J1287" s="3"/>
      <c r="K1287" s="3"/>
      <c r="L1287" s="3"/>
      <c r="M1287" s="3"/>
      <c r="N1287" s="3"/>
      <c r="O1287" s="3"/>
      <c r="P1287" s="3"/>
      <c r="Q1287" s="3"/>
      <c r="R1287" s="1"/>
      <c r="S1287" s="180"/>
      <c r="T1287" s="180"/>
      <c r="U1287" s="180"/>
      <c r="V1287" s="180"/>
      <c r="W1287" s="180"/>
      <c r="X1287" s="180"/>
      <c r="Y1287" s="180"/>
      <c r="Z1287" s="180"/>
      <c r="AA1287" s="180"/>
    </row>
    <row r="1288" customFormat="false" ht="15" hidden="false" customHeight="false" outlineLevel="0" collapsed="false">
      <c r="A1288" s="156" t="s">
        <v>343</v>
      </c>
      <c r="B1288" s="156"/>
      <c r="C1288" s="3"/>
      <c r="D1288" s="3"/>
      <c r="E1288" s="3"/>
      <c r="F1288" s="3"/>
      <c r="G1288" s="3"/>
      <c r="H1288" s="3"/>
      <c r="I1288" s="3"/>
      <c r="J1288" s="3"/>
      <c r="K1288" s="3"/>
      <c r="L1288" s="3"/>
      <c r="M1288" s="3"/>
      <c r="N1288" s="3"/>
      <c r="O1288" s="3"/>
      <c r="P1288" s="3"/>
      <c r="Q1288" s="149" t="str">
        <f aca="false">IF(A1290="","",", ")</f>
        <v/>
      </c>
      <c r="R1288" s="1"/>
    </row>
    <row r="1289" customFormat="false" ht="15" hidden="false" customHeight="false" outlineLevel="0" collapsed="false">
      <c r="A1289" s="3" t="s">
        <v>25</v>
      </c>
      <c r="B1289" s="3" t="s">
        <v>26</v>
      </c>
      <c r="C1289" s="3" t="s">
        <v>27</v>
      </c>
      <c r="D1289" s="3" t="s">
        <v>28</v>
      </c>
      <c r="E1289" s="3" t="s">
        <v>29</v>
      </c>
      <c r="F1289" s="3" t="s">
        <v>30</v>
      </c>
      <c r="G1289" s="3" t="s">
        <v>31</v>
      </c>
      <c r="H1289" s="3"/>
      <c r="I1289" s="3" t="s">
        <v>336</v>
      </c>
      <c r="J1289" s="3"/>
      <c r="K1289" s="3"/>
      <c r="L1289" s="3"/>
      <c r="M1289" s="3"/>
      <c r="N1289" s="3"/>
      <c r="O1289" s="3"/>
      <c r="P1289" s="3"/>
      <c r="Q1289" s="3"/>
      <c r="R1289" s="1"/>
      <c r="S1289" s="149" t="s">
        <v>292</v>
      </c>
      <c r="T1289" s="149"/>
    </row>
    <row r="1290" customFormat="false" ht="15" hidden="false" customHeight="true" outlineLevel="0" collapsed="false">
      <c r="A1290" s="38" t="str">
        <f aca="true">IF(OFFSET(INDIRECT(A1266),17,0,1,1)="","",CONCATENATE((OFFSET(INDIRECT(A1266),17,0,1,1)),", "))</f>
        <v/>
      </c>
      <c r="B1290" s="38" t="str">
        <f aca="true">IF(OFFSET(INDIRECT(A1266),17,1,1,1)="","",OFFSET(INDIRECT(A1266),17,1,1,1))</f>
        <v/>
      </c>
      <c r="C1290" s="38" t="str">
        <f aca="true">IF(OFFSET(INDIRECT(A1266),17,2,1,1)="","",CONCATENATE(" ",(OFFSET(INDIRECT(A1266),17,2,1,1)),", "))</f>
        <v/>
      </c>
      <c r="D1290" s="38" t="str">
        <f aca="true">IF(OFFSET(INDIRECT(A1266),17,3,1,1)="","",CONCATENATE((OFFSET(INDIRECT(A1266),17,3,1,1)),", "))</f>
        <v/>
      </c>
      <c r="E1290" s="38" t="str">
        <f aca="true">IF(OFFSET(INDIRECT(A1266),17,4,1,1)="","",CONCATENATE((OFFSET(INDIRECT(A1266),17,4,1,1)),", "))</f>
        <v/>
      </c>
      <c r="F1290" s="38" t="str">
        <f aca="true">IF(OFFSET(INDIRECT(A1266),17,5,1,1)="","",CONCATENATE((OFFSET(INDIRECT(A1266),17,5,1,1)),", "))</f>
        <v/>
      </c>
      <c r="G1290" s="38" t="str">
        <f aca="true">IF(OFFSET(INDIRECT(A1266),17,6,1,1)="","",OFFSET(INDIRECT(A1266),17,6,1,1))</f>
        <v/>
      </c>
      <c r="H1290" s="3"/>
      <c r="I1290" s="170" t="str">
        <f aca="false">CONCATENATE(IF(A1290="","",A1290),IF(B1290="","",B1290),IF(C1290="","",C1290),IF(D1290="","",D1290),IF(E1290="","",E1290),IF(F1290="","",F1290),IF(G1290="","",G1290))</f>
        <v/>
      </c>
      <c r="J1290" s="170"/>
      <c r="K1290" s="170"/>
      <c r="L1290" s="170"/>
      <c r="M1290" s="170"/>
      <c r="N1290" s="170"/>
      <c r="O1290" s="170"/>
      <c r="P1290" s="112"/>
      <c r="Q1290" s="112"/>
      <c r="R1290" s="1"/>
      <c r="S1290" s="180" t="str">
        <f aca="false">CONCATENATE("Under Section 1(5)",CHAR(10),"it is intended to build on the line of junction of the said lands a wall wholly on ",$H$12," land.")</f>
        <v>Under Section 1(5)
it is intended to build on the line of junction of the said lands a wall wholly on our land.</v>
      </c>
      <c r="T1290" s="180"/>
      <c r="U1290" s="180"/>
      <c r="V1290" s="180"/>
      <c r="W1290" s="180"/>
      <c r="X1290" s="180"/>
      <c r="Y1290" s="180"/>
      <c r="Z1290" s="180"/>
      <c r="AA1290" s="180"/>
    </row>
    <row r="1291" customFormat="false" ht="15" hidden="false" customHeight="false" outlineLevel="0" collapsed="false">
      <c r="A1291" s="38" t="str">
        <f aca="true">IF(OFFSET(INDIRECT(A1266),17,0,1,1)="","",OFFSET(INDIRECT(A1266),17,0,1,1))</f>
        <v/>
      </c>
      <c r="B1291" s="38" t="str">
        <f aca="true">IF(OFFSET(INDIRECT(A1266),17,1,1,1)="","",OFFSET(INDIRECT(A1266),17,1,1,1))</f>
        <v/>
      </c>
      <c r="C1291" s="38" t="str">
        <f aca="true">IF(OFFSET(INDIRECT(A1266),17,2,1,1)="","",CONCATENATE(" ",(OFFSET(INDIRECT(A1266),17,2,1,1))))</f>
        <v/>
      </c>
      <c r="D1291" s="38" t="str">
        <f aca="true">IF(OFFSET(INDIRECT(A1266),17,3,1,1)="","",OFFSET(INDIRECT(A1266),17,3,1,1))</f>
        <v/>
      </c>
      <c r="E1291" s="38" t="str">
        <f aca="true">IF(OFFSET(INDIRECT(A1266),17,4,1,1)="","",OFFSET(INDIRECT(A1266),17,4,1,1))</f>
        <v/>
      </c>
      <c r="F1291" s="38" t="str">
        <f aca="true">IF(OFFSET(INDIRECT(A1266),17,5,1,1)="","",OFFSET(INDIRECT(A1266),17,5,1,1))</f>
        <v/>
      </c>
      <c r="G1291" s="38" t="str">
        <f aca="true">IF(OFFSET(INDIRECT(A1266),17,6,1,1)="","",OFFSET(INDIRECT(A1266),17,6,1,1))</f>
        <v/>
      </c>
      <c r="H1291" s="3"/>
      <c r="I1291" s="3"/>
      <c r="J1291" s="3"/>
      <c r="K1291" s="3"/>
      <c r="L1291" s="173"/>
      <c r="M1291" s="173"/>
      <c r="N1291" s="3"/>
      <c r="O1291" s="3"/>
      <c r="P1291" s="3"/>
      <c r="Q1291" s="3"/>
      <c r="R1291" s="1"/>
      <c r="S1291" s="180"/>
      <c r="T1291" s="180"/>
      <c r="U1291" s="180"/>
      <c r="V1291" s="180"/>
      <c r="W1291" s="180"/>
      <c r="X1291" s="180"/>
      <c r="Y1291" s="180"/>
      <c r="Z1291" s="180"/>
      <c r="AA1291" s="180"/>
    </row>
    <row r="1292" customFormat="false" ht="15" hidden="false" customHeight="false" outlineLevel="0" collapsed="false">
      <c r="A1292" s="3"/>
      <c r="B1292" s="3"/>
      <c r="C1292" s="3"/>
      <c r="D1292" s="3"/>
      <c r="E1292" s="3"/>
      <c r="F1292" s="3"/>
      <c r="G1292" s="3"/>
      <c r="H1292" s="3"/>
      <c r="I1292" s="3" t="s">
        <v>337</v>
      </c>
      <c r="J1292" s="3"/>
      <c r="K1292" s="3"/>
      <c r="L1292" s="173"/>
      <c r="M1292" s="173"/>
      <c r="N1292" s="3"/>
      <c r="O1292" s="3"/>
      <c r="P1292" s="3"/>
      <c r="Q1292" s="3"/>
      <c r="R1292" s="1"/>
    </row>
    <row r="1293" customFormat="false" ht="15" hidden="false" customHeight="true" outlineLevel="0" collapsed="false">
      <c r="A1293" s="3"/>
      <c r="B1293" s="3"/>
      <c r="C1293" s="3"/>
      <c r="D1293" s="3"/>
      <c r="E1293" s="3"/>
      <c r="F1293" s="3"/>
      <c r="G1293" s="3"/>
      <c r="H1293" s="3"/>
      <c r="I1293" s="175" t="str">
        <f aca="false">CONCATENATE(IF(A1291="","",A1291),IF(A1291="","",CHAR(10)),IF(B1291="","",B1291),IF(C1291="","",C1291),IF(C1291="","",CHAR(10)),IF(D1291="","",D1291),IF(D1291="","",CHAR(10)),IF(E1291="","",E1291),IF(E1291="","",CHAR(10)),IF(F1291="","",F1291),IF(F1291="","",CHAR(10)),IF(G1291="","",G1291))</f>
        <v/>
      </c>
      <c r="J1293" s="175"/>
      <c r="K1293" s="175"/>
      <c r="L1293" s="173"/>
      <c r="M1293" s="173"/>
      <c r="N1293" s="3"/>
      <c r="O1293" s="3"/>
      <c r="P1293" s="3"/>
      <c r="Q1293" s="3"/>
      <c r="R1293" s="1"/>
      <c r="S1293" s="149" t="s">
        <v>295</v>
      </c>
      <c r="T1293" s="149"/>
      <c r="U1293" s="149"/>
    </row>
    <row r="1294" customFormat="false" ht="15" hidden="false" customHeight="true" outlineLevel="0" collapsed="false">
      <c r="A1294" s="3"/>
      <c r="B1294" s="3"/>
      <c r="C1294" s="3"/>
      <c r="D1294" s="3"/>
      <c r="E1294" s="3"/>
      <c r="F1294" s="3"/>
      <c r="G1294" s="3"/>
      <c r="H1294" s="3"/>
      <c r="I1294" s="175"/>
      <c r="J1294" s="175"/>
      <c r="K1294" s="175"/>
      <c r="L1294" s="173"/>
      <c r="M1294" s="173"/>
      <c r="N1294" s="3"/>
      <c r="O1294" s="3"/>
      <c r="P1294" s="3"/>
      <c r="Q1294" s="3"/>
      <c r="R1294" s="1"/>
      <c r="S1294" s="181" t="str">
        <f aca="false">CONCATENATE(S1286,CHAR(10),CHAR(10),S1290)</f>
        <v>Under Section 1(2), subject to your written consent
it is intended to build on the line of junction of the said lands a 
Under Section 1(5)
it is intended to build on the line of junction of the said lands a wall wholly on our land.</v>
      </c>
      <c r="T1294" s="181"/>
      <c r="U1294" s="181"/>
      <c r="V1294" s="181"/>
      <c r="W1294" s="181"/>
      <c r="X1294" s="181"/>
      <c r="Y1294" s="181"/>
      <c r="Z1294" s="181"/>
      <c r="AA1294" s="181"/>
    </row>
    <row r="1295" customFormat="false" ht="15" hidden="false" customHeight="false" outlineLevel="0" collapsed="false">
      <c r="A1295" s="3"/>
      <c r="B1295" s="3"/>
      <c r="C1295" s="3"/>
      <c r="D1295" s="3"/>
      <c r="E1295" s="3"/>
      <c r="F1295" s="3"/>
      <c r="G1295" s="3"/>
      <c r="H1295" s="3"/>
      <c r="I1295" s="175"/>
      <c r="J1295" s="175"/>
      <c r="K1295" s="175"/>
      <c r="L1295" s="173"/>
      <c r="M1295" s="173"/>
      <c r="N1295" s="3"/>
      <c r="O1295" s="3"/>
      <c r="P1295" s="3"/>
      <c r="Q1295" s="3"/>
      <c r="R1295" s="1"/>
      <c r="S1295" s="181"/>
      <c r="T1295" s="181"/>
      <c r="U1295" s="181"/>
      <c r="V1295" s="181"/>
      <c r="W1295" s="181"/>
      <c r="X1295" s="181"/>
      <c r="Y1295" s="181"/>
      <c r="Z1295" s="181"/>
      <c r="AA1295" s="181"/>
    </row>
    <row r="1296" customFormat="false" ht="15" hidden="false" customHeight="false" outlineLevel="0" collapsed="false">
      <c r="A1296" s="3"/>
      <c r="B1296" s="3"/>
      <c r="C1296" s="3"/>
      <c r="D1296" s="3"/>
      <c r="E1296" s="3"/>
      <c r="F1296" s="3"/>
      <c r="G1296" s="3"/>
      <c r="H1296" s="3"/>
      <c r="I1296" s="175"/>
      <c r="J1296" s="175"/>
      <c r="K1296" s="175"/>
      <c r="L1296" s="3"/>
      <c r="M1296" s="3"/>
      <c r="N1296" s="3"/>
      <c r="O1296" s="3"/>
      <c r="P1296" s="3"/>
      <c r="Q1296" s="3"/>
      <c r="R1296" s="1"/>
      <c r="S1296" s="181"/>
      <c r="T1296" s="181"/>
      <c r="U1296" s="181"/>
      <c r="V1296" s="181"/>
      <c r="W1296" s="181"/>
      <c r="X1296" s="181"/>
      <c r="Y1296" s="181"/>
      <c r="Z1296" s="181"/>
      <c r="AA1296" s="181"/>
    </row>
    <row r="1297" customFormat="false" ht="15" hidden="false" customHeight="false" outlineLevel="0" collapsed="false">
      <c r="A1297" s="3"/>
      <c r="B1297" s="3"/>
      <c r="C1297" s="3"/>
      <c r="D1297" s="3"/>
      <c r="E1297" s="3"/>
      <c r="F1297" s="3"/>
      <c r="G1297" s="3"/>
      <c r="H1297" s="3"/>
      <c r="I1297" s="175"/>
      <c r="J1297" s="175"/>
      <c r="K1297" s="175"/>
      <c r="L1297" s="3"/>
      <c r="M1297" s="3"/>
      <c r="N1297" s="3"/>
      <c r="O1297" s="3"/>
      <c r="P1297" s="3"/>
      <c r="Q1297" s="3"/>
      <c r="R1297" s="1"/>
      <c r="S1297" s="181"/>
      <c r="T1297" s="181"/>
      <c r="U1297" s="181"/>
      <c r="V1297" s="181"/>
      <c r="W1297" s="181"/>
      <c r="X1297" s="181"/>
      <c r="Y1297" s="181"/>
      <c r="Z1297" s="181"/>
      <c r="AA1297" s="181"/>
    </row>
    <row r="1298" customFormat="false" ht="15" hidden="false" customHeight="false" outlineLevel="0" collapsed="false">
      <c r="A1298" s="3"/>
      <c r="B1298" s="3"/>
      <c r="C1298" s="3"/>
      <c r="D1298" s="3"/>
      <c r="E1298" s="3"/>
      <c r="F1298" s="3"/>
      <c r="G1298" s="3"/>
      <c r="H1298" s="3"/>
      <c r="I1298" s="175"/>
      <c r="J1298" s="175"/>
      <c r="K1298" s="175"/>
      <c r="L1298" s="3"/>
      <c r="M1298" s="3"/>
      <c r="N1298" s="3"/>
      <c r="O1298" s="3"/>
      <c r="P1298" s="3"/>
      <c r="Q1298" s="3"/>
      <c r="R1298" s="1"/>
      <c r="S1298" s="181"/>
      <c r="T1298" s="181"/>
      <c r="U1298" s="181"/>
      <c r="V1298" s="181"/>
      <c r="W1298" s="181"/>
      <c r="X1298" s="181"/>
      <c r="Y1298" s="181"/>
      <c r="Z1298" s="181"/>
      <c r="AA1298" s="181"/>
    </row>
    <row r="1299" customFormat="false" ht="15" hidden="false" customHeight="false" outlineLevel="0" collapsed="false">
      <c r="A1299" s="3"/>
      <c r="B1299" s="3"/>
      <c r="C1299" s="3"/>
      <c r="D1299" s="3"/>
      <c r="E1299" s="3"/>
      <c r="F1299" s="3"/>
      <c r="G1299" s="3"/>
      <c r="H1299" s="3"/>
      <c r="I1299" s="3"/>
      <c r="J1299" s="3"/>
      <c r="K1299" s="3"/>
      <c r="L1299" s="3"/>
      <c r="M1299" s="3"/>
      <c r="N1299" s="3"/>
      <c r="O1299" s="3"/>
      <c r="P1299" s="3"/>
      <c r="Q1299" s="3"/>
      <c r="R1299" s="1"/>
    </row>
    <row r="1300" customFormat="false" ht="15" hidden="false" customHeight="false" outlineLevel="0" collapsed="false">
      <c r="A1300" s="156" t="s">
        <v>344</v>
      </c>
      <c r="B1300" s="156"/>
      <c r="C1300" s="3"/>
      <c r="D1300" s="3"/>
      <c r="E1300" s="3"/>
      <c r="F1300" s="3"/>
      <c r="G1300" s="3"/>
      <c r="H1300" s="3"/>
      <c r="I1300" s="3"/>
      <c r="J1300" s="3"/>
      <c r="K1300" s="3"/>
      <c r="L1300" s="3"/>
      <c r="M1300" s="3"/>
      <c r="N1300" s="3"/>
      <c r="O1300" s="3"/>
      <c r="P1300" s="3"/>
      <c r="Q1300" s="3" t="str">
        <f aca="false">IF(A1302="","",", ")</f>
        <v/>
      </c>
      <c r="R1300" s="1"/>
      <c r="S1300" s="149" t="s">
        <v>345</v>
      </c>
      <c r="T1300" s="149"/>
      <c r="U1300" s="149"/>
    </row>
    <row r="1301" customFormat="false" ht="15" hidden="false" customHeight="false" outlineLevel="0" collapsed="false">
      <c r="A1301" s="3" t="s">
        <v>25</v>
      </c>
      <c r="B1301" s="3" t="s">
        <v>26</v>
      </c>
      <c r="C1301" s="3" t="s">
        <v>27</v>
      </c>
      <c r="D1301" s="3" t="s">
        <v>28</v>
      </c>
      <c r="E1301" s="3" t="s">
        <v>29</v>
      </c>
      <c r="F1301" s="3" t="s">
        <v>30</v>
      </c>
      <c r="G1301" s="3" t="s">
        <v>31</v>
      </c>
      <c r="H1301" s="3"/>
      <c r="I1301" s="3" t="s">
        <v>336</v>
      </c>
      <c r="J1301" s="3"/>
      <c r="K1301" s="3"/>
      <c r="L1301" s="3"/>
      <c r="M1301" s="3"/>
      <c r="N1301" s="3"/>
      <c r="O1301" s="3"/>
      <c r="P1301" s="3"/>
      <c r="Q1301" s="3"/>
      <c r="R1301" s="1"/>
      <c r="S1301" s="181" t="str">
        <f aca="false">IF(Form!DR74="Section 1(2)",S1286,IF(Form!DR74="Section 1(5)",S1290,IF(Form!DR74="Section 1(2) &amp; Section 1(5)",S1294,"")))</f>
        <v/>
      </c>
      <c r="T1301" s="181"/>
      <c r="U1301" s="181"/>
      <c r="V1301" s="181"/>
      <c r="W1301" s="181"/>
      <c r="X1301" s="181"/>
      <c r="Y1301" s="181"/>
      <c r="Z1301" s="181"/>
      <c r="AA1301" s="181"/>
    </row>
    <row r="1302" customFormat="false" ht="15" hidden="false" customHeight="true" outlineLevel="0" collapsed="false">
      <c r="A1302" s="38" t="str">
        <f aca="false">IF(Form!$B$44="","",Form!$B$44)</f>
        <v/>
      </c>
      <c r="B1302" s="38" t="str">
        <f aca="false">IF(Form!$C$44="","",Form!$C$44)</f>
        <v/>
      </c>
      <c r="C1302" s="38" t="str">
        <f aca="false">IF(Form!$D$44="","",Form!$D$44)</f>
        <v/>
      </c>
      <c r="D1302" s="38" t="str">
        <f aca="false">IF(Form!$E$44="","",Form!$E$44)</f>
        <v/>
      </c>
      <c r="E1302" s="38" t="str">
        <f aca="false">IF(Form!$F$44="","",Form!$F$44)</f>
        <v/>
      </c>
      <c r="F1302" s="38" t="str">
        <f aca="false">IF(Form!$G$44="","",Form!$G$44)</f>
        <v/>
      </c>
      <c r="G1302" s="38" t="str">
        <f aca="false">IF(Form!$H$44="","",Form!$H$44)</f>
        <v/>
      </c>
      <c r="H1302" s="3"/>
      <c r="I1302" s="170" t="str">
        <f aca="false">CONCATENATE(IF(A1302="","",A1302),IF(B1302="","",B1302),IF(C1302="","",C1302),IF(D1302="","",D1302),IF(E1302="","",E1302),IF(F1302="","",F1302),IF(G1302="","",G1302))</f>
        <v/>
      </c>
      <c r="J1302" s="170"/>
      <c r="K1302" s="170"/>
      <c r="L1302" s="170"/>
      <c r="M1302" s="170"/>
      <c r="N1302" s="170"/>
      <c r="O1302" s="170"/>
      <c r="P1302" s="112"/>
      <c r="Q1302" s="112"/>
      <c r="R1302" s="1"/>
      <c r="S1302" s="181"/>
      <c r="T1302" s="181"/>
      <c r="U1302" s="181"/>
      <c r="V1302" s="181"/>
      <c r="W1302" s="181"/>
      <c r="X1302" s="181"/>
      <c r="Y1302" s="181"/>
      <c r="Z1302" s="181"/>
      <c r="AA1302" s="181"/>
    </row>
    <row r="1303" customFormat="false" ht="15" hidden="false" customHeight="false" outlineLevel="0" collapsed="false">
      <c r="A1303" s="3"/>
      <c r="B1303" s="3"/>
      <c r="C1303" s="3"/>
      <c r="D1303" s="3"/>
      <c r="E1303" s="3"/>
      <c r="F1303" s="3"/>
      <c r="G1303" s="3"/>
      <c r="H1303" s="3"/>
      <c r="I1303" s="3"/>
      <c r="J1303" s="3"/>
      <c r="K1303" s="3"/>
      <c r="L1303" s="173"/>
      <c r="M1303" s="173"/>
      <c r="N1303" s="3"/>
      <c r="O1303" s="3"/>
      <c r="P1303" s="3"/>
      <c r="Q1303" s="3"/>
      <c r="R1303" s="1"/>
      <c r="S1303" s="181"/>
      <c r="T1303" s="181"/>
      <c r="U1303" s="181"/>
      <c r="V1303" s="181"/>
      <c r="W1303" s="181"/>
      <c r="X1303" s="181"/>
      <c r="Y1303" s="181"/>
      <c r="Z1303" s="181"/>
      <c r="AA1303" s="181"/>
    </row>
    <row r="1304" customFormat="false" ht="15" hidden="false" customHeight="false" outlineLevel="0" collapsed="false">
      <c r="A1304" s="3"/>
      <c r="B1304" s="3"/>
      <c r="C1304" s="3"/>
      <c r="D1304" s="3"/>
      <c r="E1304" s="3"/>
      <c r="F1304" s="3"/>
      <c r="G1304" s="3"/>
      <c r="H1304" s="3"/>
      <c r="I1304" s="3" t="s">
        <v>337</v>
      </c>
      <c r="J1304" s="3"/>
      <c r="K1304" s="3"/>
      <c r="L1304" s="173"/>
      <c r="M1304" s="173"/>
      <c r="N1304" s="3"/>
      <c r="O1304" s="3"/>
      <c r="P1304" s="3"/>
      <c r="Q1304" s="3"/>
      <c r="R1304" s="1"/>
      <c r="S1304" s="181"/>
      <c r="T1304" s="181"/>
      <c r="U1304" s="181"/>
      <c r="V1304" s="181"/>
      <c r="W1304" s="181"/>
      <c r="X1304" s="181"/>
      <c r="Y1304" s="181"/>
      <c r="Z1304" s="181"/>
      <c r="AA1304" s="181"/>
    </row>
    <row r="1305" customFormat="false" ht="15" hidden="false" customHeight="true" outlineLevel="0" collapsed="false">
      <c r="A1305" s="3"/>
      <c r="B1305" s="3"/>
      <c r="C1305" s="3"/>
      <c r="D1305" s="3"/>
      <c r="E1305" s="3"/>
      <c r="F1305" s="3"/>
      <c r="G1305" s="3"/>
      <c r="H1305" s="3"/>
      <c r="I1305" s="175" t="str">
        <f aca="false">CONCATENATE(IF(A1302="","",A1302),IF(A1302="","",CHAR(10)),IF(B1302="","",B1302),IF(C1302="","",C1302),IF(C1302="","",CHAR(10)),IF(D1302="","",D1302),IF(D1302="","",CHAR(10)),IF(E1302="","",E1302),IF(E1302="","",CHAR(10)),IF(F1302="","",F1302),IF(F1302="","",CHAR(10)),IF(G1302="","",G1302))</f>
        <v/>
      </c>
      <c r="J1305" s="175"/>
      <c r="K1305" s="175"/>
      <c r="L1305" s="173"/>
      <c r="M1305" s="173"/>
      <c r="N1305" s="3"/>
      <c r="O1305" s="3"/>
      <c r="P1305" s="3"/>
      <c r="Q1305" s="3"/>
      <c r="R1305" s="1"/>
      <c r="S1305" s="181"/>
      <c r="T1305" s="181"/>
      <c r="U1305" s="181"/>
      <c r="V1305" s="181"/>
      <c r="W1305" s="181"/>
      <c r="X1305" s="181"/>
      <c r="Y1305" s="181"/>
      <c r="Z1305" s="181"/>
      <c r="AA1305" s="181"/>
    </row>
    <row r="1306" customFormat="false" ht="15" hidden="false" customHeight="false" outlineLevel="0" collapsed="false">
      <c r="A1306" s="3"/>
      <c r="B1306" s="3"/>
      <c r="C1306" s="3"/>
      <c r="D1306" s="3"/>
      <c r="E1306" s="3"/>
      <c r="F1306" s="3"/>
      <c r="G1306" s="3"/>
      <c r="H1306" s="3"/>
      <c r="I1306" s="175"/>
      <c r="J1306" s="175"/>
      <c r="K1306" s="175"/>
      <c r="L1306" s="173"/>
      <c r="M1306" s="173"/>
      <c r="N1306" s="3"/>
      <c r="O1306" s="3"/>
      <c r="P1306" s="3"/>
      <c r="Q1306" s="3"/>
      <c r="R1306" s="1"/>
    </row>
    <row r="1307" customFormat="false" ht="15" hidden="false" customHeight="false" outlineLevel="0" collapsed="false">
      <c r="A1307" s="3"/>
      <c r="B1307" s="3"/>
      <c r="C1307" s="3"/>
      <c r="D1307" s="3"/>
      <c r="E1307" s="3"/>
      <c r="F1307" s="3"/>
      <c r="G1307" s="3"/>
      <c r="H1307" s="3"/>
      <c r="I1307" s="175"/>
      <c r="J1307" s="175"/>
      <c r="K1307" s="175"/>
      <c r="L1307" s="173"/>
      <c r="M1307" s="173"/>
      <c r="N1307" s="3"/>
      <c r="O1307" s="3"/>
      <c r="P1307" s="3"/>
      <c r="Q1307" s="3"/>
      <c r="R1307" s="1"/>
      <c r="S1307" s="149" t="s">
        <v>346</v>
      </c>
      <c r="T1307" s="149"/>
      <c r="U1307" s="149"/>
      <c r="V1307" s="182" t="str">
        <f aca="true">IF(OFFSET(INDIRECT(A1266),53,5,1,1)="No","DELETE THIS PAGE WHEN MADE INTO PDF!","")</f>
        <v>DELETE THIS PAGE WHEN MADE INTO PDF!</v>
      </c>
      <c r="W1307" s="182"/>
      <c r="X1307" s="182"/>
      <c r="Y1307" s="182"/>
      <c r="Z1307" s="182"/>
      <c r="AA1307" s="182"/>
    </row>
    <row r="1308" customFormat="false" ht="15" hidden="false" customHeight="false" outlineLevel="0" collapsed="false">
      <c r="A1308" s="3"/>
      <c r="B1308" s="3"/>
      <c r="C1308" s="3"/>
      <c r="D1308" s="3"/>
      <c r="E1308" s="3"/>
      <c r="F1308" s="3"/>
      <c r="G1308" s="3"/>
      <c r="H1308" s="3"/>
      <c r="I1308" s="175"/>
      <c r="J1308" s="175"/>
      <c r="K1308" s="175"/>
      <c r="L1308" s="3"/>
      <c r="M1308" s="3"/>
      <c r="N1308" s="3"/>
      <c r="O1308" s="3"/>
      <c r="P1308" s="3"/>
      <c r="Q1308" s="3"/>
      <c r="R1308" s="1"/>
      <c r="S1308" s="149" t="s">
        <v>347</v>
      </c>
      <c r="T1308" s="149"/>
      <c r="U1308" s="149"/>
      <c r="V1308" s="182" t="str">
        <f aca="true">IF(OFFSET(INDIRECT(A1266),62,5,1,1)="No","DELETE THIS PAGE WHEN MADE INTO PDF!","")</f>
        <v>DELETE THIS PAGE WHEN MADE INTO PDF!</v>
      </c>
      <c r="W1308" s="182"/>
      <c r="X1308" s="182"/>
      <c r="Y1308" s="182"/>
      <c r="Z1308" s="182"/>
      <c r="AA1308" s="182"/>
    </row>
    <row r="1309" customFormat="false" ht="15" hidden="false" customHeight="false" outlineLevel="0" collapsed="false">
      <c r="A1309" s="3"/>
      <c r="B1309" s="3"/>
      <c r="C1309" s="3"/>
      <c r="D1309" s="3"/>
      <c r="E1309" s="3"/>
      <c r="F1309" s="3"/>
      <c r="G1309" s="3"/>
      <c r="H1309" s="3"/>
      <c r="I1309" s="175"/>
      <c r="J1309" s="175"/>
      <c r="K1309" s="175"/>
      <c r="L1309" s="3"/>
      <c r="M1309" s="3"/>
      <c r="N1309" s="3"/>
      <c r="O1309" s="3"/>
      <c r="P1309" s="3"/>
      <c r="Q1309" s="3"/>
      <c r="R1309" s="1"/>
      <c r="S1309" s="149" t="s">
        <v>348</v>
      </c>
      <c r="T1309" s="149"/>
      <c r="U1309" s="149"/>
      <c r="V1309" s="182" t="str">
        <f aca="true">IF(OFFSET(INDIRECT(A1266),76,5,1,1)="No","DELETE THIS PAGE WHEN MADE INTO PDF!","")</f>
        <v>DELETE THIS PAGE WHEN MADE INTO PDF!</v>
      </c>
      <c r="W1309" s="182"/>
      <c r="X1309" s="182"/>
      <c r="Y1309" s="182"/>
      <c r="Z1309" s="182"/>
      <c r="AA1309" s="182"/>
    </row>
    <row r="1310" customFormat="false" ht="15" hidden="false" customHeight="false" outlineLevel="0" collapsed="false">
      <c r="A1310" s="3"/>
      <c r="B1310" s="3"/>
      <c r="C1310" s="3"/>
      <c r="D1310" s="3"/>
      <c r="E1310" s="3"/>
      <c r="F1310" s="3"/>
      <c r="G1310" s="3"/>
      <c r="H1310" s="3"/>
      <c r="I1310" s="175"/>
      <c r="J1310" s="175"/>
      <c r="K1310" s="175"/>
      <c r="L1310" s="3"/>
      <c r="M1310" s="3"/>
      <c r="N1310" s="3"/>
      <c r="O1310" s="3"/>
      <c r="P1310" s="3"/>
      <c r="Q1310" s="3"/>
      <c r="R1310" s="1"/>
      <c r="S1310" s="38" t="str">
        <f aca="true">IF(OFFSET(INDIRECT(A1266),2,0,1,1)="","",OFFSET(INDIRECT(A1266),2,0,1,1))</f>
        <v/>
      </c>
      <c r="T1310" s="38" t="str">
        <f aca="true">IF(OFFSET(INDIRECT(A1266),2,1,1,1)="","",OFFSET(INDIRECT(A1266),2,1,1,1))</f>
        <v/>
      </c>
      <c r="U1310" s="3" t="str">
        <f aca="false">LEFT(T1310,1)</f>
        <v/>
      </c>
      <c r="V1310" s="38" t="str">
        <f aca="true">IF(OFFSET(INDIRECT(A1266),2,2,1,1)="","",OFFSET(INDIRECT(A1266),2,2,1,1))</f>
        <v/>
      </c>
      <c r="W1310" s="38" t="str">
        <f aca="true">IF(OFFSET(INDIRECT(A1266),2,3,1,1)="","",OFFSET(INDIRECT(A1266),2,3,1,1))</f>
        <v/>
      </c>
      <c r="X1310" s="3" t="str">
        <f aca="false">IF(B1269="Company",W1310,CONCATENATE(S1310,P1268," ",T1310," ",W1310))</f>
        <v>  </v>
      </c>
      <c r="Y1310" s="3"/>
      <c r="Z1310" s="3" t="str">
        <f aca="false">IF(B1269="Company",W1310,CONCATENATE(S1310," ",U1310," ",W1310))</f>
        <v>  </v>
      </c>
      <c r="AA1310" s="3"/>
      <c r="AB1310" s="3"/>
      <c r="AC1310" s="3" t="str">
        <f aca="false">IF(B1269="Company",W1310,CONCATENATE(S1310,P1268," ",U1310,P1268," ",W1310))</f>
        <v>  </v>
      </c>
      <c r="AD1310" s="3"/>
      <c r="AE1310" s="3" t="str">
        <f aca="false">IF(B1269="Company",W1310,CONCATENATE(T1310," ",V1310," ",W1310))</f>
        <v>  </v>
      </c>
      <c r="AF1310" s="3" t="str">
        <f aca="false">UPPER(AE1310)</f>
        <v>  </v>
      </c>
      <c r="AG1310" s="3"/>
      <c r="AH1310" s="3" t="str">
        <f aca="false">IF(B1269="Company",W1310,CONCATENATE(S1310,P1268," ",W1310))</f>
        <v> </v>
      </c>
      <c r="AI1310" s="3"/>
      <c r="AJ1310" s="1"/>
    </row>
    <row r="1311" customFormat="false" ht="15" hidden="false" customHeight="false" outlineLevel="0" collapsed="false">
      <c r="A1311" s="3"/>
      <c r="B1311" s="3"/>
      <c r="C1311" s="3"/>
      <c r="D1311" s="3"/>
      <c r="E1311" s="3"/>
      <c r="F1311" s="3"/>
      <c r="G1311" s="3"/>
      <c r="H1311" s="3"/>
      <c r="I1311" s="173"/>
      <c r="J1311" s="173"/>
      <c r="K1311" s="173"/>
      <c r="L1311" s="3"/>
      <c r="M1311" s="3"/>
      <c r="N1311" s="3"/>
      <c r="O1311" s="3"/>
      <c r="P1311" s="3"/>
      <c r="Q1311" s="3"/>
      <c r="R1311" s="1"/>
      <c r="S1311" s="38" t="str">
        <f aca="true">IF(OFFSET(INDIRECT(A1266),3,0,1,1)="","",OFFSET(INDIRECT(A1266),3,0,1,1))</f>
        <v/>
      </c>
      <c r="T1311" s="38" t="str">
        <f aca="true">IF(OFFSET(INDIRECT(A1266),3,1,1,1)="","",OFFSET(INDIRECT(A1266),3,1,1,1))</f>
        <v/>
      </c>
      <c r="U1311" s="3" t="str">
        <f aca="false">LEFT(T1311,1)</f>
        <v/>
      </c>
      <c r="V1311" s="38" t="str">
        <f aca="true">IF(OFFSET(INDIRECT(A1266),3,2,1,1)="","",OFFSET(INDIRECT(A1266),3,2,1,1))</f>
        <v/>
      </c>
      <c r="W1311" s="38" t="str">
        <f aca="true">IF(OFFSET(INDIRECT(A1266),3,3,1,1)="","",OFFSET(INDIRECT(A1266),3,3,1,1))</f>
        <v/>
      </c>
      <c r="X1311" s="3" t="str">
        <f aca="false">IF(W1311="","",CONCATENATE(S1311,P1268," ",T1311," ",W1311))</f>
        <v/>
      </c>
      <c r="Y1311" s="3"/>
      <c r="Z1311" s="3" t="str">
        <f aca="false">IF(W1311="","",CONCATENATE(" ",Q1294," ",S1311," ",U1311," ",W1311))</f>
        <v/>
      </c>
      <c r="AA1311" s="3"/>
      <c r="AB1311" s="3"/>
      <c r="AC1311" s="3" t="str">
        <f aca="false">IF(W1311="","",IF(W1312="",CONCATENATE(" ",$Q$39," ",S1311,$P$38," ",U1311,$P$38," ",W1311),CONCATENATE(", ",S1311,$P$38," ",U1311,$P$38," ",W1311)))</f>
        <v/>
      </c>
      <c r="AD1311" s="3"/>
      <c r="AE1311" s="3" t="str">
        <f aca="false">IF(W1311="","",CONCATENATE(" ",Q1269," ",T1311," ",V1311," ",W1311))</f>
        <v/>
      </c>
      <c r="AF1311" s="3" t="str">
        <f aca="false">UPPER(AE1311)</f>
        <v/>
      </c>
      <c r="AG1311" s="3"/>
      <c r="AH1311" s="3" t="str">
        <f aca="false">IF(W1311="","",IF(W1312="",CONCATENATE(" ",Q1269," ",S1311,P1268," ",W1311),CONCATENATE(", ",S1311,P1268," ",W1311)))</f>
        <v/>
      </c>
      <c r="AI1311" s="3"/>
      <c r="AJ1311" s="1"/>
    </row>
    <row r="1312" customFormat="false" ht="15" hidden="false" customHeight="false" outlineLevel="0" collapsed="false">
      <c r="A1312" s="156" t="s">
        <v>349</v>
      </c>
      <c r="B1312" s="156"/>
      <c r="C1312" s="3"/>
      <c r="D1312" s="3"/>
      <c r="E1312" s="3"/>
      <c r="F1312" s="3"/>
      <c r="G1312" s="3"/>
      <c r="H1312" s="3"/>
      <c r="I1312" s="3"/>
      <c r="J1312" s="3"/>
      <c r="K1312" s="3"/>
      <c r="L1312" s="3"/>
      <c r="M1312" s="3"/>
      <c r="N1312" s="3"/>
      <c r="O1312" s="3"/>
      <c r="P1312" s="3"/>
      <c r="Q1312" s="3" t="str">
        <f aca="false">IF(A1314="","",", ")</f>
        <v/>
      </c>
      <c r="R1312" s="1"/>
      <c r="S1312" s="38" t="str">
        <f aca="true">IF(OFFSET(INDIRECT(A1266),4,0,1,1)="","",OFFSET(INDIRECT(A1266),4,0,1,1))</f>
        <v/>
      </c>
      <c r="T1312" s="38" t="str">
        <f aca="true">IF(OFFSET(INDIRECT(A1266),4,1,1,1)="","",OFFSET(INDIRECT(A1266),4,1,1,1))</f>
        <v/>
      </c>
      <c r="U1312" s="3" t="str">
        <f aca="false">LEFT(T1312,1)</f>
        <v/>
      </c>
      <c r="V1312" s="38" t="str">
        <f aca="true">IF(OFFSET(INDIRECT(A1266),4,2,1,1)="","",OFFSET(INDIRECT(A1266),4,2,1,1))</f>
        <v/>
      </c>
      <c r="W1312" s="38" t="str">
        <f aca="true">IF(OFFSET(INDIRECT(A1266),4,3,1,1)="","",OFFSET(INDIRECT(A1266),4,3,1,1))</f>
        <v/>
      </c>
      <c r="X1312" s="3" t="str">
        <f aca="false">IF(W1312="","",CONCATENATE(S1312,P1268," ",T1312," ",W1312))</f>
        <v/>
      </c>
      <c r="Y1312" s="3"/>
      <c r="Z1312" s="3" t="str">
        <f aca="false">IF(W1312="","",CONCATENATE(" ",Q1294," ",S1312," ",U1312," ",W1312))</f>
        <v/>
      </c>
      <c r="AA1312" s="3"/>
      <c r="AB1312" s="3"/>
      <c r="AC1312" s="3" t="str">
        <f aca="false">IF(W1312="","",IF(W1313="",CONCATENATE(" ",Q1269," ",S1312,P1268," ",U1312,P1268," ",W1312),CONCATENATE(", ",S1312,P1268," ",U1312,P1268," ",W1312)))</f>
        <v/>
      </c>
      <c r="AD1312" s="3"/>
      <c r="AE1312" s="3" t="str">
        <f aca="false">IF(W1312="","",CONCATENATE(" ",Q1269," ",T1312," ",V1312," ",W1312))</f>
        <v/>
      </c>
      <c r="AF1312" s="3" t="str">
        <f aca="false">UPPER(AE1312)</f>
        <v/>
      </c>
      <c r="AG1312" s="3"/>
      <c r="AH1312" s="3" t="str">
        <f aca="false">IF(W1312="","",IF(W1313="",CONCATENATE(" ",Q1269," ",S1312,P1268," ",W1312),CONCATENATE(", ",S1312,P1268," ",W1312)))</f>
        <v/>
      </c>
      <c r="AI1312" s="3"/>
      <c r="AJ1312" s="1"/>
    </row>
    <row r="1313" customFormat="false" ht="15" hidden="false" customHeight="false" outlineLevel="0" collapsed="false">
      <c r="A1313" s="3" t="s">
        <v>25</v>
      </c>
      <c r="B1313" s="3" t="s">
        <v>26</v>
      </c>
      <c r="C1313" s="3" t="s">
        <v>27</v>
      </c>
      <c r="D1313" s="3" t="s">
        <v>28</v>
      </c>
      <c r="E1313" s="3" t="s">
        <v>29</v>
      </c>
      <c r="F1313" s="3" t="s">
        <v>30</v>
      </c>
      <c r="G1313" s="3" t="s">
        <v>31</v>
      </c>
      <c r="H1313" s="3"/>
      <c r="I1313" s="3" t="s">
        <v>336</v>
      </c>
      <c r="J1313" s="3"/>
      <c r="K1313" s="3"/>
      <c r="L1313" s="3"/>
      <c r="M1313" s="3"/>
      <c r="N1313" s="3"/>
      <c r="O1313" s="3"/>
      <c r="P1313" s="3"/>
      <c r="Q1313" s="3"/>
      <c r="R1313" s="1"/>
      <c r="S1313" s="38" t="str">
        <f aca="true">IF(OFFSET(INDIRECT(A1266),5,0,1,1)="","",OFFSET(INDIRECT(A1266),5,0,1,1))</f>
        <v/>
      </c>
      <c r="T1313" s="38" t="str">
        <f aca="true">IF(OFFSET(INDIRECT(A1266),5,1,1,1)="","",OFFSET(INDIRECT(A1266),5,1,1,1))</f>
        <v/>
      </c>
      <c r="U1313" s="3" t="str">
        <f aca="false">LEFT(T1313,1)</f>
        <v/>
      </c>
      <c r="V1313" s="38" t="str">
        <f aca="true">IF(OFFSET(INDIRECT(A1266),5,2,1,1)="","",OFFSET(INDIRECT(A1266),5,2,1,1))</f>
        <v/>
      </c>
      <c r="W1313" s="38" t="str">
        <f aca="true">IF(OFFSET(INDIRECT(A1266),5,3,1,1)="","",OFFSET(INDIRECT(A1266),5,3,1,1))</f>
        <v/>
      </c>
      <c r="X1313" s="3" t="str">
        <f aca="false">IF(W1313="","",CONCATENATE(S1313,P1268," ",T1313," ",W1313))</f>
        <v/>
      </c>
      <c r="Y1313" s="3"/>
      <c r="Z1313" s="3" t="str">
        <f aca="false">IF(W1313="","",CONCATENATE(" ",Q1294," ",S1313," ",U1313," ",W1313))</f>
        <v/>
      </c>
      <c r="AA1313" s="3"/>
      <c r="AB1313" s="3"/>
      <c r="AC1313" s="3" t="str">
        <f aca="false">IF(W1313="","",IF(W1314="",CONCATENATE(" ",Q1269," ",S1313,P1268," ",U1313,P1268," ",W1313),CONCATENATE(", ",S1313,P1268," ",U1313,P1268," ",W1313)))</f>
        <v/>
      </c>
      <c r="AD1313" s="3"/>
      <c r="AE1313" s="3" t="str">
        <f aca="false">IF(W1313="","",CONCATENATE(" ",Q1269," ",T1313," ",V1313," ",W1313))</f>
        <v/>
      </c>
      <c r="AF1313" s="3" t="str">
        <f aca="false">UPPER(AE1313)</f>
        <v/>
      </c>
      <c r="AG1313" s="3"/>
      <c r="AH1313" s="3" t="str">
        <f aca="false">IF(W1313="","",IF(W1314="",CONCATENATE(" ",Q1269," ",S1313,P1268," ",W1313),CONCATENATE(", ",S1313,P1268," ",W1313)))</f>
        <v/>
      </c>
      <c r="AI1313" s="3"/>
      <c r="AJ1313" s="1"/>
    </row>
    <row r="1314" customFormat="false" ht="15" hidden="false" customHeight="true" outlineLevel="0" collapsed="false">
      <c r="A1314" s="38" t="str">
        <f aca="false">IF(Form!$B$61="","",Form!$B$61)</f>
        <v/>
      </c>
      <c r="B1314" s="38" t="str">
        <f aca="false">IF(Form!$C$61="","",Form!$C$61)</f>
        <v/>
      </c>
      <c r="C1314" s="38" t="str">
        <f aca="false">IF(Form!$D$61="","",Form!$D$61)</f>
        <v/>
      </c>
      <c r="D1314" s="38" t="str">
        <f aca="false">IF(Form!$E$61="","",Form!$E$61)</f>
        <v/>
      </c>
      <c r="E1314" s="38" t="str">
        <f aca="false">IF(Form!$F$61="","",Form!$F$61)</f>
        <v/>
      </c>
      <c r="F1314" s="38" t="str">
        <f aca="false">IF(Form!$G$61="","",Form!$G$61)</f>
        <v/>
      </c>
      <c r="G1314" s="38" t="str">
        <f aca="false">IF(Form!$H$61="","",Form!$H$61)</f>
        <v/>
      </c>
      <c r="H1314" s="3"/>
      <c r="I1314" s="170" t="str">
        <f aca="false">CONCATENATE(IF(A1314="","",A1314),IF(B1314="","",B1314),IF(C1314="","",C1314),IF(D1314="","",D1314),IF(E1314="","",E1314),IF(F1314="","",F1314),IF(G1314="","",G1314))</f>
        <v/>
      </c>
      <c r="J1314" s="170"/>
      <c r="K1314" s="170"/>
      <c r="L1314" s="170"/>
      <c r="M1314" s="170"/>
      <c r="N1314" s="170"/>
      <c r="O1314" s="170"/>
      <c r="P1314" s="112"/>
      <c r="Q1314" s="112"/>
      <c r="R1314" s="1"/>
      <c r="S1314" s="38" t="str">
        <f aca="true">IF(OFFSET(INDIRECT(A1266),6,0,1,1)="","",OFFSET(INDIRECT(A1266),6,0,1,1))</f>
        <v/>
      </c>
      <c r="T1314" s="38" t="str">
        <f aca="true">IF(OFFSET(INDIRECT(A1266),6,1,1,1)="","",OFFSET(INDIRECT(A1266),6,1,1,1))</f>
        <v/>
      </c>
      <c r="U1314" s="3" t="str">
        <f aca="false">LEFT(T1314,1)</f>
        <v/>
      </c>
      <c r="V1314" s="38" t="str">
        <f aca="true">IF(OFFSET(INDIRECT(A1266),6,2,1,1)="","",OFFSET(INDIRECT(A1266),6,2,1,1))</f>
        <v/>
      </c>
      <c r="W1314" s="38" t="str">
        <f aca="true">IF(OFFSET(INDIRECT(A1266),6,3,1,1)="","",OFFSET(INDIRECT(A1266),6,3,1,1))</f>
        <v/>
      </c>
      <c r="X1314" s="3" t="str">
        <f aca="false">IF(W1314="","",CONCATENATE(S1314,P1268," ",T1314," ",W1314))</f>
        <v/>
      </c>
      <c r="Y1314" s="3"/>
      <c r="Z1314" s="3" t="str">
        <f aca="false">IF(W1314="","",CONCATENATE(" ",Q1294," ",S1314," ",U1314," ",W1314))</f>
        <v/>
      </c>
      <c r="AA1314" s="3"/>
      <c r="AB1314" s="3"/>
      <c r="AC1314" s="3" t="str">
        <f aca="false">IF(W1314="","",IF(W1315="",CONCATENATE(" ",Q1269," ",S1314,P1268," ",U1314,P1268," ",W1314),CONCATENATE(", ",S1314,P1268," ",U1314,P1268," ",W1314)))</f>
        <v/>
      </c>
      <c r="AD1314" s="3"/>
      <c r="AE1314" s="3" t="str">
        <f aca="false">IF(W1314="","",CONCATENATE(" ",Q1269," ",T1314," ",V1314," ",W1314))</f>
        <v/>
      </c>
      <c r="AF1314" s="3" t="str">
        <f aca="false">UPPER(AE1314)</f>
        <v/>
      </c>
      <c r="AG1314" s="3"/>
      <c r="AH1314" s="3" t="str">
        <f aca="false">IF(W1314="","",IF(W1315="",CONCATENATE(" ",Q1269," ",S1314,P1268," ",W1314),CONCATENATE(", ",S1314,P1268," ",W1314)))</f>
        <v/>
      </c>
      <c r="AI1314" s="3"/>
      <c r="AJ1314" s="1"/>
    </row>
    <row r="1315" customFormat="false" ht="15" hidden="false" customHeight="false" outlineLevel="0" collapsed="false">
      <c r="A1315" s="3"/>
      <c r="B1315" s="3"/>
      <c r="C1315" s="3"/>
      <c r="D1315" s="3"/>
      <c r="E1315" s="3"/>
      <c r="F1315" s="3"/>
      <c r="G1315" s="3"/>
      <c r="H1315" s="3"/>
      <c r="I1315" s="3"/>
      <c r="J1315" s="3"/>
      <c r="K1315" s="3"/>
      <c r="L1315" s="173"/>
      <c r="M1315" s="173"/>
      <c r="N1315" s="3"/>
      <c r="O1315" s="3"/>
      <c r="P1315" s="3"/>
      <c r="Q1315" s="3"/>
      <c r="R1315" s="1"/>
    </row>
    <row r="1316" customFormat="false" ht="15" hidden="false" customHeight="false" outlineLevel="0" collapsed="false">
      <c r="A1316" s="3"/>
      <c r="B1316" s="3"/>
      <c r="C1316" s="3"/>
      <c r="D1316" s="3"/>
      <c r="E1316" s="3"/>
      <c r="F1316" s="3"/>
      <c r="G1316" s="3"/>
      <c r="H1316" s="3"/>
      <c r="I1316" s="3" t="s">
        <v>337</v>
      </c>
      <c r="J1316" s="3"/>
      <c r="K1316" s="3"/>
      <c r="L1316" s="173"/>
      <c r="M1316" s="173"/>
      <c r="N1316" s="3"/>
      <c r="O1316" s="3"/>
      <c r="P1316" s="3"/>
      <c r="Q1316" s="3"/>
      <c r="R1316" s="1"/>
    </row>
    <row r="1317" customFormat="false" ht="15" hidden="false" customHeight="true" outlineLevel="0" collapsed="false">
      <c r="A1317" s="3"/>
      <c r="B1317" s="3"/>
      <c r="C1317" s="3"/>
      <c r="D1317" s="3"/>
      <c r="E1317" s="3"/>
      <c r="F1317" s="3"/>
      <c r="G1317" s="3"/>
      <c r="H1317" s="3"/>
      <c r="I1317" s="175" t="str">
        <f aca="false">CONCATENATE(IF(A1314="","",A1314),IF(A1314="","",CHAR(10)),IF(B1314="","",B1314),IF(C1314="","",C1314),IF(C1314="","",CHAR(10)),IF(D1314="","",D1314),IF(D1314="","",CHAR(10)),IF(E1314="","",E1314),IF(E1314="","",CHAR(10)),IF(F1314="","",F1314),IF(F1314="","",CHAR(10)),IF(G1314="","",G1314))</f>
        <v/>
      </c>
      <c r="J1317" s="175"/>
      <c r="K1317" s="175"/>
      <c r="L1317" s="173"/>
      <c r="M1317" s="173"/>
      <c r="N1317" s="3"/>
      <c r="O1317" s="3"/>
      <c r="P1317" s="3"/>
      <c r="Q1317" s="3"/>
      <c r="R1317" s="1"/>
    </row>
    <row r="1318" customFormat="false" ht="15" hidden="false" customHeight="false" outlineLevel="0" collapsed="false">
      <c r="A1318" s="3"/>
      <c r="B1318" s="3"/>
      <c r="C1318" s="3"/>
      <c r="D1318" s="3"/>
      <c r="E1318" s="3"/>
      <c r="F1318" s="3"/>
      <c r="G1318" s="3"/>
      <c r="H1318" s="3"/>
      <c r="I1318" s="175"/>
      <c r="J1318" s="175"/>
      <c r="K1318" s="175"/>
      <c r="L1318" s="173"/>
      <c r="M1318" s="173"/>
      <c r="N1318" s="3"/>
      <c r="O1318" s="3"/>
      <c r="P1318" s="3"/>
      <c r="Q1318" s="3"/>
      <c r="R1318" s="1"/>
    </row>
    <row r="1319" customFormat="false" ht="15" hidden="false" customHeight="false" outlineLevel="0" collapsed="false">
      <c r="A1319" s="3"/>
      <c r="B1319" s="3"/>
      <c r="C1319" s="3"/>
      <c r="D1319" s="3"/>
      <c r="E1319" s="3"/>
      <c r="F1319" s="3"/>
      <c r="G1319" s="3"/>
      <c r="H1319" s="3"/>
      <c r="I1319" s="175"/>
      <c r="J1319" s="175"/>
      <c r="K1319" s="175"/>
      <c r="L1319" s="173"/>
      <c r="M1319" s="173"/>
      <c r="N1319" s="3"/>
      <c r="O1319" s="3"/>
      <c r="P1319" s="3"/>
      <c r="Q1319" s="3"/>
      <c r="R1319" s="1"/>
    </row>
    <row r="1320" customFormat="false" ht="15" hidden="false" customHeight="false" outlineLevel="0" collapsed="false">
      <c r="A1320" s="3"/>
      <c r="B1320" s="3"/>
      <c r="C1320" s="3"/>
      <c r="D1320" s="3"/>
      <c r="E1320" s="3"/>
      <c r="F1320" s="3"/>
      <c r="G1320" s="3"/>
      <c r="H1320" s="3"/>
      <c r="I1320" s="175"/>
      <c r="J1320" s="175"/>
      <c r="K1320" s="175"/>
      <c r="L1320" s="3"/>
      <c r="M1320" s="3"/>
      <c r="N1320" s="3"/>
      <c r="O1320" s="3"/>
      <c r="P1320" s="3"/>
      <c r="Q1320" s="3"/>
      <c r="R1320" s="1"/>
    </row>
    <row r="1321" customFormat="false" ht="15" hidden="false" customHeight="false" outlineLevel="0" collapsed="false">
      <c r="A1321" s="3"/>
      <c r="B1321" s="3"/>
      <c r="C1321" s="3"/>
      <c r="D1321" s="3"/>
      <c r="E1321" s="3"/>
      <c r="F1321" s="3"/>
      <c r="G1321" s="3"/>
      <c r="H1321" s="3"/>
      <c r="I1321" s="175"/>
      <c r="J1321" s="175"/>
      <c r="K1321" s="175"/>
      <c r="L1321" s="3"/>
      <c r="M1321" s="3"/>
      <c r="N1321" s="3"/>
      <c r="O1321" s="3"/>
      <c r="P1321" s="3"/>
      <c r="Q1321" s="3"/>
      <c r="R1321" s="1"/>
    </row>
    <row r="1322" customFormat="false" ht="15" hidden="false" customHeight="false" outlineLevel="0" collapsed="false">
      <c r="A1322" s="3"/>
      <c r="B1322" s="3"/>
      <c r="C1322" s="3"/>
      <c r="D1322" s="3"/>
      <c r="E1322" s="3"/>
      <c r="F1322" s="3"/>
      <c r="G1322" s="3"/>
      <c r="H1322" s="3"/>
      <c r="I1322" s="175"/>
      <c r="J1322" s="175"/>
      <c r="K1322" s="175"/>
      <c r="L1322" s="3"/>
      <c r="M1322" s="3"/>
      <c r="N1322" s="3"/>
      <c r="O1322" s="3"/>
      <c r="P1322" s="3"/>
      <c r="Q1322" s="3"/>
      <c r="R1322" s="1"/>
    </row>
    <row r="1323" customFormat="false" ht="15" hidden="false" customHeight="false" outlineLevel="0" collapsed="false">
      <c r="A1323" s="3"/>
      <c r="B1323" s="3"/>
      <c r="C1323" s="3"/>
      <c r="D1323" s="3"/>
      <c r="E1323" s="3"/>
      <c r="F1323" s="3"/>
      <c r="G1323" s="3"/>
      <c r="H1323" s="3"/>
      <c r="I1323" s="173"/>
      <c r="J1323" s="173"/>
      <c r="K1323" s="173"/>
      <c r="L1323" s="3"/>
      <c r="M1323" s="3"/>
      <c r="N1323" s="3"/>
      <c r="O1323" s="3"/>
      <c r="P1323" s="3"/>
      <c r="Q1323" s="3"/>
      <c r="R1323" s="1"/>
    </row>
    <row r="1324" customFormat="false" ht="15" hidden="false" customHeight="false" outlineLevel="0" collapsed="false">
      <c r="A1324" s="156" t="s">
        <v>350</v>
      </c>
      <c r="B1324" s="156"/>
      <c r="C1324" s="3"/>
      <c r="D1324" s="3"/>
      <c r="E1324" s="3"/>
      <c r="F1324" s="3"/>
      <c r="G1324" s="3"/>
      <c r="H1324" s="3"/>
      <c r="I1324" s="3"/>
      <c r="J1324" s="3"/>
      <c r="K1324" s="3"/>
      <c r="L1324" s="3"/>
      <c r="M1324" s="3"/>
      <c r="N1324" s="3"/>
      <c r="O1324" s="3"/>
      <c r="P1324" s="3"/>
      <c r="Q1324" s="3" t="str">
        <f aca="false">IF(A1326="","",", ")</f>
        <v>,</v>
      </c>
      <c r="R1324" s="1"/>
    </row>
    <row r="1325" customFormat="false" ht="15" hidden="false" customHeight="false" outlineLevel="0" collapsed="false">
      <c r="A1325" s="3" t="s">
        <v>25</v>
      </c>
      <c r="B1325" s="3" t="s">
        <v>26</v>
      </c>
      <c r="C1325" s="3" t="s">
        <v>27</v>
      </c>
      <c r="D1325" s="3" t="s">
        <v>28</v>
      </c>
      <c r="E1325" s="3" t="s">
        <v>29</v>
      </c>
      <c r="F1325" s="3" t="s">
        <v>30</v>
      </c>
      <c r="G1325" s="3" t="s">
        <v>31</v>
      </c>
      <c r="H1325" s="3"/>
      <c r="I1325" s="3" t="s">
        <v>336</v>
      </c>
      <c r="J1325" s="3"/>
      <c r="K1325" s="3"/>
      <c r="L1325" s="3"/>
      <c r="M1325" s="3"/>
      <c r="N1325" s="3"/>
      <c r="O1325" s="3"/>
      <c r="P1325" s="3"/>
      <c r="Q1325" s="3"/>
      <c r="R1325" s="1"/>
    </row>
    <row r="1326" customFormat="false" ht="15" hidden="false" customHeight="true" outlineLevel="0" collapsed="false">
      <c r="A1326" s="38" t="str">
        <f aca="false">IF(Form!$B$65="","",Form!$B$65)</f>
        <v>Third Surveyor</v>
      </c>
      <c r="B1326" s="38" t="str">
        <f aca="false">IF(Form!$C$65="","",Form!$C$65)</f>
        <v/>
      </c>
      <c r="C1326" s="38" t="str">
        <f aca="false">IF(Form!$D$65="","",Form!$D$65)</f>
        <v/>
      </c>
      <c r="D1326" s="38" t="str">
        <f aca="false">IF(Form!$E$65="","",Form!$E$65)</f>
        <v/>
      </c>
      <c r="E1326" s="38" t="str">
        <f aca="false">IF(Form!$F$65="","",Form!$F$65)</f>
        <v/>
      </c>
      <c r="F1326" s="38" t="str">
        <f aca="false">IF(Form!$G$65="","",Form!$G$65)</f>
        <v/>
      </c>
      <c r="G1326" s="38" t="str">
        <f aca="false">IF(Form!$H$65="","",Form!$H$65)</f>
        <v/>
      </c>
      <c r="H1326" s="3"/>
      <c r="I1326" s="170" t="str">
        <f aca="false">CONCATENATE(IF(A1326="","",A1326),IF(B1326="","",B1326),IF(C1326="","",C1326),IF(D1326="","",D1326),IF(E1326="","",E1326),IF(F1326="","",F1326),IF(G1326="","",G1326))</f>
        <v>Third Surveyor</v>
      </c>
      <c r="J1326" s="170"/>
      <c r="K1326" s="170"/>
      <c r="L1326" s="170"/>
      <c r="M1326" s="170"/>
      <c r="N1326" s="170"/>
      <c r="O1326" s="170"/>
      <c r="P1326" s="112"/>
      <c r="Q1326" s="112"/>
      <c r="R1326" s="1"/>
    </row>
    <row r="1327" customFormat="false" ht="15" hidden="false" customHeight="false" outlineLevel="0" collapsed="false">
      <c r="A1327" s="3"/>
      <c r="B1327" s="3"/>
      <c r="C1327" s="3"/>
      <c r="D1327" s="3"/>
      <c r="E1327" s="3"/>
      <c r="F1327" s="3"/>
      <c r="G1327" s="3"/>
      <c r="H1327" s="3"/>
      <c r="I1327" s="3"/>
      <c r="J1327" s="3"/>
      <c r="K1327" s="3"/>
      <c r="L1327" s="173"/>
      <c r="M1327" s="173"/>
      <c r="N1327" s="3"/>
      <c r="O1327" s="3"/>
      <c r="P1327" s="3"/>
      <c r="Q1327" s="3"/>
      <c r="R1327" s="1"/>
    </row>
    <row r="1328" customFormat="false" ht="15" hidden="false" customHeight="false" outlineLevel="0" collapsed="false">
      <c r="A1328" s="3"/>
      <c r="B1328" s="3"/>
      <c r="C1328" s="3"/>
      <c r="D1328" s="3"/>
      <c r="E1328" s="3"/>
      <c r="F1328" s="3"/>
      <c r="G1328" s="3"/>
      <c r="H1328" s="3"/>
      <c r="I1328" s="3" t="s">
        <v>337</v>
      </c>
      <c r="J1328" s="3"/>
      <c r="K1328" s="3"/>
      <c r="L1328" s="173"/>
      <c r="M1328" s="173"/>
      <c r="N1328" s="3"/>
      <c r="O1328" s="3"/>
      <c r="P1328" s="3"/>
      <c r="Q1328" s="3"/>
      <c r="R1328" s="1"/>
    </row>
    <row r="1329" customFormat="false" ht="15" hidden="false" customHeight="true" outlineLevel="0" collapsed="false">
      <c r="A1329" s="3"/>
      <c r="B1329" s="3"/>
      <c r="C1329" s="3"/>
      <c r="D1329" s="3"/>
      <c r="E1329" s="3"/>
      <c r="F1329" s="3"/>
      <c r="G1329" s="3"/>
      <c r="H1329" s="3"/>
      <c r="I1329" s="175" t="str">
        <f aca="false">CONCATENATE(IF(A1326="","",A1326),IF(A1326="","",CHAR(10)),IF(B1326="","",B1326),IF(C1326="","",C1326),IF(C1326="","",CHAR(10)),IF(D1326="","",D1326),IF(D1326="","",CHAR(10)),IF(E1326="","",E1326),IF(E1326="","",CHAR(10)),IF(F1326="","",F1326),IF(F1326="","",CHAR(10)),IF(G1326="","",G1326))</f>
        <v>Third Surveyor</v>
      </c>
      <c r="J1329" s="175"/>
      <c r="K1329" s="175"/>
      <c r="L1329" s="173"/>
      <c r="M1329" s="173"/>
      <c r="N1329" s="3"/>
      <c r="O1329" s="3"/>
      <c r="P1329" s="3"/>
      <c r="Q1329" s="3"/>
      <c r="R1329" s="1"/>
    </row>
    <row r="1330" customFormat="false" ht="15" hidden="false" customHeight="false" outlineLevel="0" collapsed="false">
      <c r="A1330" s="3"/>
      <c r="B1330" s="3"/>
      <c r="C1330" s="3"/>
      <c r="D1330" s="3"/>
      <c r="E1330" s="3"/>
      <c r="F1330" s="3"/>
      <c r="G1330" s="3"/>
      <c r="H1330" s="3"/>
      <c r="I1330" s="175"/>
      <c r="J1330" s="175"/>
      <c r="K1330" s="175"/>
      <c r="L1330" s="173"/>
      <c r="M1330" s="173"/>
      <c r="N1330" s="3"/>
      <c r="O1330" s="3"/>
      <c r="P1330" s="3"/>
      <c r="Q1330" s="3"/>
      <c r="R1330" s="1"/>
    </row>
    <row r="1331" customFormat="false" ht="15" hidden="false" customHeight="false" outlineLevel="0" collapsed="false">
      <c r="A1331" s="3"/>
      <c r="B1331" s="3"/>
      <c r="C1331" s="3"/>
      <c r="D1331" s="3"/>
      <c r="E1331" s="3"/>
      <c r="F1331" s="3"/>
      <c r="G1331" s="3"/>
      <c r="H1331" s="3"/>
      <c r="I1331" s="175"/>
      <c r="J1331" s="175"/>
      <c r="K1331" s="175"/>
      <c r="L1331" s="173"/>
      <c r="M1331" s="173"/>
      <c r="N1331" s="3"/>
      <c r="O1331" s="3"/>
      <c r="P1331" s="3"/>
      <c r="Q1331" s="3"/>
      <c r="R1331" s="1"/>
    </row>
    <row r="1332" customFormat="false" ht="15" hidden="false" customHeight="false" outlineLevel="0" collapsed="false">
      <c r="A1332" s="3"/>
      <c r="B1332" s="3"/>
      <c r="C1332" s="3"/>
      <c r="D1332" s="3"/>
      <c r="E1332" s="3"/>
      <c r="F1332" s="3"/>
      <c r="G1332" s="3"/>
      <c r="H1332" s="3"/>
      <c r="I1332" s="175"/>
      <c r="J1332" s="175"/>
      <c r="K1332" s="175"/>
      <c r="L1332" s="3"/>
      <c r="M1332" s="3"/>
      <c r="N1332" s="3"/>
      <c r="O1332" s="3"/>
      <c r="P1332" s="3"/>
      <c r="Q1332" s="3"/>
      <c r="R1332" s="1"/>
    </row>
    <row r="1333" customFormat="false" ht="15" hidden="false" customHeight="false" outlineLevel="0" collapsed="false">
      <c r="A1333" s="3"/>
      <c r="B1333" s="3"/>
      <c r="C1333" s="3"/>
      <c r="D1333" s="3"/>
      <c r="E1333" s="3"/>
      <c r="F1333" s="3"/>
      <c r="G1333" s="3"/>
      <c r="H1333" s="3"/>
      <c r="I1333" s="175"/>
      <c r="J1333" s="175"/>
      <c r="K1333" s="175"/>
      <c r="L1333" s="3"/>
      <c r="M1333" s="3"/>
      <c r="N1333" s="3"/>
      <c r="O1333" s="3"/>
      <c r="P1333" s="3"/>
      <c r="Q1333" s="3"/>
      <c r="R1333" s="1"/>
    </row>
    <row r="1334" customFormat="false" ht="15" hidden="false" customHeight="false" outlineLevel="0" collapsed="false">
      <c r="A1334" s="3"/>
      <c r="B1334" s="3"/>
      <c r="C1334" s="3"/>
      <c r="D1334" s="3"/>
      <c r="E1334" s="3"/>
      <c r="F1334" s="3"/>
      <c r="G1334" s="3"/>
      <c r="H1334" s="3"/>
      <c r="I1334" s="175"/>
      <c r="J1334" s="175"/>
      <c r="K1334" s="175"/>
      <c r="L1334" s="3"/>
      <c r="M1334" s="3"/>
      <c r="N1334" s="3"/>
      <c r="O1334" s="3"/>
      <c r="P1334" s="3"/>
      <c r="Q1334" s="3"/>
      <c r="R1334" s="1"/>
    </row>
    <row r="1335" customFormat="false" ht="15" hidden="false" customHeight="false" outlineLevel="0" collapsed="false">
      <c r="A1335" s="3"/>
      <c r="B1335" s="3"/>
      <c r="C1335" s="3"/>
      <c r="D1335" s="3"/>
      <c r="E1335" s="3"/>
      <c r="F1335" s="3"/>
      <c r="G1335" s="3"/>
      <c r="H1335" s="3"/>
      <c r="I1335" s="173"/>
      <c r="J1335" s="173"/>
      <c r="K1335" s="173"/>
      <c r="L1335" s="3"/>
      <c r="M1335" s="3"/>
      <c r="N1335" s="3"/>
      <c r="O1335" s="3"/>
      <c r="P1335" s="3"/>
      <c r="Q1335" s="3"/>
      <c r="R1335" s="1"/>
    </row>
    <row r="1336" customFormat="false" ht="15" hidden="false" customHeight="false" outlineLevel="0" collapsed="false">
      <c r="A1336" s="156" t="s">
        <v>351</v>
      </c>
      <c r="B1336" s="156"/>
      <c r="C1336" s="3"/>
      <c r="D1336" s="3"/>
      <c r="E1336" s="3"/>
      <c r="F1336" s="3"/>
      <c r="G1336" s="3"/>
      <c r="H1336" s="3"/>
      <c r="I1336" s="3"/>
      <c r="J1336" s="3"/>
      <c r="K1336" s="3"/>
      <c r="L1336" s="3"/>
      <c r="M1336" s="3"/>
      <c r="N1336" s="3"/>
      <c r="O1336" s="3"/>
      <c r="P1336" s="3"/>
      <c r="Q1336" s="3" t="str">
        <f aca="false">IF(A1338="","",", ")</f>
        <v>,</v>
      </c>
      <c r="R1336" s="1"/>
    </row>
    <row r="1337" customFormat="false" ht="15" hidden="false" customHeight="false" outlineLevel="0" collapsed="false">
      <c r="A1337" s="3" t="s">
        <v>25</v>
      </c>
      <c r="B1337" s="3" t="s">
        <v>26</v>
      </c>
      <c r="C1337" s="3" t="s">
        <v>27</v>
      </c>
      <c r="D1337" s="3" t="s">
        <v>28</v>
      </c>
      <c r="E1337" s="3" t="s">
        <v>29</v>
      </c>
      <c r="F1337" s="3" t="s">
        <v>30</v>
      </c>
      <c r="G1337" s="3" t="s">
        <v>31</v>
      </c>
      <c r="H1337" s="3"/>
      <c r="I1337" s="3" t="s">
        <v>336</v>
      </c>
      <c r="J1337" s="3"/>
      <c r="K1337" s="3"/>
      <c r="L1337" s="3"/>
      <c r="M1337" s="3"/>
      <c r="N1337" s="3"/>
      <c r="O1337" s="3"/>
      <c r="P1337" s="3"/>
      <c r="Q1337" s="3"/>
      <c r="R1337" s="1"/>
    </row>
    <row r="1338" customFormat="false" ht="15" hidden="false" customHeight="true" outlineLevel="0" collapsed="false">
      <c r="A1338" s="38" t="str">
        <f aca="false">IF(Form!$B$69="","",Form!$B$69)</f>
        <v>Company</v>
      </c>
      <c r="B1338" s="38" t="str">
        <f aca="false">IF(Form!$C$69="","",Form!$C$69)</f>
        <v>House No</v>
      </c>
      <c r="C1338" s="38" t="str">
        <f aca="false">IF(Form!$D$69="","",Form!$D$69)</f>
        <v>Road</v>
      </c>
      <c r="D1338" s="38" t="str">
        <f aca="false">IF(Form!$E$69="","",Form!$E$69)</f>
        <v>Spare</v>
      </c>
      <c r="E1338" s="38" t="str">
        <f aca="false">IF(Form!$F$69="","",Form!$F$69)</f>
        <v>Town</v>
      </c>
      <c r="F1338" s="38" t="str">
        <f aca="false">IF(Form!$G$69="","",Form!$G$69)</f>
        <v>County</v>
      </c>
      <c r="G1338" s="38" t="str">
        <f aca="false">IF(Form!$H$69="","",Form!$H$69)</f>
        <v>Post Code</v>
      </c>
      <c r="H1338" s="3"/>
      <c r="I1338" s="170" t="str">
        <f aca="false">CONCATENATE(IF(A1338="","",A1338),IF(B1338="","",B1338),IF(C1338="","",C1338),IF(D1338="","",D1338),IF(E1338="","",E1338),IF(F1338="","",F1338),IF(G1338="","",G1338))</f>
        <v>CompanyHouse NoRoadSpareTownCountyPost Code</v>
      </c>
      <c r="J1338" s="170"/>
      <c r="K1338" s="170"/>
      <c r="L1338" s="170"/>
      <c r="M1338" s="170"/>
      <c r="N1338" s="170"/>
      <c r="O1338" s="170"/>
      <c r="P1338" s="112"/>
      <c r="Q1338" s="112"/>
      <c r="R1338" s="1"/>
    </row>
    <row r="1339" customFormat="false" ht="15" hidden="false" customHeight="false" outlineLevel="0" collapsed="false">
      <c r="A1339" s="3"/>
      <c r="B1339" s="3"/>
      <c r="C1339" s="3"/>
      <c r="D1339" s="3"/>
      <c r="E1339" s="3"/>
      <c r="F1339" s="3"/>
      <c r="G1339" s="3"/>
      <c r="H1339" s="3"/>
      <c r="I1339" s="3"/>
      <c r="J1339" s="3"/>
      <c r="K1339" s="3"/>
      <c r="L1339" s="173"/>
      <c r="M1339" s="173"/>
      <c r="N1339" s="3"/>
      <c r="O1339" s="3"/>
      <c r="P1339" s="3"/>
      <c r="Q1339" s="3"/>
      <c r="R1339" s="1"/>
    </row>
    <row r="1340" customFormat="false" ht="15" hidden="false" customHeight="false" outlineLevel="0" collapsed="false">
      <c r="A1340" s="3"/>
      <c r="B1340" s="3"/>
      <c r="C1340" s="3"/>
      <c r="D1340" s="3"/>
      <c r="E1340" s="3"/>
      <c r="F1340" s="3"/>
      <c r="G1340" s="3"/>
      <c r="H1340" s="3"/>
      <c r="I1340" s="3" t="s">
        <v>337</v>
      </c>
      <c r="J1340" s="3"/>
      <c r="K1340" s="3"/>
      <c r="L1340" s="173"/>
      <c r="M1340" s="173"/>
      <c r="N1340" s="3"/>
      <c r="O1340" s="3"/>
      <c r="P1340" s="3"/>
      <c r="Q1340" s="3"/>
      <c r="R1340" s="1"/>
    </row>
    <row r="1341" customFormat="false" ht="15" hidden="false" customHeight="true" outlineLevel="0" collapsed="false">
      <c r="A1341" s="3"/>
      <c r="B1341" s="3"/>
      <c r="C1341" s="3"/>
      <c r="D1341" s="3"/>
      <c r="E1341" s="3"/>
      <c r="F1341" s="3"/>
      <c r="G1341" s="3"/>
      <c r="H1341" s="3"/>
      <c r="I1341" s="175" t="str">
        <f aca="false">CONCATENATE(IF(A1338="","",A1338),IF(A1338="","",CHAR(10)),IF(B1338="","",B1338),IF(C1338="","",C1338),IF(C1338="","",CHAR(10)),IF(D1338="","",D1338),IF(D1338="","",CHAR(10)),IF(E1338="","",E1338),IF(E1338="","",CHAR(10)),IF(F1338="","",F1338),IF(F1338="","",CHAR(10)),IF(G1338="","",G1338))</f>
        <v>Company
House NoRoad
Spare
Town
County
Post Code</v>
      </c>
      <c r="J1341" s="175"/>
      <c r="K1341" s="175"/>
      <c r="L1341" s="173"/>
      <c r="M1341" s="173"/>
      <c r="N1341" s="3"/>
      <c r="O1341" s="3"/>
      <c r="P1341" s="3"/>
      <c r="Q1341" s="3"/>
      <c r="R1341" s="1"/>
    </row>
    <row r="1342" customFormat="false" ht="15" hidden="false" customHeight="false" outlineLevel="0" collapsed="false">
      <c r="A1342" s="3"/>
      <c r="B1342" s="3"/>
      <c r="C1342" s="3"/>
      <c r="D1342" s="3"/>
      <c r="E1342" s="3"/>
      <c r="F1342" s="3"/>
      <c r="G1342" s="3"/>
      <c r="H1342" s="3"/>
      <c r="I1342" s="175"/>
      <c r="J1342" s="175"/>
      <c r="K1342" s="175"/>
      <c r="L1342" s="173"/>
      <c r="M1342" s="173"/>
      <c r="N1342" s="3"/>
      <c r="O1342" s="3"/>
      <c r="P1342" s="3"/>
      <c r="Q1342" s="3"/>
      <c r="R1342" s="1"/>
    </row>
    <row r="1343" customFormat="false" ht="15" hidden="false" customHeight="false" outlineLevel="0" collapsed="false">
      <c r="A1343" s="3"/>
      <c r="B1343" s="3"/>
      <c r="C1343" s="3"/>
      <c r="D1343" s="3"/>
      <c r="E1343" s="3"/>
      <c r="F1343" s="3"/>
      <c r="G1343" s="3"/>
      <c r="H1343" s="3"/>
      <c r="I1343" s="175"/>
      <c r="J1343" s="175"/>
      <c r="K1343" s="175"/>
      <c r="L1343" s="173"/>
      <c r="M1343" s="173"/>
      <c r="N1343" s="3"/>
      <c r="O1343" s="3"/>
      <c r="P1343" s="3"/>
      <c r="Q1343" s="3"/>
      <c r="R1343" s="1"/>
    </row>
    <row r="1344" customFormat="false" ht="15" hidden="false" customHeight="false" outlineLevel="0" collapsed="false">
      <c r="A1344" s="3"/>
      <c r="B1344" s="3"/>
      <c r="C1344" s="3"/>
      <c r="D1344" s="3"/>
      <c r="E1344" s="3"/>
      <c r="F1344" s="3"/>
      <c r="G1344" s="3"/>
      <c r="H1344" s="3"/>
      <c r="I1344" s="175"/>
      <c r="J1344" s="175"/>
      <c r="K1344" s="175"/>
      <c r="L1344" s="3"/>
      <c r="M1344" s="3"/>
      <c r="N1344" s="3"/>
      <c r="O1344" s="3"/>
      <c r="P1344" s="3"/>
      <c r="Q1344" s="3"/>
      <c r="R1344" s="1"/>
    </row>
    <row r="1345" customFormat="false" ht="15" hidden="false" customHeight="false" outlineLevel="0" collapsed="false">
      <c r="A1345" s="3"/>
      <c r="B1345" s="3"/>
      <c r="C1345" s="3"/>
      <c r="D1345" s="3"/>
      <c r="E1345" s="3"/>
      <c r="F1345" s="3"/>
      <c r="G1345" s="3"/>
      <c r="H1345" s="3"/>
      <c r="I1345" s="175"/>
      <c r="J1345" s="175"/>
      <c r="K1345" s="175"/>
      <c r="L1345" s="3"/>
      <c r="M1345" s="3"/>
      <c r="N1345" s="3"/>
      <c r="O1345" s="3"/>
      <c r="P1345" s="3"/>
      <c r="Q1345" s="3"/>
      <c r="R1345" s="1"/>
    </row>
    <row r="1346" customFormat="false" ht="15" hidden="false" customHeight="false" outlineLevel="0" collapsed="false">
      <c r="A1346" s="3"/>
      <c r="B1346" s="3"/>
      <c r="C1346" s="3"/>
      <c r="D1346" s="3"/>
      <c r="E1346" s="3"/>
      <c r="F1346" s="3"/>
      <c r="G1346" s="3"/>
      <c r="H1346" s="3"/>
      <c r="I1346" s="175"/>
      <c r="J1346" s="175"/>
      <c r="K1346" s="175"/>
      <c r="L1346" s="3"/>
      <c r="M1346" s="3"/>
      <c r="N1346" s="3"/>
      <c r="O1346" s="3"/>
      <c r="P1346" s="3"/>
      <c r="Q1346" s="3"/>
      <c r="R1346" s="1"/>
    </row>
    <row r="1347" customFormat="false" ht="15" hidden="false" customHeight="false" outlineLevel="0" collapsed="false">
      <c r="A1347" s="3"/>
      <c r="B1347" s="3"/>
      <c r="C1347" s="3"/>
      <c r="D1347" s="3"/>
      <c r="E1347" s="3"/>
      <c r="F1347" s="3"/>
      <c r="G1347" s="3"/>
      <c r="H1347" s="3"/>
      <c r="I1347" s="173"/>
      <c r="J1347" s="173"/>
      <c r="K1347" s="173"/>
      <c r="L1347" s="3"/>
      <c r="M1347" s="3"/>
      <c r="N1347" s="3"/>
      <c r="O1347" s="3"/>
      <c r="P1347" s="3"/>
      <c r="Q1347" s="3"/>
      <c r="R1347" s="1"/>
    </row>
    <row r="1348" customFormat="false" ht="15.75" hidden="false" customHeight="false" outlineLevel="0" collapsed="false">
      <c r="A1348" s="141" t="s">
        <v>382</v>
      </c>
    </row>
    <row r="1349" customFormat="false" ht="15.75" hidden="false" customHeight="false" outlineLevel="0" collapsed="false">
      <c r="A1349" s="177" t="s">
        <v>383</v>
      </c>
      <c r="B1349" s="178"/>
      <c r="C1349" s="178"/>
      <c r="D1349" s="1" t="n">
        <f aca="false">IF(B1351="Male","owner",IF(B1351="Female","owner",IF(B1351="Married","owners",IF(B1351="Plural","owners",IF(B1351="Company","owners",)))))</f>
        <v>0</v>
      </c>
      <c r="E1349" s="1"/>
      <c r="F1349" s="1"/>
      <c r="G1349" s="1"/>
      <c r="H1349" s="1"/>
      <c r="I1349" s="1" t="n">
        <f aca="false">IF(B1351="Male","him",IF(B1351="Female","her",IF(B1351="Married","them",IF(B1351="Plural","them",IF(B1351="Company","them",)))))</f>
        <v>0</v>
      </c>
      <c r="J1349" s="1" t="n">
        <f aca="false">IF(B1351="Male","chooses",IF(B1351="Female","chooses",IF(B1351="Married","choose",IF(B1351="Plural","choose",IF(B1351="Company","choose",)))))</f>
        <v>0</v>
      </c>
      <c r="K1349" s="1" t="n">
        <f aca="false">IF(B1351="Male","exercises",IF(B1351="Female","exercises",IF(B1351="Married","exercise",IF(B1351="Plural","exercise",IF(B1351="Company","exercise",)))))</f>
        <v>0</v>
      </c>
      <c r="L1349" s="1" t="n">
        <f aca="false">IF(B1351="Male","requires",IF(B1351="Female","requires",IF(B1351="Married","require",IF(B1351="Plural","require",IF(B1351="Company","require",)))))</f>
        <v>0</v>
      </c>
      <c r="M1349" s="1" t="n">
        <f aca="false">IF(B1351="Male","am",IF(B1351="Female","am",IF(B1351="Married","are",IF(B1351="Plural","are",IF(B1351="Company","are",)))))</f>
        <v>0</v>
      </c>
      <c r="N1349" s="1" t="n">
        <f aca="false">IF(B1351="Male","I",IF(B1351="Female","I",IF(B1351="Married","we",IF(B1351="Plural","we",IF(B1351="Company","we",)))))</f>
        <v>0</v>
      </c>
      <c r="O1349" s="1"/>
      <c r="P1349" s="1"/>
      <c r="Q1349" s="1"/>
      <c r="R1349" s="1"/>
      <c r="S1349" s="155" t="s">
        <v>341</v>
      </c>
      <c r="T1349" s="155"/>
      <c r="U1349" s="1" t="n">
        <f aca="false">IF(X1350="Male","his",IF(X1350="Female","her"))</f>
        <v>0</v>
      </c>
      <c r="V1349" s="1"/>
      <c r="W1349" s="1"/>
      <c r="X1349" s="1"/>
      <c r="Y1349" s="1"/>
      <c r="Z1349" s="1"/>
      <c r="AA1349" s="1"/>
      <c r="AB1349" s="1"/>
      <c r="AC1349" s="1" t="str">
        <f aca="false">IF(S1350="","",".")</f>
        <v/>
      </c>
      <c r="AD1349" s="1"/>
      <c r="AE1349" s="1"/>
      <c r="AF1349" s="1"/>
      <c r="AG1349" s="1"/>
    </row>
    <row r="1350" customFormat="false" ht="15" hidden="false" customHeight="false" outlineLevel="0" collapsed="false">
      <c r="A1350" s="156" t="n">
        <f aca="false">IF(B1351="Male","Adjoining Owner",IF(B1351="Female","Adjoining Owner",IF(B1351="Married","Adjoining Owners",IF(B1351="Plural","Adjoining Owners",IF(B1351="Company","Adjoining Owners",)))))</f>
        <v>0</v>
      </c>
      <c r="B1350" s="156"/>
      <c r="C1350" s="157" t="s">
        <v>179</v>
      </c>
      <c r="D1350" s="70" t="n">
        <f aca="false">A1350</f>
        <v>0</v>
      </c>
      <c r="E1350" s="70"/>
      <c r="F1350" s="70" t="str">
        <f aca="false">CONCATENATE("(",A1350,")")</f>
        <v>(0)</v>
      </c>
      <c r="G1350" s="70"/>
      <c r="H1350" s="3" t="n">
        <f aca="false">IF(B1351="Male","Owner",IF(B1351="Female","Owner",IF(B1351="Married","Owners",IF(B1351="Plural","Owners",IF(B1351="Company","Owners",)))))</f>
        <v>0</v>
      </c>
      <c r="I1350" s="3" t="n">
        <f aca="false">IF(B1351="Male","I",IF(B1351="Female","I",IF(B1351="Married","we",IF(B1351="Plural","we",IF(B1351="Company","we",)))))</f>
        <v>0</v>
      </c>
      <c r="J1350" s="3" t="n">
        <f aca="false">IF(B1351="Male","Adjoining Owner's",IF(B1351="Female","Adjoining Owner's",IF(B1351="Married","Adjoining Owners'",IF(B1351="Plural","Adjoining Owners'",IF(B1351="Company","Adjoining Owners'",)))))</f>
        <v>0</v>
      </c>
      <c r="K1350" s="3"/>
      <c r="L1350" s="3"/>
      <c r="M1350" s="3" t="n">
        <f aca="false">IF(B1351="Male","me",IF(B1351="Female","me",IF(B1351="Married","us",IF(B1351="Plural","us",IF(B1351="Company","us",)))))</f>
        <v>0</v>
      </c>
      <c r="N1350" s="3" t="n">
        <f aca="false">IF(B1351="Male","myself",IF(B1351="Female","myself",IF(B1351="Married","ourselves",IF(B1351="Plural","ourselves",IF(B1351="Company","ourselves",)))))</f>
        <v>0</v>
      </c>
      <c r="O1350" s="3" t="n">
        <f aca="false">IF(B1351="Male","is",IF(B1351="Female","is",IF(B1351="Married","are",IF(B1351="Plural","are",IF(B1351="Company","are",)))))</f>
        <v>0</v>
      </c>
      <c r="P1350" s="149" t="str">
        <f aca="false">IF(A1353="","",".")</f>
        <v/>
      </c>
      <c r="Q1350" s="3"/>
      <c r="R1350" s="1"/>
      <c r="S1350" s="158" t="str">
        <f aca="true">IF(OFFSET(INDIRECT(A1348),42,0,1,1)="","",OFFSET(INDIRECT(A1348),42,0,1,1))</f>
        <v/>
      </c>
      <c r="T1350" s="158" t="str">
        <f aca="true">IF(OFFSET(INDIRECT(A1348),42,1,1,1)="","",OFFSET(INDIRECT(A1348),42,1,1,1))</f>
        <v/>
      </c>
      <c r="U1350" s="3" t="str">
        <f aca="false">LEFT(T1350,1)</f>
        <v/>
      </c>
      <c r="V1350" s="158" t="str">
        <f aca="true">IF(OFFSET(INDIRECT(A1348),42,2,1,1)="","",OFFSET(INDIRECT(A1348),42,2,1,1))</f>
        <v/>
      </c>
      <c r="W1350" s="158" t="str">
        <f aca="true">IF(OFFSET(INDIRECT(A1348),42,3,1,1)="","",OFFSET(INDIRECT(A1348),42,3,1,1))</f>
        <v/>
      </c>
      <c r="X1350" s="158" t="str">
        <f aca="true">IF(OFFSET(INDIRECT(A1348),42,5,1,1)="","",OFFSET(INDIRECT(A1348),42,5,1,1))</f>
        <v/>
      </c>
      <c r="Y1350" s="1" t="str">
        <f aca="false">CONCATENATE(S1350,AC1349," ",T1350," ",W1350)</f>
        <v>  </v>
      </c>
      <c r="Z1350" s="1"/>
      <c r="AA1350" s="1"/>
      <c r="AB1350" s="1"/>
      <c r="AC1350" s="1"/>
      <c r="AD1350" s="1"/>
      <c r="AE1350" s="1"/>
      <c r="AF1350" s="1"/>
      <c r="AG1350" s="1"/>
    </row>
    <row r="1351" customFormat="false" ht="15" hidden="false" customHeight="false" outlineLevel="0" collapsed="false">
      <c r="A1351" s="160" t="s">
        <v>315</v>
      </c>
      <c r="B1351" s="38" t="str">
        <f aca="true">IF(OFFSET(INDIRECT(A1348),2,5,1,1)="","",OFFSET(INDIRECT(A1348),2,5,1,1))</f>
        <v/>
      </c>
      <c r="C1351" s="38" t="str">
        <f aca="true">IF(OFFSET(INDIRECT(A1348),5,5,1,1)="","",OFFSET(INDIRECT(A1348),5,5,1,1))</f>
        <v/>
      </c>
      <c r="D1351" s="3"/>
      <c r="E1351" s="3" t="s">
        <v>316</v>
      </c>
      <c r="F1351" s="3" t="s">
        <v>317</v>
      </c>
      <c r="G1351" s="3" t="n">
        <f aca="false">IF(B1351="Male","I",IF(B1351="Female","I",IF(B1351="Married","We",IF(B1351="Plural","We",IF(B1351="Company","We",)))))</f>
        <v>0</v>
      </c>
      <c r="H1351" s="3" t="n">
        <f aca="false">IF(B1351="Male","my",IF(B1351="Female","my",IF(B1351="Married","our",IF(B1351="Plural","our",IF(B1351="Company","our",)))))</f>
        <v>0</v>
      </c>
      <c r="I1351" s="3" t="n">
        <f aca="false">IF(B1351="Male","his",IF(B1351="Female","her",IF(B1351="Married","their",IF(B1351="Plural","their",IF(B1351="Company","their",)))))</f>
        <v>0</v>
      </c>
      <c r="J1351" s="3" t="n">
        <f aca="false">IF(B1351="Male","he",IF(B1351="Female","she",IF(B1351="Married","they",IF(B1351="Plural","they",IF(B1351="Company","they",)))))</f>
        <v>0</v>
      </c>
      <c r="K1351" s="3" t="n">
        <f aca="false">IF(B1351="Male","does",IF(B1351="Female","does",IF(B1351="Married","do",IF(B1351="Plural","do",IF(B1351="Company","do",)))))</f>
        <v>0</v>
      </c>
      <c r="L1351" s="3" t="n">
        <f aca="false">IF(B1351="Male","has",IF(B1351="Female","has",IF(B1351="Married","have",IF(B1351="Plural","have",IF(B1351="Company","have",)))))</f>
        <v>0</v>
      </c>
      <c r="M1351" s="3" t="n">
        <f aca="false">IF(B1351="Male","I am/am not",IF(B1351="Female","I am/am not",IF(B1351="Married","We are/are not",IF(B1351="Plural","We are/are not",IF(B1351="Company","We are/are not",)))))</f>
        <v>0</v>
      </c>
      <c r="N1351" s="3" t="n">
        <f aca="false">IF(B1351="Male","am/am not",IF(B1351="Female","am/am not",IF(B1351="Married","are/are not",IF(B1351="Plural","are/are not",IF(B1351="Company","are/are not",)))))</f>
        <v>0</v>
      </c>
      <c r="O1351" s="3" t="n">
        <f aca="false">IF(B1351="Male","myself",IF(B1351="Female","myself",IF(B1351="Married","ourselves",IF(B1351="Plural","ourselves",IF(B1351="Company","ourselves",)))))</f>
        <v>0</v>
      </c>
      <c r="P1351" s="149" t="str">
        <f aca="false">IF(A1354="","",".")</f>
        <v/>
      </c>
      <c r="Q1351" s="149" t="str">
        <f aca="false">IF(A1354="","","&amp;")</f>
        <v/>
      </c>
      <c r="R1351" s="1"/>
      <c r="S1351" s="158" t="str">
        <f aca="true">IF(OFFSET(INDIRECT(A1348),45,0,1,1)="","",CONCATENATE((OFFSET(INDIRECT(A1348),45,0,1,1)),", "))</f>
        <v/>
      </c>
      <c r="T1351" s="158" t="str">
        <f aca="true">IF(OFFSET(INDIRECT(A1348),45,1,1,1)="","",OFFSET(INDIRECT(A1348),45,1,1,1))</f>
        <v/>
      </c>
      <c r="U1351" s="158" t="str">
        <f aca="true">IF(OFFSET(INDIRECT(A1348),45,2,1,1)="","",CONCATENATE(" ",(OFFSET(INDIRECT(A1348),45,2,1,1)),", "))</f>
        <v/>
      </c>
      <c r="V1351" s="158" t="str">
        <f aca="true">IF(OFFSET(INDIRECT(A1348),45,3,1,1)="","",CONCATENATE((OFFSET(INDIRECT(A1348),45,3,1,1)),", "))</f>
        <v/>
      </c>
      <c r="W1351" s="158" t="str">
        <f aca="true">IF(OFFSET(INDIRECT(A1348),45,4,1,1)="","",CONCATENATE((OFFSET(INDIRECT(A1348),45,4,1,1)),", "))</f>
        <v/>
      </c>
      <c r="X1351" s="158" t="str">
        <f aca="true">IF(OFFSET(INDIRECT(A1348),45,5,1,1)="","",CONCATENATE((OFFSET(INDIRECT(A1348),45,5,1,1)),", "))</f>
        <v/>
      </c>
      <c r="Y1351" s="158" t="str">
        <f aca="true">IF(OFFSET(INDIRECT(A1348),45,6,1,1)="","",OFFSET(INDIRECT(A1348),45,6,1,1))</f>
        <v/>
      </c>
      <c r="Z1351" s="1"/>
      <c r="AA1351" s="161" t="str">
        <f aca="false">CONCATENATE(IF(S1351="","",S1351),IF(T1351="","",T1351),IF(U1351="","",U1351),IF(V1351="","",V1351),IF(W1351="","",W1351),IF(X1351="","",X1351),IF(Y1351="","",Y1351))</f>
        <v/>
      </c>
      <c r="AB1351" s="161"/>
      <c r="AC1351" s="161"/>
      <c r="AD1351" s="161"/>
      <c r="AE1351" s="161"/>
      <c r="AF1351" s="161"/>
      <c r="AG1351" s="161"/>
    </row>
    <row r="1352" customFormat="false" ht="15" hidden="false" customHeight="false" outlineLevel="0" collapsed="false">
      <c r="A1352" s="3" t="s">
        <v>2</v>
      </c>
      <c r="B1352" s="3" t="s">
        <v>3</v>
      </c>
      <c r="C1352" s="3" t="s">
        <v>319</v>
      </c>
      <c r="D1352" s="3" t="s">
        <v>4</v>
      </c>
      <c r="E1352" s="3" t="s">
        <v>5</v>
      </c>
      <c r="F1352" s="3" t="s">
        <v>320</v>
      </c>
      <c r="G1352" s="3"/>
      <c r="H1352" s="3"/>
      <c r="I1352" s="3"/>
      <c r="J1352" s="3"/>
      <c r="K1352" s="3" t="s">
        <v>321</v>
      </c>
      <c r="L1352" s="3"/>
      <c r="M1352" s="3" t="s">
        <v>322</v>
      </c>
      <c r="N1352" s="3" t="s">
        <v>323</v>
      </c>
      <c r="O1352" s="3"/>
      <c r="P1352" s="3"/>
      <c r="Q1352" s="3"/>
      <c r="R1352" s="1"/>
      <c r="S1352" s="158" t="str">
        <f aca="true">IF(OFFSET(INDIRECT(A1348),45,0,1,1)="","",OFFSET(INDIRECT(A1348),45,0,1,1))</f>
        <v/>
      </c>
      <c r="T1352" s="158" t="str">
        <f aca="true">IF(OFFSET(INDIRECT(A1348),45,1,1,1)="","",OFFSET(INDIRECT(A1348),45,1,1,1))</f>
        <v/>
      </c>
      <c r="U1352" s="158" t="str">
        <f aca="true">IF(OFFSET(INDIRECT(A1348),45,2,1,1)="","",CONCATENATE(" ",OFFSET(INDIRECT(A1348),45,2,1,1)))</f>
        <v/>
      </c>
      <c r="V1352" s="158" t="str">
        <f aca="true">IF(OFFSET(INDIRECT(A1348),45,3,1,1)="","",OFFSET(INDIRECT(A1348),45,3,1,1))</f>
        <v/>
      </c>
      <c r="W1352" s="158" t="str">
        <f aca="true">IF(OFFSET(INDIRECT(A1348),45,4,1,1)="","",OFFSET(INDIRECT(A1348),45,4,1,1))</f>
        <v/>
      </c>
      <c r="X1352" s="158" t="str">
        <f aca="true">IF(OFFSET(INDIRECT(A1348),45,5,1,1)="","",OFFSET(INDIRECT(A1348),45,5,1,1))</f>
        <v/>
      </c>
      <c r="Y1352" s="158" t="str">
        <f aca="true">IF(OFFSET(INDIRECT(A1348),45,6,1,1)="","",OFFSET(INDIRECT(A1348),45,6,1,1))</f>
        <v/>
      </c>
      <c r="Z1352" s="1"/>
      <c r="AA1352" s="1"/>
      <c r="AB1352" s="1"/>
      <c r="AC1352" s="1"/>
      <c r="AD1352" s="1"/>
      <c r="AE1352" s="1"/>
      <c r="AF1352" s="1"/>
      <c r="AG1352" s="1"/>
    </row>
    <row r="1353" customFormat="false" ht="15.75" hidden="false" customHeight="false" outlineLevel="0" collapsed="false">
      <c r="A1353" s="38" t="str">
        <f aca="true">IF(OFFSET(INDIRECT(A1348),2,0,1,1)="","",OFFSET(INDIRECT(A1348),2,0,1,1))</f>
        <v/>
      </c>
      <c r="B1353" s="38" t="str">
        <f aca="true">IF(OFFSET(INDIRECT(A1348),2,1,1,1)="","",OFFSET(INDIRECT(A1348),2,1,1,1))</f>
        <v/>
      </c>
      <c r="C1353" s="3" t="str">
        <f aca="false">LEFT(B1353,1)</f>
        <v/>
      </c>
      <c r="D1353" s="38" t="str">
        <f aca="true">IF(OFFSET(INDIRECT(A1348),2,2,1,1)="","",OFFSET(INDIRECT(A1348),2,2,1,1))</f>
        <v/>
      </c>
      <c r="E1353" s="38" t="str">
        <f aca="true">IF(OFFSET(INDIRECT(A1348),2,3,1,1)="","",OFFSET(INDIRECT(A1348),2,3,1,1))</f>
        <v/>
      </c>
      <c r="F1353" s="3" t="str">
        <f aca="false">CONCATENATE(A1353,P1350," ",B1353," ",E1353)</f>
        <v>  </v>
      </c>
      <c r="G1353" s="3"/>
      <c r="H1353" s="3" t="str">
        <f aca="false">CONCATENATE(A1353," ",C1353," ",E1353)</f>
        <v>  </v>
      </c>
      <c r="I1353" s="3"/>
      <c r="J1353" s="3"/>
      <c r="K1353" s="3" t="str">
        <f aca="false">CONCATENATE(A1353,P1350," ",C1353,P1350," ",E1353)</f>
        <v>  </v>
      </c>
      <c r="L1353" s="3"/>
      <c r="M1353" s="3" t="str">
        <f aca="false">CONCATENATE(B1353," ",D1353," ",E1353)</f>
        <v>  </v>
      </c>
      <c r="N1353" s="3" t="str">
        <f aca="false">UPPER(M1353)</f>
        <v>  </v>
      </c>
      <c r="O1353" s="3"/>
      <c r="P1353" s="3" t="str">
        <f aca="false">CONCATENATE(A1353,P1350," ",E1353)</f>
        <v> </v>
      </c>
      <c r="Q1353" s="3"/>
      <c r="R1353" s="1"/>
      <c r="S1353" s="1"/>
      <c r="T1353" s="1"/>
      <c r="U1353" s="1"/>
      <c r="V1353" s="1"/>
      <c r="W1353" s="1"/>
      <c r="X1353" s="1"/>
      <c r="Y1353" s="1"/>
      <c r="Z1353" s="1"/>
      <c r="AA1353" s="1"/>
      <c r="AB1353" s="1"/>
      <c r="AC1353" s="1"/>
      <c r="AD1353" s="1"/>
      <c r="AE1353" s="1"/>
      <c r="AF1353" s="1"/>
      <c r="AG1353" s="1"/>
    </row>
    <row r="1354" customFormat="false" ht="15.75" hidden="false" customHeight="false" outlineLevel="0" collapsed="false">
      <c r="A1354" s="38" t="str">
        <f aca="true">IF(OFFSET(INDIRECT(A1348),3,0,1,1)="","",OFFSET(INDIRECT(A1348),3,0,1,1))</f>
        <v/>
      </c>
      <c r="B1354" s="38" t="str">
        <f aca="true">IF(OFFSET(INDIRECT(A1348),3,1,1,1)="","",OFFSET(INDIRECT(A1348),3,1,1,1))</f>
        <v/>
      </c>
      <c r="C1354" s="3" t="str">
        <f aca="false">LEFT(B1354,1)</f>
        <v/>
      </c>
      <c r="D1354" s="38" t="str">
        <f aca="true">IF(OFFSET(INDIRECT(A1348),3,2,1,1)="","",OFFSET(INDIRECT(A1348),3,2,1,1))</f>
        <v/>
      </c>
      <c r="E1354" s="38" t="str">
        <f aca="true">IF(OFFSET(INDIRECT(A1348),3,3,1,1)="","",OFFSET(INDIRECT(A1348),3,3,1,1))</f>
        <v/>
      </c>
      <c r="F1354" s="3" t="str">
        <f aca="false">CONCATENATE(A1354,P1351," ",B1354," ",E1354)</f>
        <v>  </v>
      </c>
      <c r="G1354" s="3"/>
      <c r="H1354" s="3" t="str">
        <f aca="false">CONCATENATE(" ",Q1351," ",A1354," ",C1354," ",E1354)</f>
        <v>    </v>
      </c>
      <c r="I1354" s="3"/>
      <c r="J1354" s="3"/>
      <c r="K1354" s="3" t="str">
        <f aca="false">CONCATENATE(" ",Q1351," ",A1354,P1351," ",C1354,P1351," ",E1354)</f>
        <v>    </v>
      </c>
      <c r="L1354" s="3"/>
      <c r="M1354" s="3" t="str">
        <f aca="false">CONCATENATE(" ",Q1351," ",B1354," ",D1354," ",E1354)</f>
        <v>    </v>
      </c>
      <c r="N1354" s="3" t="str">
        <f aca="false">UPPER(M1354)</f>
        <v>    </v>
      </c>
      <c r="O1354" s="3"/>
      <c r="P1354" s="3" t="str">
        <f aca="false">CONCATENATE(" ",Q1351," ",A1354,P1351," ",E1354)</f>
        <v>   </v>
      </c>
      <c r="Q1354" s="3"/>
      <c r="R1354" s="1"/>
      <c r="S1354" s="155" t="s">
        <v>342</v>
      </c>
      <c r="T1354" s="155"/>
      <c r="U1354" s="1" t="n">
        <f aca="false">IF(X1355="Male","his",IF(X1355="Female","her"))</f>
        <v>0</v>
      </c>
      <c r="V1354" s="1"/>
      <c r="W1354" s="1"/>
      <c r="X1354" s="1"/>
      <c r="Y1354" s="1"/>
      <c r="Z1354" s="1"/>
      <c r="AA1354" s="1"/>
      <c r="AB1354" s="1"/>
      <c r="AC1354" s="1" t="str">
        <f aca="false">IF(S1355="","",".")</f>
        <v/>
      </c>
      <c r="AD1354" s="1"/>
      <c r="AE1354" s="1"/>
      <c r="AF1354" s="1"/>
      <c r="AG1354" s="1"/>
    </row>
    <row r="1355" customFormat="false" ht="15" hidden="false" customHeight="false" outlineLevel="0" collapsed="false">
      <c r="A1355" s="3"/>
      <c r="B1355" s="3"/>
      <c r="C1355" s="3"/>
      <c r="D1355" s="3"/>
      <c r="E1355" s="3"/>
      <c r="F1355" s="3"/>
      <c r="G1355" s="3"/>
      <c r="H1355" s="3"/>
      <c r="I1355" s="3"/>
      <c r="J1355" s="3"/>
      <c r="K1355" s="3" t="str">
        <f aca="false">CONCATENATE(A1353,P1350," &amp; ",A1354,P1351," ",C1353,P1350," ",E1353)</f>
        <v> &amp;   </v>
      </c>
      <c r="L1355" s="3"/>
      <c r="M1355" s="3"/>
      <c r="N1355" s="3"/>
      <c r="O1355" s="3"/>
      <c r="P1355" s="3" t="str">
        <f aca="false">CONCATENATE(A1353,P1350," &amp; ",A1354,P1351," ",E1353)</f>
        <v> &amp;  </v>
      </c>
      <c r="Q1355" s="3"/>
      <c r="R1355" s="1"/>
      <c r="S1355" s="179" t="str">
        <f aca="true">IF(OFFSET(INDIRECT(A1348),48,0,1,1)="","",OFFSET(INDIRECT(A1348),48,0,1,1))</f>
        <v/>
      </c>
      <c r="T1355" s="179" t="str">
        <f aca="true">IF(OFFSET(INDIRECT(A1348),48,1,1,1)="","",OFFSET(INDIRECT(A1348),48,1,1,1))</f>
        <v/>
      </c>
      <c r="U1355" s="3" t="str">
        <f aca="false">LEFT(T1355,1)</f>
        <v/>
      </c>
      <c r="V1355" s="179" t="str">
        <f aca="true">IF(OFFSET(INDIRECT(A1348),48,2,1,1)="","",OFFSET(INDIRECT(A1348),48,2,1,1))</f>
        <v/>
      </c>
      <c r="W1355" s="179" t="str">
        <f aca="true">IF(OFFSET(INDIRECT(A1348),48,3,1,1)="","",OFFSET(INDIRECT(A1348),48,3,1,1))</f>
        <v/>
      </c>
      <c r="X1355" s="179" t="str">
        <f aca="true">IF(OFFSET(INDIRECT(A1348),48,5,1,1)="","",OFFSET(INDIRECT(A1348),48,5,1,1))</f>
        <v/>
      </c>
      <c r="Y1355" s="1" t="str">
        <f aca="false">CONCATENATE(S1355,AC1354," ",T1355," ",W1355)</f>
        <v>  </v>
      </c>
      <c r="Z1355" s="1"/>
      <c r="AA1355" s="1"/>
      <c r="AB1355" s="1"/>
      <c r="AC1355" s="1"/>
      <c r="AD1355" s="1"/>
      <c r="AE1355" s="1"/>
      <c r="AF1355" s="1"/>
      <c r="AG1355" s="1"/>
    </row>
    <row r="1356" customFormat="false" ht="15" hidden="false" customHeight="true" outlineLevel="0" collapsed="false">
      <c r="A1356" s="70" t="s">
        <v>328</v>
      </c>
      <c r="B1356" s="70"/>
      <c r="C1356" s="167" t="str">
        <f aca="false">CONCATENATE(AF1392,AF1393,AF1394,AF1395,AF1396)</f>
        <v>  </v>
      </c>
      <c r="D1356" s="167"/>
      <c r="E1356" s="167"/>
      <c r="F1356" s="167"/>
      <c r="G1356" s="167"/>
      <c r="H1356" s="167"/>
      <c r="I1356" s="167"/>
      <c r="J1356" s="112"/>
      <c r="K1356" s="3"/>
      <c r="L1356" s="1"/>
      <c r="M1356" s="1"/>
      <c r="N1356" s="3"/>
      <c r="O1356" s="3"/>
      <c r="P1356" s="3"/>
      <c r="Q1356" s="3"/>
      <c r="R1356" s="1"/>
      <c r="S1356" s="179" t="str">
        <f aca="true">IF(OFFSET(INDIRECT(A1348),51,0,1,1)="","",CONCATENATE((OFFSET(INDIRECT(A1348),51,0,1,1)),", "))</f>
        <v/>
      </c>
      <c r="T1356" s="179" t="str">
        <f aca="true">IF(OFFSET(INDIRECT(A1348),51,1,1,1)="","",OFFSET(INDIRECT(A1348),51,1,1,1))</f>
        <v/>
      </c>
      <c r="U1356" s="179" t="str">
        <f aca="true">IF(OFFSET(INDIRECT(A1348),51,2,1,1)="","",CONCATENATE(" ",(OFFSET(INDIRECT(A1348),51,2,1,1)),", "))</f>
        <v/>
      </c>
      <c r="V1356" s="179" t="str">
        <f aca="true">IF(OFFSET(INDIRECT(A1348),51,3,1,1)="","",CONCATENATE((OFFSET(INDIRECT(A1348),51,3,1,1)),", "))</f>
        <v/>
      </c>
      <c r="W1356" s="179" t="str">
        <f aca="true">IF(OFFSET(INDIRECT(A1348),51,4,1,1)="","",CONCATENATE((OFFSET(INDIRECT(A1348),51,4,1,1)),", "))</f>
        <v/>
      </c>
      <c r="X1356" s="179" t="str">
        <f aca="true">IF(OFFSET(INDIRECT(A1348),51,5,1,1)="","",CONCATENATE((OFFSET(INDIRECT(A1348),51,5,1,1)),", "))</f>
        <v/>
      </c>
      <c r="Y1356" s="179" t="str">
        <f aca="true">IF(OFFSET(INDIRECT(A1348),51,6,1,1)="","",OFFSET(INDIRECT(A1348),51,6,1,1))</f>
        <v/>
      </c>
      <c r="Z1356" s="1"/>
      <c r="AA1356" s="170" t="str">
        <f aca="false">CONCATENATE(IF(S1356="","",S1356),IF(T1356="","",T1356),IF(U1356="","",U1356),IF(V1356="","",V1356),IF(W1356="","",W1356),IF(X1356="","",X1356),IF(Y1356="","",Y1356))</f>
        <v/>
      </c>
      <c r="AB1356" s="170"/>
      <c r="AC1356" s="170"/>
      <c r="AD1356" s="170"/>
      <c r="AE1356" s="170"/>
      <c r="AF1356" s="170"/>
      <c r="AG1356" s="170"/>
    </row>
    <row r="1357" customFormat="false" ht="15" hidden="false" customHeight="false" outlineLevel="0" collapsed="false">
      <c r="A1357" s="3" t="s">
        <v>329</v>
      </c>
      <c r="B1357" s="3"/>
      <c r="C1357" s="70" t="str">
        <f aca="false">IF(B1351="Married",K1355,IF(B1351="Company",E1353,CONCATENATE(AC1392,AC1393,AC1394,AC1395,AC1396)))</f>
        <v>  </v>
      </c>
      <c r="D1357" s="70"/>
      <c r="E1357" s="70"/>
      <c r="F1357" s="70"/>
      <c r="G1357" s="70"/>
      <c r="H1357" s="70"/>
      <c r="I1357" s="70"/>
      <c r="J1357" s="70"/>
      <c r="K1357" s="1"/>
      <c r="L1357" s="3"/>
      <c r="M1357" s="3"/>
      <c r="N1357" s="3"/>
      <c r="O1357" s="3"/>
      <c r="P1357" s="3" t="str">
        <f aca="false">IF(B1351="Married",P1355,IF(B1351="Company","Sir/Madam",CONCATENATE(AH1392,AH1393,AH1394,AH1395,AH1396)))</f>
        <v> </v>
      </c>
      <c r="Q1357" s="3"/>
      <c r="R1357" s="1"/>
      <c r="S1357" s="179" t="str">
        <f aca="true">IF(OFFSET(INDIRECT(A1348),51,0,1,1)="","",OFFSET(INDIRECT(A1348),51,0,1,1))</f>
        <v/>
      </c>
      <c r="T1357" s="179" t="str">
        <f aca="true">IF(OFFSET(INDIRECT(A1348),51,1,1,1)="","",OFFSET(INDIRECT(A1348),51,1,1,1))</f>
        <v/>
      </c>
      <c r="U1357" s="179" t="str">
        <f aca="true">IF(OFFSET(INDIRECT(A1348),51,2,1,1)="","",CONCATENATE(" ",OFFSET(INDIRECT(A1348),51,2,1,1)))</f>
        <v/>
      </c>
      <c r="V1357" s="179" t="str">
        <f aca="true">IF(OFFSET(INDIRECT(A1348),51,3,1,1)="","",OFFSET(INDIRECT(A1348),51,3,1,1))</f>
        <v/>
      </c>
      <c r="W1357" s="179" t="str">
        <f aca="true">IF(OFFSET(INDIRECT(A1348),51,4,1,1)="","",OFFSET(INDIRECT(A1348),51,4,1,1))</f>
        <v/>
      </c>
      <c r="X1357" s="179" t="str">
        <f aca="true">IF(OFFSET(INDIRECT(A1348),51,5,1,1)="","",OFFSET(INDIRECT(A1348),51,5,1,1))</f>
        <v/>
      </c>
      <c r="Y1357" s="179" t="str">
        <f aca="true">IF(OFFSET(INDIRECT(A1348),51,6,1,1)="","",OFFSET(INDIRECT(A1348),51,6,1,1))</f>
        <v/>
      </c>
      <c r="Z1357" s="1"/>
      <c r="AA1357" s="1"/>
      <c r="AB1357" s="1"/>
      <c r="AC1357" s="1"/>
      <c r="AD1357" s="1"/>
      <c r="AE1357" s="1"/>
      <c r="AF1357" s="1"/>
      <c r="AG1357" s="1"/>
    </row>
    <row r="1358" customFormat="false" ht="15" hidden="false" customHeight="false" outlineLevel="0" collapsed="false">
      <c r="A1358" s="160" t="s">
        <v>333</v>
      </c>
      <c r="B1358" s="3"/>
      <c r="C1358" s="70" t="str">
        <f aca="false">CONCATENATE("Dear ",P1357)</f>
        <v>Dear  </v>
      </c>
      <c r="D1358" s="70"/>
      <c r="E1358" s="70"/>
      <c r="F1358" s="70"/>
      <c r="G1358" s="70"/>
      <c r="H1358" s="70"/>
      <c r="I1358" s="70"/>
      <c r="J1358" s="70"/>
      <c r="K1358" s="3"/>
      <c r="L1358" s="3"/>
      <c r="M1358" s="3"/>
      <c r="N1358" s="3"/>
      <c r="O1358" s="3"/>
      <c r="P1358" s="3"/>
      <c r="Q1358" s="149" t="str">
        <f aca="false">IF(A1360="","",", ")</f>
        <v/>
      </c>
      <c r="R1358" s="1"/>
      <c r="S1358" s="1"/>
      <c r="T1358" s="1"/>
      <c r="U1358" s="1"/>
      <c r="V1358" s="1"/>
      <c r="W1358" s="1"/>
      <c r="X1358" s="1"/>
      <c r="Y1358" s="1"/>
      <c r="Z1358" s="1"/>
      <c r="AA1358" s="1"/>
      <c r="AB1358" s="1"/>
      <c r="AC1358" s="1"/>
      <c r="AD1358" s="1"/>
      <c r="AE1358" s="1"/>
      <c r="AF1358" s="1"/>
      <c r="AG1358" s="1"/>
    </row>
    <row r="1359" customFormat="false" ht="15" hidden="false" customHeight="false" outlineLevel="0" collapsed="false">
      <c r="A1359" s="3" t="s">
        <v>25</v>
      </c>
      <c r="B1359" s="3" t="s">
        <v>26</v>
      </c>
      <c r="C1359" s="3" t="s">
        <v>27</v>
      </c>
      <c r="D1359" s="3" t="s">
        <v>28</v>
      </c>
      <c r="E1359" s="3" t="s">
        <v>29</v>
      </c>
      <c r="F1359" s="3" t="s">
        <v>30</v>
      </c>
      <c r="G1359" s="3" t="s">
        <v>31</v>
      </c>
      <c r="H1359" s="3"/>
      <c r="I1359" s="3" t="s">
        <v>336</v>
      </c>
      <c r="J1359" s="3"/>
      <c r="K1359" s="3"/>
      <c r="L1359" s="3"/>
      <c r="M1359" s="3"/>
      <c r="N1359" s="3"/>
      <c r="O1359" s="3"/>
      <c r="P1359" s="3"/>
      <c r="Q1359" s="3"/>
      <c r="R1359" s="1"/>
      <c r="S1359" s="163" t="str">
        <f aca="false">CONCATENATE(IF(S1352="","",S1352),IF(S1352="","",CHAR(10)),IF(T1352="","",T1352),IF(U1352="","",U1352),IF(U1352="","",CHAR(10)),IF(V1352="","",V1352),IF(V1352="","",CHAR(10)),IF(W1352="","",W1352),IF(W1352="","",CHAR(10)),IF(X1352="","",X1352),IF(X1352="","",CHAR(10)),IF(Y1352="","",Y1352))</f>
        <v/>
      </c>
      <c r="T1359" s="163"/>
      <c r="U1359" s="163"/>
      <c r="V1359" s="1"/>
      <c r="W1359" s="175" t="str">
        <f aca="false">CONCATENATE(IF(S1357="","",S1357),IF(S1357="","",CHAR(10)),IF(T1357="","",T1357),IF(U1357="","",U1357),IF(U1357="","",CHAR(10)),IF(V1357="","",V1357),IF(V1357="","",CHAR(10)),IF(W1357="","",W1357),IF(W1357="","",CHAR(10)),IF(X1357="","",X1357),IF(X1357="","",CHAR(10)),IF(Y1357="","",Y1357))</f>
        <v/>
      </c>
      <c r="X1359" s="175"/>
      <c r="Y1359" s="175"/>
      <c r="Z1359" s="1"/>
      <c r="AA1359" s="1"/>
      <c r="AB1359" s="1"/>
      <c r="AC1359" s="1"/>
      <c r="AD1359" s="1"/>
      <c r="AE1359" s="1"/>
      <c r="AF1359" s="1"/>
      <c r="AG1359" s="1"/>
    </row>
    <row r="1360" customFormat="false" ht="15" hidden="false" customHeight="true" outlineLevel="0" collapsed="false">
      <c r="A1360" s="38" t="str">
        <f aca="true">IF(OFFSET(INDIRECT(A1348),10,0,1,1)="","",CONCATENATE((OFFSET(INDIRECT(A1348),10,0,1,1)),", "))</f>
        <v/>
      </c>
      <c r="B1360" s="38" t="str">
        <f aca="true">IF(OFFSET(INDIRECT(A1348),10,1,1,1)="","",OFFSET(INDIRECT(A1348),10,1,1,1))</f>
        <v/>
      </c>
      <c r="C1360" s="38" t="str">
        <f aca="true">IF(OFFSET(INDIRECT(A1348),10,2,1,1)="","",CONCATENATE(" ",OFFSET(INDIRECT(A1348),10,2,1,1),", "))</f>
        <v/>
      </c>
      <c r="D1360" s="38" t="str">
        <f aca="true">IF(OFFSET(INDIRECT(A1348),10,3,1,1)="","",CONCATENATE((OFFSET(INDIRECT(A1348),10,3,1,1)),", "))</f>
        <v/>
      </c>
      <c r="E1360" s="38" t="str">
        <f aca="true">IF(OFFSET(INDIRECT(A1348),10,4,1,1)="","",CONCATENATE((OFFSET(INDIRECT(A1348),10,4,1,1)),", "))</f>
        <v/>
      </c>
      <c r="F1360" s="38" t="str">
        <f aca="true">IF(OFFSET(INDIRECT(A1348),10,5,1,1)="","",CONCATENATE((OFFSET(INDIRECT(A1348),10,5,1,1)),", "))</f>
        <v/>
      </c>
      <c r="G1360" s="38" t="str">
        <f aca="true">IF(OFFSET(INDIRECT(A1348),10,6,1,1)="","",OFFSET(INDIRECT(A1348),10,6,1,1))</f>
        <v/>
      </c>
      <c r="H1360" s="3"/>
      <c r="I1360" s="170" t="str">
        <f aca="false">CONCATENATE(IF(A1360="","",A1360),IF(B1360="","",B1360),IF(C1360="","",C1360),IF(D1360="","",D1360),IF(E1360="","",E1360),IF(F1360="","",F1360),IF(G1360="","",G1360))</f>
        <v/>
      </c>
      <c r="J1360" s="170"/>
      <c r="K1360" s="170"/>
      <c r="L1360" s="170"/>
      <c r="M1360" s="170"/>
      <c r="N1360" s="170"/>
      <c r="O1360" s="170"/>
      <c r="P1360" s="112"/>
      <c r="Q1360" s="112"/>
      <c r="R1360" s="1"/>
      <c r="S1360" s="163"/>
      <c r="T1360" s="163"/>
      <c r="U1360" s="163"/>
      <c r="V1360" s="1"/>
      <c r="W1360" s="175"/>
      <c r="X1360" s="175"/>
      <c r="Y1360" s="175"/>
      <c r="Z1360" s="1"/>
      <c r="AA1360" s="1"/>
      <c r="AB1360" s="1"/>
      <c r="AC1360" s="1"/>
      <c r="AD1360" s="1"/>
      <c r="AE1360" s="1"/>
      <c r="AF1360" s="1"/>
      <c r="AG1360" s="1"/>
    </row>
    <row r="1361" customFormat="false" ht="15" hidden="false" customHeight="false" outlineLevel="0" collapsed="false">
      <c r="A1361" s="38" t="str">
        <f aca="true">IF(OFFSET(INDIRECT(A1348),10,0,1,1)="","",OFFSET(INDIRECT(A1348),10,0,1,1))</f>
        <v/>
      </c>
      <c r="B1361" s="38" t="str">
        <f aca="true">IF(OFFSET(INDIRECT(A1348),10,1,1,1)="","",OFFSET(INDIRECT(A1348),10,1,1,1))</f>
        <v/>
      </c>
      <c r="C1361" s="38" t="str">
        <f aca="true">IF(OFFSET(INDIRECT(A1348),10,2,1,1)="","",CONCATENATE(" ",OFFSET(INDIRECT(A1348),10,2,1,1)))</f>
        <v/>
      </c>
      <c r="D1361" s="38" t="str">
        <f aca="true">IF(OFFSET(INDIRECT(A1348),10,3,1,1)="","",OFFSET(INDIRECT(A1348),10,3,1,1))</f>
        <v/>
      </c>
      <c r="E1361" s="38" t="str">
        <f aca="true">IF(OFFSET(INDIRECT(A1348),10,4,1,1)="","",OFFSET(INDIRECT(A1348),10,4,1,1))</f>
        <v/>
      </c>
      <c r="F1361" s="38" t="str">
        <f aca="true">IF(OFFSET(INDIRECT(A1348),10,5,1,1)="","",OFFSET(INDIRECT(A1348),10,5,1,1))</f>
        <v/>
      </c>
      <c r="G1361" s="38" t="str">
        <f aca="true">IF(OFFSET(INDIRECT(A1348),10,6,1,1)="","",OFFSET(INDIRECT(A1348),10,6,1,1))</f>
        <v/>
      </c>
      <c r="H1361" s="3"/>
      <c r="I1361" s="3"/>
      <c r="J1361" s="3"/>
      <c r="K1361" s="3"/>
      <c r="L1361" s="173"/>
      <c r="M1361" s="173"/>
      <c r="N1361" s="3"/>
      <c r="O1361" s="3"/>
      <c r="P1361" s="3"/>
      <c r="Q1361" s="3"/>
      <c r="R1361" s="1"/>
      <c r="S1361" s="163"/>
      <c r="T1361" s="163"/>
      <c r="U1361" s="163"/>
      <c r="V1361" s="1"/>
      <c r="W1361" s="175"/>
      <c r="X1361" s="175"/>
      <c r="Y1361" s="175"/>
      <c r="Z1361" s="1"/>
      <c r="AA1361" s="1"/>
      <c r="AB1361" s="1"/>
      <c r="AC1361" s="1"/>
      <c r="AD1361" s="1"/>
      <c r="AE1361" s="1"/>
      <c r="AF1361" s="1"/>
      <c r="AG1361" s="1"/>
    </row>
    <row r="1362" customFormat="false" ht="15" hidden="false" customHeight="false" outlineLevel="0" collapsed="false">
      <c r="A1362" s="3" t="s">
        <v>83</v>
      </c>
      <c r="B1362" s="3"/>
      <c r="C1362" s="3"/>
      <c r="D1362" s="3"/>
      <c r="E1362" s="3"/>
      <c r="F1362" s="3"/>
      <c r="G1362" s="3"/>
      <c r="H1362" s="3"/>
      <c r="I1362" s="3" t="s">
        <v>337</v>
      </c>
      <c r="J1362" s="3"/>
      <c r="K1362" s="3"/>
      <c r="L1362" s="173"/>
      <c r="M1362" s="173"/>
      <c r="N1362" s="3"/>
      <c r="O1362" s="3"/>
      <c r="P1362" s="3"/>
      <c r="Q1362" s="3"/>
      <c r="R1362" s="1"/>
      <c r="S1362" s="163"/>
      <c r="T1362" s="163"/>
      <c r="U1362" s="163"/>
      <c r="V1362" s="1"/>
      <c r="W1362" s="175"/>
      <c r="X1362" s="175"/>
      <c r="Y1362" s="175"/>
      <c r="Z1362" s="1"/>
      <c r="AA1362" s="1"/>
      <c r="AB1362" s="1"/>
      <c r="AC1362" s="1"/>
      <c r="AD1362" s="1"/>
      <c r="AE1362" s="1"/>
      <c r="AF1362" s="1"/>
      <c r="AG1362" s="1"/>
    </row>
    <row r="1363" customFormat="false" ht="15" hidden="false" customHeight="true" outlineLevel="0" collapsed="false">
      <c r="A1363" s="1" t="str">
        <f aca="false">CONCATENATE(A1362,"s")</f>
        <v>Leaseholders</v>
      </c>
      <c r="B1363" s="3"/>
      <c r="C1363" s="3"/>
      <c r="D1363" s="3"/>
      <c r="E1363" s="3"/>
      <c r="F1363" s="3"/>
      <c r="G1363" s="3"/>
      <c r="H1363" s="3"/>
      <c r="I1363" s="175" t="str">
        <f aca="false">CONCATENATE(IF(A1361="","",A1361),IF(A1361="","",CHAR(10)),IF(B1361="","",B1361),IF(C1361="","",C1361),IF(C1361="","",CHAR(10)),IF(D1361="","",D1361),IF(D1361="","",CHAR(10)),IF(E1361="","",E1361),IF(E1361="","",CHAR(10)),IF(F1361="","",F1361),IF(F1361="","",CHAR(10)),IF(G1361="","",G1361))</f>
        <v/>
      </c>
      <c r="J1363" s="175"/>
      <c r="K1363" s="175"/>
      <c r="L1363" s="173"/>
      <c r="M1363" s="173"/>
      <c r="N1363" s="3"/>
      <c r="O1363" s="3"/>
      <c r="P1363" s="3"/>
      <c r="Q1363" s="3"/>
      <c r="R1363" s="1"/>
      <c r="S1363" s="163"/>
      <c r="T1363" s="163"/>
      <c r="U1363" s="163"/>
      <c r="V1363" s="1"/>
      <c r="W1363" s="175"/>
      <c r="X1363" s="175"/>
      <c r="Y1363" s="175"/>
      <c r="Z1363" s="1"/>
      <c r="AA1363" s="1"/>
      <c r="AB1363" s="1"/>
      <c r="AC1363" s="1"/>
      <c r="AD1363" s="1"/>
      <c r="AE1363" s="1"/>
      <c r="AF1363" s="1"/>
      <c r="AG1363" s="1"/>
    </row>
    <row r="1364" customFormat="false" ht="15" hidden="false" customHeight="false" outlineLevel="0" collapsed="false">
      <c r="A1364" s="3" t="s">
        <v>294</v>
      </c>
      <c r="B1364" s="3"/>
      <c r="C1364" s="3"/>
      <c r="D1364" s="3"/>
      <c r="E1364" s="3"/>
      <c r="F1364" s="3"/>
      <c r="G1364" s="3"/>
      <c r="H1364" s="3"/>
      <c r="I1364" s="175"/>
      <c r="J1364" s="175"/>
      <c r="K1364" s="175"/>
      <c r="L1364" s="173"/>
      <c r="M1364" s="173"/>
      <c r="N1364" s="3"/>
      <c r="O1364" s="3"/>
      <c r="P1364" s="3"/>
      <c r="Q1364" s="3"/>
      <c r="R1364" s="1"/>
      <c r="S1364" s="163"/>
      <c r="T1364" s="163"/>
      <c r="U1364" s="163"/>
      <c r="V1364" s="1"/>
      <c r="W1364" s="175"/>
      <c r="X1364" s="175"/>
      <c r="Y1364" s="175"/>
      <c r="Z1364" s="1"/>
      <c r="AA1364" s="1"/>
      <c r="AB1364" s="1"/>
      <c r="AC1364" s="1"/>
      <c r="AD1364" s="1"/>
      <c r="AE1364" s="1"/>
      <c r="AF1364" s="1"/>
      <c r="AG1364" s="1"/>
    </row>
    <row r="1365" customFormat="false" ht="15" hidden="false" customHeight="false" outlineLevel="0" collapsed="false">
      <c r="A1365" s="1" t="str">
        <f aca="false">CONCATENATE(A1364,"s")</f>
        <v>Freeholders</v>
      </c>
      <c r="B1365" s="3"/>
      <c r="C1365" s="3"/>
      <c r="D1365" s="3"/>
      <c r="E1365" s="3"/>
      <c r="F1365" s="3"/>
      <c r="G1365" s="3"/>
      <c r="H1365" s="3"/>
      <c r="I1365" s="175"/>
      <c r="J1365" s="175"/>
      <c r="K1365" s="175"/>
      <c r="L1365" s="173"/>
      <c r="M1365" s="173"/>
      <c r="N1365" s="3"/>
      <c r="O1365" s="3"/>
      <c r="P1365" s="3"/>
      <c r="Q1365" s="3"/>
      <c r="R1365" s="1"/>
      <c r="S1365" s="1"/>
      <c r="T1365" s="1"/>
      <c r="U1365" s="1"/>
      <c r="V1365" s="1"/>
      <c r="W1365" s="1"/>
      <c r="X1365" s="1"/>
      <c r="Y1365" s="1"/>
      <c r="Z1365" s="1"/>
      <c r="AA1365" s="1"/>
      <c r="AB1365" s="1"/>
      <c r="AC1365" s="1"/>
      <c r="AD1365" s="1"/>
      <c r="AE1365" s="1"/>
      <c r="AF1365" s="1"/>
      <c r="AG1365" s="1"/>
    </row>
    <row r="1366" customFormat="false" ht="15" hidden="false" customHeight="false" outlineLevel="0" collapsed="false">
      <c r="A1366" s="3" t="s">
        <v>307</v>
      </c>
      <c r="B1366" s="3"/>
      <c r="C1366" s="3"/>
      <c r="D1366" s="3"/>
      <c r="E1366" s="3"/>
      <c r="F1366" s="3"/>
      <c r="G1366" s="3"/>
      <c r="H1366" s="3"/>
      <c r="I1366" s="175"/>
      <c r="J1366" s="175"/>
      <c r="K1366" s="175"/>
      <c r="L1366" s="3"/>
      <c r="M1366" s="3"/>
      <c r="N1366" s="3"/>
      <c r="O1366" s="3"/>
      <c r="P1366" s="3"/>
      <c r="Q1366" s="3"/>
      <c r="R1366" s="1"/>
    </row>
    <row r="1367" customFormat="false" ht="15" hidden="false" customHeight="false" outlineLevel="0" collapsed="false">
      <c r="A1367" s="1" t="str">
        <f aca="false">IF(A1366="Leaseholder &amp; Freeholder","Leaseholders &amp; Freeholders")</f>
        <v>Leaseholders &amp; Freeholders</v>
      </c>
      <c r="B1367" s="3"/>
      <c r="C1367" s="3"/>
      <c r="D1367" s="3"/>
      <c r="E1367" s="3"/>
      <c r="F1367" s="3"/>
      <c r="G1367" s="3"/>
      <c r="H1367" s="3"/>
      <c r="I1367" s="175"/>
      <c r="J1367" s="175"/>
      <c r="K1367" s="175"/>
      <c r="L1367" s="3"/>
      <c r="M1367" s="3"/>
      <c r="N1367" s="3"/>
      <c r="O1367" s="3"/>
      <c r="P1367" s="3"/>
      <c r="Q1367" s="3"/>
      <c r="R1367" s="1"/>
      <c r="S1367" s="149" t="s">
        <v>274</v>
      </c>
      <c r="T1367" s="149"/>
    </row>
    <row r="1368" customFormat="false" ht="15.75" hidden="false" customHeight="true" outlineLevel="0" collapsed="false">
      <c r="A1368" s="1"/>
      <c r="B1368" s="3"/>
      <c r="C1368" s="3"/>
      <c r="D1368" s="3"/>
      <c r="E1368" s="3"/>
      <c r="F1368" s="3"/>
      <c r="G1368" s="3"/>
      <c r="H1368" s="3"/>
      <c r="I1368" s="175"/>
      <c r="J1368" s="175"/>
      <c r="K1368" s="175"/>
      <c r="L1368" s="3"/>
      <c r="M1368" s="3"/>
      <c r="N1368" s="3"/>
      <c r="O1368" s="3"/>
      <c r="P1368" s="3"/>
      <c r="Q1368" s="3"/>
      <c r="R1368" s="1"/>
      <c r="S1368" s="180" t="str">
        <f aca="false">CONCATENATE("Under Section 1(2), subject to your written consent",CHAR(10),"it is intended to build on the line of junction of the said lands a ",Form!ED74)</f>
        <v>Under Section 1(2), subject to your written consent
it is intended to build on the line of junction of the said lands a</v>
      </c>
      <c r="T1368" s="180"/>
      <c r="U1368" s="180"/>
      <c r="V1368" s="180"/>
      <c r="W1368" s="180"/>
      <c r="X1368" s="180"/>
      <c r="Y1368" s="180"/>
      <c r="Z1368" s="180"/>
      <c r="AA1368" s="180"/>
    </row>
    <row r="1369" customFormat="false" ht="15" hidden="false" customHeight="false" outlineLevel="0" collapsed="false">
      <c r="A1369" s="1"/>
      <c r="B1369" s="3"/>
      <c r="C1369" s="3"/>
      <c r="D1369" s="3"/>
      <c r="E1369" s="3"/>
      <c r="F1369" s="3"/>
      <c r="G1369" s="3"/>
      <c r="H1369" s="3"/>
      <c r="I1369" s="3"/>
      <c r="J1369" s="3"/>
      <c r="K1369" s="3"/>
      <c r="L1369" s="3"/>
      <c r="M1369" s="3"/>
      <c r="N1369" s="3"/>
      <c r="O1369" s="3"/>
      <c r="P1369" s="3"/>
      <c r="Q1369" s="3"/>
      <c r="R1369" s="1"/>
      <c r="S1369" s="180"/>
      <c r="T1369" s="180"/>
      <c r="U1369" s="180"/>
      <c r="V1369" s="180"/>
      <c r="W1369" s="180"/>
      <c r="X1369" s="180"/>
      <c r="Y1369" s="180"/>
      <c r="Z1369" s="180"/>
      <c r="AA1369" s="180"/>
    </row>
    <row r="1370" customFormat="false" ht="15" hidden="false" customHeight="false" outlineLevel="0" collapsed="false">
      <c r="A1370" s="156" t="s">
        <v>343</v>
      </c>
      <c r="B1370" s="156"/>
      <c r="C1370" s="3"/>
      <c r="D1370" s="3"/>
      <c r="E1370" s="3"/>
      <c r="F1370" s="3"/>
      <c r="G1370" s="3"/>
      <c r="H1370" s="3"/>
      <c r="I1370" s="3"/>
      <c r="J1370" s="3"/>
      <c r="K1370" s="3"/>
      <c r="L1370" s="3"/>
      <c r="M1370" s="3"/>
      <c r="N1370" s="3"/>
      <c r="O1370" s="3"/>
      <c r="P1370" s="3"/>
      <c r="Q1370" s="149" t="str">
        <f aca="false">IF(A1372="","",", ")</f>
        <v/>
      </c>
      <c r="R1370" s="1"/>
    </row>
    <row r="1371" customFormat="false" ht="15" hidden="false" customHeight="false" outlineLevel="0" collapsed="false">
      <c r="A1371" s="3" t="s">
        <v>25</v>
      </c>
      <c r="B1371" s="3" t="s">
        <v>26</v>
      </c>
      <c r="C1371" s="3" t="s">
        <v>27</v>
      </c>
      <c r="D1371" s="3" t="s">
        <v>28</v>
      </c>
      <c r="E1371" s="3" t="s">
        <v>29</v>
      </c>
      <c r="F1371" s="3" t="s">
        <v>30</v>
      </c>
      <c r="G1371" s="3" t="s">
        <v>31</v>
      </c>
      <c r="H1371" s="3"/>
      <c r="I1371" s="3" t="s">
        <v>336</v>
      </c>
      <c r="J1371" s="3"/>
      <c r="K1371" s="3"/>
      <c r="L1371" s="3"/>
      <c r="M1371" s="3"/>
      <c r="N1371" s="3"/>
      <c r="O1371" s="3"/>
      <c r="P1371" s="3"/>
      <c r="Q1371" s="3"/>
      <c r="R1371" s="1"/>
      <c r="S1371" s="149" t="s">
        <v>292</v>
      </c>
      <c r="T1371" s="149"/>
    </row>
    <row r="1372" customFormat="false" ht="15" hidden="false" customHeight="true" outlineLevel="0" collapsed="false">
      <c r="A1372" s="38" t="str">
        <f aca="true">IF(OFFSET(INDIRECT(A1348),17,0,1,1)="","",CONCATENATE((OFFSET(INDIRECT(A1348),17,0,1,1)),", "))</f>
        <v/>
      </c>
      <c r="B1372" s="38" t="str">
        <f aca="true">IF(OFFSET(INDIRECT(A1348),17,1,1,1)="","",OFFSET(INDIRECT(A1348),17,1,1,1))</f>
        <v/>
      </c>
      <c r="C1372" s="38" t="str">
        <f aca="true">IF(OFFSET(INDIRECT(A1348),17,2,1,1)="","",CONCATENATE(" ",(OFFSET(INDIRECT(A1348),17,2,1,1)),", "))</f>
        <v/>
      </c>
      <c r="D1372" s="38" t="str">
        <f aca="true">IF(OFFSET(INDIRECT(A1348),17,3,1,1)="","",CONCATENATE((OFFSET(INDIRECT(A1348),17,3,1,1)),", "))</f>
        <v/>
      </c>
      <c r="E1372" s="38" t="str">
        <f aca="true">IF(OFFSET(INDIRECT(A1348),17,4,1,1)="","",CONCATENATE((OFFSET(INDIRECT(A1348),17,4,1,1)),", "))</f>
        <v/>
      </c>
      <c r="F1372" s="38" t="str">
        <f aca="true">IF(OFFSET(INDIRECT(A1348),17,5,1,1)="","",CONCATENATE((OFFSET(INDIRECT(A1348),17,5,1,1)),", "))</f>
        <v/>
      </c>
      <c r="G1372" s="38" t="str">
        <f aca="true">IF(OFFSET(INDIRECT(A1348),17,6,1,1)="","",OFFSET(INDIRECT(A1348),17,6,1,1))</f>
        <v/>
      </c>
      <c r="H1372" s="3"/>
      <c r="I1372" s="170" t="str">
        <f aca="false">CONCATENATE(IF(A1372="","",A1372),IF(B1372="","",B1372),IF(C1372="","",C1372),IF(D1372="","",D1372),IF(E1372="","",E1372),IF(F1372="","",F1372),IF(G1372="","",G1372))</f>
        <v/>
      </c>
      <c r="J1372" s="170"/>
      <c r="K1372" s="170"/>
      <c r="L1372" s="170"/>
      <c r="M1372" s="170"/>
      <c r="N1372" s="170"/>
      <c r="O1372" s="170"/>
      <c r="P1372" s="112"/>
      <c r="Q1372" s="112"/>
      <c r="R1372" s="1"/>
      <c r="S1372" s="180" t="str">
        <f aca="false">CONCATENATE("Under Section 1(5)",CHAR(10),"it is intended to build on the line of junction of the said lands a wall wholly on ",$H$12," land.")</f>
        <v>Under Section 1(5)
it is intended to build on the line of junction of the said lands a wall wholly on our land.</v>
      </c>
      <c r="T1372" s="180"/>
      <c r="U1372" s="180"/>
      <c r="V1372" s="180"/>
      <c r="W1372" s="180"/>
      <c r="X1372" s="180"/>
      <c r="Y1372" s="180"/>
      <c r="Z1372" s="180"/>
      <c r="AA1372" s="180"/>
    </row>
    <row r="1373" customFormat="false" ht="15" hidden="false" customHeight="false" outlineLevel="0" collapsed="false">
      <c r="A1373" s="38" t="str">
        <f aca="true">IF(OFFSET(INDIRECT(A1348),17,0,1,1)="","",OFFSET(INDIRECT(A1348),17,0,1,1))</f>
        <v/>
      </c>
      <c r="B1373" s="38" t="str">
        <f aca="true">IF(OFFSET(INDIRECT(A1348),17,1,1,1)="","",OFFSET(INDIRECT(A1348),17,1,1,1))</f>
        <v/>
      </c>
      <c r="C1373" s="38" t="str">
        <f aca="true">IF(OFFSET(INDIRECT(A1348),17,2,1,1)="","",CONCATENATE(" ",(OFFSET(INDIRECT(A1348),17,2,1,1))))</f>
        <v/>
      </c>
      <c r="D1373" s="38" t="str">
        <f aca="true">IF(OFFSET(INDIRECT(A1348),17,3,1,1)="","",OFFSET(INDIRECT(A1348),17,3,1,1))</f>
        <v/>
      </c>
      <c r="E1373" s="38" t="str">
        <f aca="true">IF(OFFSET(INDIRECT(A1348),17,4,1,1)="","",OFFSET(INDIRECT(A1348),17,4,1,1))</f>
        <v/>
      </c>
      <c r="F1373" s="38" t="str">
        <f aca="true">IF(OFFSET(INDIRECT(A1348),17,5,1,1)="","",OFFSET(INDIRECT(A1348),17,5,1,1))</f>
        <v/>
      </c>
      <c r="G1373" s="38" t="str">
        <f aca="true">IF(OFFSET(INDIRECT(A1348),17,6,1,1)="","",OFFSET(INDIRECT(A1348),17,6,1,1))</f>
        <v/>
      </c>
      <c r="H1373" s="3"/>
      <c r="I1373" s="3"/>
      <c r="J1373" s="3"/>
      <c r="K1373" s="3"/>
      <c r="L1373" s="173"/>
      <c r="M1373" s="173"/>
      <c r="N1373" s="3"/>
      <c r="O1373" s="3"/>
      <c r="P1373" s="3"/>
      <c r="Q1373" s="3"/>
      <c r="R1373" s="1"/>
      <c r="S1373" s="180"/>
      <c r="T1373" s="180"/>
      <c r="U1373" s="180"/>
      <c r="V1373" s="180"/>
      <c r="W1373" s="180"/>
      <c r="X1373" s="180"/>
      <c r="Y1373" s="180"/>
      <c r="Z1373" s="180"/>
      <c r="AA1373" s="180"/>
    </row>
    <row r="1374" customFormat="false" ht="15" hidden="false" customHeight="false" outlineLevel="0" collapsed="false">
      <c r="A1374" s="3"/>
      <c r="B1374" s="3"/>
      <c r="C1374" s="3"/>
      <c r="D1374" s="3"/>
      <c r="E1374" s="3"/>
      <c r="F1374" s="3"/>
      <c r="G1374" s="3"/>
      <c r="H1374" s="3"/>
      <c r="I1374" s="3" t="s">
        <v>337</v>
      </c>
      <c r="J1374" s="3"/>
      <c r="K1374" s="3"/>
      <c r="L1374" s="173"/>
      <c r="M1374" s="173"/>
      <c r="N1374" s="3"/>
      <c r="O1374" s="3"/>
      <c r="P1374" s="3"/>
      <c r="Q1374" s="3"/>
      <c r="R1374" s="1"/>
    </row>
    <row r="1375" customFormat="false" ht="15" hidden="false" customHeight="true" outlineLevel="0" collapsed="false">
      <c r="A1375" s="3"/>
      <c r="B1375" s="3"/>
      <c r="C1375" s="3"/>
      <c r="D1375" s="3"/>
      <c r="E1375" s="3"/>
      <c r="F1375" s="3"/>
      <c r="G1375" s="3"/>
      <c r="H1375" s="3"/>
      <c r="I1375" s="175" t="str">
        <f aca="false">CONCATENATE(IF(A1373="","",A1373),IF(A1373="","",CHAR(10)),IF(B1373="","",B1373),IF(C1373="","",C1373),IF(C1373="","",CHAR(10)),IF(D1373="","",D1373),IF(D1373="","",CHAR(10)),IF(E1373="","",E1373),IF(E1373="","",CHAR(10)),IF(F1373="","",F1373),IF(F1373="","",CHAR(10)),IF(G1373="","",G1373))</f>
        <v/>
      </c>
      <c r="J1375" s="175"/>
      <c r="K1375" s="175"/>
      <c r="L1375" s="173"/>
      <c r="M1375" s="173"/>
      <c r="N1375" s="3"/>
      <c r="O1375" s="3"/>
      <c r="P1375" s="3"/>
      <c r="Q1375" s="3"/>
      <c r="R1375" s="1"/>
      <c r="S1375" s="149" t="s">
        <v>295</v>
      </c>
      <c r="T1375" s="149"/>
      <c r="U1375" s="149"/>
    </row>
    <row r="1376" customFormat="false" ht="15" hidden="false" customHeight="true" outlineLevel="0" collapsed="false">
      <c r="A1376" s="3"/>
      <c r="B1376" s="3"/>
      <c r="C1376" s="3"/>
      <c r="D1376" s="3"/>
      <c r="E1376" s="3"/>
      <c r="F1376" s="3"/>
      <c r="G1376" s="3"/>
      <c r="H1376" s="3"/>
      <c r="I1376" s="175"/>
      <c r="J1376" s="175"/>
      <c r="K1376" s="175"/>
      <c r="L1376" s="173"/>
      <c r="M1376" s="173"/>
      <c r="N1376" s="3"/>
      <c r="O1376" s="3"/>
      <c r="P1376" s="3"/>
      <c r="Q1376" s="3"/>
      <c r="R1376" s="1"/>
      <c r="S1376" s="181" t="str">
        <f aca="false">CONCATENATE(S1368,CHAR(10),CHAR(10),S1372)</f>
        <v>Under Section 1(2), subject to your written consent
it is intended to build on the line of junction of the said lands a 
Under Section 1(5)
it is intended to build on the line of junction of the said lands a wall wholly on our land.</v>
      </c>
      <c r="T1376" s="181"/>
      <c r="U1376" s="181"/>
      <c r="V1376" s="181"/>
      <c r="W1376" s="181"/>
      <c r="X1376" s="181"/>
      <c r="Y1376" s="181"/>
      <c r="Z1376" s="181"/>
      <c r="AA1376" s="181"/>
    </row>
    <row r="1377" customFormat="false" ht="15" hidden="false" customHeight="false" outlineLevel="0" collapsed="false">
      <c r="A1377" s="3"/>
      <c r="B1377" s="3"/>
      <c r="C1377" s="3"/>
      <c r="D1377" s="3"/>
      <c r="E1377" s="3"/>
      <c r="F1377" s="3"/>
      <c r="G1377" s="3"/>
      <c r="H1377" s="3"/>
      <c r="I1377" s="175"/>
      <c r="J1377" s="175"/>
      <c r="K1377" s="175"/>
      <c r="L1377" s="173"/>
      <c r="M1377" s="173"/>
      <c r="N1377" s="3"/>
      <c r="O1377" s="3"/>
      <c r="P1377" s="3"/>
      <c r="Q1377" s="3"/>
      <c r="R1377" s="1"/>
      <c r="S1377" s="181"/>
      <c r="T1377" s="181"/>
      <c r="U1377" s="181"/>
      <c r="V1377" s="181"/>
      <c r="W1377" s="181"/>
      <c r="X1377" s="181"/>
      <c r="Y1377" s="181"/>
      <c r="Z1377" s="181"/>
      <c r="AA1377" s="181"/>
    </row>
    <row r="1378" customFormat="false" ht="15" hidden="false" customHeight="false" outlineLevel="0" collapsed="false">
      <c r="A1378" s="3"/>
      <c r="B1378" s="3"/>
      <c r="C1378" s="3"/>
      <c r="D1378" s="3"/>
      <c r="E1378" s="3"/>
      <c r="F1378" s="3"/>
      <c r="G1378" s="3"/>
      <c r="H1378" s="3"/>
      <c r="I1378" s="175"/>
      <c r="J1378" s="175"/>
      <c r="K1378" s="175"/>
      <c r="L1378" s="3"/>
      <c r="M1378" s="3"/>
      <c r="N1378" s="3"/>
      <c r="O1378" s="3"/>
      <c r="P1378" s="3"/>
      <c r="Q1378" s="3"/>
      <c r="R1378" s="1"/>
      <c r="S1378" s="181"/>
      <c r="T1378" s="181"/>
      <c r="U1378" s="181"/>
      <c r="V1378" s="181"/>
      <c r="W1378" s="181"/>
      <c r="X1378" s="181"/>
      <c r="Y1378" s="181"/>
      <c r="Z1378" s="181"/>
      <c r="AA1378" s="181"/>
    </row>
    <row r="1379" customFormat="false" ht="15" hidden="false" customHeight="false" outlineLevel="0" collapsed="false">
      <c r="A1379" s="3"/>
      <c r="B1379" s="3"/>
      <c r="C1379" s="3"/>
      <c r="D1379" s="3"/>
      <c r="E1379" s="3"/>
      <c r="F1379" s="3"/>
      <c r="G1379" s="3"/>
      <c r="H1379" s="3"/>
      <c r="I1379" s="175"/>
      <c r="J1379" s="175"/>
      <c r="K1379" s="175"/>
      <c r="L1379" s="3"/>
      <c r="M1379" s="3"/>
      <c r="N1379" s="3"/>
      <c r="O1379" s="3"/>
      <c r="P1379" s="3"/>
      <c r="Q1379" s="3"/>
      <c r="R1379" s="1"/>
      <c r="S1379" s="181"/>
      <c r="T1379" s="181"/>
      <c r="U1379" s="181"/>
      <c r="V1379" s="181"/>
      <c r="W1379" s="181"/>
      <c r="X1379" s="181"/>
      <c r="Y1379" s="181"/>
      <c r="Z1379" s="181"/>
      <c r="AA1379" s="181"/>
    </row>
    <row r="1380" customFormat="false" ht="15" hidden="false" customHeight="false" outlineLevel="0" collapsed="false">
      <c r="A1380" s="3"/>
      <c r="B1380" s="3"/>
      <c r="C1380" s="3"/>
      <c r="D1380" s="3"/>
      <c r="E1380" s="3"/>
      <c r="F1380" s="3"/>
      <c r="G1380" s="3"/>
      <c r="H1380" s="3"/>
      <c r="I1380" s="175"/>
      <c r="J1380" s="175"/>
      <c r="K1380" s="175"/>
      <c r="L1380" s="3"/>
      <c r="M1380" s="3"/>
      <c r="N1380" s="3"/>
      <c r="O1380" s="3"/>
      <c r="P1380" s="3"/>
      <c r="Q1380" s="3"/>
      <c r="R1380" s="1"/>
      <c r="S1380" s="181"/>
      <c r="T1380" s="181"/>
      <c r="U1380" s="181"/>
      <c r="V1380" s="181"/>
      <c r="W1380" s="181"/>
      <c r="X1380" s="181"/>
      <c r="Y1380" s="181"/>
      <c r="Z1380" s="181"/>
      <c r="AA1380" s="181"/>
    </row>
    <row r="1381" customFormat="false" ht="15" hidden="false" customHeight="false" outlineLevel="0" collapsed="false">
      <c r="A1381" s="3"/>
      <c r="B1381" s="3"/>
      <c r="C1381" s="3"/>
      <c r="D1381" s="3"/>
      <c r="E1381" s="3"/>
      <c r="F1381" s="3"/>
      <c r="G1381" s="3"/>
      <c r="H1381" s="3"/>
      <c r="I1381" s="3"/>
      <c r="J1381" s="3"/>
      <c r="K1381" s="3"/>
      <c r="L1381" s="3"/>
      <c r="M1381" s="3"/>
      <c r="N1381" s="3"/>
      <c r="O1381" s="3"/>
      <c r="P1381" s="3"/>
      <c r="Q1381" s="3"/>
      <c r="R1381" s="1"/>
    </row>
    <row r="1382" customFormat="false" ht="15" hidden="false" customHeight="false" outlineLevel="0" collapsed="false">
      <c r="A1382" s="156" t="s">
        <v>344</v>
      </c>
      <c r="B1382" s="156"/>
      <c r="C1382" s="3"/>
      <c r="D1382" s="3"/>
      <c r="E1382" s="3"/>
      <c r="F1382" s="3"/>
      <c r="G1382" s="3"/>
      <c r="H1382" s="3"/>
      <c r="I1382" s="3"/>
      <c r="J1382" s="3"/>
      <c r="K1382" s="3"/>
      <c r="L1382" s="3"/>
      <c r="M1382" s="3"/>
      <c r="N1382" s="3"/>
      <c r="O1382" s="3"/>
      <c r="P1382" s="3"/>
      <c r="Q1382" s="3" t="str">
        <f aca="false">IF(A1384="","",", ")</f>
        <v/>
      </c>
      <c r="R1382" s="1"/>
      <c r="S1382" s="149" t="s">
        <v>345</v>
      </c>
      <c r="T1382" s="149"/>
      <c r="U1382" s="149"/>
    </row>
    <row r="1383" customFormat="false" ht="15" hidden="false" customHeight="false" outlineLevel="0" collapsed="false">
      <c r="A1383" s="3" t="s">
        <v>25</v>
      </c>
      <c r="B1383" s="3" t="s">
        <v>26</v>
      </c>
      <c r="C1383" s="3" t="s">
        <v>27</v>
      </c>
      <c r="D1383" s="3" t="s">
        <v>28</v>
      </c>
      <c r="E1383" s="3" t="s">
        <v>29</v>
      </c>
      <c r="F1383" s="3" t="s">
        <v>30</v>
      </c>
      <c r="G1383" s="3" t="s">
        <v>31</v>
      </c>
      <c r="H1383" s="3"/>
      <c r="I1383" s="3" t="s">
        <v>336</v>
      </c>
      <c r="J1383" s="3"/>
      <c r="K1383" s="3"/>
      <c r="L1383" s="3"/>
      <c r="M1383" s="3"/>
      <c r="N1383" s="3"/>
      <c r="O1383" s="3"/>
      <c r="P1383" s="3"/>
      <c r="Q1383" s="3"/>
      <c r="R1383" s="1"/>
      <c r="S1383" s="181" t="str">
        <f aca="false">IF(Form!DZ74="Section 1(2)",S1368,IF(Form!DZ74="Section 1(5)",S1372,IF(Form!DZ74="Section 1(2) &amp; Section 1(5)",S1376,"")))</f>
        <v/>
      </c>
      <c r="T1383" s="181"/>
      <c r="U1383" s="181"/>
      <c r="V1383" s="181"/>
      <c r="W1383" s="181"/>
      <c r="X1383" s="181"/>
      <c r="Y1383" s="181"/>
      <c r="Z1383" s="181"/>
      <c r="AA1383" s="181"/>
    </row>
    <row r="1384" customFormat="false" ht="15" hidden="false" customHeight="true" outlineLevel="0" collapsed="false">
      <c r="A1384" s="38" t="str">
        <f aca="false">IF(Form!$B$44="","",Form!$B$44)</f>
        <v/>
      </c>
      <c r="B1384" s="38" t="str">
        <f aca="false">IF(Form!$C$44="","",Form!$C$44)</f>
        <v/>
      </c>
      <c r="C1384" s="38" t="str">
        <f aca="false">IF(Form!$D$44="","",Form!$D$44)</f>
        <v/>
      </c>
      <c r="D1384" s="38" t="str">
        <f aca="false">IF(Form!$E$44="","",Form!$E$44)</f>
        <v/>
      </c>
      <c r="E1384" s="38" t="str">
        <f aca="false">IF(Form!$F$44="","",Form!$F$44)</f>
        <v/>
      </c>
      <c r="F1384" s="38" t="str">
        <f aca="false">IF(Form!$G$44="","",Form!$G$44)</f>
        <v/>
      </c>
      <c r="G1384" s="38" t="str">
        <f aca="false">IF(Form!$H$44="","",Form!$H$44)</f>
        <v/>
      </c>
      <c r="H1384" s="3"/>
      <c r="I1384" s="170" t="str">
        <f aca="false">CONCATENATE(IF(A1384="","",A1384),IF(B1384="","",B1384),IF(C1384="","",C1384),IF(D1384="","",D1384),IF(E1384="","",E1384),IF(F1384="","",F1384),IF(G1384="","",G1384))</f>
        <v/>
      </c>
      <c r="J1384" s="170"/>
      <c r="K1384" s="170"/>
      <c r="L1384" s="170"/>
      <c r="M1384" s="170"/>
      <c r="N1384" s="170"/>
      <c r="O1384" s="170"/>
      <c r="P1384" s="112"/>
      <c r="Q1384" s="112"/>
      <c r="R1384" s="1"/>
      <c r="S1384" s="181"/>
      <c r="T1384" s="181"/>
      <c r="U1384" s="181"/>
      <c r="V1384" s="181"/>
      <c r="W1384" s="181"/>
      <c r="X1384" s="181"/>
      <c r="Y1384" s="181"/>
      <c r="Z1384" s="181"/>
      <c r="AA1384" s="181"/>
    </row>
    <row r="1385" customFormat="false" ht="15" hidden="false" customHeight="false" outlineLevel="0" collapsed="false">
      <c r="A1385" s="3"/>
      <c r="B1385" s="3"/>
      <c r="C1385" s="3"/>
      <c r="D1385" s="3"/>
      <c r="E1385" s="3"/>
      <c r="F1385" s="3"/>
      <c r="G1385" s="3"/>
      <c r="H1385" s="3"/>
      <c r="I1385" s="3"/>
      <c r="J1385" s="3"/>
      <c r="K1385" s="3"/>
      <c r="L1385" s="173"/>
      <c r="M1385" s="173"/>
      <c r="N1385" s="3"/>
      <c r="O1385" s="3"/>
      <c r="P1385" s="3"/>
      <c r="Q1385" s="3"/>
      <c r="R1385" s="1"/>
      <c r="S1385" s="181"/>
      <c r="T1385" s="181"/>
      <c r="U1385" s="181"/>
      <c r="V1385" s="181"/>
      <c r="W1385" s="181"/>
      <c r="X1385" s="181"/>
      <c r="Y1385" s="181"/>
      <c r="Z1385" s="181"/>
      <c r="AA1385" s="181"/>
    </row>
    <row r="1386" customFormat="false" ht="15" hidden="false" customHeight="false" outlineLevel="0" collapsed="false">
      <c r="A1386" s="3"/>
      <c r="B1386" s="3"/>
      <c r="C1386" s="3"/>
      <c r="D1386" s="3"/>
      <c r="E1386" s="3"/>
      <c r="F1386" s="3"/>
      <c r="G1386" s="3"/>
      <c r="H1386" s="3"/>
      <c r="I1386" s="3" t="s">
        <v>337</v>
      </c>
      <c r="J1386" s="3"/>
      <c r="K1386" s="3"/>
      <c r="L1386" s="173"/>
      <c r="M1386" s="173"/>
      <c r="N1386" s="3"/>
      <c r="O1386" s="3"/>
      <c r="P1386" s="3"/>
      <c r="Q1386" s="3"/>
      <c r="R1386" s="1"/>
      <c r="S1386" s="181"/>
      <c r="T1386" s="181"/>
      <c r="U1386" s="181"/>
      <c r="V1386" s="181"/>
      <c r="W1386" s="181"/>
      <c r="X1386" s="181"/>
      <c r="Y1386" s="181"/>
      <c r="Z1386" s="181"/>
      <c r="AA1386" s="181"/>
    </row>
    <row r="1387" customFormat="false" ht="15" hidden="false" customHeight="true" outlineLevel="0" collapsed="false">
      <c r="A1387" s="3"/>
      <c r="B1387" s="3"/>
      <c r="C1387" s="3"/>
      <c r="D1387" s="3"/>
      <c r="E1387" s="3"/>
      <c r="F1387" s="3"/>
      <c r="G1387" s="3"/>
      <c r="H1387" s="3"/>
      <c r="I1387" s="175" t="str">
        <f aca="false">CONCATENATE(IF(A1384="","",A1384),IF(A1384="","",CHAR(10)),IF(B1384="","",B1384),IF(C1384="","",C1384),IF(C1384="","",CHAR(10)),IF(D1384="","",D1384),IF(D1384="","",CHAR(10)),IF(E1384="","",E1384),IF(E1384="","",CHAR(10)),IF(F1384="","",F1384),IF(F1384="","",CHAR(10)),IF(G1384="","",G1384))</f>
        <v/>
      </c>
      <c r="J1387" s="175"/>
      <c r="K1387" s="175"/>
      <c r="L1387" s="173"/>
      <c r="M1387" s="173"/>
      <c r="N1387" s="3"/>
      <c r="O1387" s="3"/>
      <c r="P1387" s="3"/>
      <c r="Q1387" s="3"/>
      <c r="R1387" s="1"/>
      <c r="S1387" s="181"/>
      <c r="T1387" s="181"/>
      <c r="U1387" s="181"/>
      <c r="V1387" s="181"/>
      <c r="W1387" s="181"/>
      <c r="X1387" s="181"/>
      <c r="Y1387" s="181"/>
      <c r="Z1387" s="181"/>
      <c r="AA1387" s="181"/>
    </row>
    <row r="1388" customFormat="false" ht="15" hidden="false" customHeight="false" outlineLevel="0" collapsed="false">
      <c r="A1388" s="3"/>
      <c r="B1388" s="3"/>
      <c r="C1388" s="3"/>
      <c r="D1388" s="3"/>
      <c r="E1388" s="3"/>
      <c r="F1388" s="3"/>
      <c r="G1388" s="3"/>
      <c r="H1388" s="3"/>
      <c r="I1388" s="175"/>
      <c r="J1388" s="175"/>
      <c r="K1388" s="175"/>
      <c r="L1388" s="173"/>
      <c r="M1388" s="173"/>
      <c r="N1388" s="3"/>
      <c r="O1388" s="3"/>
      <c r="P1388" s="3"/>
      <c r="Q1388" s="3"/>
      <c r="R1388" s="1"/>
    </row>
    <row r="1389" customFormat="false" ht="15" hidden="false" customHeight="false" outlineLevel="0" collapsed="false">
      <c r="A1389" s="3"/>
      <c r="B1389" s="3"/>
      <c r="C1389" s="3"/>
      <c r="D1389" s="3"/>
      <c r="E1389" s="3"/>
      <c r="F1389" s="3"/>
      <c r="G1389" s="3"/>
      <c r="H1389" s="3"/>
      <c r="I1389" s="175"/>
      <c r="J1389" s="175"/>
      <c r="K1389" s="175"/>
      <c r="L1389" s="173"/>
      <c r="M1389" s="173"/>
      <c r="N1389" s="3"/>
      <c r="O1389" s="3"/>
      <c r="P1389" s="3"/>
      <c r="Q1389" s="3"/>
      <c r="R1389" s="1"/>
      <c r="S1389" s="149" t="s">
        <v>346</v>
      </c>
      <c r="T1389" s="149"/>
      <c r="U1389" s="149"/>
      <c r="V1389" s="182" t="str">
        <f aca="true">IF(OFFSET(INDIRECT(A1348),53,5,1,1)="No","DELETE THIS PAGE WHEN MADE INTO PDF!","")</f>
        <v>DELETE THIS PAGE WHEN MADE INTO PDF!</v>
      </c>
      <c r="W1389" s="182"/>
      <c r="X1389" s="182"/>
      <c r="Y1389" s="182"/>
      <c r="Z1389" s="182"/>
      <c r="AA1389" s="182"/>
    </row>
    <row r="1390" customFormat="false" ht="15" hidden="false" customHeight="false" outlineLevel="0" collapsed="false">
      <c r="A1390" s="3"/>
      <c r="B1390" s="3"/>
      <c r="C1390" s="3"/>
      <c r="D1390" s="3"/>
      <c r="E1390" s="3"/>
      <c r="F1390" s="3"/>
      <c r="G1390" s="3"/>
      <c r="H1390" s="3"/>
      <c r="I1390" s="175"/>
      <c r="J1390" s="175"/>
      <c r="K1390" s="175"/>
      <c r="L1390" s="3"/>
      <c r="M1390" s="3"/>
      <c r="N1390" s="3"/>
      <c r="O1390" s="3"/>
      <c r="P1390" s="3"/>
      <c r="Q1390" s="3"/>
      <c r="R1390" s="1"/>
      <c r="S1390" s="149" t="s">
        <v>347</v>
      </c>
      <c r="T1390" s="149"/>
      <c r="U1390" s="149"/>
      <c r="V1390" s="182" t="str">
        <f aca="true">IF(OFFSET(INDIRECT(A1348),62,5,1,1)="No","DELETE THIS PAGE WHEN MADE INTO PDF!","")</f>
        <v>DELETE THIS PAGE WHEN MADE INTO PDF!</v>
      </c>
      <c r="W1390" s="182"/>
      <c r="X1390" s="182"/>
      <c r="Y1390" s="182"/>
      <c r="Z1390" s="182"/>
      <c r="AA1390" s="182"/>
    </row>
    <row r="1391" customFormat="false" ht="15" hidden="false" customHeight="false" outlineLevel="0" collapsed="false">
      <c r="A1391" s="3"/>
      <c r="B1391" s="3"/>
      <c r="C1391" s="3"/>
      <c r="D1391" s="3"/>
      <c r="E1391" s="3"/>
      <c r="F1391" s="3"/>
      <c r="G1391" s="3"/>
      <c r="H1391" s="3"/>
      <c r="I1391" s="175"/>
      <c r="J1391" s="175"/>
      <c r="K1391" s="175"/>
      <c r="L1391" s="3"/>
      <c r="M1391" s="3"/>
      <c r="N1391" s="3"/>
      <c r="O1391" s="3"/>
      <c r="P1391" s="3"/>
      <c r="Q1391" s="3"/>
      <c r="R1391" s="1"/>
      <c r="S1391" s="149" t="s">
        <v>348</v>
      </c>
      <c r="T1391" s="149"/>
      <c r="U1391" s="149"/>
      <c r="V1391" s="182" t="str">
        <f aca="true">IF(OFFSET(INDIRECT(A1348),76,5,1,1)="No","DELETE THIS PAGE WHEN MADE INTO PDF!","")</f>
        <v>DELETE THIS PAGE WHEN MADE INTO PDF!</v>
      </c>
      <c r="W1391" s="182"/>
      <c r="X1391" s="182"/>
      <c r="Y1391" s="182"/>
      <c r="Z1391" s="182"/>
      <c r="AA1391" s="182"/>
    </row>
    <row r="1392" customFormat="false" ht="15" hidden="false" customHeight="false" outlineLevel="0" collapsed="false">
      <c r="A1392" s="3"/>
      <c r="B1392" s="3"/>
      <c r="C1392" s="3"/>
      <c r="D1392" s="3"/>
      <c r="E1392" s="3"/>
      <c r="F1392" s="3"/>
      <c r="G1392" s="3"/>
      <c r="H1392" s="3"/>
      <c r="I1392" s="175"/>
      <c r="J1392" s="175"/>
      <c r="K1392" s="175"/>
      <c r="L1392" s="3"/>
      <c r="M1392" s="3"/>
      <c r="N1392" s="3"/>
      <c r="O1392" s="3"/>
      <c r="P1392" s="3"/>
      <c r="Q1392" s="3"/>
      <c r="R1392" s="1"/>
      <c r="S1392" s="38" t="str">
        <f aca="true">IF(OFFSET(INDIRECT(A1348),2,0,1,1)="","",OFFSET(INDIRECT(A1348),2,0,1,1))</f>
        <v/>
      </c>
      <c r="T1392" s="38" t="str">
        <f aca="true">IF(OFFSET(INDIRECT(A1348),2,1,1,1)="","",OFFSET(INDIRECT(A1348),2,1,1,1))</f>
        <v/>
      </c>
      <c r="U1392" s="3" t="str">
        <f aca="false">LEFT(T1392,1)</f>
        <v/>
      </c>
      <c r="V1392" s="38" t="str">
        <f aca="true">IF(OFFSET(INDIRECT(A1348),2,2,1,1)="","",OFFSET(INDIRECT(A1348),2,2,1,1))</f>
        <v/>
      </c>
      <c r="W1392" s="38" t="str">
        <f aca="true">IF(OFFSET(INDIRECT(A1348),2,3,1,1)="","",OFFSET(INDIRECT(A1348),2,3,1,1))</f>
        <v/>
      </c>
      <c r="X1392" s="3" t="str">
        <f aca="false">IF(B1351="Company",W1392,CONCATENATE(S1392,P1350," ",T1392," ",W1392))</f>
        <v>  </v>
      </c>
      <c r="Y1392" s="3"/>
      <c r="Z1392" s="3" t="str">
        <f aca="false">IF(B1351="Company",W1392,CONCATENATE(S1392," ",U1392," ",W1392))</f>
        <v>  </v>
      </c>
      <c r="AA1392" s="3"/>
      <c r="AB1392" s="3"/>
      <c r="AC1392" s="3" t="str">
        <f aca="false">IF(B1351="Company",W1392,CONCATENATE(S1392,P1350," ",U1392,P1350," ",W1392))</f>
        <v>  </v>
      </c>
      <c r="AD1392" s="3"/>
      <c r="AE1392" s="3" t="str">
        <f aca="false">IF(B1351="Company",W1392,CONCATENATE(T1392," ",V1392," ",W1392))</f>
        <v>  </v>
      </c>
      <c r="AF1392" s="3" t="str">
        <f aca="false">UPPER(AE1392)</f>
        <v>  </v>
      </c>
      <c r="AG1392" s="3"/>
      <c r="AH1392" s="3" t="str">
        <f aca="false">IF(B1351="Company",W1392,CONCATENATE(S1392,P1350," ",W1392))</f>
        <v> </v>
      </c>
      <c r="AI1392" s="3"/>
      <c r="AJ1392" s="1"/>
    </row>
    <row r="1393" customFormat="false" ht="15" hidden="false" customHeight="false" outlineLevel="0" collapsed="false">
      <c r="A1393" s="3"/>
      <c r="B1393" s="3"/>
      <c r="C1393" s="3"/>
      <c r="D1393" s="3"/>
      <c r="E1393" s="3"/>
      <c r="F1393" s="3"/>
      <c r="G1393" s="3"/>
      <c r="H1393" s="3"/>
      <c r="I1393" s="173"/>
      <c r="J1393" s="173"/>
      <c r="K1393" s="173"/>
      <c r="L1393" s="3"/>
      <c r="M1393" s="3"/>
      <c r="N1393" s="3"/>
      <c r="O1393" s="3"/>
      <c r="P1393" s="3"/>
      <c r="Q1393" s="3"/>
      <c r="R1393" s="1"/>
      <c r="S1393" s="38" t="str">
        <f aca="true">IF(OFFSET(INDIRECT(A1348),3,0,1,1)="","",OFFSET(INDIRECT(A1348),3,0,1,1))</f>
        <v/>
      </c>
      <c r="T1393" s="38" t="str">
        <f aca="true">IF(OFFSET(INDIRECT(A1348),3,1,1,1)="","",OFFSET(INDIRECT(A1348),3,1,1,1))</f>
        <v/>
      </c>
      <c r="U1393" s="3" t="str">
        <f aca="false">LEFT(T1393,1)</f>
        <v/>
      </c>
      <c r="V1393" s="38" t="str">
        <f aca="true">IF(OFFSET(INDIRECT(A1348),3,2,1,1)="","",OFFSET(INDIRECT(A1348),3,2,1,1))</f>
        <v/>
      </c>
      <c r="W1393" s="38" t="str">
        <f aca="true">IF(OFFSET(INDIRECT(A1348),3,3,1,1)="","",OFFSET(INDIRECT(A1348),3,3,1,1))</f>
        <v/>
      </c>
      <c r="X1393" s="3" t="str">
        <f aca="false">IF(W1393="","",CONCATENATE(S1393,P1350," ",T1393," ",W1393))</f>
        <v/>
      </c>
      <c r="Y1393" s="3"/>
      <c r="Z1393" s="3" t="str">
        <f aca="false">IF(W1393="","",CONCATENATE(" ",Q1376," ",S1393," ",U1393," ",W1393))</f>
        <v/>
      </c>
      <c r="AA1393" s="3"/>
      <c r="AB1393" s="3"/>
      <c r="AC1393" s="3" t="str">
        <f aca="false">IF(W1393="","",IF(W1394="",CONCATENATE(" ",$Q$39," ",S1393,$P$38," ",U1393,$P$38," ",W1393),CONCATENATE(", ",S1393,$P$38," ",U1393,$P$38," ",W1393)))</f>
        <v/>
      </c>
      <c r="AD1393" s="3"/>
      <c r="AE1393" s="3" t="str">
        <f aca="false">IF(W1393="","",CONCATENATE(" ",Q1351," ",T1393," ",V1393," ",W1393))</f>
        <v/>
      </c>
      <c r="AF1393" s="3" t="str">
        <f aca="false">UPPER(AE1393)</f>
        <v/>
      </c>
      <c r="AG1393" s="3"/>
      <c r="AH1393" s="3" t="str">
        <f aca="false">IF(W1393="","",IF(W1394="",CONCATENATE(" ",Q1351," ",S1393,P1350," ",W1393),CONCATENATE(", ",S1393,P1350," ",W1393)))</f>
        <v/>
      </c>
      <c r="AI1393" s="3"/>
      <c r="AJ1393" s="1"/>
    </row>
    <row r="1394" customFormat="false" ht="15" hidden="false" customHeight="false" outlineLevel="0" collapsed="false">
      <c r="A1394" s="156" t="s">
        <v>349</v>
      </c>
      <c r="B1394" s="156"/>
      <c r="C1394" s="3"/>
      <c r="D1394" s="3"/>
      <c r="E1394" s="3"/>
      <c r="F1394" s="3"/>
      <c r="G1394" s="3"/>
      <c r="H1394" s="3"/>
      <c r="I1394" s="3"/>
      <c r="J1394" s="3"/>
      <c r="K1394" s="3"/>
      <c r="L1394" s="3"/>
      <c r="M1394" s="3"/>
      <c r="N1394" s="3"/>
      <c r="O1394" s="3"/>
      <c r="P1394" s="3"/>
      <c r="Q1394" s="3" t="str">
        <f aca="false">IF(A1396="","",", ")</f>
        <v/>
      </c>
      <c r="R1394" s="1"/>
      <c r="S1394" s="38" t="str">
        <f aca="true">IF(OFFSET(INDIRECT(A1348),4,0,1,1)="","",OFFSET(INDIRECT(A1348),4,0,1,1))</f>
        <v/>
      </c>
      <c r="T1394" s="38" t="str">
        <f aca="true">IF(OFFSET(INDIRECT(A1348),4,1,1,1)="","",OFFSET(INDIRECT(A1348),4,1,1,1))</f>
        <v/>
      </c>
      <c r="U1394" s="3" t="str">
        <f aca="false">LEFT(T1394,1)</f>
        <v/>
      </c>
      <c r="V1394" s="38" t="str">
        <f aca="true">IF(OFFSET(INDIRECT(A1348),4,2,1,1)="","",OFFSET(INDIRECT(A1348),4,2,1,1))</f>
        <v/>
      </c>
      <c r="W1394" s="38" t="str">
        <f aca="true">IF(OFFSET(INDIRECT(A1348),4,3,1,1)="","",OFFSET(INDIRECT(A1348),4,3,1,1))</f>
        <v/>
      </c>
      <c r="X1394" s="3" t="str">
        <f aca="false">IF(W1394="","",CONCATENATE(S1394,P1350," ",T1394," ",W1394))</f>
        <v/>
      </c>
      <c r="Y1394" s="3"/>
      <c r="Z1394" s="3" t="str">
        <f aca="false">IF(W1394="","",CONCATENATE(" ",Q1376," ",S1394," ",U1394," ",W1394))</f>
        <v/>
      </c>
      <c r="AA1394" s="3"/>
      <c r="AB1394" s="3"/>
      <c r="AC1394" s="3" t="str">
        <f aca="false">IF(W1394="","",IF(W1395="",CONCATENATE(" ",Q1351," ",S1394,P1350," ",U1394,P1350," ",W1394),CONCATENATE(", ",S1394,P1350," ",U1394,P1350," ",W1394)))</f>
        <v/>
      </c>
      <c r="AD1394" s="3"/>
      <c r="AE1394" s="3" t="str">
        <f aca="false">IF(W1394="","",CONCATENATE(" ",Q1351," ",T1394," ",V1394," ",W1394))</f>
        <v/>
      </c>
      <c r="AF1394" s="3" t="str">
        <f aca="false">UPPER(AE1394)</f>
        <v/>
      </c>
      <c r="AG1394" s="3"/>
      <c r="AH1394" s="3" t="str">
        <f aca="false">IF(W1394="","",IF(W1395="",CONCATENATE(" ",Q1351," ",S1394,P1350," ",W1394),CONCATENATE(", ",S1394,P1350," ",W1394)))</f>
        <v/>
      </c>
      <c r="AI1394" s="3"/>
      <c r="AJ1394" s="1"/>
    </row>
    <row r="1395" customFormat="false" ht="15" hidden="false" customHeight="false" outlineLevel="0" collapsed="false">
      <c r="A1395" s="3" t="s">
        <v>25</v>
      </c>
      <c r="B1395" s="3" t="s">
        <v>26</v>
      </c>
      <c r="C1395" s="3" t="s">
        <v>27</v>
      </c>
      <c r="D1395" s="3" t="s">
        <v>28</v>
      </c>
      <c r="E1395" s="3" t="s">
        <v>29</v>
      </c>
      <c r="F1395" s="3" t="s">
        <v>30</v>
      </c>
      <c r="G1395" s="3" t="s">
        <v>31</v>
      </c>
      <c r="H1395" s="3"/>
      <c r="I1395" s="3" t="s">
        <v>336</v>
      </c>
      <c r="J1395" s="3"/>
      <c r="K1395" s="3"/>
      <c r="L1395" s="3"/>
      <c r="M1395" s="3"/>
      <c r="N1395" s="3"/>
      <c r="O1395" s="3"/>
      <c r="P1395" s="3"/>
      <c r="Q1395" s="3"/>
      <c r="R1395" s="1"/>
      <c r="S1395" s="38" t="str">
        <f aca="true">IF(OFFSET(INDIRECT(A1348),5,0,1,1)="","",OFFSET(INDIRECT(A1348),5,0,1,1))</f>
        <v/>
      </c>
      <c r="T1395" s="38" t="str">
        <f aca="true">IF(OFFSET(INDIRECT(A1348),5,1,1,1)="","",OFFSET(INDIRECT(A1348),5,1,1,1))</f>
        <v/>
      </c>
      <c r="U1395" s="3" t="str">
        <f aca="false">LEFT(T1395,1)</f>
        <v/>
      </c>
      <c r="V1395" s="38" t="str">
        <f aca="true">IF(OFFSET(INDIRECT(A1348),5,2,1,1)="","",OFFSET(INDIRECT(A1348),5,2,1,1))</f>
        <v/>
      </c>
      <c r="W1395" s="38" t="str">
        <f aca="true">IF(OFFSET(INDIRECT(A1348),5,3,1,1)="","",OFFSET(INDIRECT(A1348),5,3,1,1))</f>
        <v/>
      </c>
      <c r="X1395" s="3" t="str">
        <f aca="false">IF(W1395="","",CONCATENATE(S1395,P1350," ",T1395," ",W1395))</f>
        <v/>
      </c>
      <c r="Y1395" s="3"/>
      <c r="Z1395" s="3" t="str">
        <f aca="false">IF(W1395="","",CONCATENATE(" ",Q1376," ",S1395," ",U1395," ",W1395))</f>
        <v/>
      </c>
      <c r="AA1395" s="3"/>
      <c r="AB1395" s="3"/>
      <c r="AC1395" s="3" t="str">
        <f aca="false">IF(W1395="","",IF(W1396="",CONCATENATE(" ",Q1351," ",S1395,P1350," ",U1395,P1350," ",W1395),CONCATENATE(", ",S1395,P1350," ",U1395,P1350," ",W1395)))</f>
        <v/>
      </c>
      <c r="AD1395" s="3"/>
      <c r="AE1395" s="3" t="str">
        <f aca="false">IF(W1395="","",CONCATENATE(" ",Q1351," ",T1395," ",V1395," ",W1395))</f>
        <v/>
      </c>
      <c r="AF1395" s="3" t="str">
        <f aca="false">UPPER(AE1395)</f>
        <v/>
      </c>
      <c r="AG1395" s="3"/>
      <c r="AH1395" s="3" t="str">
        <f aca="false">IF(W1395="","",IF(W1396="",CONCATENATE(" ",Q1351," ",S1395,P1350," ",W1395),CONCATENATE(", ",S1395,P1350," ",W1395)))</f>
        <v/>
      </c>
      <c r="AI1395" s="3"/>
      <c r="AJ1395" s="1"/>
    </row>
    <row r="1396" customFormat="false" ht="15" hidden="false" customHeight="true" outlineLevel="0" collapsed="false">
      <c r="A1396" s="38" t="str">
        <f aca="false">IF(Form!$B$61="","",Form!$B$61)</f>
        <v/>
      </c>
      <c r="B1396" s="38" t="str">
        <f aca="false">IF(Form!$C$61="","",Form!$C$61)</f>
        <v/>
      </c>
      <c r="C1396" s="38" t="str">
        <f aca="false">IF(Form!$D$61="","",Form!$D$61)</f>
        <v/>
      </c>
      <c r="D1396" s="38" t="str">
        <f aca="false">IF(Form!$E$61="","",Form!$E$61)</f>
        <v/>
      </c>
      <c r="E1396" s="38" t="str">
        <f aca="false">IF(Form!$F$61="","",Form!$F$61)</f>
        <v/>
      </c>
      <c r="F1396" s="38" t="str">
        <f aca="false">IF(Form!$G$61="","",Form!$G$61)</f>
        <v/>
      </c>
      <c r="G1396" s="38" t="str">
        <f aca="false">IF(Form!$H$61="","",Form!$H$61)</f>
        <v/>
      </c>
      <c r="H1396" s="3"/>
      <c r="I1396" s="170" t="str">
        <f aca="false">CONCATENATE(IF(A1396="","",A1396),IF(B1396="","",B1396),IF(C1396="","",C1396),IF(D1396="","",D1396),IF(E1396="","",E1396),IF(F1396="","",F1396),IF(G1396="","",G1396))</f>
        <v/>
      </c>
      <c r="J1396" s="170"/>
      <c r="K1396" s="170"/>
      <c r="L1396" s="170"/>
      <c r="M1396" s="170"/>
      <c r="N1396" s="170"/>
      <c r="O1396" s="170"/>
      <c r="P1396" s="112"/>
      <c r="Q1396" s="112"/>
      <c r="R1396" s="1"/>
      <c r="S1396" s="38" t="str">
        <f aca="true">IF(OFFSET(INDIRECT(A1348),6,0,1,1)="","",OFFSET(INDIRECT(A1348),6,0,1,1))</f>
        <v/>
      </c>
      <c r="T1396" s="38" t="str">
        <f aca="true">IF(OFFSET(INDIRECT(A1348),6,1,1,1)="","",OFFSET(INDIRECT(A1348),6,1,1,1))</f>
        <v/>
      </c>
      <c r="U1396" s="3" t="str">
        <f aca="false">LEFT(T1396,1)</f>
        <v/>
      </c>
      <c r="V1396" s="38" t="str">
        <f aca="true">IF(OFFSET(INDIRECT(A1348),6,2,1,1)="","",OFFSET(INDIRECT(A1348),6,2,1,1))</f>
        <v/>
      </c>
      <c r="W1396" s="38" t="str">
        <f aca="true">IF(OFFSET(INDIRECT(A1348),6,3,1,1)="","",OFFSET(INDIRECT(A1348),6,3,1,1))</f>
        <v/>
      </c>
      <c r="X1396" s="3" t="str">
        <f aca="false">IF(W1396="","",CONCATENATE(S1396,P1350," ",T1396," ",W1396))</f>
        <v/>
      </c>
      <c r="Y1396" s="3"/>
      <c r="Z1396" s="3" t="str">
        <f aca="false">IF(W1396="","",CONCATENATE(" ",Q1376," ",S1396," ",U1396," ",W1396))</f>
        <v/>
      </c>
      <c r="AA1396" s="3"/>
      <c r="AB1396" s="3"/>
      <c r="AC1396" s="3" t="str">
        <f aca="false">IF(W1396="","",IF(W1397="",CONCATENATE(" ",Q1351," ",S1396,P1350," ",U1396,P1350," ",W1396),CONCATENATE(", ",S1396,P1350," ",U1396,P1350," ",W1396)))</f>
        <v/>
      </c>
      <c r="AD1396" s="3"/>
      <c r="AE1396" s="3" t="str">
        <f aca="false">IF(W1396="","",CONCATENATE(" ",Q1351," ",T1396," ",V1396," ",W1396))</f>
        <v/>
      </c>
      <c r="AF1396" s="3" t="str">
        <f aca="false">UPPER(AE1396)</f>
        <v/>
      </c>
      <c r="AG1396" s="3"/>
      <c r="AH1396" s="3" t="str">
        <f aca="false">IF(W1396="","",IF(W1397="",CONCATENATE(" ",Q1351," ",S1396,P1350," ",W1396),CONCATENATE(", ",S1396,P1350," ",W1396)))</f>
        <v/>
      </c>
      <c r="AI1396" s="3"/>
      <c r="AJ1396" s="1"/>
    </row>
    <row r="1397" customFormat="false" ht="15" hidden="false" customHeight="false" outlineLevel="0" collapsed="false">
      <c r="A1397" s="3"/>
      <c r="B1397" s="3"/>
      <c r="C1397" s="3"/>
      <c r="D1397" s="3"/>
      <c r="E1397" s="3"/>
      <c r="F1397" s="3"/>
      <c r="G1397" s="3"/>
      <c r="H1397" s="3"/>
      <c r="I1397" s="3"/>
      <c r="J1397" s="3"/>
      <c r="K1397" s="3"/>
      <c r="L1397" s="173"/>
      <c r="M1397" s="173"/>
      <c r="N1397" s="3"/>
      <c r="O1397" s="3"/>
      <c r="P1397" s="3"/>
      <c r="Q1397" s="3"/>
      <c r="R1397" s="1"/>
    </row>
    <row r="1398" customFormat="false" ht="15" hidden="false" customHeight="false" outlineLevel="0" collapsed="false">
      <c r="A1398" s="3"/>
      <c r="B1398" s="3"/>
      <c r="C1398" s="3"/>
      <c r="D1398" s="3"/>
      <c r="E1398" s="3"/>
      <c r="F1398" s="3"/>
      <c r="G1398" s="3"/>
      <c r="H1398" s="3"/>
      <c r="I1398" s="3" t="s">
        <v>337</v>
      </c>
      <c r="J1398" s="3"/>
      <c r="K1398" s="3"/>
      <c r="L1398" s="173"/>
      <c r="M1398" s="173"/>
      <c r="N1398" s="3"/>
      <c r="O1398" s="3"/>
      <c r="P1398" s="3"/>
      <c r="Q1398" s="3"/>
      <c r="R1398" s="1"/>
    </row>
    <row r="1399" customFormat="false" ht="15" hidden="false" customHeight="true" outlineLevel="0" collapsed="false">
      <c r="A1399" s="3"/>
      <c r="B1399" s="3"/>
      <c r="C1399" s="3"/>
      <c r="D1399" s="3"/>
      <c r="E1399" s="3"/>
      <c r="F1399" s="3"/>
      <c r="G1399" s="3"/>
      <c r="H1399" s="3"/>
      <c r="I1399" s="175" t="str">
        <f aca="false">CONCATENATE(IF(A1396="","",A1396),IF(A1396="","",CHAR(10)),IF(B1396="","",B1396),IF(C1396="","",C1396),IF(C1396="","",CHAR(10)),IF(D1396="","",D1396),IF(D1396="","",CHAR(10)),IF(E1396="","",E1396),IF(E1396="","",CHAR(10)),IF(F1396="","",F1396),IF(F1396="","",CHAR(10)),IF(G1396="","",G1396))</f>
        <v/>
      </c>
      <c r="J1399" s="175"/>
      <c r="K1399" s="175"/>
      <c r="L1399" s="173"/>
      <c r="M1399" s="173"/>
      <c r="N1399" s="3"/>
      <c r="O1399" s="3"/>
      <c r="P1399" s="3"/>
      <c r="Q1399" s="3"/>
      <c r="R1399" s="1"/>
    </row>
    <row r="1400" customFormat="false" ht="15" hidden="false" customHeight="false" outlineLevel="0" collapsed="false">
      <c r="A1400" s="3"/>
      <c r="B1400" s="3"/>
      <c r="C1400" s="3"/>
      <c r="D1400" s="3"/>
      <c r="E1400" s="3"/>
      <c r="F1400" s="3"/>
      <c r="G1400" s="3"/>
      <c r="H1400" s="3"/>
      <c r="I1400" s="175"/>
      <c r="J1400" s="175"/>
      <c r="K1400" s="175"/>
      <c r="L1400" s="173"/>
      <c r="M1400" s="173"/>
      <c r="N1400" s="3"/>
      <c r="O1400" s="3"/>
      <c r="P1400" s="3"/>
      <c r="Q1400" s="3"/>
      <c r="R1400" s="1"/>
    </row>
    <row r="1401" customFormat="false" ht="15" hidden="false" customHeight="false" outlineLevel="0" collapsed="false">
      <c r="A1401" s="3"/>
      <c r="B1401" s="3"/>
      <c r="C1401" s="3"/>
      <c r="D1401" s="3"/>
      <c r="E1401" s="3"/>
      <c r="F1401" s="3"/>
      <c r="G1401" s="3"/>
      <c r="H1401" s="3"/>
      <c r="I1401" s="175"/>
      <c r="J1401" s="175"/>
      <c r="K1401" s="175"/>
      <c r="L1401" s="173"/>
      <c r="M1401" s="173"/>
      <c r="N1401" s="3"/>
      <c r="O1401" s="3"/>
      <c r="P1401" s="3"/>
      <c r="Q1401" s="3"/>
      <c r="R1401" s="1"/>
    </row>
    <row r="1402" customFormat="false" ht="15" hidden="false" customHeight="false" outlineLevel="0" collapsed="false">
      <c r="A1402" s="3"/>
      <c r="B1402" s="3"/>
      <c r="C1402" s="3"/>
      <c r="D1402" s="3"/>
      <c r="E1402" s="3"/>
      <c r="F1402" s="3"/>
      <c r="G1402" s="3"/>
      <c r="H1402" s="3"/>
      <c r="I1402" s="175"/>
      <c r="J1402" s="175"/>
      <c r="K1402" s="175"/>
      <c r="L1402" s="3"/>
      <c r="M1402" s="3"/>
      <c r="N1402" s="3"/>
      <c r="O1402" s="3"/>
      <c r="P1402" s="3"/>
      <c r="Q1402" s="3"/>
      <c r="R1402" s="1"/>
    </row>
    <row r="1403" customFormat="false" ht="15" hidden="false" customHeight="false" outlineLevel="0" collapsed="false">
      <c r="A1403" s="3"/>
      <c r="B1403" s="3"/>
      <c r="C1403" s="3"/>
      <c r="D1403" s="3"/>
      <c r="E1403" s="3"/>
      <c r="F1403" s="3"/>
      <c r="G1403" s="3"/>
      <c r="H1403" s="3"/>
      <c r="I1403" s="175"/>
      <c r="J1403" s="175"/>
      <c r="K1403" s="175"/>
      <c r="L1403" s="3"/>
      <c r="M1403" s="3"/>
      <c r="N1403" s="3"/>
      <c r="O1403" s="3"/>
      <c r="P1403" s="3"/>
      <c r="Q1403" s="3"/>
      <c r="R1403" s="1"/>
    </row>
    <row r="1404" customFormat="false" ht="15" hidden="false" customHeight="false" outlineLevel="0" collapsed="false">
      <c r="A1404" s="3"/>
      <c r="B1404" s="3"/>
      <c r="C1404" s="3"/>
      <c r="D1404" s="3"/>
      <c r="E1404" s="3"/>
      <c r="F1404" s="3"/>
      <c r="G1404" s="3"/>
      <c r="H1404" s="3"/>
      <c r="I1404" s="175"/>
      <c r="J1404" s="175"/>
      <c r="K1404" s="175"/>
      <c r="L1404" s="3"/>
      <c r="M1404" s="3"/>
      <c r="N1404" s="3"/>
      <c r="O1404" s="3"/>
      <c r="P1404" s="3"/>
      <c r="Q1404" s="3"/>
      <c r="R1404" s="1"/>
    </row>
    <row r="1405" customFormat="false" ht="15" hidden="false" customHeight="false" outlineLevel="0" collapsed="false">
      <c r="A1405" s="3"/>
      <c r="B1405" s="3"/>
      <c r="C1405" s="3"/>
      <c r="D1405" s="3"/>
      <c r="E1405" s="3"/>
      <c r="F1405" s="3"/>
      <c r="G1405" s="3"/>
      <c r="H1405" s="3"/>
      <c r="I1405" s="173"/>
      <c r="J1405" s="173"/>
      <c r="K1405" s="173"/>
      <c r="L1405" s="3"/>
      <c r="M1405" s="3"/>
      <c r="N1405" s="3"/>
      <c r="O1405" s="3"/>
      <c r="P1405" s="3"/>
      <c r="Q1405" s="3"/>
      <c r="R1405" s="1"/>
    </row>
    <row r="1406" customFormat="false" ht="15" hidden="false" customHeight="false" outlineLevel="0" collapsed="false">
      <c r="A1406" s="156" t="s">
        <v>350</v>
      </c>
      <c r="B1406" s="156"/>
      <c r="C1406" s="3"/>
      <c r="D1406" s="3"/>
      <c r="E1406" s="3"/>
      <c r="F1406" s="3"/>
      <c r="G1406" s="3"/>
      <c r="H1406" s="3"/>
      <c r="I1406" s="3"/>
      <c r="J1406" s="3"/>
      <c r="K1406" s="3"/>
      <c r="L1406" s="3"/>
      <c r="M1406" s="3"/>
      <c r="N1406" s="3"/>
      <c r="O1406" s="3"/>
      <c r="P1406" s="3"/>
      <c r="Q1406" s="3" t="str">
        <f aca="false">IF(A1408="","",", ")</f>
        <v>,</v>
      </c>
      <c r="R1406" s="1"/>
    </row>
    <row r="1407" customFormat="false" ht="15" hidden="false" customHeight="false" outlineLevel="0" collapsed="false">
      <c r="A1407" s="3" t="s">
        <v>25</v>
      </c>
      <c r="B1407" s="3" t="s">
        <v>26</v>
      </c>
      <c r="C1407" s="3" t="s">
        <v>27</v>
      </c>
      <c r="D1407" s="3" t="s">
        <v>28</v>
      </c>
      <c r="E1407" s="3" t="s">
        <v>29</v>
      </c>
      <c r="F1407" s="3" t="s">
        <v>30</v>
      </c>
      <c r="G1407" s="3" t="s">
        <v>31</v>
      </c>
      <c r="H1407" s="3"/>
      <c r="I1407" s="3" t="s">
        <v>336</v>
      </c>
      <c r="J1407" s="3"/>
      <c r="K1407" s="3"/>
      <c r="L1407" s="3"/>
      <c r="M1407" s="3"/>
      <c r="N1407" s="3"/>
      <c r="O1407" s="3"/>
      <c r="P1407" s="3"/>
      <c r="Q1407" s="3"/>
      <c r="R1407" s="1"/>
    </row>
    <row r="1408" customFormat="false" ht="15" hidden="false" customHeight="true" outlineLevel="0" collapsed="false">
      <c r="A1408" s="38" t="str">
        <f aca="false">IF(Form!$B$65="","",Form!$B$65)</f>
        <v>Third Surveyor</v>
      </c>
      <c r="B1408" s="38" t="str">
        <f aca="false">IF(Form!$C$65="","",Form!$C$65)</f>
        <v/>
      </c>
      <c r="C1408" s="38" t="str">
        <f aca="false">IF(Form!$D$65="","",Form!$D$65)</f>
        <v/>
      </c>
      <c r="D1408" s="38" t="str">
        <f aca="false">IF(Form!$E$65="","",Form!$E$65)</f>
        <v/>
      </c>
      <c r="E1408" s="38" t="str">
        <f aca="false">IF(Form!$F$65="","",Form!$F$65)</f>
        <v/>
      </c>
      <c r="F1408" s="38" t="str">
        <f aca="false">IF(Form!$G$65="","",Form!$G$65)</f>
        <v/>
      </c>
      <c r="G1408" s="38" t="str">
        <f aca="false">IF(Form!$H$65="","",Form!$H$65)</f>
        <v/>
      </c>
      <c r="H1408" s="3"/>
      <c r="I1408" s="170" t="str">
        <f aca="false">CONCATENATE(IF(A1408="","",A1408),IF(B1408="","",B1408),IF(C1408="","",C1408),IF(D1408="","",D1408),IF(E1408="","",E1408),IF(F1408="","",F1408),IF(G1408="","",G1408))</f>
        <v>Third Surveyor</v>
      </c>
      <c r="J1408" s="170"/>
      <c r="K1408" s="170"/>
      <c r="L1408" s="170"/>
      <c r="M1408" s="170"/>
      <c r="N1408" s="170"/>
      <c r="O1408" s="170"/>
      <c r="P1408" s="112"/>
      <c r="Q1408" s="112"/>
      <c r="R1408" s="1"/>
    </row>
    <row r="1409" customFormat="false" ht="15" hidden="false" customHeight="false" outlineLevel="0" collapsed="false">
      <c r="A1409" s="3"/>
      <c r="B1409" s="3"/>
      <c r="C1409" s="3"/>
      <c r="D1409" s="3"/>
      <c r="E1409" s="3"/>
      <c r="F1409" s="3"/>
      <c r="G1409" s="3"/>
      <c r="H1409" s="3"/>
      <c r="I1409" s="3"/>
      <c r="J1409" s="3"/>
      <c r="K1409" s="3"/>
      <c r="L1409" s="173"/>
      <c r="M1409" s="173"/>
      <c r="N1409" s="3"/>
      <c r="O1409" s="3"/>
      <c r="P1409" s="3"/>
      <c r="Q1409" s="3"/>
      <c r="R1409" s="1"/>
    </row>
    <row r="1410" customFormat="false" ht="15" hidden="false" customHeight="false" outlineLevel="0" collapsed="false">
      <c r="A1410" s="3"/>
      <c r="B1410" s="3"/>
      <c r="C1410" s="3"/>
      <c r="D1410" s="3"/>
      <c r="E1410" s="3"/>
      <c r="F1410" s="3"/>
      <c r="G1410" s="3"/>
      <c r="H1410" s="3"/>
      <c r="I1410" s="3" t="s">
        <v>337</v>
      </c>
      <c r="J1410" s="3"/>
      <c r="K1410" s="3"/>
      <c r="L1410" s="173"/>
      <c r="M1410" s="173"/>
      <c r="N1410" s="3"/>
      <c r="O1410" s="3"/>
      <c r="P1410" s="3"/>
      <c r="Q1410" s="3"/>
      <c r="R1410" s="1"/>
    </row>
    <row r="1411" customFormat="false" ht="15" hidden="false" customHeight="true" outlineLevel="0" collapsed="false">
      <c r="A1411" s="3"/>
      <c r="B1411" s="3"/>
      <c r="C1411" s="3"/>
      <c r="D1411" s="3"/>
      <c r="E1411" s="3"/>
      <c r="F1411" s="3"/>
      <c r="G1411" s="3"/>
      <c r="H1411" s="3"/>
      <c r="I1411" s="175" t="str">
        <f aca="false">CONCATENATE(IF(A1408="","",A1408),IF(A1408="","",CHAR(10)),IF(B1408="","",B1408),IF(C1408="","",C1408),IF(C1408="","",CHAR(10)),IF(D1408="","",D1408),IF(D1408="","",CHAR(10)),IF(E1408="","",E1408),IF(E1408="","",CHAR(10)),IF(F1408="","",F1408),IF(F1408="","",CHAR(10)),IF(G1408="","",G1408))</f>
        <v>Third Surveyor</v>
      </c>
      <c r="J1411" s="175"/>
      <c r="K1411" s="175"/>
      <c r="L1411" s="173"/>
      <c r="M1411" s="173"/>
      <c r="N1411" s="3"/>
      <c r="O1411" s="3"/>
      <c r="P1411" s="3"/>
      <c r="Q1411" s="3"/>
      <c r="R1411" s="1"/>
    </row>
    <row r="1412" customFormat="false" ht="15" hidden="false" customHeight="false" outlineLevel="0" collapsed="false">
      <c r="A1412" s="3"/>
      <c r="B1412" s="3"/>
      <c r="C1412" s="3"/>
      <c r="D1412" s="3"/>
      <c r="E1412" s="3"/>
      <c r="F1412" s="3"/>
      <c r="G1412" s="3"/>
      <c r="H1412" s="3"/>
      <c r="I1412" s="175"/>
      <c r="J1412" s="175"/>
      <c r="K1412" s="175"/>
      <c r="L1412" s="173"/>
      <c r="M1412" s="173"/>
      <c r="N1412" s="3"/>
      <c r="O1412" s="3"/>
      <c r="P1412" s="3"/>
      <c r="Q1412" s="3"/>
      <c r="R1412" s="1"/>
    </row>
    <row r="1413" customFormat="false" ht="15" hidden="false" customHeight="false" outlineLevel="0" collapsed="false">
      <c r="A1413" s="3"/>
      <c r="B1413" s="3"/>
      <c r="C1413" s="3"/>
      <c r="D1413" s="3"/>
      <c r="E1413" s="3"/>
      <c r="F1413" s="3"/>
      <c r="G1413" s="3"/>
      <c r="H1413" s="3"/>
      <c r="I1413" s="175"/>
      <c r="J1413" s="175"/>
      <c r="K1413" s="175"/>
      <c r="L1413" s="173"/>
      <c r="M1413" s="173"/>
      <c r="N1413" s="3"/>
      <c r="O1413" s="3"/>
      <c r="P1413" s="3"/>
      <c r="Q1413" s="3"/>
      <c r="R1413" s="1"/>
    </row>
    <row r="1414" customFormat="false" ht="15" hidden="false" customHeight="false" outlineLevel="0" collapsed="false">
      <c r="A1414" s="3"/>
      <c r="B1414" s="3"/>
      <c r="C1414" s="3"/>
      <c r="D1414" s="3"/>
      <c r="E1414" s="3"/>
      <c r="F1414" s="3"/>
      <c r="G1414" s="3"/>
      <c r="H1414" s="3"/>
      <c r="I1414" s="175"/>
      <c r="J1414" s="175"/>
      <c r="K1414" s="175"/>
      <c r="L1414" s="3"/>
      <c r="M1414" s="3"/>
      <c r="N1414" s="3"/>
      <c r="O1414" s="3"/>
      <c r="P1414" s="3"/>
      <c r="Q1414" s="3"/>
      <c r="R1414" s="1"/>
    </row>
    <row r="1415" customFormat="false" ht="15" hidden="false" customHeight="false" outlineLevel="0" collapsed="false">
      <c r="A1415" s="3"/>
      <c r="B1415" s="3"/>
      <c r="C1415" s="3"/>
      <c r="D1415" s="3"/>
      <c r="E1415" s="3"/>
      <c r="F1415" s="3"/>
      <c r="G1415" s="3"/>
      <c r="H1415" s="3"/>
      <c r="I1415" s="175"/>
      <c r="J1415" s="175"/>
      <c r="K1415" s="175"/>
      <c r="L1415" s="3"/>
      <c r="M1415" s="3"/>
      <c r="N1415" s="3"/>
      <c r="O1415" s="3"/>
      <c r="P1415" s="3"/>
      <c r="Q1415" s="3"/>
      <c r="R1415" s="1"/>
    </row>
    <row r="1416" customFormat="false" ht="15" hidden="false" customHeight="false" outlineLevel="0" collapsed="false">
      <c r="A1416" s="3"/>
      <c r="B1416" s="3"/>
      <c r="C1416" s="3"/>
      <c r="D1416" s="3"/>
      <c r="E1416" s="3"/>
      <c r="F1416" s="3"/>
      <c r="G1416" s="3"/>
      <c r="H1416" s="3"/>
      <c r="I1416" s="175"/>
      <c r="J1416" s="175"/>
      <c r="K1416" s="175"/>
      <c r="L1416" s="3"/>
      <c r="M1416" s="3"/>
      <c r="N1416" s="3"/>
      <c r="O1416" s="3"/>
      <c r="P1416" s="3"/>
      <c r="Q1416" s="3"/>
      <c r="R1416" s="1"/>
    </row>
    <row r="1417" customFormat="false" ht="15" hidden="false" customHeight="false" outlineLevel="0" collapsed="false">
      <c r="A1417" s="3"/>
      <c r="B1417" s="3"/>
      <c r="C1417" s="3"/>
      <c r="D1417" s="3"/>
      <c r="E1417" s="3"/>
      <c r="F1417" s="3"/>
      <c r="G1417" s="3"/>
      <c r="H1417" s="3"/>
      <c r="I1417" s="173"/>
      <c r="J1417" s="173"/>
      <c r="K1417" s="173"/>
      <c r="L1417" s="3"/>
      <c r="M1417" s="3"/>
      <c r="N1417" s="3"/>
      <c r="O1417" s="3"/>
      <c r="P1417" s="3"/>
      <c r="Q1417" s="3"/>
      <c r="R1417" s="1"/>
    </row>
    <row r="1418" customFormat="false" ht="15" hidden="false" customHeight="false" outlineLevel="0" collapsed="false">
      <c r="A1418" s="156" t="s">
        <v>351</v>
      </c>
      <c r="B1418" s="156"/>
      <c r="C1418" s="3"/>
      <c r="D1418" s="3"/>
      <c r="E1418" s="3"/>
      <c r="F1418" s="3"/>
      <c r="G1418" s="3"/>
      <c r="H1418" s="3"/>
      <c r="I1418" s="3"/>
      <c r="J1418" s="3"/>
      <c r="K1418" s="3"/>
      <c r="L1418" s="3"/>
      <c r="M1418" s="3"/>
      <c r="N1418" s="3"/>
      <c r="O1418" s="3"/>
      <c r="P1418" s="3"/>
      <c r="Q1418" s="3" t="str">
        <f aca="false">IF(A1420="","",", ")</f>
        <v>,</v>
      </c>
      <c r="R1418" s="1"/>
    </row>
    <row r="1419" customFormat="false" ht="15" hidden="false" customHeight="false" outlineLevel="0" collapsed="false">
      <c r="A1419" s="3" t="s">
        <v>25</v>
      </c>
      <c r="B1419" s="3" t="s">
        <v>26</v>
      </c>
      <c r="C1419" s="3" t="s">
        <v>27</v>
      </c>
      <c r="D1419" s="3" t="s">
        <v>28</v>
      </c>
      <c r="E1419" s="3" t="s">
        <v>29</v>
      </c>
      <c r="F1419" s="3" t="s">
        <v>30</v>
      </c>
      <c r="G1419" s="3" t="s">
        <v>31</v>
      </c>
      <c r="H1419" s="3"/>
      <c r="I1419" s="3" t="s">
        <v>336</v>
      </c>
      <c r="J1419" s="3"/>
      <c r="K1419" s="3"/>
      <c r="L1419" s="3"/>
      <c r="M1419" s="3"/>
      <c r="N1419" s="3"/>
      <c r="O1419" s="3"/>
      <c r="P1419" s="3"/>
      <c r="Q1419" s="3"/>
      <c r="R1419" s="1"/>
    </row>
    <row r="1420" customFormat="false" ht="15" hidden="false" customHeight="true" outlineLevel="0" collapsed="false">
      <c r="A1420" s="38" t="str">
        <f aca="false">IF(Form!$B$69="","",Form!$B$69)</f>
        <v>Company</v>
      </c>
      <c r="B1420" s="38" t="str">
        <f aca="false">IF(Form!$C$69="","",Form!$C$69)</f>
        <v>House No</v>
      </c>
      <c r="C1420" s="38" t="str">
        <f aca="false">IF(Form!$D$69="","",Form!$D$69)</f>
        <v>Road</v>
      </c>
      <c r="D1420" s="38" t="str">
        <f aca="false">IF(Form!$E$69="","",Form!$E$69)</f>
        <v>Spare</v>
      </c>
      <c r="E1420" s="38" t="str">
        <f aca="false">IF(Form!$F$69="","",Form!$F$69)</f>
        <v>Town</v>
      </c>
      <c r="F1420" s="38" t="str">
        <f aca="false">IF(Form!$G$69="","",Form!$G$69)</f>
        <v>County</v>
      </c>
      <c r="G1420" s="38" t="str">
        <f aca="false">IF(Form!$H$69="","",Form!$H$69)</f>
        <v>Post Code</v>
      </c>
      <c r="H1420" s="3"/>
      <c r="I1420" s="170" t="str">
        <f aca="false">CONCATENATE(IF(A1420="","",A1420),IF(B1420="","",B1420),IF(C1420="","",C1420),IF(D1420="","",D1420),IF(E1420="","",E1420),IF(F1420="","",F1420),IF(G1420="","",G1420))</f>
        <v>CompanyHouse NoRoadSpareTownCountyPost Code</v>
      </c>
      <c r="J1420" s="170"/>
      <c r="K1420" s="170"/>
      <c r="L1420" s="170"/>
      <c r="M1420" s="170"/>
      <c r="N1420" s="170"/>
      <c r="O1420" s="170"/>
      <c r="P1420" s="112"/>
      <c r="Q1420" s="112"/>
      <c r="R1420" s="1"/>
    </row>
    <row r="1421" customFormat="false" ht="15" hidden="false" customHeight="false" outlineLevel="0" collapsed="false">
      <c r="A1421" s="3"/>
      <c r="B1421" s="3"/>
      <c r="C1421" s="3"/>
      <c r="D1421" s="3"/>
      <c r="E1421" s="3"/>
      <c r="F1421" s="3"/>
      <c r="G1421" s="3"/>
      <c r="H1421" s="3"/>
      <c r="I1421" s="3"/>
      <c r="J1421" s="3"/>
      <c r="K1421" s="3"/>
      <c r="L1421" s="173"/>
      <c r="M1421" s="173"/>
      <c r="N1421" s="3"/>
      <c r="O1421" s="3"/>
      <c r="P1421" s="3"/>
      <c r="Q1421" s="3"/>
      <c r="R1421" s="1"/>
    </row>
    <row r="1422" customFormat="false" ht="15" hidden="false" customHeight="false" outlineLevel="0" collapsed="false">
      <c r="A1422" s="3"/>
      <c r="B1422" s="3"/>
      <c r="C1422" s="3"/>
      <c r="D1422" s="3"/>
      <c r="E1422" s="3"/>
      <c r="F1422" s="3"/>
      <c r="G1422" s="3"/>
      <c r="H1422" s="3"/>
      <c r="I1422" s="3" t="s">
        <v>337</v>
      </c>
      <c r="J1422" s="3"/>
      <c r="K1422" s="3"/>
      <c r="L1422" s="173"/>
      <c r="M1422" s="173"/>
      <c r="N1422" s="3"/>
      <c r="O1422" s="3"/>
      <c r="P1422" s="3"/>
      <c r="Q1422" s="3"/>
      <c r="R1422" s="1"/>
    </row>
    <row r="1423" customFormat="false" ht="15" hidden="false" customHeight="true" outlineLevel="0" collapsed="false">
      <c r="A1423" s="3"/>
      <c r="B1423" s="3"/>
      <c r="C1423" s="3"/>
      <c r="D1423" s="3"/>
      <c r="E1423" s="3"/>
      <c r="F1423" s="3"/>
      <c r="G1423" s="3"/>
      <c r="H1423" s="3"/>
      <c r="I1423" s="175" t="str">
        <f aca="false">CONCATENATE(IF(A1420="","",A1420),IF(A1420="","",CHAR(10)),IF(B1420="","",B1420),IF(C1420="","",C1420),IF(C1420="","",CHAR(10)),IF(D1420="","",D1420),IF(D1420="","",CHAR(10)),IF(E1420="","",E1420),IF(E1420="","",CHAR(10)),IF(F1420="","",F1420),IF(F1420="","",CHAR(10)),IF(G1420="","",G1420))</f>
        <v>Company
House NoRoad
Spare
Town
County
Post Code</v>
      </c>
      <c r="J1423" s="175"/>
      <c r="K1423" s="175"/>
      <c r="L1423" s="173"/>
      <c r="M1423" s="173"/>
      <c r="N1423" s="3"/>
      <c r="O1423" s="3"/>
      <c r="P1423" s="3"/>
      <c r="Q1423" s="3"/>
      <c r="R1423" s="1"/>
    </row>
    <row r="1424" customFormat="false" ht="15" hidden="false" customHeight="false" outlineLevel="0" collapsed="false">
      <c r="A1424" s="3"/>
      <c r="B1424" s="3"/>
      <c r="C1424" s="3"/>
      <c r="D1424" s="3"/>
      <c r="E1424" s="3"/>
      <c r="F1424" s="3"/>
      <c r="G1424" s="3"/>
      <c r="H1424" s="3"/>
      <c r="I1424" s="175"/>
      <c r="J1424" s="175"/>
      <c r="K1424" s="175"/>
      <c r="L1424" s="173"/>
      <c r="M1424" s="173"/>
      <c r="N1424" s="3"/>
      <c r="O1424" s="3"/>
      <c r="P1424" s="3"/>
      <c r="Q1424" s="3"/>
      <c r="R1424" s="1"/>
    </row>
    <row r="1425" customFormat="false" ht="15" hidden="false" customHeight="false" outlineLevel="0" collapsed="false">
      <c r="A1425" s="3"/>
      <c r="B1425" s="3"/>
      <c r="C1425" s="3"/>
      <c r="D1425" s="3"/>
      <c r="E1425" s="3"/>
      <c r="F1425" s="3"/>
      <c r="G1425" s="3"/>
      <c r="H1425" s="3"/>
      <c r="I1425" s="175"/>
      <c r="J1425" s="175"/>
      <c r="K1425" s="175"/>
      <c r="L1425" s="173"/>
      <c r="M1425" s="173"/>
      <c r="N1425" s="3"/>
      <c r="O1425" s="3"/>
      <c r="P1425" s="3"/>
      <c r="Q1425" s="3"/>
      <c r="R1425" s="1"/>
    </row>
    <row r="1426" customFormat="false" ht="15" hidden="false" customHeight="false" outlineLevel="0" collapsed="false">
      <c r="A1426" s="3"/>
      <c r="B1426" s="3"/>
      <c r="C1426" s="3"/>
      <c r="D1426" s="3"/>
      <c r="E1426" s="3"/>
      <c r="F1426" s="3"/>
      <c r="G1426" s="3"/>
      <c r="H1426" s="3"/>
      <c r="I1426" s="175"/>
      <c r="J1426" s="175"/>
      <c r="K1426" s="175"/>
      <c r="L1426" s="3"/>
      <c r="M1426" s="3"/>
      <c r="N1426" s="3"/>
      <c r="O1426" s="3"/>
      <c r="P1426" s="3"/>
      <c r="Q1426" s="3"/>
      <c r="R1426" s="1"/>
    </row>
    <row r="1427" customFormat="false" ht="15" hidden="false" customHeight="false" outlineLevel="0" collapsed="false">
      <c r="A1427" s="3"/>
      <c r="B1427" s="3"/>
      <c r="C1427" s="3"/>
      <c r="D1427" s="3"/>
      <c r="E1427" s="3"/>
      <c r="F1427" s="3"/>
      <c r="G1427" s="3"/>
      <c r="H1427" s="3"/>
      <c r="I1427" s="175"/>
      <c r="J1427" s="175"/>
      <c r="K1427" s="175"/>
      <c r="L1427" s="3"/>
      <c r="M1427" s="3"/>
      <c r="N1427" s="3"/>
      <c r="O1427" s="3"/>
      <c r="P1427" s="3"/>
      <c r="Q1427" s="3"/>
      <c r="R1427" s="1"/>
    </row>
    <row r="1428" customFormat="false" ht="15" hidden="false" customHeight="false" outlineLevel="0" collapsed="false">
      <c r="A1428" s="3"/>
      <c r="B1428" s="3"/>
      <c r="C1428" s="3"/>
      <c r="D1428" s="3"/>
      <c r="E1428" s="3"/>
      <c r="F1428" s="3"/>
      <c r="G1428" s="3"/>
      <c r="H1428" s="3"/>
      <c r="I1428" s="175"/>
      <c r="J1428" s="175"/>
      <c r="K1428" s="175"/>
      <c r="L1428" s="3"/>
      <c r="M1428" s="3"/>
      <c r="N1428" s="3"/>
      <c r="O1428" s="3"/>
      <c r="P1428" s="3"/>
      <c r="Q1428" s="3"/>
      <c r="R1428" s="1"/>
    </row>
    <row r="1429" customFormat="false" ht="15" hidden="false" customHeight="false" outlineLevel="0" collapsed="false">
      <c r="A1429" s="3"/>
      <c r="B1429" s="3"/>
      <c r="C1429" s="3"/>
      <c r="D1429" s="3"/>
      <c r="E1429" s="3"/>
      <c r="F1429" s="3"/>
      <c r="G1429" s="3"/>
      <c r="H1429" s="3"/>
      <c r="I1429" s="173"/>
      <c r="J1429" s="173"/>
      <c r="K1429" s="173"/>
      <c r="L1429" s="3"/>
      <c r="M1429" s="3"/>
      <c r="N1429" s="3"/>
      <c r="O1429" s="3"/>
      <c r="P1429" s="3"/>
      <c r="Q1429" s="3"/>
      <c r="R1429" s="1"/>
    </row>
    <row r="1430" customFormat="false" ht="15.75" hidden="false" customHeight="false" outlineLevel="0" collapsed="false">
      <c r="A1430" s="141" t="s">
        <v>384</v>
      </c>
    </row>
    <row r="1431" customFormat="false" ht="15.75" hidden="false" customHeight="false" outlineLevel="0" collapsed="false">
      <c r="A1431" s="177" t="s">
        <v>385</v>
      </c>
      <c r="B1431" s="178"/>
      <c r="C1431" s="178"/>
      <c r="D1431" s="1" t="n">
        <f aca="false">IF(B1433="Male","owner",IF(B1433="Female","owner",IF(B1433="Married","owners",IF(B1433="Plural","owners",IF(B1433="Company","owners",)))))</f>
        <v>0</v>
      </c>
      <c r="E1431" s="1"/>
      <c r="F1431" s="1"/>
      <c r="G1431" s="1"/>
      <c r="H1431" s="1"/>
      <c r="I1431" s="1" t="n">
        <f aca="false">IF(B1433="Male","him",IF(B1433="Female","her",IF(B1433="Married","them",IF(B1433="Plural","them",IF(B1433="Company","them",)))))</f>
        <v>0</v>
      </c>
      <c r="J1431" s="1" t="n">
        <f aca="false">IF(B1433="Male","chooses",IF(B1433="Female","chooses",IF(B1433="Married","choose",IF(B1433="Plural","choose",IF(B1433="Company","choose",)))))</f>
        <v>0</v>
      </c>
      <c r="K1431" s="1" t="n">
        <f aca="false">IF(B1433="Male","exercises",IF(B1433="Female","exercises",IF(B1433="Married","exercise",IF(B1433="Plural","exercise",IF(B1433="Company","exercise",)))))</f>
        <v>0</v>
      </c>
      <c r="L1431" s="1" t="n">
        <f aca="false">IF(B1433="Male","requires",IF(B1433="Female","requires",IF(B1433="Married","require",IF(B1433="Plural","require",IF(B1433="Company","require",)))))</f>
        <v>0</v>
      </c>
      <c r="M1431" s="1" t="n">
        <f aca="false">IF(B1433="Male","am",IF(B1433="Female","am",IF(B1433="Married","are",IF(B1433="Plural","are",IF(B1433="Company","are",)))))</f>
        <v>0</v>
      </c>
      <c r="N1431" s="1" t="n">
        <f aca="false">IF(B1433="Male","I",IF(B1433="Female","I",IF(B1433="Married","we",IF(B1433="Plural","we",IF(B1433="Company","we",)))))</f>
        <v>0</v>
      </c>
      <c r="O1431" s="1"/>
      <c r="P1431" s="1"/>
      <c r="Q1431" s="1"/>
      <c r="R1431" s="1"/>
      <c r="S1431" s="155" t="s">
        <v>341</v>
      </c>
      <c r="T1431" s="155"/>
      <c r="U1431" s="1" t="n">
        <f aca="false">IF(X1432="Male","his",IF(X1432="Female","her"))</f>
        <v>0</v>
      </c>
      <c r="V1431" s="1"/>
      <c r="W1431" s="1"/>
      <c r="X1431" s="1"/>
      <c r="Y1431" s="1"/>
      <c r="Z1431" s="1"/>
      <c r="AA1431" s="1"/>
      <c r="AB1431" s="1"/>
      <c r="AC1431" s="1" t="str">
        <f aca="false">IF(S1432="","",".")</f>
        <v/>
      </c>
      <c r="AD1431" s="1"/>
      <c r="AE1431" s="1"/>
      <c r="AF1431" s="1"/>
      <c r="AG1431" s="1"/>
    </row>
    <row r="1432" customFormat="false" ht="15" hidden="false" customHeight="false" outlineLevel="0" collapsed="false">
      <c r="A1432" s="156" t="n">
        <f aca="false">IF(B1433="Male","Adjoining Owner",IF(B1433="Female","Adjoining Owner",IF(B1433="Married","Adjoining Owners",IF(B1433="Plural","Adjoining Owners",IF(B1433="Company","Adjoining Owners",)))))</f>
        <v>0</v>
      </c>
      <c r="B1432" s="156"/>
      <c r="C1432" s="157" t="s">
        <v>179</v>
      </c>
      <c r="D1432" s="70" t="n">
        <f aca="false">A1432</f>
        <v>0</v>
      </c>
      <c r="E1432" s="70"/>
      <c r="F1432" s="70" t="str">
        <f aca="false">CONCATENATE("(",A1432,")")</f>
        <v>(0)</v>
      </c>
      <c r="G1432" s="70"/>
      <c r="H1432" s="3" t="n">
        <f aca="false">IF(B1433="Male","Owner",IF(B1433="Female","Owner",IF(B1433="Married","Owners",IF(B1433="Plural","Owners",IF(B1433="Company","Owners",)))))</f>
        <v>0</v>
      </c>
      <c r="I1432" s="3" t="n">
        <f aca="false">IF(B1433="Male","I",IF(B1433="Female","I",IF(B1433="Married","we",IF(B1433="Plural","we",IF(B1433="Company","we",)))))</f>
        <v>0</v>
      </c>
      <c r="J1432" s="3" t="n">
        <f aca="false">IF(B1433="Male","Adjoining Owner's",IF(B1433="Female","Adjoining Owner's",IF(B1433="Married","Adjoining Owners'",IF(B1433="Plural","Adjoining Owners'",IF(B1433="Company","Adjoining Owners'",)))))</f>
        <v>0</v>
      </c>
      <c r="K1432" s="3"/>
      <c r="L1432" s="3"/>
      <c r="M1432" s="3" t="n">
        <f aca="false">IF(B1433="Male","me",IF(B1433="Female","me",IF(B1433="Married","us",IF(B1433="Plural","us",IF(B1433="Company","us",)))))</f>
        <v>0</v>
      </c>
      <c r="N1432" s="3" t="n">
        <f aca="false">IF(B1433="Male","myself",IF(B1433="Female","myself",IF(B1433="Married","ourselves",IF(B1433="Plural","ourselves",IF(B1433="Company","ourselves",)))))</f>
        <v>0</v>
      </c>
      <c r="O1432" s="3" t="n">
        <f aca="false">IF(B1433="Male","is",IF(B1433="Female","is",IF(B1433="Married","are",IF(B1433="Plural","are",IF(B1433="Company","are",)))))</f>
        <v>0</v>
      </c>
      <c r="P1432" s="149" t="str">
        <f aca="false">IF(A1435="","",".")</f>
        <v/>
      </c>
      <c r="Q1432" s="3"/>
      <c r="R1432" s="1"/>
      <c r="S1432" s="158" t="str">
        <f aca="true">IF(OFFSET(INDIRECT(A1430),42,0,1,1)="","",OFFSET(INDIRECT(A1430),42,0,1,1))</f>
        <v/>
      </c>
      <c r="T1432" s="158" t="str">
        <f aca="true">IF(OFFSET(INDIRECT(A1430),42,1,1,1)="","",OFFSET(INDIRECT(A1430),42,1,1,1))</f>
        <v/>
      </c>
      <c r="U1432" s="3" t="str">
        <f aca="false">LEFT(T1432,1)</f>
        <v/>
      </c>
      <c r="V1432" s="158" t="str">
        <f aca="true">IF(OFFSET(INDIRECT(A1430),42,2,1,1)="","",OFFSET(INDIRECT(A1430),42,2,1,1))</f>
        <v/>
      </c>
      <c r="W1432" s="158" t="str">
        <f aca="true">IF(OFFSET(INDIRECT(A1430),42,3,1,1)="","",OFFSET(INDIRECT(A1430),42,3,1,1))</f>
        <v/>
      </c>
      <c r="X1432" s="158" t="str">
        <f aca="true">IF(OFFSET(INDIRECT(A1430),42,5,1,1)="","",OFFSET(INDIRECT(A1430),42,5,1,1))</f>
        <v/>
      </c>
      <c r="Y1432" s="1" t="str">
        <f aca="false">CONCATENATE(S1432,AC1431," ",T1432," ",W1432)</f>
        <v>  </v>
      </c>
      <c r="Z1432" s="1"/>
      <c r="AA1432" s="1"/>
      <c r="AB1432" s="1"/>
      <c r="AC1432" s="1"/>
      <c r="AD1432" s="1"/>
      <c r="AE1432" s="1"/>
      <c r="AF1432" s="1"/>
      <c r="AG1432" s="1"/>
    </row>
    <row r="1433" customFormat="false" ht="15" hidden="false" customHeight="false" outlineLevel="0" collapsed="false">
      <c r="A1433" s="160" t="s">
        <v>315</v>
      </c>
      <c r="B1433" s="38" t="str">
        <f aca="true">IF(OFFSET(INDIRECT(A1430),2,5,1,1)="","",OFFSET(INDIRECT(A1430),2,5,1,1))</f>
        <v/>
      </c>
      <c r="C1433" s="38" t="str">
        <f aca="true">IF(OFFSET(INDIRECT(A1430),5,5,1,1)="","",OFFSET(INDIRECT(A1430),5,5,1,1))</f>
        <v/>
      </c>
      <c r="D1433" s="3"/>
      <c r="E1433" s="3" t="s">
        <v>316</v>
      </c>
      <c r="F1433" s="3" t="s">
        <v>317</v>
      </c>
      <c r="G1433" s="3" t="n">
        <f aca="false">IF(B1433="Male","I",IF(B1433="Female","I",IF(B1433="Married","We",IF(B1433="Plural","We",IF(B1433="Company","We",)))))</f>
        <v>0</v>
      </c>
      <c r="H1433" s="3" t="n">
        <f aca="false">IF(B1433="Male","my",IF(B1433="Female","my",IF(B1433="Married","our",IF(B1433="Plural","our",IF(B1433="Company","our",)))))</f>
        <v>0</v>
      </c>
      <c r="I1433" s="3" t="n">
        <f aca="false">IF(B1433="Male","his",IF(B1433="Female","her",IF(B1433="Married","their",IF(B1433="Plural","their",IF(B1433="Company","their",)))))</f>
        <v>0</v>
      </c>
      <c r="J1433" s="3" t="n">
        <f aca="false">IF(B1433="Male","he",IF(B1433="Female","she",IF(B1433="Married","they",IF(B1433="Plural","they",IF(B1433="Company","they",)))))</f>
        <v>0</v>
      </c>
      <c r="K1433" s="3" t="n">
        <f aca="false">IF(B1433="Male","does",IF(B1433="Female","does",IF(B1433="Married","do",IF(B1433="Plural","do",IF(B1433="Company","do",)))))</f>
        <v>0</v>
      </c>
      <c r="L1433" s="3" t="n">
        <f aca="false">IF(B1433="Male","has",IF(B1433="Female","has",IF(B1433="Married","have",IF(B1433="Plural","have",IF(B1433="Company","have",)))))</f>
        <v>0</v>
      </c>
      <c r="M1433" s="3" t="n">
        <f aca="false">IF(B1433="Male","I am/am not",IF(B1433="Female","I am/am not",IF(B1433="Married","We are/are not",IF(B1433="Plural","We are/are not",IF(B1433="Company","We are/are not",)))))</f>
        <v>0</v>
      </c>
      <c r="N1433" s="3" t="n">
        <f aca="false">IF(B1433="Male","am/am not",IF(B1433="Female","am/am not",IF(B1433="Married","are/are not",IF(B1433="Plural","are/are not",IF(B1433="Company","are/are not",)))))</f>
        <v>0</v>
      </c>
      <c r="O1433" s="3" t="n">
        <f aca="false">IF(B1433="Male","myself",IF(B1433="Female","myself",IF(B1433="Married","ourselves",IF(B1433="Plural","ourselves",IF(B1433="Company","ourselves",)))))</f>
        <v>0</v>
      </c>
      <c r="P1433" s="149" t="str">
        <f aca="false">IF(A1436="","",".")</f>
        <v/>
      </c>
      <c r="Q1433" s="149" t="str">
        <f aca="false">IF(A1436="","","&amp;")</f>
        <v/>
      </c>
      <c r="R1433" s="1"/>
      <c r="S1433" s="158" t="str">
        <f aca="true">IF(OFFSET(INDIRECT(A1430),45,0,1,1)="","",CONCATENATE((OFFSET(INDIRECT(A1430),45,0,1,1)),", "))</f>
        <v/>
      </c>
      <c r="T1433" s="158" t="str">
        <f aca="true">IF(OFFSET(INDIRECT(A1430),45,1,1,1)="","",OFFSET(INDIRECT(A1430),45,1,1,1))</f>
        <v/>
      </c>
      <c r="U1433" s="158" t="str">
        <f aca="true">IF(OFFSET(INDIRECT(A1430),45,2,1,1)="","",CONCATENATE(" ",(OFFSET(INDIRECT(A1430),45,2,1,1)),", "))</f>
        <v/>
      </c>
      <c r="V1433" s="158" t="str">
        <f aca="true">IF(OFFSET(INDIRECT(A1430),45,3,1,1)="","",CONCATENATE((OFFSET(INDIRECT(A1430),45,3,1,1)),", "))</f>
        <v/>
      </c>
      <c r="W1433" s="158" t="str">
        <f aca="true">IF(OFFSET(INDIRECT(A1430),45,4,1,1)="","",CONCATENATE((OFFSET(INDIRECT(A1430),45,4,1,1)),", "))</f>
        <v/>
      </c>
      <c r="X1433" s="158" t="str">
        <f aca="true">IF(OFFSET(INDIRECT(A1430),45,5,1,1)="","",CONCATENATE((OFFSET(INDIRECT(A1430),45,5,1,1)),", "))</f>
        <v/>
      </c>
      <c r="Y1433" s="158" t="str">
        <f aca="true">IF(OFFSET(INDIRECT(A1430),45,6,1,1)="","",OFFSET(INDIRECT(A1430),45,6,1,1))</f>
        <v/>
      </c>
      <c r="Z1433" s="1"/>
      <c r="AA1433" s="161" t="str">
        <f aca="false">CONCATENATE(IF(S1433="","",S1433),IF(T1433="","",T1433),IF(U1433="","",U1433),IF(V1433="","",V1433),IF(W1433="","",W1433),IF(X1433="","",X1433),IF(Y1433="","",Y1433))</f>
        <v/>
      </c>
      <c r="AB1433" s="161"/>
      <c r="AC1433" s="161"/>
      <c r="AD1433" s="161"/>
      <c r="AE1433" s="161"/>
      <c r="AF1433" s="161"/>
      <c r="AG1433" s="161"/>
    </row>
    <row r="1434" customFormat="false" ht="15" hidden="false" customHeight="false" outlineLevel="0" collapsed="false">
      <c r="A1434" s="3" t="s">
        <v>2</v>
      </c>
      <c r="B1434" s="3" t="s">
        <v>3</v>
      </c>
      <c r="C1434" s="3" t="s">
        <v>319</v>
      </c>
      <c r="D1434" s="3" t="s">
        <v>4</v>
      </c>
      <c r="E1434" s="3" t="s">
        <v>5</v>
      </c>
      <c r="F1434" s="3" t="s">
        <v>320</v>
      </c>
      <c r="G1434" s="3"/>
      <c r="H1434" s="3"/>
      <c r="I1434" s="3"/>
      <c r="J1434" s="3"/>
      <c r="K1434" s="3" t="s">
        <v>321</v>
      </c>
      <c r="L1434" s="3"/>
      <c r="M1434" s="3" t="s">
        <v>322</v>
      </c>
      <c r="N1434" s="3" t="s">
        <v>323</v>
      </c>
      <c r="O1434" s="3"/>
      <c r="P1434" s="3"/>
      <c r="Q1434" s="3"/>
      <c r="R1434" s="1"/>
      <c r="S1434" s="158" t="str">
        <f aca="true">IF(OFFSET(INDIRECT(A1430),45,0,1,1)="","",OFFSET(INDIRECT(A1430),45,0,1,1))</f>
        <v/>
      </c>
      <c r="T1434" s="158" t="str">
        <f aca="true">IF(OFFSET(INDIRECT(A1430),45,1,1,1)="","",OFFSET(INDIRECT(A1430),45,1,1,1))</f>
        <v/>
      </c>
      <c r="U1434" s="158" t="str">
        <f aca="true">IF(OFFSET(INDIRECT(A1430),45,2,1,1)="","",CONCATENATE(" ",OFFSET(INDIRECT(A1430),45,2,1,1)))</f>
        <v/>
      </c>
      <c r="V1434" s="158" t="str">
        <f aca="true">IF(OFFSET(INDIRECT(A1430),45,3,1,1)="","",OFFSET(INDIRECT(A1430),45,3,1,1))</f>
        <v/>
      </c>
      <c r="W1434" s="158" t="str">
        <f aca="true">IF(OFFSET(INDIRECT(A1430),45,4,1,1)="","",OFFSET(INDIRECT(A1430),45,4,1,1))</f>
        <v/>
      </c>
      <c r="X1434" s="158" t="str">
        <f aca="true">IF(OFFSET(INDIRECT(A1430),45,5,1,1)="","",OFFSET(INDIRECT(A1430),45,5,1,1))</f>
        <v/>
      </c>
      <c r="Y1434" s="158" t="str">
        <f aca="true">IF(OFFSET(INDIRECT(A1430),45,6,1,1)="","",OFFSET(INDIRECT(A1430),45,6,1,1))</f>
        <v/>
      </c>
      <c r="Z1434" s="1"/>
      <c r="AA1434" s="1"/>
      <c r="AB1434" s="1"/>
      <c r="AC1434" s="1"/>
      <c r="AD1434" s="1"/>
      <c r="AE1434" s="1"/>
      <c r="AF1434" s="1"/>
      <c r="AG1434" s="1"/>
    </row>
    <row r="1435" customFormat="false" ht="15.75" hidden="false" customHeight="false" outlineLevel="0" collapsed="false">
      <c r="A1435" s="38" t="str">
        <f aca="true">IF(OFFSET(INDIRECT(A1430),2,0,1,1)="","",OFFSET(INDIRECT(A1430),2,0,1,1))</f>
        <v/>
      </c>
      <c r="B1435" s="38" t="str">
        <f aca="true">IF(OFFSET(INDIRECT(A1430),2,1,1,1)="","",OFFSET(INDIRECT(A1430),2,1,1,1))</f>
        <v/>
      </c>
      <c r="C1435" s="3" t="str">
        <f aca="false">LEFT(B1435,1)</f>
        <v/>
      </c>
      <c r="D1435" s="38" t="str">
        <f aca="true">IF(OFFSET(INDIRECT(A1430),2,2,1,1)="","",OFFSET(INDIRECT(A1430),2,2,1,1))</f>
        <v/>
      </c>
      <c r="E1435" s="38" t="str">
        <f aca="true">IF(OFFSET(INDIRECT(A1430),2,3,1,1)="","",OFFSET(INDIRECT(A1430),2,3,1,1))</f>
        <v/>
      </c>
      <c r="F1435" s="3" t="str">
        <f aca="false">CONCATENATE(A1435,P1432," ",B1435," ",E1435)</f>
        <v>  </v>
      </c>
      <c r="G1435" s="3"/>
      <c r="H1435" s="3" t="str">
        <f aca="false">CONCATENATE(A1435," ",C1435," ",E1435)</f>
        <v>  </v>
      </c>
      <c r="I1435" s="3"/>
      <c r="J1435" s="3"/>
      <c r="K1435" s="3" t="str">
        <f aca="false">CONCATENATE(A1435,P1432," ",C1435,P1432," ",E1435)</f>
        <v>  </v>
      </c>
      <c r="L1435" s="3"/>
      <c r="M1435" s="3" t="str">
        <f aca="false">CONCATENATE(B1435," ",D1435," ",E1435)</f>
        <v>  </v>
      </c>
      <c r="N1435" s="3" t="str">
        <f aca="false">UPPER(M1435)</f>
        <v>  </v>
      </c>
      <c r="O1435" s="3"/>
      <c r="P1435" s="3" t="str">
        <f aca="false">CONCATENATE(A1435,P1432," ",E1435)</f>
        <v> </v>
      </c>
      <c r="Q1435" s="3"/>
      <c r="R1435" s="1"/>
      <c r="S1435" s="1"/>
      <c r="T1435" s="1"/>
      <c r="U1435" s="1"/>
      <c r="V1435" s="1"/>
      <c r="W1435" s="1"/>
      <c r="X1435" s="1"/>
      <c r="Y1435" s="1"/>
      <c r="Z1435" s="1"/>
      <c r="AA1435" s="1"/>
      <c r="AB1435" s="1"/>
      <c r="AC1435" s="1"/>
      <c r="AD1435" s="1"/>
      <c r="AE1435" s="1"/>
      <c r="AF1435" s="1"/>
      <c r="AG1435" s="1"/>
    </row>
    <row r="1436" customFormat="false" ht="15.75" hidden="false" customHeight="false" outlineLevel="0" collapsed="false">
      <c r="A1436" s="38" t="str">
        <f aca="true">IF(OFFSET(INDIRECT(A1430),3,0,1,1)="","",OFFSET(INDIRECT(A1430),3,0,1,1))</f>
        <v/>
      </c>
      <c r="B1436" s="38" t="str">
        <f aca="true">IF(OFFSET(INDIRECT(A1430),3,1,1,1)="","",OFFSET(INDIRECT(A1430),3,1,1,1))</f>
        <v/>
      </c>
      <c r="C1436" s="3" t="str">
        <f aca="false">LEFT(B1436,1)</f>
        <v/>
      </c>
      <c r="D1436" s="38" t="str">
        <f aca="true">IF(OFFSET(INDIRECT(A1430),3,2,1,1)="","",OFFSET(INDIRECT(A1430),3,2,1,1))</f>
        <v/>
      </c>
      <c r="E1436" s="38" t="str">
        <f aca="true">IF(OFFSET(INDIRECT(A1430),3,3,1,1)="","",OFFSET(INDIRECT(A1430),3,3,1,1))</f>
        <v/>
      </c>
      <c r="F1436" s="3" t="str">
        <f aca="false">CONCATENATE(A1436,P1433," ",B1436," ",E1436)</f>
        <v>  </v>
      </c>
      <c r="G1436" s="3"/>
      <c r="H1436" s="3" t="str">
        <f aca="false">CONCATENATE(" ",Q1433," ",A1436," ",C1436," ",E1436)</f>
        <v>    </v>
      </c>
      <c r="I1436" s="3"/>
      <c r="J1436" s="3"/>
      <c r="K1436" s="3" t="str">
        <f aca="false">CONCATENATE(" ",Q1433," ",A1436,P1433," ",C1436,P1433," ",E1436)</f>
        <v>    </v>
      </c>
      <c r="L1436" s="3"/>
      <c r="M1436" s="3" t="str">
        <f aca="false">CONCATENATE(" ",Q1433," ",B1436," ",D1436," ",E1436)</f>
        <v>    </v>
      </c>
      <c r="N1436" s="3" t="str">
        <f aca="false">UPPER(M1436)</f>
        <v>    </v>
      </c>
      <c r="O1436" s="3"/>
      <c r="P1436" s="3" t="str">
        <f aca="false">CONCATENATE(" ",Q1433," ",A1436,P1433," ",E1436)</f>
        <v>   </v>
      </c>
      <c r="Q1436" s="3"/>
      <c r="R1436" s="1"/>
      <c r="S1436" s="155" t="s">
        <v>342</v>
      </c>
      <c r="T1436" s="155"/>
      <c r="U1436" s="1" t="n">
        <f aca="false">IF(X1437="Male","his",IF(X1437="Female","her"))</f>
        <v>0</v>
      </c>
      <c r="V1436" s="1"/>
      <c r="W1436" s="1"/>
      <c r="X1436" s="1"/>
      <c r="Y1436" s="1"/>
      <c r="Z1436" s="1"/>
      <c r="AA1436" s="1"/>
      <c r="AB1436" s="1"/>
      <c r="AC1436" s="1" t="str">
        <f aca="false">IF(S1437="","",".")</f>
        <v/>
      </c>
      <c r="AD1436" s="1"/>
      <c r="AE1436" s="1"/>
      <c r="AF1436" s="1"/>
      <c r="AG1436" s="1"/>
    </row>
    <row r="1437" customFormat="false" ht="15" hidden="false" customHeight="false" outlineLevel="0" collapsed="false">
      <c r="A1437" s="3"/>
      <c r="B1437" s="3"/>
      <c r="C1437" s="3"/>
      <c r="D1437" s="3"/>
      <c r="E1437" s="3"/>
      <c r="F1437" s="3"/>
      <c r="G1437" s="3"/>
      <c r="H1437" s="3"/>
      <c r="I1437" s="3"/>
      <c r="J1437" s="3"/>
      <c r="K1437" s="3" t="str">
        <f aca="false">CONCATENATE(A1435,P1432," &amp; ",A1436,P1433," ",C1435,P1432," ",E1435)</f>
        <v> &amp;   </v>
      </c>
      <c r="L1437" s="3"/>
      <c r="M1437" s="3"/>
      <c r="N1437" s="3"/>
      <c r="O1437" s="3"/>
      <c r="P1437" s="3" t="str">
        <f aca="false">CONCATENATE(A1435,P1432," &amp; ",A1436,P1433," ",E1435)</f>
        <v> &amp;  </v>
      </c>
      <c r="Q1437" s="3"/>
      <c r="R1437" s="1"/>
      <c r="S1437" s="179" t="str">
        <f aca="true">IF(OFFSET(INDIRECT(A1430),48,0,1,1)="","",OFFSET(INDIRECT(A1430),48,0,1,1))</f>
        <v/>
      </c>
      <c r="T1437" s="179" t="str">
        <f aca="true">IF(OFFSET(INDIRECT(A1430),48,1,1,1)="","",OFFSET(INDIRECT(A1430),48,1,1,1))</f>
        <v/>
      </c>
      <c r="U1437" s="3" t="str">
        <f aca="false">LEFT(T1437,1)</f>
        <v/>
      </c>
      <c r="V1437" s="179" t="str">
        <f aca="true">IF(OFFSET(INDIRECT(A1430),48,2,1,1)="","",OFFSET(INDIRECT(A1430),48,2,1,1))</f>
        <v/>
      </c>
      <c r="W1437" s="179" t="str">
        <f aca="true">IF(OFFSET(INDIRECT(A1430),48,3,1,1)="","",OFFSET(INDIRECT(A1430),48,3,1,1))</f>
        <v/>
      </c>
      <c r="X1437" s="179" t="str">
        <f aca="true">IF(OFFSET(INDIRECT(A1430),48,5,1,1)="","",OFFSET(INDIRECT(A1430),48,5,1,1))</f>
        <v/>
      </c>
      <c r="Y1437" s="1" t="str">
        <f aca="false">CONCATENATE(S1437,AC1436," ",T1437," ",W1437)</f>
        <v>  </v>
      </c>
      <c r="Z1437" s="1"/>
      <c r="AA1437" s="1"/>
      <c r="AB1437" s="1"/>
      <c r="AC1437" s="1"/>
      <c r="AD1437" s="1"/>
      <c r="AE1437" s="1"/>
      <c r="AF1437" s="1"/>
      <c r="AG1437" s="1"/>
    </row>
    <row r="1438" customFormat="false" ht="15" hidden="false" customHeight="true" outlineLevel="0" collapsed="false">
      <c r="A1438" s="70" t="s">
        <v>328</v>
      </c>
      <c r="B1438" s="70"/>
      <c r="C1438" s="167" t="str">
        <f aca="false">CONCATENATE(AF1474,AF1475,AF1476,AF1477,AF1478)</f>
        <v>  </v>
      </c>
      <c r="D1438" s="167"/>
      <c r="E1438" s="167"/>
      <c r="F1438" s="167"/>
      <c r="G1438" s="167"/>
      <c r="H1438" s="167"/>
      <c r="I1438" s="167"/>
      <c r="J1438" s="112"/>
      <c r="K1438" s="3"/>
      <c r="L1438" s="1"/>
      <c r="M1438" s="1"/>
      <c r="N1438" s="3"/>
      <c r="O1438" s="3"/>
      <c r="P1438" s="3"/>
      <c r="Q1438" s="3"/>
      <c r="R1438" s="1"/>
      <c r="S1438" s="179" t="str">
        <f aca="true">IF(OFFSET(INDIRECT(A1430),51,0,1,1)="","",CONCATENATE((OFFSET(INDIRECT(A1430),51,0,1,1)),", "))</f>
        <v/>
      </c>
      <c r="T1438" s="179" t="str">
        <f aca="true">IF(OFFSET(INDIRECT(A1430),51,1,1,1)="","",OFFSET(INDIRECT(A1430),51,1,1,1))</f>
        <v/>
      </c>
      <c r="U1438" s="179" t="str">
        <f aca="true">IF(OFFSET(INDIRECT(A1430),51,2,1,1)="","",CONCATENATE(" ",(OFFSET(INDIRECT(A1430),51,2,1,1)),", "))</f>
        <v/>
      </c>
      <c r="V1438" s="179" t="str">
        <f aca="true">IF(OFFSET(INDIRECT(A1430),51,3,1,1)="","",CONCATENATE((OFFSET(INDIRECT(A1430),51,3,1,1)),", "))</f>
        <v/>
      </c>
      <c r="W1438" s="179" t="str">
        <f aca="true">IF(OFFSET(INDIRECT(A1430),51,4,1,1)="","",CONCATENATE((OFFSET(INDIRECT(A1430),51,4,1,1)),", "))</f>
        <v/>
      </c>
      <c r="X1438" s="179" t="str">
        <f aca="true">IF(OFFSET(INDIRECT(A1430),51,5,1,1)="","",CONCATENATE((OFFSET(INDIRECT(A1430),51,5,1,1)),", "))</f>
        <v/>
      </c>
      <c r="Y1438" s="179" t="str">
        <f aca="true">IF(OFFSET(INDIRECT(A1430),51,6,1,1)="","",OFFSET(INDIRECT(A1430),51,6,1,1))</f>
        <v/>
      </c>
      <c r="Z1438" s="1"/>
      <c r="AA1438" s="170" t="str">
        <f aca="false">CONCATENATE(IF(S1438="","",S1438),IF(T1438="","",T1438),IF(U1438="","",U1438),IF(V1438="","",V1438),IF(W1438="","",W1438),IF(X1438="","",X1438),IF(Y1438="","",Y1438))</f>
        <v/>
      </c>
      <c r="AB1438" s="170"/>
      <c r="AC1438" s="170"/>
      <c r="AD1438" s="170"/>
      <c r="AE1438" s="170"/>
      <c r="AF1438" s="170"/>
      <c r="AG1438" s="170"/>
    </row>
    <row r="1439" customFormat="false" ht="15" hidden="false" customHeight="false" outlineLevel="0" collapsed="false">
      <c r="A1439" s="3" t="s">
        <v>329</v>
      </c>
      <c r="B1439" s="3"/>
      <c r="C1439" s="70" t="str">
        <f aca="false">IF(B1433="Married",K1437,IF(B1433="Company",E1435,CONCATENATE(AC1474,AC1475,AC1476,AC1477,AC1478)))</f>
        <v>  </v>
      </c>
      <c r="D1439" s="70"/>
      <c r="E1439" s="70"/>
      <c r="F1439" s="70"/>
      <c r="G1439" s="70"/>
      <c r="H1439" s="70"/>
      <c r="I1439" s="70"/>
      <c r="J1439" s="70"/>
      <c r="K1439" s="1"/>
      <c r="L1439" s="3"/>
      <c r="M1439" s="3"/>
      <c r="N1439" s="3"/>
      <c r="O1439" s="3"/>
      <c r="P1439" s="3" t="str">
        <f aca="false">IF(B1433="Married",P1437,IF(B1433="Company","Sir/Madam",CONCATENATE(AH1474,AH1475,AH1476,AH1477,AH1478)))</f>
        <v> </v>
      </c>
      <c r="Q1439" s="3"/>
      <c r="R1439" s="1"/>
      <c r="S1439" s="179" t="str">
        <f aca="true">IF(OFFSET(INDIRECT(A1430),51,0,1,1)="","",OFFSET(INDIRECT(A1430),51,0,1,1))</f>
        <v/>
      </c>
      <c r="T1439" s="179" t="str">
        <f aca="true">IF(OFFSET(INDIRECT(A1430),51,1,1,1)="","",OFFSET(INDIRECT(A1430),51,1,1,1))</f>
        <v/>
      </c>
      <c r="U1439" s="179" t="str">
        <f aca="true">IF(OFFSET(INDIRECT(A1430),51,2,1,1)="","",CONCATENATE(" ",OFFSET(INDIRECT(A1430),51,2,1,1)))</f>
        <v/>
      </c>
      <c r="V1439" s="179" t="str">
        <f aca="true">IF(OFFSET(INDIRECT(A1430),51,3,1,1)="","",OFFSET(INDIRECT(A1430),51,3,1,1))</f>
        <v/>
      </c>
      <c r="W1439" s="179" t="str">
        <f aca="true">IF(OFFSET(INDIRECT(A1430),51,4,1,1)="","",OFFSET(INDIRECT(A1430),51,4,1,1))</f>
        <v/>
      </c>
      <c r="X1439" s="179" t="str">
        <f aca="true">IF(OFFSET(INDIRECT(A1430),51,5,1,1)="","",OFFSET(INDIRECT(A1430),51,5,1,1))</f>
        <v/>
      </c>
      <c r="Y1439" s="179" t="str">
        <f aca="true">IF(OFFSET(INDIRECT(A1430),51,6,1,1)="","",OFFSET(INDIRECT(A1430),51,6,1,1))</f>
        <v/>
      </c>
      <c r="Z1439" s="1"/>
      <c r="AA1439" s="1"/>
      <c r="AB1439" s="1"/>
      <c r="AC1439" s="1"/>
      <c r="AD1439" s="1"/>
      <c r="AE1439" s="1"/>
      <c r="AF1439" s="1"/>
      <c r="AG1439" s="1"/>
    </row>
    <row r="1440" customFormat="false" ht="15" hidden="false" customHeight="false" outlineLevel="0" collapsed="false">
      <c r="A1440" s="160" t="s">
        <v>333</v>
      </c>
      <c r="B1440" s="3"/>
      <c r="C1440" s="70" t="str">
        <f aca="false">CONCATENATE("Dear ",P1439)</f>
        <v>Dear  </v>
      </c>
      <c r="D1440" s="70"/>
      <c r="E1440" s="70"/>
      <c r="F1440" s="70"/>
      <c r="G1440" s="70"/>
      <c r="H1440" s="70"/>
      <c r="I1440" s="70"/>
      <c r="J1440" s="70"/>
      <c r="K1440" s="3"/>
      <c r="L1440" s="3"/>
      <c r="M1440" s="3"/>
      <c r="N1440" s="3"/>
      <c r="O1440" s="3"/>
      <c r="P1440" s="3"/>
      <c r="Q1440" s="149" t="str">
        <f aca="false">IF(A1442="","",", ")</f>
        <v/>
      </c>
      <c r="R1440" s="1"/>
      <c r="S1440" s="1"/>
      <c r="T1440" s="1"/>
      <c r="U1440" s="1"/>
      <c r="V1440" s="1"/>
      <c r="W1440" s="1"/>
      <c r="X1440" s="1"/>
      <c r="Y1440" s="1"/>
      <c r="Z1440" s="1"/>
      <c r="AA1440" s="1"/>
      <c r="AB1440" s="1"/>
      <c r="AC1440" s="1"/>
      <c r="AD1440" s="1"/>
      <c r="AE1440" s="1"/>
      <c r="AF1440" s="1"/>
      <c r="AG1440" s="1"/>
    </row>
    <row r="1441" customFormat="false" ht="15" hidden="false" customHeight="false" outlineLevel="0" collapsed="false">
      <c r="A1441" s="3" t="s">
        <v>25</v>
      </c>
      <c r="B1441" s="3" t="s">
        <v>26</v>
      </c>
      <c r="C1441" s="3" t="s">
        <v>27</v>
      </c>
      <c r="D1441" s="3" t="s">
        <v>28</v>
      </c>
      <c r="E1441" s="3" t="s">
        <v>29</v>
      </c>
      <c r="F1441" s="3" t="s">
        <v>30</v>
      </c>
      <c r="G1441" s="3" t="s">
        <v>31</v>
      </c>
      <c r="H1441" s="3"/>
      <c r="I1441" s="3" t="s">
        <v>336</v>
      </c>
      <c r="J1441" s="3"/>
      <c r="K1441" s="3"/>
      <c r="L1441" s="3"/>
      <c r="M1441" s="3"/>
      <c r="N1441" s="3"/>
      <c r="O1441" s="3"/>
      <c r="P1441" s="3"/>
      <c r="Q1441" s="3"/>
      <c r="R1441" s="1"/>
      <c r="S1441" s="163" t="str">
        <f aca="false">CONCATENATE(IF(S1434="","",S1434),IF(S1434="","",CHAR(10)),IF(T1434="","",T1434),IF(U1434="","",U1434),IF(U1434="","",CHAR(10)),IF(V1434="","",V1434),IF(V1434="","",CHAR(10)),IF(W1434="","",W1434),IF(W1434="","",CHAR(10)),IF(X1434="","",X1434),IF(X1434="","",CHAR(10)),IF(Y1434="","",Y1434))</f>
        <v/>
      </c>
      <c r="T1441" s="163"/>
      <c r="U1441" s="163"/>
      <c r="V1441" s="1"/>
      <c r="W1441" s="175" t="str">
        <f aca="false">CONCATENATE(IF(S1439="","",S1439),IF(S1439="","",CHAR(10)),IF(T1439="","",T1439),IF(U1439="","",U1439),IF(U1439="","",CHAR(10)),IF(V1439="","",V1439),IF(V1439="","",CHAR(10)),IF(W1439="","",W1439),IF(W1439="","",CHAR(10)),IF(X1439="","",X1439),IF(X1439="","",CHAR(10)),IF(Y1439="","",Y1439))</f>
        <v/>
      </c>
      <c r="X1441" s="175"/>
      <c r="Y1441" s="175"/>
      <c r="Z1441" s="1"/>
      <c r="AA1441" s="1"/>
      <c r="AB1441" s="1"/>
      <c r="AC1441" s="1"/>
      <c r="AD1441" s="1"/>
      <c r="AE1441" s="1"/>
      <c r="AF1441" s="1"/>
      <c r="AG1441" s="1"/>
    </row>
    <row r="1442" customFormat="false" ht="15" hidden="false" customHeight="true" outlineLevel="0" collapsed="false">
      <c r="A1442" s="38" t="str">
        <f aca="true">IF(OFFSET(INDIRECT(A1430),10,0,1,1)="","",CONCATENATE((OFFSET(INDIRECT(A1430),10,0,1,1)),", "))</f>
        <v/>
      </c>
      <c r="B1442" s="38" t="str">
        <f aca="true">IF(OFFSET(INDIRECT(A1430),10,1,1,1)="","",OFFSET(INDIRECT(A1430),10,1,1,1))</f>
        <v/>
      </c>
      <c r="C1442" s="38" t="str">
        <f aca="true">IF(OFFSET(INDIRECT(A1430),10,2,1,1)="","",CONCATENATE(" ",OFFSET(INDIRECT(A1430),10,2,1,1),", "))</f>
        <v/>
      </c>
      <c r="D1442" s="38" t="str">
        <f aca="true">IF(OFFSET(INDIRECT(A1430),10,3,1,1)="","",CONCATENATE((OFFSET(INDIRECT(A1430),10,3,1,1)),", "))</f>
        <v/>
      </c>
      <c r="E1442" s="38" t="str">
        <f aca="true">IF(OFFSET(INDIRECT(A1430),10,4,1,1)="","",CONCATENATE((OFFSET(INDIRECT(A1430),10,4,1,1)),", "))</f>
        <v/>
      </c>
      <c r="F1442" s="38" t="str">
        <f aca="true">IF(OFFSET(INDIRECT(A1430),10,5,1,1)="","",CONCATENATE((OFFSET(INDIRECT(A1430),10,5,1,1)),", "))</f>
        <v/>
      </c>
      <c r="G1442" s="38" t="str">
        <f aca="true">IF(OFFSET(INDIRECT(A1430),10,6,1,1)="","",OFFSET(INDIRECT(A1430),10,6,1,1))</f>
        <v/>
      </c>
      <c r="H1442" s="3"/>
      <c r="I1442" s="170" t="str">
        <f aca="false">CONCATENATE(IF(A1442="","",A1442),IF(B1442="","",B1442),IF(C1442="","",C1442),IF(D1442="","",D1442),IF(E1442="","",E1442),IF(F1442="","",F1442),IF(G1442="","",G1442))</f>
        <v/>
      </c>
      <c r="J1442" s="170"/>
      <c r="K1442" s="170"/>
      <c r="L1442" s="170"/>
      <c r="M1442" s="170"/>
      <c r="N1442" s="170"/>
      <c r="O1442" s="170"/>
      <c r="P1442" s="112"/>
      <c r="Q1442" s="112"/>
      <c r="R1442" s="1"/>
      <c r="S1442" s="163"/>
      <c r="T1442" s="163"/>
      <c r="U1442" s="163"/>
      <c r="V1442" s="1"/>
      <c r="W1442" s="175"/>
      <c r="X1442" s="175"/>
      <c r="Y1442" s="175"/>
      <c r="Z1442" s="1"/>
      <c r="AA1442" s="1"/>
      <c r="AB1442" s="1"/>
      <c r="AC1442" s="1"/>
      <c r="AD1442" s="1"/>
      <c r="AE1442" s="1"/>
      <c r="AF1442" s="1"/>
      <c r="AG1442" s="1"/>
    </row>
    <row r="1443" customFormat="false" ht="15" hidden="false" customHeight="false" outlineLevel="0" collapsed="false">
      <c r="A1443" s="38" t="str">
        <f aca="true">IF(OFFSET(INDIRECT(A1430),10,0,1,1)="","",OFFSET(INDIRECT(A1430),10,0,1,1))</f>
        <v/>
      </c>
      <c r="B1443" s="38" t="str">
        <f aca="true">IF(OFFSET(INDIRECT(A1430),10,1,1,1)="","",OFFSET(INDIRECT(A1430),10,1,1,1))</f>
        <v/>
      </c>
      <c r="C1443" s="38" t="str">
        <f aca="true">IF(OFFSET(INDIRECT(A1430),10,2,1,1)="","",CONCATENATE(" ",OFFSET(INDIRECT(A1430),10,2,1,1)))</f>
        <v/>
      </c>
      <c r="D1443" s="38" t="str">
        <f aca="true">IF(OFFSET(INDIRECT(A1430),10,3,1,1)="","",OFFSET(INDIRECT(A1430),10,3,1,1))</f>
        <v/>
      </c>
      <c r="E1443" s="38" t="str">
        <f aca="true">IF(OFFSET(INDIRECT(A1430),10,4,1,1)="","",OFFSET(INDIRECT(A1430),10,4,1,1))</f>
        <v/>
      </c>
      <c r="F1443" s="38" t="str">
        <f aca="true">IF(OFFSET(INDIRECT(A1430),10,5,1,1)="","",OFFSET(INDIRECT(A1430),10,5,1,1))</f>
        <v/>
      </c>
      <c r="G1443" s="38" t="str">
        <f aca="true">IF(OFFSET(INDIRECT(A1430),10,6,1,1)="","",OFFSET(INDIRECT(A1430),10,6,1,1))</f>
        <v/>
      </c>
      <c r="H1443" s="3"/>
      <c r="I1443" s="3"/>
      <c r="J1443" s="3"/>
      <c r="K1443" s="3"/>
      <c r="L1443" s="173"/>
      <c r="M1443" s="173"/>
      <c r="N1443" s="3"/>
      <c r="O1443" s="3"/>
      <c r="P1443" s="3"/>
      <c r="Q1443" s="3"/>
      <c r="R1443" s="1"/>
      <c r="S1443" s="163"/>
      <c r="T1443" s="163"/>
      <c r="U1443" s="163"/>
      <c r="V1443" s="1"/>
      <c r="W1443" s="175"/>
      <c r="X1443" s="175"/>
      <c r="Y1443" s="175"/>
      <c r="Z1443" s="1"/>
      <c r="AA1443" s="1"/>
      <c r="AB1443" s="1"/>
      <c r="AC1443" s="1"/>
      <c r="AD1443" s="1"/>
      <c r="AE1443" s="1"/>
      <c r="AF1443" s="1"/>
      <c r="AG1443" s="1"/>
    </row>
    <row r="1444" customFormat="false" ht="15" hidden="false" customHeight="false" outlineLevel="0" collapsed="false">
      <c r="A1444" s="3" t="s">
        <v>83</v>
      </c>
      <c r="B1444" s="3"/>
      <c r="C1444" s="3"/>
      <c r="D1444" s="3"/>
      <c r="E1444" s="3"/>
      <c r="F1444" s="3"/>
      <c r="G1444" s="3"/>
      <c r="H1444" s="3"/>
      <c r="I1444" s="3" t="s">
        <v>337</v>
      </c>
      <c r="J1444" s="3"/>
      <c r="K1444" s="3"/>
      <c r="L1444" s="173"/>
      <c r="M1444" s="173"/>
      <c r="N1444" s="3"/>
      <c r="O1444" s="3"/>
      <c r="P1444" s="3"/>
      <c r="Q1444" s="3"/>
      <c r="R1444" s="1"/>
      <c r="S1444" s="163"/>
      <c r="T1444" s="163"/>
      <c r="U1444" s="163"/>
      <c r="V1444" s="1"/>
      <c r="W1444" s="175"/>
      <c r="X1444" s="175"/>
      <c r="Y1444" s="175"/>
      <c r="Z1444" s="1"/>
      <c r="AA1444" s="1"/>
      <c r="AB1444" s="1"/>
      <c r="AC1444" s="1"/>
      <c r="AD1444" s="1"/>
      <c r="AE1444" s="1"/>
      <c r="AF1444" s="1"/>
      <c r="AG1444" s="1"/>
    </row>
    <row r="1445" customFormat="false" ht="15" hidden="false" customHeight="true" outlineLevel="0" collapsed="false">
      <c r="A1445" s="1" t="str">
        <f aca="false">CONCATENATE(A1444,"s")</f>
        <v>Leaseholders</v>
      </c>
      <c r="B1445" s="3"/>
      <c r="C1445" s="3"/>
      <c r="D1445" s="3"/>
      <c r="E1445" s="3"/>
      <c r="F1445" s="3"/>
      <c r="G1445" s="3"/>
      <c r="H1445" s="3"/>
      <c r="I1445" s="175" t="str">
        <f aca="false">CONCATENATE(IF(A1443="","",A1443),IF(A1443="","",CHAR(10)),IF(B1443="","",B1443),IF(C1443="","",C1443),IF(C1443="","",CHAR(10)),IF(D1443="","",D1443),IF(D1443="","",CHAR(10)),IF(E1443="","",E1443),IF(E1443="","",CHAR(10)),IF(F1443="","",F1443),IF(F1443="","",CHAR(10)),IF(G1443="","",G1443))</f>
        <v/>
      </c>
      <c r="J1445" s="175"/>
      <c r="K1445" s="175"/>
      <c r="L1445" s="173"/>
      <c r="M1445" s="173"/>
      <c r="N1445" s="3"/>
      <c r="O1445" s="3"/>
      <c r="P1445" s="3"/>
      <c r="Q1445" s="3"/>
      <c r="R1445" s="1"/>
      <c r="S1445" s="163"/>
      <c r="T1445" s="163"/>
      <c r="U1445" s="163"/>
      <c r="V1445" s="1"/>
      <c r="W1445" s="175"/>
      <c r="X1445" s="175"/>
      <c r="Y1445" s="175"/>
      <c r="Z1445" s="1"/>
      <c r="AA1445" s="1"/>
      <c r="AB1445" s="1"/>
      <c r="AC1445" s="1"/>
      <c r="AD1445" s="1"/>
      <c r="AE1445" s="1"/>
      <c r="AF1445" s="1"/>
      <c r="AG1445" s="1"/>
    </row>
    <row r="1446" customFormat="false" ht="15" hidden="false" customHeight="false" outlineLevel="0" collapsed="false">
      <c r="A1446" s="3" t="s">
        <v>294</v>
      </c>
      <c r="B1446" s="3"/>
      <c r="C1446" s="3"/>
      <c r="D1446" s="3"/>
      <c r="E1446" s="3"/>
      <c r="F1446" s="3"/>
      <c r="G1446" s="3"/>
      <c r="H1446" s="3"/>
      <c r="I1446" s="175"/>
      <c r="J1446" s="175"/>
      <c r="K1446" s="175"/>
      <c r="L1446" s="173"/>
      <c r="M1446" s="173"/>
      <c r="N1446" s="3"/>
      <c r="O1446" s="3"/>
      <c r="P1446" s="3"/>
      <c r="Q1446" s="3"/>
      <c r="R1446" s="1"/>
      <c r="S1446" s="163"/>
      <c r="T1446" s="163"/>
      <c r="U1446" s="163"/>
      <c r="V1446" s="1"/>
      <c r="W1446" s="175"/>
      <c r="X1446" s="175"/>
      <c r="Y1446" s="175"/>
      <c r="Z1446" s="1"/>
      <c r="AA1446" s="1"/>
      <c r="AB1446" s="1"/>
      <c r="AC1446" s="1"/>
      <c r="AD1446" s="1"/>
      <c r="AE1446" s="1"/>
      <c r="AF1446" s="1"/>
      <c r="AG1446" s="1"/>
    </row>
    <row r="1447" customFormat="false" ht="15" hidden="false" customHeight="false" outlineLevel="0" collapsed="false">
      <c r="A1447" s="1" t="str">
        <f aca="false">CONCATENATE(A1446,"s")</f>
        <v>Freeholders</v>
      </c>
      <c r="B1447" s="3"/>
      <c r="C1447" s="3"/>
      <c r="D1447" s="3"/>
      <c r="E1447" s="3"/>
      <c r="F1447" s="3"/>
      <c r="G1447" s="3"/>
      <c r="H1447" s="3"/>
      <c r="I1447" s="175"/>
      <c r="J1447" s="175"/>
      <c r="K1447" s="175"/>
      <c r="L1447" s="173"/>
      <c r="M1447" s="173"/>
      <c r="N1447" s="3"/>
      <c r="O1447" s="3"/>
      <c r="P1447" s="3"/>
      <c r="Q1447" s="3"/>
      <c r="R1447" s="1"/>
      <c r="S1447" s="1"/>
      <c r="T1447" s="1"/>
      <c r="U1447" s="1"/>
      <c r="V1447" s="1"/>
      <c r="W1447" s="1"/>
      <c r="X1447" s="1"/>
      <c r="Y1447" s="1"/>
      <c r="Z1447" s="1"/>
      <c r="AA1447" s="1"/>
      <c r="AB1447" s="1"/>
      <c r="AC1447" s="1"/>
      <c r="AD1447" s="1"/>
      <c r="AE1447" s="1"/>
      <c r="AF1447" s="1"/>
      <c r="AG1447" s="1"/>
    </row>
    <row r="1448" customFormat="false" ht="15" hidden="false" customHeight="false" outlineLevel="0" collapsed="false">
      <c r="A1448" s="3" t="s">
        <v>307</v>
      </c>
      <c r="B1448" s="3"/>
      <c r="C1448" s="3"/>
      <c r="D1448" s="3"/>
      <c r="E1448" s="3"/>
      <c r="F1448" s="3"/>
      <c r="G1448" s="3"/>
      <c r="H1448" s="3"/>
      <c r="I1448" s="175"/>
      <c r="J1448" s="175"/>
      <c r="K1448" s="175"/>
      <c r="L1448" s="3"/>
      <c r="M1448" s="3"/>
      <c r="N1448" s="3"/>
      <c r="O1448" s="3"/>
      <c r="P1448" s="3"/>
      <c r="Q1448" s="3"/>
      <c r="R1448" s="1"/>
    </row>
    <row r="1449" customFormat="false" ht="15" hidden="false" customHeight="false" outlineLevel="0" collapsed="false">
      <c r="A1449" s="1" t="str">
        <f aca="false">IF(A1448="Leaseholder &amp; Freeholder","Leaseholders &amp; Freeholders")</f>
        <v>Leaseholders &amp; Freeholders</v>
      </c>
      <c r="B1449" s="3"/>
      <c r="C1449" s="3"/>
      <c r="D1449" s="3"/>
      <c r="E1449" s="3"/>
      <c r="F1449" s="3"/>
      <c r="G1449" s="3"/>
      <c r="H1449" s="3"/>
      <c r="I1449" s="175"/>
      <c r="J1449" s="175"/>
      <c r="K1449" s="175"/>
      <c r="L1449" s="3"/>
      <c r="M1449" s="3"/>
      <c r="N1449" s="3"/>
      <c r="O1449" s="3"/>
      <c r="P1449" s="3"/>
      <c r="Q1449" s="3"/>
      <c r="R1449" s="1"/>
      <c r="S1449" s="149" t="s">
        <v>274</v>
      </c>
      <c r="T1449" s="149"/>
    </row>
    <row r="1450" customFormat="false" ht="15.75" hidden="false" customHeight="true" outlineLevel="0" collapsed="false">
      <c r="A1450" s="1"/>
      <c r="B1450" s="3"/>
      <c r="C1450" s="3"/>
      <c r="D1450" s="3"/>
      <c r="E1450" s="3"/>
      <c r="F1450" s="3"/>
      <c r="G1450" s="3"/>
      <c r="H1450" s="3"/>
      <c r="I1450" s="175"/>
      <c r="J1450" s="175"/>
      <c r="K1450" s="175"/>
      <c r="L1450" s="3"/>
      <c r="M1450" s="3"/>
      <c r="N1450" s="3"/>
      <c r="O1450" s="3"/>
      <c r="P1450" s="3"/>
      <c r="Q1450" s="3"/>
      <c r="R1450" s="1"/>
      <c r="S1450" s="180" t="str">
        <f aca="false">CONCATENATE("Under Section 1(2), subject to your written consent",CHAR(10),"it is intended to build on the line of junction of the said lands a ",Form!EL74)</f>
        <v>Under Section 1(2), subject to your written consent
it is intended to build on the line of junction of the said lands a</v>
      </c>
      <c r="T1450" s="180"/>
      <c r="U1450" s="180"/>
      <c r="V1450" s="180"/>
      <c r="W1450" s="180"/>
      <c r="X1450" s="180"/>
      <c r="Y1450" s="180"/>
      <c r="Z1450" s="180"/>
      <c r="AA1450" s="180"/>
    </row>
    <row r="1451" customFormat="false" ht="15" hidden="false" customHeight="false" outlineLevel="0" collapsed="false">
      <c r="A1451" s="1"/>
      <c r="B1451" s="3"/>
      <c r="C1451" s="3"/>
      <c r="D1451" s="3"/>
      <c r="E1451" s="3"/>
      <c r="F1451" s="3"/>
      <c r="G1451" s="3"/>
      <c r="H1451" s="3"/>
      <c r="I1451" s="3"/>
      <c r="J1451" s="3"/>
      <c r="K1451" s="3"/>
      <c r="L1451" s="3"/>
      <c r="M1451" s="3"/>
      <c r="N1451" s="3"/>
      <c r="O1451" s="3"/>
      <c r="P1451" s="3"/>
      <c r="Q1451" s="3"/>
      <c r="R1451" s="1"/>
      <c r="S1451" s="180"/>
      <c r="T1451" s="180"/>
      <c r="U1451" s="180"/>
      <c r="V1451" s="180"/>
      <c r="W1451" s="180"/>
      <c r="X1451" s="180"/>
      <c r="Y1451" s="180"/>
      <c r="Z1451" s="180"/>
      <c r="AA1451" s="180"/>
    </row>
    <row r="1452" customFormat="false" ht="15" hidden="false" customHeight="false" outlineLevel="0" collapsed="false">
      <c r="A1452" s="156" t="s">
        <v>343</v>
      </c>
      <c r="B1452" s="156"/>
      <c r="C1452" s="3"/>
      <c r="D1452" s="3"/>
      <c r="E1452" s="3"/>
      <c r="F1452" s="3"/>
      <c r="G1452" s="3"/>
      <c r="H1452" s="3"/>
      <c r="I1452" s="3"/>
      <c r="J1452" s="3"/>
      <c r="K1452" s="3"/>
      <c r="L1452" s="3"/>
      <c r="M1452" s="3"/>
      <c r="N1452" s="3"/>
      <c r="O1452" s="3"/>
      <c r="P1452" s="3"/>
      <c r="Q1452" s="149" t="str">
        <f aca="false">IF(A1454="","",", ")</f>
        <v/>
      </c>
      <c r="R1452" s="1"/>
    </row>
    <row r="1453" customFormat="false" ht="15" hidden="false" customHeight="false" outlineLevel="0" collapsed="false">
      <c r="A1453" s="3" t="s">
        <v>25</v>
      </c>
      <c r="B1453" s="3" t="s">
        <v>26</v>
      </c>
      <c r="C1453" s="3" t="s">
        <v>27</v>
      </c>
      <c r="D1453" s="3" t="s">
        <v>28</v>
      </c>
      <c r="E1453" s="3" t="s">
        <v>29</v>
      </c>
      <c r="F1453" s="3" t="s">
        <v>30</v>
      </c>
      <c r="G1453" s="3" t="s">
        <v>31</v>
      </c>
      <c r="H1453" s="3"/>
      <c r="I1453" s="3" t="s">
        <v>336</v>
      </c>
      <c r="J1453" s="3"/>
      <c r="K1453" s="3"/>
      <c r="L1453" s="3"/>
      <c r="M1453" s="3"/>
      <c r="N1453" s="3"/>
      <c r="O1453" s="3"/>
      <c r="P1453" s="3"/>
      <c r="Q1453" s="3"/>
      <c r="R1453" s="1"/>
      <c r="S1453" s="149" t="s">
        <v>292</v>
      </c>
      <c r="T1453" s="149"/>
    </row>
    <row r="1454" customFormat="false" ht="15" hidden="false" customHeight="true" outlineLevel="0" collapsed="false">
      <c r="A1454" s="38" t="str">
        <f aca="true">IF(OFFSET(INDIRECT(A1430),17,0,1,1)="","",CONCATENATE((OFFSET(INDIRECT(A1430),17,0,1,1)),", "))</f>
        <v/>
      </c>
      <c r="B1454" s="38" t="str">
        <f aca="true">IF(OFFSET(INDIRECT(A1430),17,1,1,1)="","",OFFSET(INDIRECT(A1430),17,1,1,1))</f>
        <v/>
      </c>
      <c r="C1454" s="38" t="str">
        <f aca="true">IF(OFFSET(INDIRECT(A1430),17,2,1,1)="","",CONCATENATE(" ",(OFFSET(INDIRECT(A1430),17,2,1,1)),", "))</f>
        <v/>
      </c>
      <c r="D1454" s="38" t="str">
        <f aca="true">IF(OFFSET(INDIRECT(A1430),17,3,1,1)="","",CONCATENATE((OFFSET(INDIRECT(A1430),17,3,1,1)),", "))</f>
        <v/>
      </c>
      <c r="E1454" s="38" t="str">
        <f aca="true">IF(OFFSET(INDIRECT(A1430),17,4,1,1)="","",CONCATENATE((OFFSET(INDIRECT(A1430),17,4,1,1)),", "))</f>
        <v/>
      </c>
      <c r="F1454" s="38" t="str">
        <f aca="true">IF(OFFSET(INDIRECT(A1430),17,5,1,1)="","",CONCATENATE((OFFSET(INDIRECT(A1430),17,5,1,1)),", "))</f>
        <v/>
      </c>
      <c r="G1454" s="38" t="str">
        <f aca="true">IF(OFFSET(INDIRECT(A1430),17,6,1,1)="","",OFFSET(INDIRECT(A1430),17,6,1,1))</f>
        <v/>
      </c>
      <c r="H1454" s="3"/>
      <c r="I1454" s="170" t="str">
        <f aca="false">CONCATENATE(IF(A1454="","",A1454),IF(B1454="","",B1454),IF(C1454="","",C1454),IF(D1454="","",D1454),IF(E1454="","",E1454),IF(F1454="","",F1454),IF(G1454="","",G1454))</f>
        <v/>
      </c>
      <c r="J1454" s="170"/>
      <c r="K1454" s="170"/>
      <c r="L1454" s="170"/>
      <c r="M1454" s="170"/>
      <c r="N1454" s="170"/>
      <c r="O1454" s="170"/>
      <c r="P1454" s="112"/>
      <c r="Q1454" s="112"/>
      <c r="R1454" s="1"/>
      <c r="S1454" s="180" t="str">
        <f aca="false">CONCATENATE("Under Section 1(5)",CHAR(10),"it is intended to build on the line of junction of the said lands a wall wholly on ",$H$12," land.")</f>
        <v>Under Section 1(5)
it is intended to build on the line of junction of the said lands a wall wholly on our land.</v>
      </c>
      <c r="T1454" s="180"/>
      <c r="U1454" s="180"/>
      <c r="V1454" s="180"/>
      <c r="W1454" s="180"/>
      <c r="X1454" s="180"/>
      <c r="Y1454" s="180"/>
      <c r="Z1454" s="180"/>
      <c r="AA1454" s="180"/>
    </row>
    <row r="1455" customFormat="false" ht="15" hidden="false" customHeight="false" outlineLevel="0" collapsed="false">
      <c r="A1455" s="38" t="str">
        <f aca="true">IF(OFFSET(INDIRECT(A1430),17,0,1,1)="","",OFFSET(INDIRECT(A1430),17,0,1,1))</f>
        <v/>
      </c>
      <c r="B1455" s="38" t="str">
        <f aca="true">IF(OFFSET(INDIRECT(A1430),17,1,1,1)="","",OFFSET(INDIRECT(A1430),17,1,1,1))</f>
        <v/>
      </c>
      <c r="C1455" s="38" t="str">
        <f aca="true">IF(OFFSET(INDIRECT(A1430),17,2,1,1)="","",CONCATENATE(" ",(OFFSET(INDIRECT(A1430),17,2,1,1))))</f>
        <v/>
      </c>
      <c r="D1455" s="38" t="str">
        <f aca="true">IF(OFFSET(INDIRECT(A1430),17,3,1,1)="","",OFFSET(INDIRECT(A1430),17,3,1,1))</f>
        <v/>
      </c>
      <c r="E1455" s="38" t="str">
        <f aca="true">IF(OFFSET(INDIRECT(A1430),17,4,1,1)="","",OFFSET(INDIRECT(A1430),17,4,1,1))</f>
        <v/>
      </c>
      <c r="F1455" s="38" t="str">
        <f aca="true">IF(OFFSET(INDIRECT(A1430),17,5,1,1)="","",OFFSET(INDIRECT(A1430),17,5,1,1))</f>
        <v/>
      </c>
      <c r="G1455" s="38" t="str">
        <f aca="true">IF(OFFSET(INDIRECT(A1430),17,6,1,1)="","",OFFSET(INDIRECT(A1430),17,6,1,1))</f>
        <v/>
      </c>
      <c r="H1455" s="3"/>
      <c r="I1455" s="3"/>
      <c r="J1455" s="3"/>
      <c r="K1455" s="3"/>
      <c r="L1455" s="173"/>
      <c r="M1455" s="173"/>
      <c r="N1455" s="3"/>
      <c r="O1455" s="3"/>
      <c r="P1455" s="3"/>
      <c r="Q1455" s="3"/>
      <c r="R1455" s="1"/>
      <c r="S1455" s="180"/>
      <c r="T1455" s="180"/>
      <c r="U1455" s="180"/>
      <c r="V1455" s="180"/>
      <c r="W1455" s="180"/>
      <c r="X1455" s="180"/>
      <c r="Y1455" s="180"/>
      <c r="Z1455" s="180"/>
      <c r="AA1455" s="180"/>
    </row>
    <row r="1456" customFormat="false" ht="15" hidden="false" customHeight="false" outlineLevel="0" collapsed="false">
      <c r="A1456" s="3"/>
      <c r="B1456" s="3"/>
      <c r="C1456" s="3"/>
      <c r="D1456" s="3"/>
      <c r="E1456" s="3"/>
      <c r="F1456" s="3"/>
      <c r="G1456" s="3"/>
      <c r="H1456" s="3"/>
      <c r="I1456" s="3" t="s">
        <v>337</v>
      </c>
      <c r="J1456" s="3"/>
      <c r="K1456" s="3"/>
      <c r="L1456" s="173"/>
      <c r="M1456" s="173"/>
      <c r="N1456" s="3"/>
      <c r="O1456" s="3"/>
      <c r="P1456" s="3"/>
      <c r="Q1456" s="3"/>
      <c r="R1456" s="1"/>
    </row>
    <row r="1457" customFormat="false" ht="15" hidden="false" customHeight="true" outlineLevel="0" collapsed="false">
      <c r="A1457" s="3"/>
      <c r="B1457" s="3"/>
      <c r="C1457" s="3"/>
      <c r="D1457" s="3"/>
      <c r="E1457" s="3"/>
      <c r="F1457" s="3"/>
      <c r="G1457" s="3"/>
      <c r="H1457" s="3"/>
      <c r="I1457" s="175" t="str">
        <f aca="false">CONCATENATE(IF(A1455="","",A1455),IF(A1455="","",CHAR(10)),IF(B1455="","",B1455),IF(C1455="","",C1455),IF(C1455="","",CHAR(10)),IF(D1455="","",D1455),IF(D1455="","",CHAR(10)),IF(E1455="","",E1455),IF(E1455="","",CHAR(10)),IF(F1455="","",F1455),IF(F1455="","",CHAR(10)),IF(G1455="","",G1455))</f>
        <v/>
      </c>
      <c r="J1457" s="175"/>
      <c r="K1457" s="175"/>
      <c r="L1457" s="173"/>
      <c r="M1457" s="173"/>
      <c r="N1457" s="3"/>
      <c r="O1457" s="3"/>
      <c r="P1457" s="3"/>
      <c r="Q1457" s="3"/>
      <c r="R1457" s="1"/>
      <c r="S1457" s="149" t="s">
        <v>295</v>
      </c>
      <c r="T1457" s="149"/>
      <c r="U1457" s="149"/>
    </row>
    <row r="1458" customFormat="false" ht="15" hidden="false" customHeight="true" outlineLevel="0" collapsed="false">
      <c r="A1458" s="3"/>
      <c r="B1458" s="3"/>
      <c r="C1458" s="3"/>
      <c r="D1458" s="3"/>
      <c r="E1458" s="3"/>
      <c r="F1458" s="3"/>
      <c r="G1458" s="3"/>
      <c r="H1458" s="3"/>
      <c r="I1458" s="175"/>
      <c r="J1458" s="175"/>
      <c r="K1458" s="175"/>
      <c r="L1458" s="173"/>
      <c r="M1458" s="173"/>
      <c r="N1458" s="3"/>
      <c r="O1458" s="3"/>
      <c r="P1458" s="3"/>
      <c r="Q1458" s="3"/>
      <c r="R1458" s="1"/>
      <c r="S1458" s="181" t="str">
        <f aca="false">CONCATENATE(S1450,CHAR(10),CHAR(10),S1454)</f>
        <v>Under Section 1(2), subject to your written consent
it is intended to build on the line of junction of the said lands a 
Under Section 1(5)
it is intended to build on the line of junction of the said lands a wall wholly on our land.</v>
      </c>
      <c r="T1458" s="181"/>
      <c r="U1458" s="181"/>
      <c r="V1458" s="181"/>
      <c r="W1458" s="181"/>
      <c r="X1458" s="181"/>
      <c r="Y1458" s="181"/>
      <c r="Z1458" s="181"/>
      <c r="AA1458" s="181"/>
    </row>
    <row r="1459" customFormat="false" ht="15" hidden="false" customHeight="false" outlineLevel="0" collapsed="false">
      <c r="A1459" s="3"/>
      <c r="B1459" s="3"/>
      <c r="C1459" s="3"/>
      <c r="D1459" s="3"/>
      <c r="E1459" s="3"/>
      <c r="F1459" s="3"/>
      <c r="G1459" s="3"/>
      <c r="H1459" s="3"/>
      <c r="I1459" s="175"/>
      <c r="J1459" s="175"/>
      <c r="K1459" s="175"/>
      <c r="L1459" s="173"/>
      <c r="M1459" s="173"/>
      <c r="N1459" s="3"/>
      <c r="O1459" s="3"/>
      <c r="P1459" s="3"/>
      <c r="Q1459" s="3"/>
      <c r="R1459" s="1"/>
      <c r="S1459" s="181"/>
      <c r="T1459" s="181"/>
      <c r="U1459" s="181"/>
      <c r="V1459" s="181"/>
      <c r="W1459" s="181"/>
      <c r="X1459" s="181"/>
      <c r="Y1459" s="181"/>
      <c r="Z1459" s="181"/>
      <c r="AA1459" s="181"/>
    </row>
    <row r="1460" customFormat="false" ht="15" hidden="false" customHeight="false" outlineLevel="0" collapsed="false">
      <c r="A1460" s="3"/>
      <c r="B1460" s="3"/>
      <c r="C1460" s="3"/>
      <c r="D1460" s="3"/>
      <c r="E1460" s="3"/>
      <c r="F1460" s="3"/>
      <c r="G1460" s="3"/>
      <c r="H1460" s="3"/>
      <c r="I1460" s="175"/>
      <c r="J1460" s="175"/>
      <c r="K1460" s="175"/>
      <c r="L1460" s="3"/>
      <c r="M1460" s="3"/>
      <c r="N1460" s="3"/>
      <c r="O1460" s="3"/>
      <c r="P1460" s="3"/>
      <c r="Q1460" s="3"/>
      <c r="R1460" s="1"/>
      <c r="S1460" s="181"/>
      <c r="T1460" s="181"/>
      <c r="U1460" s="181"/>
      <c r="V1460" s="181"/>
      <c r="W1460" s="181"/>
      <c r="X1460" s="181"/>
      <c r="Y1460" s="181"/>
      <c r="Z1460" s="181"/>
      <c r="AA1460" s="181"/>
    </row>
    <row r="1461" customFormat="false" ht="15" hidden="false" customHeight="false" outlineLevel="0" collapsed="false">
      <c r="A1461" s="3"/>
      <c r="B1461" s="3"/>
      <c r="C1461" s="3"/>
      <c r="D1461" s="3"/>
      <c r="E1461" s="3"/>
      <c r="F1461" s="3"/>
      <c r="G1461" s="3"/>
      <c r="H1461" s="3"/>
      <c r="I1461" s="175"/>
      <c r="J1461" s="175"/>
      <c r="K1461" s="175"/>
      <c r="L1461" s="3"/>
      <c r="M1461" s="3"/>
      <c r="N1461" s="3"/>
      <c r="O1461" s="3"/>
      <c r="P1461" s="3"/>
      <c r="Q1461" s="3"/>
      <c r="R1461" s="1"/>
      <c r="S1461" s="181"/>
      <c r="T1461" s="181"/>
      <c r="U1461" s="181"/>
      <c r="V1461" s="181"/>
      <c r="W1461" s="181"/>
      <c r="X1461" s="181"/>
      <c r="Y1461" s="181"/>
      <c r="Z1461" s="181"/>
      <c r="AA1461" s="181"/>
    </row>
    <row r="1462" customFormat="false" ht="15" hidden="false" customHeight="false" outlineLevel="0" collapsed="false">
      <c r="A1462" s="3"/>
      <c r="B1462" s="3"/>
      <c r="C1462" s="3"/>
      <c r="D1462" s="3"/>
      <c r="E1462" s="3"/>
      <c r="F1462" s="3"/>
      <c r="G1462" s="3"/>
      <c r="H1462" s="3"/>
      <c r="I1462" s="175"/>
      <c r="J1462" s="175"/>
      <c r="K1462" s="175"/>
      <c r="L1462" s="3"/>
      <c r="M1462" s="3"/>
      <c r="N1462" s="3"/>
      <c r="O1462" s="3"/>
      <c r="P1462" s="3"/>
      <c r="Q1462" s="3"/>
      <c r="R1462" s="1"/>
      <c r="S1462" s="181"/>
      <c r="T1462" s="181"/>
      <c r="U1462" s="181"/>
      <c r="V1462" s="181"/>
      <c r="W1462" s="181"/>
      <c r="X1462" s="181"/>
      <c r="Y1462" s="181"/>
      <c r="Z1462" s="181"/>
      <c r="AA1462" s="181"/>
    </row>
    <row r="1463" customFormat="false" ht="15" hidden="false" customHeight="false" outlineLevel="0" collapsed="false">
      <c r="A1463" s="3"/>
      <c r="B1463" s="3"/>
      <c r="C1463" s="3"/>
      <c r="D1463" s="3"/>
      <c r="E1463" s="3"/>
      <c r="F1463" s="3"/>
      <c r="G1463" s="3"/>
      <c r="H1463" s="3"/>
      <c r="I1463" s="3"/>
      <c r="J1463" s="3"/>
      <c r="K1463" s="3"/>
      <c r="L1463" s="3"/>
      <c r="M1463" s="3"/>
      <c r="N1463" s="3"/>
      <c r="O1463" s="3"/>
      <c r="P1463" s="3"/>
      <c r="Q1463" s="3"/>
      <c r="R1463" s="1"/>
    </row>
    <row r="1464" customFormat="false" ht="15" hidden="false" customHeight="false" outlineLevel="0" collapsed="false">
      <c r="A1464" s="156" t="s">
        <v>344</v>
      </c>
      <c r="B1464" s="156"/>
      <c r="C1464" s="3"/>
      <c r="D1464" s="3"/>
      <c r="E1464" s="3"/>
      <c r="F1464" s="3"/>
      <c r="G1464" s="3"/>
      <c r="H1464" s="3"/>
      <c r="I1464" s="3"/>
      <c r="J1464" s="3"/>
      <c r="K1464" s="3"/>
      <c r="L1464" s="3"/>
      <c r="M1464" s="3"/>
      <c r="N1464" s="3"/>
      <c r="O1464" s="3"/>
      <c r="P1464" s="3"/>
      <c r="Q1464" s="3" t="str">
        <f aca="false">IF(A1466="","",", ")</f>
        <v/>
      </c>
      <c r="R1464" s="1"/>
      <c r="S1464" s="149" t="s">
        <v>345</v>
      </c>
      <c r="T1464" s="149"/>
      <c r="U1464" s="149"/>
    </row>
    <row r="1465" customFormat="false" ht="15" hidden="false" customHeight="false" outlineLevel="0" collapsed="false">
      <c r="A1465" s="3" t="s">
        <v>25</v>
      </c>
      <c r="B1465" s="3" t="s">
        <v>26</v>
      </c>
      <c r="C1465" s="3" t="s">
        <v>27</v>
      </c>
      <c r="D1465" s="3" t="s">
        <v>28</v>
      </c>
      <c r="E1465" s="3" t="s">
        <v>29</v>
      </c>
      <c r="F1465" s="3" t="s">
        <v>30</v>
      </c>
      <c r="G1465" s="3" t="s">
        <v>31</v>
      </c>
      <c r="H1465" s="3"/>
      <c r="I1465" s="3" t="s">
        <v>336</v>
      </c>
      <c r="J1465" s="3"/>
      <c r="K1465" s="3"/>
      <c r="L1465" s="3"/>
      <c r="M1465" s="3"/>
      <c r="N1465" s="3"/>
      <c r="O1465" s="3"/>
      <c r="P1465" s="3"/>
      <c r="Q1465" s="3"/>
      <c r="R1465" s="1"/>
      <c r="S1465" s="181" t="str">
        <f aca="false">IF(Form!EH74="Section 1(2)",S1450,IF(Form!EH74="Section 1(5)",S1454,IF(Form!EH74="Section 1(2) &amp; Section 1(5)",S1458,"")))</f>
        <v/>
      </c>
      <c r="T1465" s="181"/>
      <c r="U1465" s="181"/>
      <c r="V1465" s="181"/>
      <c r="W1465" s="181"/>
      <c r="X1465" s="181"/>
      <c r="Y1465" s="181"/>
      <c r="Z1465" s="181"/>
      <c r="AA1465" s="181"/>
    </row>
    <row r="1466" customFormat="false" ht="15" hidden="false" customHeight="true" outlineLevel="0" collapsed="false">
      <c r="A1466" s="38" t="str">
        <f aca="false">IF(Form!$B$44="","",Form!$B$44)</f>
        <v/>
      </c>
      <c r="B1466" s="38" t="str">
        <f aca="false">IF(Form!$C$44="","",Form!$C$44)</f>
        <v/>
      </c>
      <c r="C1466" s="38" t="str">
        <f aca="false">IF(Form!$D$44="","",Form!$D$44)</f>
        <v/>
      </c>
      <c r="D1466" s="38" t="str">
        <f aca="false">IF(Form!$E$44="","",Form!$E$44)</f>
        <v/>
      </c>
      <c r="E1466" s="38" t="str">
        <f aca="false">IF(Form!$F$44="","",Form!$F$44)</f>
        <v/>
      </c>
      <c r="F1466" s="38" t="str">
        <f aca="false">IF(Form!$G$44="","",Form!$G$44)</f>
        <v/>
      </c>
      <c r="G1466" s="38" t="str">
        <f aca="false">IF(Form!$H$44="","",Form!$H$44)</f>
        <v/>
      </c>
      <c r="H1466" s="3"/>
      <c r="I1466" s="170" t="str">
        <f aca="false">CONCATENATE(IF(A1466="","",A1466),IF(B1466="","",B1466),IF(C1466="","",C1466),IF(D1466="","",D1466),IF(E1466="","",E1466),IF(F1466="","",F1466),IF(G1466="","",G1466))</f>
        <v/>
      </c>
      <c r="J1466" s="170"/>
      <c r="K1466" s="170"/>
      <c r="L1466" s="170"/>
      <c r="M1466" s="170"/>
      <c r="N1466" s="170"/>
      <c r="O1466" s="170"/>
      <c r="P1466" s="112"/>
      <c r="Q1466" s="112"/>
      <c r="R1466" s="1"/>
      <c r="S1466" s="181"/>
      <c r="T1466" s="181"/>
      <c r="U1466" s="181"/>
      <c r="V1466" s="181"/>
      <c r="W1466" s="181"/>
      <c r="X1466" s="181"/>
      <c r="Y1466" s="181"/>
      <c r="Z1466" s="181"/>
      <c r="AA1466" s="181"/>
    </row>
    <row r="1467" customFormat="false" ht="15" hidden="false" customHeight="false" outlineLevel="0" collapsed="false">
      <c r="A1467" s="3"/>
      <c r="B1467" s="3"/>
      <c r="C1467" s="3"/>
      <c r="D1467" s="3"/>
      <c r="E1467" s="3"/>
      <c r="F1467" s="3"/>
      <c r="G1467" s="3"/>
      <c r="H1467" s="3"/>
      <c r="I1467" s="3"/>
      <c r="J1467" s="3"/>
      <c r="K1467" s="3"/>
      <c r="L1467" s="173"/>
      <c r="M1467" s="173"/>
      <c r="N1467" s="3"/>
      <c r="O1467" s="3"/>
      <c r="P1467" s="3"/>
      <c r="Q1467" s="3"/>
      <c r="R1467" s="1"/>
      <c r="S1467" s="181"/>
      <c r="T1467" s="181"/>
      <c r="U1467" s="181"/>
      <c r="V1467" s="181"/>
      <c r="W1467" s="181"/>
      <c r="X1467" s="181"/>
      <c r="Y1467" s="181"/>
      <c r="Z1467" s="181"/>
      <c r="AA1467" s="181"/>
    </row>
    <row r="1468" customFormat="false" ht="15" hidden="false" customHeight="false" outlineLevel="0" collapsed="false">
      <c r="A1468" s="3"/>
      <c r="B1468" s="3"/>
      <c r="C1468" s="3"/>
      <c r="D1468" s="3"/>
      <c r="E1468" s="3"/>
      <c r="F1468" s="3"/>
      <c r="G1468" s="3"/>
      <c r="H1468" s="3"/>
      <c r="I1468" s="3" t="s">
        <v>337</v>
      </c>
      <c r="J1468" s="3"/>
      <c r="K1468" s="3"/>
      <c r="L1468" s="173"/>
      <c r="M1468" s="173"/>
      <c r="N1468" s="3"/>
      <c r="O1468" s="3"/>
      <c r="P1468" s="3"/>
      <c r="Q1468" s="3"/>
      <c r="R1468" s="1"/>
      <c r="S1468" s="181"/>
      <c r="T1468" s="181"/>
      <c r="U1468" s="181"/>
      <c r="V1468" s="181"/>
      <c r="W1468" s="181"/>
      <c r="X1468" s="181"/>
      <c r="Y1468" s="181"/>
      <c r="Z1468" s="181"/>
      <c r="AA1468" s="181"/>
    </row>
    <row r="1469" customFormat="false" ht="15" hidden="false" customHeight="true" outlineLevel="0" collapsed="false">
      <c r="A1469" s="3"/>
      <c r="B1469" s="3"/>
      <c r="C1469" s="3"/>
      <c r="D1469" s="3"/>
      <c r="E1469" s="3"/>
      <c r="F1469" s="3"/>
      <c r="G1469" s="3"/>
      <c r="H1469" s="3"/>
      <c r="I1469" s="175" t="str">
        <f aca="false">CONCATENATE(IF(A1466="","",A1466),IF(A1466="","",CHAR(10)),IF(B1466="","",B1466),IF(C1466="","",C1466),IF(C1466="","",CHAR(10)),IF(D1466="","",D1466),IF(D1466="","",CHAR(10)),IF(E1466="","",E1466),IF(E1466="","",CHAR(10)),IF(F1466="","",F1466),IF(F1466="","",CHAR(10)),IF(G1466="","",G1466))</f>
        <v/>
      </c>
      <c r="J1469" s="175"/>
      <c r="K1469" s="175"/>
      <c r="L1469" s="173"/>
      <c r="M1469" s="173"/>
      <c r="N1469" s="3"/>
      <c r="O1469" s="3"/>
      <c r="P1469" s="3"/>
      <c r="Q1469" s="3"/>
      <c r="R1469" s="1"/>
      <c r="S1469" s="181"/>
      <c r="T1469" s="181"/>
      <c r="U1469" s="181"/>
      <c r="V1469" s="181"/>
      <c r="W1469" s="181"/>
      <c r="X1469" s="181"/>
      <c r="Y1469" s="181"/>
      <c r="Z1469" s="181"/>
      <c r="AA1469" s="181"/>
    </row>
    <row r="1470" customFormat="false" ht="15" hidden="false" customHeight="false" outlineLevel="0" collapsed="false">
      <c r="A1470" s="3"/>
      <c r="B1470" s="3"/>
      <c r="C1470" s="3"/>
      <c r="D1470" s="3"/>
      <c r="E1470" s="3"/>
      <c r="F1470" s="3"/>
      <c r="G1470" s="3"/>
      <c r="H1470" s="3"/>
      <c r="I1470" s="175"/>
      <c r="J1470" s="175"/>
      <c r="K1470" s="175"/>
      <c r="L1470" s="173"/>
      <c r="M1470" s="173"/>
      <c r="N1470" s="3"/>
      <c r="O1470" s="3"/>
      <c r="P1470" s="3"/>
      <c r="Q1470" s="3"/>
      <c r="R1470" s="1"/>
    </row>
    <row r="1471" customFormat="false" ht="15" hidden="false" customHeight="false" outlineLevel="0" collapsed="false">
      <c r="A1471" s="3"/>
      <c r="B1471" s="3"/>
      <c r="C1471" s="3"/>
      <c r="D1471" s="3"/>
      <c r="E1471" s="3"/>
      <c r="F1471" s="3"/>
      <c r="G1471" s="3"/>
      <c r="H1471" s="3"/>
      <c r="I1471" s="175"/>
      <c r="J1471" s="175"/>
      <c r="K1471" s="175"/>
      <c r="L1471" s="173"/>
      <c r="M1471" s="173"/>
      <c r="N1471" s="3"/>
      <c r="O1471" s="3"/>
      <c r="P1471" s="3"/>
      <c r="Q1471" s="3"/>
      <c r="R1471" s="1"/>
      <c r="S1471" s="149" t="s">
        <v>346</v>
      </c>
      <c r="T1471" s="149"/>
      <c r="U1471" s="149"/>
      <c r="V1471" s="182" t="str">
        <f aca="true">IF(OFFSET(INDIRECT(A1430),53,5,1,1)="No","DELETE THIS PAGE WHEN MADE INTO PDF!","")</f>
        <v>DELETE THIS PAGE WHEN MADE INTO PDF!</v>
      </c>
      <c r="W1471" s="182"/>
      <c r="X1471" s="182"/>
      <c r="Y1471" s="182"/>
      <c r="Z1471" s="182"/>
      <c r="AA1471" s="182"/>
    </row>
    <row r="1472" customFormat="false" ht="15" hidden="false" customHeight="false" outlineLevel="0" collapsed="false">
      <c r="A1472" s="3"/>
      <c r="B1472" s="3"/>
      <c r="C1472" s="3"/>
      <c r="D1472" s="3"/>
      <c r="E1472" s="3"/>
      <c r="F1472" s="3"/>
      <c r="G1472" s="3"/>
      <c r="H1472" s="3"/>
      <c r="I1472" s="175"/>
      <c r="J1472" s="175"/>
      <c r="K1472" s="175"/>
      <c r="L1472" s="3"/>
      <c r="M1472" s="3"/>
      <c r="N1472" s="3"/>
      <c r="O1472" s="3"/>
      <c r="P1472" s="3"/>
      <c r="Q1472" s="3"/>
      <c r="R1472" s="1"/>
      <c r="S1472" s="149" t="s">
        <v>347</v>
      </c>
      <c r="T1472" s="149"/>
      <c r="U1472" s="149"/>
      <c r="V1472" s="182" t="str">
        <f aca="true">IF(OFFSET(INDIRECT(A1430),62,5,1,1)="No","DELETE THIS PAGE WHEN MADE INTO PDF!","")</f>
        <v>DELETE THIS PAGE WHEN MADE INTO PDF!</v>
      </c>
      <c r="W1472" s="182"/>
      <c r="X1472" s="182"/>
      <c r="Y1472" s="182"/>
      <c r="Z1472" s="182"/>
      <c r="AA1472" s="182"/>
    </row>
    <row r="1473" customFormat="false" ht="15" hidden="false" customHeight="false" outlineLevel="0" collapsed="false">
      <c r="A1473" s="3"/>
      <c r="B1473" s="3"/>
      <c r="C1473" s="3"/>
      <c r="D1473" s="3"/>
      <c r="E1473" s="3"/>
      <c r="F1473" s="3"/>
      <c r="G1473" s="3"/>
      <c r="H1473" s="3"/>
      <c r="I1473" s="175"/>
      <c r="J1473" s="175"/>
      <c r="K1473" s="175"/>
      <c r="L1473" s="3"/>
      <c r="M1473" s="3"/>
      <c r="N1473" s="3"/>
      <c r="O1473" s="3"/>
      <c r="P1473" s="3"/>
      <c r="Q1473" s="3"/>
      <c r="R1473" s="1"/>
      <c r="S1473" s="149" t="s">
        <v>348</v>
      </c>
      <c r="T1473" s="149"/>
      <c r="U1473" s="149"/>
      <c r="V1473" s="182" t="str">
        <f aca="true">IF(OFFSET(INDIRECT(A1430),76,5,1,1)="No","DELETE THIS PAGE WHEN MADE INTO PDF!","")</f>
        <v>DELETE THIS PAGE WHEN MADE INTO PDF!</v>
      </c>
      <c r="W1473" s="182"/>
      <c r="X1473" s="182"/>
      <c r="Y1473" s="182"/>
      <c r="Z1473" s="182"/>
      <c r="AA1473" s="182"/>
    </row>
    <row r="1474" customFormat="false" ht="15" hidden="false" customHeight="false" outlineLevel="0" collapsed="false">
      <c r="A1474" s="3"/>
      <c r="B1474" s="3"/>
      <c r="C1474" s="3"/>
      <c r="D1474" s="3"/>
      <c r="E1474" s="3"/>
      <c r="F1474" s="3"/>
      <c r="G1474" s="3"/>
      <c r="H1474" s="3"/>
      <c r="I1474" s="175"/>
      <c r="J1474" s="175"/>
      <c r="K1474" s="175"/>
      <c r="L1474" s="3"/>
      <c r="M1474" s="3"/>
      <c r="N1474" s="3"/>
      <c r="O1474" s="3"/>
      <c r="P1474" s="3"/>
      <c r="Q1474" s="3"/>
      <c r="R1474" s="1"/>
      <c r="S1474" s="38" t="str">
        <f aca="true">IF(OFFSET(INDIRECT(A1430),2,0,1,1)="","",OFFSET(INDIRECT(A1430),2,0,1,1))</f>
        <v/>
      </c>
      <c r="T1474" s="38" t="str">
        <f aca="true">IF(OFFSET(INDIRECT(A1430),2,1,1,1)="","",OFFSET(INDIRECT(A1430),2,1,1,1))</f>
        <v/>
      </c>
      <c r="U1474" s="3" t="str">
        <f aca="false">LEFT(T1474,1)</f>
        <v/>
      </c>
      <c r="V1474" s="38" t="str">
        <f aca="true">IF(OFFSET(INDIRECT(A1430),2,2,1,1)="","",OFFSET(INDIRECT(A1430),2,2,1,1))</f>
        <v/>
      </c>
      <c r="W1474" s="38" t="str">
        <f aca="true">IF(OFFSET(INDIRECT(A1430),2,3,1,1)="","",OFFSET(INDIRECT(A1430),2,3,1,1))</f>
        <v/>
      </c>
      <c r="X1474" s="3" t="str">
        <f aca="false">IF(B1433="Company",W1474,CONCATENATE(S1474,P1432," ",T1474," ",W1474))</f>
        <v>  </v>
      </c>
      <c r="Y1474" s="3"/>
      <c r="Z1474" s="3" t="str">
        <f aca="false">IF(B1433="Company",W1474,CONCATENATE(S1474," ",U1474," ",W1474))</f>
        <v>  </v>
      </c>
      <c r="AA1474" s="3"/>
      <c r="AB1474" s="3"/>
      <c r="AC1474" s="3" t="str">
        <f aca="false">IF(B1433="Company",W1474,CONCATENATE(S1474,P1432," ",U1474,P1432," ",W1474))</f>
        <v>  </v>
      </c>
      <c r="AD1474" s="3"/>
      <c r="AE1474" s="3" t="str">
        <f aca="false">IF(B1433="Company",W1474,CONCATENATE(T1474," ",V1474," ",W1474))</f>
        <v>  </v>
      </c>
      <c r="AF1474" s="3" t="str">
        <f aca="false">UPPER(AE1474)</f>
        <v>  </v>
      </c>
      <c r="AG1474" s="3"/>
      <c r="AH1474" s="3" t="str">
        <f aca="false">IF(B1433="Company",W1474,CONCATENATE(S1474,P1432," ",W1474))</f>
        <v> </v>
      </c>
      <c r="AI1474" s="3"/>
      <c r="AJ1474" s="1"/>
    </row>
    <row r="1475" customFormat="false" ht="15" hidden="false" customHeight="false" outlineLevel="0" collapsed="false">
      <c r="A1475" s="3"/>
      <c r="B1475" s="3"/>
      <c r="C1475" s="3"/>
      <c r="D1475" s="3"/>
      <c r="E1475" s="3"/>
      <c r="F1475" s="3"/>
      <c r="G1475" s="3"/>
      <c r="H1475" s="3"/>
      <c r="I1475" s="173"/>
      <c r="J1475" s="173"/>
      <c r="K1475" s="173"/>
      <c r="L1475" s="3"/>
      <c r="M1475" s="3"/>
      <c r="N1475" s="3"/>
      <c r="O1475" s="3"/>
      <c r="P1475" s="3"/>
      <c r="Q1475" s="3"/>
      <c r="R1475" s="1"/>
      <c r="S1475" s="38" t="str">
        <f aca="true">IF(OFFSET(INDIRECT(A1430),3,0,1,1)="","",OFFSET(INDIRECT(A1430),3,0,1,1))</f>
        <v/>
      </c>
      <c r="T1475" s="38" t="str">
        <f aca="true">IF(OFFSET(INDIRECT(A1430),3,1,1,1)="","",OFFSET(INDIRECT(A1430),3,1,1,1))</f>
        <v/>
      </c>
      <c r="U1475" s="3" t="str">
        <f aca="false">LEFT(T1475,1)</f>
        <v/>
      </c>
      <c r="V1475" s="38" t="str">
        <f aca="true">IF(OFFSET(INDIRECT(A1430),3,2,1,1)="","",OFFSET(INDIRECT(A1430),3,2,1,1))</f>
        <v/>
      </c>
      <c r="W1475" s="38" t="str">
        <f aca="true">IF(OFFSET(INDIRECT(A1430),3,3,1,1)="","",OFFSET(INDIRECT(A1430),3,3,1,1))</f>
        <v/>
      </c>
      <c r="X1475" s="3" t="str">
        <f aca="false">IF(W1475="","",CONCATENATE(S1475,P1432," ",T1475," ",W1475))</f>
        <v/>
      </c>
      <c r="Y1475" s="3"/>
      <c r="Z1475" s="3" t="str">
        <f aca="false">IF(W1475="","",CONCATENATE(" ",Q1458," ",S1475," ",U1475," ",W1475))</f>
        <v/>
      </c>
      <c r="AA1475" s="3"/>
      <c r="AB1475" s="3"/>
      <c r="AC1475" s="3" t="str">
        <f aca="false">IF(W1475="","",IF(W1476="",CONCATENATE(" ",$Q$39," ",S1475,$P$38," ",U1475,$P$38," ",W1475),CONCATENATE(", ",S1475,$P$38," ",U1475,$P$38," ",W1475)))</f>
        <v/>
      </c>
      <c r="AD1475" s="3"/>
      <c r="AE1475" s="3" t="str">
        <f aca="false">IF(W1475="","",CONCATENATE(" ",Q1433," ",T1475," ",V1475," ",W1475))</f>
        <v/>
      </c>
      <c r="AF1475" s="3" t="str">
        <f aca="false">UPPER(AE1475)</f>
        <v/>
      </c>
      <c r="AG1475" s="3"/>
      <c r="AH1475" s="3" t="str">
        <f aca="false">IF(W1475="","",IF(W1476="",CONCATENATE(" ",Q1433," ",S1475,P1432," ",W1475),CONCATENATE(", ",S1475,P1432," ",W1475)))</f>
        <v/>
      </c>
      <c r="AI1475" s="3"/>
      <c r="AJ1475" s="1"/>
    </row>
    <row r="1476" customFormat="false" ht="15" hidden="false" customHeight="false" outlineLevel="0" collapsed="false">
      <c r="A1476" s="156" t="s">
        <v>349</v>
      </c>
      <c r="B1476" s="156"/>
      <c r="C1476" s="3"/>
      <c r="D1476" s="3"/>
      <c r="E1476" s="3"/>
      <c r="F1476" s="3"/>
      <c r="G1476" s="3"/>
      <c r="H1476" s="3"/>
      <c r="I1476" s="3"/>
      <c r="J1476" s="3"/>
      <c r="K1476" s="3"/>
      <c r="L1476" s="3"/>
      <c r="M1476" s="3"/>
      <c r="N1476" s="3"/>
      <c r="O1476" s="3"/>
      <c r="P1476" s="3"/>
      <c r="Q1476" s="3" t="str">
        <f aca="false">IF(A1478="","",", ")</f>
        <v/>
      </c>
      <c r="R1476" s="1"/>
      <c r="S1476" s="38" t="str">
        <f aca="true">IF(OFFSET(INDIRECT(A1430),4,0,1,1)="","",OFFSET(INDIRECT(A1430),4,0,1,1))</f>
        <v/>
      </c>
      <c r="T1476" s="38" t="str">
        <f aca="true">IF(OFFSET(INDIRECT(A1430),4,1,1,1)="","",OFFSET(INDIRECT(A1430),4,1,1,1))</f>
        <v/>
      </c>
      <c r="U1476" s="3" t="str">
        <f aca="false">LEFT(T1476,1)</f>
        <v/>
      </c>
      <c r="V1476" s="38" t="str">
        <f aca="true">IF(OFFSET(INDIRECT(A1430),4,2,1,1)="","",OFFSET(INDIRECT(A1430),4,2,1,1))</f>
        <v/>
      </c>
      <c r="W1476" s="38" t="str">
        <f aca="true">IF(OFFSET(INDIRECT(A1430),4,3,1,1)="","",OFFSET(INDIRECT(A1430),4,3,1,1))</f>
        <v/>
      </c>
      <c r="X1476" s="3" t="str">
        <f aca="false">IF(W1476="","",CONCATENATE(S1476,P1432," ",T1476," ",W1476))</f>
        <v/>
      </c>
      <c r="Y1476" s="3"/>
      <c r="Z1476" s="3" t="str">
        <f aca="false">IF(W1476="","",CONCATENATE(" ",Q1458," ",S1476," ",U1476," ",W1476))</f>
        <v/>
      </c>
      <c r="AA1476" s="3"/>
      <c r="AB1476" s="3"/>
      <c r="AC1476" s="3" t="str">
        <f aca="false">IF(W1476="","",IF(W1477="",CONCATENATE(" ",Q1433," ",S1476,P1432," ",U1476,P1432," ",W1476),CONCATENATE(", ",S1476,P1432," ",U1476,P1432," ",W1476)))</f>
        <v/>
      </c>
      <c r="AD1476" s="3"/>
      <c r="AE1476" s="3" t="str">
        <f aca="false">IF(W1476="","",CONCATENATE(" ",Q1433," ",T1476," ",V1476," ",W1476))</f>
        <v/>
      </c>
      <c r="AF1476" s="3" t="str">
        <f aca="false">UPPER(AE1476)</f>
        <v/>
      </c>
      <c r="AG1476" s="3"/>
      <c r="AH1476" s="3" t="str">
        <f aca="false">IF(W1476="","",IF(W1477="",CONCATENATE(" ",Q1433," ",S1476,P1432," ",W1476),CONCATENATE(", ",S1476,P1432," ",W1476)))</f>
        <v/>
      </c>
      <c r="AI1476" s="3"/>
      <c r="AJ1476" s="1"/>
    </row>
    <row r="1477" customFormat="false" ht="15" hidden="false" customHeight="false" outlineLevel="0" collapsed="false">
      <c r="A1477" s="3" t="s">
        <v>25</v>
      </c>
      <c r="B1477" s="3" t="s">
        <v>26</v>
      </c>
      <c r="C1477" s="3" t="s">
        <v>27</v>
      </c>
      <c r="D1477" s="3" t="s">
        <v>28</v>
      </c>
      <c r="E1477" s="3" t="s">
        <v>29</v>
      </c>
      <c r="F1477" s="3" t="s">
        <v>30</v>
      </c>
      <c r="G1477" s="3" t="s">
        <v>31</v>
      </c>
      <c r="H1477" s="3"/>
      <c r="I1477" s="3" t="s">
        <v>336</v>
      </c>
      <c r="J1477" s="3"/>
      <c r="K1477" s="3"/>
      <c r="L1477" s="3"/>
      <c r="M1477" s="3"/>
      <c r="N1477" s="3"/>
      <c r="O1477" s="3"/>
      <c r="P1477" s="3"/>
      <c r="Q1477" s="3"/>
      <c r="R1477" s="1"/>
      <c r="S1477" s="38" t="str">
        <f aca="true">IF(OFFSET(INDIRECT(A1430),5,0,1,1)="","",OFFSET(INDIRECT(A1430),5,0,1,1))</f>
        <v/>
      </c>
      <c r="T1477" s="38" t="str">
        <f aca="true">IF(OFFSET(INDIRECT(A1430),5,1,1,1)="","",OFFSET(INDIRECT(A1430),5,1,1,1))</f>
        <v/>
      </c>
      <c r="U1477" s="3" t="str">
        <f aca="false">LEFT(T1477,1)</f>
        <v/>
      </c>
      <c r="V1477" s="38" t="str">
        <f aca="true">IF(OFFSET(INDIRECT(A1430),5,2,1,1)="","",OFFSET(INDIRECT(A1430),5,2,1,1))</f>
        <v/>
      </c>
      <c r="W1477" s="38" t="str">
        <f aca="true">IF(OFFSET(INDIRECT(A1430),5,3,1,1)="","",OFFSET(INDIRECT(A1430),5,3,1,1))</f>
        <v/>
      </c>
      <c r="X1477" s="3" t="str">
        <f aca="false">IF(W1477="","",CONCATENATE(S1477,P1432," ",T1477," ",W1477))</f>
        <v/>
      </c>
      <c r="Y1477" s="3"/>
      <c r="Z1477" s="3" t="str">
        <f aca="false">IF(W1477="","",CONCATENATE(" ",Q1458," ",S1477," ",U1477," ",W1477))</f>
        <v/>
      </c>
      <c r="AA1477" s="3"/>
      <c r="AB1477" s="3"/>
      <c r="AC1477" s="3" t="str">
        <f aca="false">IF(W1477="","",IF(W1478="",CONCATENATE(" ",Q1433," ",S1477,P1432," ",U1477,P1432," ",W1477),CONCATENATE(", ",S1477,P1432," ",U1477,P1432," ",W1477)))</f>
        <v/>
      </c>
      <c r="AD1477" s="3"/>
      <c r="AE1477" s="3" t="str">
        <f aca="false">IF(W1477="","",CONCATENATE(" ",Q1433," ",T1477," ",V1477," ",W1477))</f>
        <v/>
      </c>
      <c r="AF1477" s="3" t="str">
        <f aca="false">UPPER(AE1477)</f>
        <v/>
      </c>
      <c r="AG1477" s="3"/>
      <c r="AH1477" s="3" t="str">
        <f aca="false">IF(W1477="","",IF(W1478="",CONCATENATE(" ",Q1433," ",S1477,P1432," ",W1477),CONCATENATE(", ",S1477,P1432," ",W1477)))</f>
        <v/>
      </c>
      <c r="AI1477" s="3"/>
      <c r="AJ1477" s="1"/>
    </row>
    <row r="1478" customFormat="false" ht="15" hidden="false" customHeight="true" outlineLevel="0" collapsed="false">
      <c r="A1478" s="38" t="str">
        <f aca="false">IF(Form!$B$61="","",Form!$B$61)</f>
        <v/>
      </c>
      <c r="B1478" s="38" t="str">
        <f aca="false">IF(Form!$C$61="","",Form!$C$61)</f>
        <v/>
      </c>
      <c r="C1478" s="38" t="str">
        <f aca="false">IF(Form!$D$61="","",Form!$D$61)</f>
        <v/>
      </c>
      <c r="D1478" s="38" t="str">
        <f aca="false">IF(Form!$E$61="","",Form!$E$61)</f>
        <v/>
      </c>
      <c r="E1478" s="38" t="str">
        <f aca="false">IF(Form!$F$61="","",Form!$F$61)</f>
        <v/>
      </c>
      <c r="F1478" s="38" t="str">
        <f aca="false">IF(Form!$G$61="","",Form!$G$61)</f>
        <v/>
      </c>
      <c r="G1478" s="38" t="str">
        <f aca="false">IF(Form!$H$61="","",Form!$H$61)</f>
        <v/>
      </c>
      <c r="H1478" s="3"/>
      <c r="I1478" s="170" t="str">
        <f aca="false">CONCATENATE(IF(A1478="","",A1478),IF(B1478="","",B1478),IF(C1478="","",C1478),IF(D1478="","",D1478),IF(E1478="","",E1478),IF(F1478="","",F1478),IF(G1478="","",G1478))</f>
        <v/>
      </c>
      <c r="J1478" s="170"/>
      <c r="K1478" s="170"/>
      <c r="L1478" s="170"/>
      <c r="M1478" s="170"/>
      <c r="N1478" s="170"/>
      <c r="O1478" s="170"/>
      <c r="P1478" s="112"/>
      <c r="Q1478" s="112"/>
      <c r="R1478" s="1"/>
      <c r="S1478" s="38" t="str">
        <f aca="true">IF(OFFSET(INDIRECT(A1430),6,0,1,1)="","",OFFSET(INDIRECT(A1430),6,0,1,1))</f>
        <v/>
      </c>
      <c r="T1478" s="38" t="str">
        <f aca="true">IF(OFFSET(INDIRECT(A1430),6,1,1,1)="","",OFFSET(INDIRECT(A1430),6,1,1,1))</f>
        <v/>
      </c>
      <c r="U1478" s="3" t="str">
        <f aca="false">LEFT(T1478,1)</f>
        <v/>
      </c>
      <c r="V1478" s="38" t="str">
        <f aca="true">IF(OFFSET(INDIRECT(A1430),6,2,1,1)="","",OFFSET(INDIRECT(A1430),6,2,1,1))</f>
        <v/>
      </c>
      <c r="W1478" s="38" t="str">
        <f aca="true">IF(OFFSET(INDIRECT(A1430),6,3,1,1)="","",OFFSET(INDIRECT(A1430),6,3,1,1))</f>
        <v/>
      </c>
      <c r="X1478" s="3" t="str">
        <f aca="false">IF(W1478="","",CONCATENATE(S1478,P1432," ",T1478," ",W1478))</f>
        <v/>
      </c>
      <c r="Y1478" s="3"/>
      <c r="Z1478" s="3" t="str">
        <f aca="false">IF(W1478="","",CONCATENATE(" ",Q1458," ",S1478," ",U1478," ",W1478))</f>
        <v/>
      </c>
      <c r="AA1478" s="3"/>
      <c r="AB1478" s="3"/>
      <c r="AC1478" s="3" t="str">
        <f aca="false">IF(W1478="","",IF(W1479="",CONCATENATE(" ",Q1433," ",S1478,P1432," ",U1478,P1432," ",W1478),CONCATENATE(", ",S1478,P1432," ",U1478,P1432," ",W1478)))</f>
        <v/>
      </c>
      <c r="AD1478" s="3"/>
      <c r="AE1478" s="3" t="str">
        <f aca="false">IF(W1478="","",CONCATENATE(" ",Q1433," ",T1478," ",V1478," ",W1478))</f>
        <v/>
      </c>
      <c r="AF1478" s="3" t="str">
        <f aca="false">UPPER(AE1478)</f>
        <v/>
      </c>
      <c r="AG1478" s="3"/>
      <c r="AH1478" s="3" t="str">
        <f aca="false">IF(W1478="","",IF(W1479="",CONCATENATE(" ",Q1433," ",S1478,P1432," ",W1478),CONCATENATE(", ",S1478,P1432," ",W1478)))</f>
        <v/>
      </c>
      <c r="AI1478" s="3"/>
      <c r="AJ1478" s="1"/>
    </row>
    <row r="1479" customFormat="false" ht="15" hidden="false" customHeight="false" outlineLevel="0" collapsed="false">
      <c r="A1479" s="3"/>
      <c r="B1479" s="3"/>
      <c r="C1479" s="3"/>
      <c r="D1479" s="3"/>
      <c r="E1479" s="3"/>
      <c r="F1479" s="3"/>
      <c r="G1479" s="3"/>
      <c r="H1479" s="3"/>
      <c r="I1479" s="3"/>
      <c r="J1479" s="3"/>
      <c r="K1479" s="3"/>
      <c r="L1479" s="173"/>
      <c r="M1479" s="173"/>
      <c r="N1479" s="3"/>
      <c r="O1479" s="3"/>
      <c r="P1479" s="3"/>
      <c r="Q1479" s="3"/>
      <c r="R1479" s="1"/>
    </row>
    <row r="1480" customFormat="false" ht="15" hidden="false" customHeight="false" outlineLevel="0" collapsed="false">
      <c r="A1480" s="3"/>
      <c r="B1480" s="3"/>
      <c r="C1480" s="3"/>
      <c r="D1480" s="3"/>
      <c r="E1480" s="3"/>
      <c r="F1480" s="3"/>
      <c r="G1480" s="3"/>
      <c r="H1480" s="3"/>
      <c r="I1480" s="3" t="s">
        <v>337</v>
      </c>
      <c r="J1480" s="3"/>
      <c r="K1480" s="3"/>
      <c r="L1480" s="173"/>
      <c r="M1480" s="173"/>
      <c r="N1480" s="3"/>
      <c r="O1480" s="3"/>
      <c r="P1480" s="3"/>
      <c r="Q1480" s="3"/>
      <c r="R1480" s="1"/>
    </row>
    <row r="1481" customFormat="false" ht="15" hidden="false" customHeight="true" outlineLevel="0" collapsed="false">
      <c r="A1481" s="3"/>
      <c r="B1481" s="3"/>
      <c r="C1481" s="3"/>
      <c r="D1481" s="3"/>
      <c r="E1481" s="3"/>
      <c r="F1481" s="3"/>
      <c r="G1481" s="3"/>
      <c r="H1481" s="3"/>
      <c r="I1481" s="175" t="str">
        <f aca="false">CONCATENATE(IF(A1478="","",A1478),IF(A1478="","",CHAR(10)),IF(B1478="","",B1478),IF(C1478="","",C1478),IF(C1478="","",CHAR(10)),IF(D1478="","",D1478),IF(D1478="","",CHAR(10)),IF(E1478="","",E1478),IF(E1478="","",CHAR(10)),IF(F1478="","",F1478),IF(F1478="","",CHAR(10)),IF(G1478="","",G1478))</f>
        <v/>
      </c>
      <c r="J1481" s="175"/>
      <c r="K1481" s="175"/>
      <c r="L1481" s="173"/>
      <c r="M1481" s="173"/>
      <c r="N1481" s="3"/>
      <c r="O1481" s="3"/>
      <c r="P1481" s="3"/>
      <c r="Q1481" s="3"/>
      <c r="R1481" s="1"/>
    </row>
    <row r="1482" customFormat="false" ht="15" hidden="false" customHeight="false" outlineLevel="0" collapsed="false">
      <c r="A1482" s="3"/>
      <c r="B1482" s="3"/>
      <c r="C1482" s="3"/>
      <c r="D1482" s="3"/>
      <c r="E1482" s="3"/>
      <c r="F1482" s="3"/>
      <c r="G1482" s="3"/>
      <c r="H1482" s="3"/>
      <c r="I1482" s="175"/>
      <c r="J1482" s="175"/>
      <c r="K1482" s="175"/>
      <c r="L1482" s="173"/>
      <c r="M1482" s="173"/>
      <c r="N1482" s="3"/>
      <c r="O1482" s="3"/>
      <c r="P1482" s="3"/>
      <c r="Q1482" s="3"/>
      <c r="R1482" s="1"/>
    </row>
    <row r="1483" customFormat="false" ht="15" hidden="false" customHeight="false" outlineLevel="0" collapsed="false">
      <c r="A1483" s="3"/>
      <c r="B1483" s="3"/>
      <c r="C1483" s="3"/>
      <c r="D1483" s="3"/>
      <c r="E1483" s="3"/>
      <c r="F1483" s="3"/>
      <c r="G1483" s="3"/>
      <c r="H1483" s="3"/>
      <c r="I1483" s="175"/>
      <c r="J1483" s="175"/>
      <c r="K1483" s="175"/>
      <c r="L1483" s="173"/>
      <c r="M1483" s="173"/>
      <c r="N1483" s="3"/>
      <c r="O1483" s="3"/>
      <c r="P1483" s="3"/>
      <c r="Q1483" s="3"/>
      <c r="R1483" s="1"/>
    </row>
    <row r="1484" customFormat="false" ht="15" hidden="false" customHeight="false" outlineLevel="0" collapsed="false">
      <c r="A1484" s="3"/>
      <c r="B1484" s="3"/>
      <c r="C1484" s="3"/>
      <c r="D1484" s="3"/>
      <c r="E1484" s="3"/>
      <c r="F1484" s="3"/>
      <c r="G1484" s="3"/>
      <c r="H1484" s="3"/>
      <c r="I1484" s="175"/>
      <c r="J1484" s="175"/>
      <c r="K1484" s="175"/>
      <c r="L1484" s="3"/>
      <c r="M1484" s="3"/>
      <c r="N1484" s="3"/>
      <c r="O1484" s="3"/>
      <c r="P1484" s="3"/>
      <c r="Q1484" s="3"/>
      <c r="R1484" s="1"/>
    </row>
    <row r="1485" customFormat="false" ht="15" hidden="false" customHeight="false" outlineLevel="0" collapsed="false">
      <c r="A1485" s="3"/>
      <c r="B1485" s="3"/>
      <c r="C1485" s="3"/>
      <c r="D1485" s="3"/>
      <c r="E1485" s="3"/>
      <c r="F1485" s="3"/>
      <c r="G1485" s="3"/>
      <c r="H1485" s="3"/>
      <c r="I1485" s="175"/>
      <c r="J1485" s="175"/>
      <c r="K1485" s="175"/>
      <c r="L1485" s="3"/>
      <c r="M1485" s="3"/>
      <c r="N1485" s="3"/>
      <c r="O1485" s="3"/>
      <c r="P1485" s="3"/>
      <c r="Q1485" s="3"/>
      <c r="R1485" s="1"/>
    </row>
    <row r="1486" customFormat="false" ht="15" hidden="false" customHeight="false" outlineLevel="0" collapsed="false">
      <c r="A1486" s="3"/>
      <c r="B1486" s="3"/>
      <c r="C1486" s="3"/>
      <c r="D1486" s="3"/>
      <c r="E1486" s="3"/>
      <c r="F1486" s="3"/>
      <c r="G1486" s="3"/>
      <c r="H1486" s="3"/>
      <c r="I1486" s="175"/>
      <c r="J1486" s="175"/>
      <c r="K1486" s="175"/>
      <c r="L1486" s="3"/>
      <c r="M1486" s="3"/>
      <c r="N1486" s="3"/>
      <c r="O1486" s="3"/>
      <c r="P1486" s="3"/>
      <c r="Q1486" s="3"/>
      <c r="R1486" s="1"/>
    </row>
    <row r="1487" customFormat="false" ht="15" hidden="false" customHeight="false" outlineLevel="0" collapsed="false">
      <c r="A1487" s="3"/>
      <c r="B1487" s="3"/>
      <c r="C1487" s="3"/>
      <c r="D1487" s="3"/>
      <c r="E1487" s="3"/>
      <c r="F1487" s="3"/>
      <c r="G1487" s="3"/>
      <c r="H1487" s="3"/>
      <c r="I1487" s="173"/>
      <c r="J1487" s="173"/>
      <c r="K1487" s="173"/>
      <c r="L1487" s="3"/>
      <c r="M1487" s="3"/>
      <c r="N1487" s="3"/>
      <c r="O1487" s="3"/>
      <c r="P1487" s="3"/>
      <c r="Q1487" s="3"/>
      <c r="R1487" s="1"/>
    </row>
    <row r="1488" customFormat="false" ht="15" hidden="false" customHeight="false" outlineLevel="0" collapsed="false">
      <c r="A1488" s="156" t="s">
        <v>350</v>
      </c>
      <c r="B1488" s="156"/>
      <c r="C1488" s="3"/>
      <c r="D1488" s="3"/>
      <c r="E1488" s="3"/>
      <c r="F1488" s="3"/>
      <c r="G1488" s="3"/>
      <c r="H1488" s="3"/>
      <c r="I1488" s="3"/>
      <c r="J1488" s="3"/>
      <c r="K1488" s="3"/>
      <c r="L1488" s="3"/>
      <c r="M1488" s="3"/>
      <c r="N1488" s="3"/>
      <c r="O1488" s="3"/>
      <c r="P1488" s="3"/>
      <c r="Q1488" s="3" t="str">
        <f aca="false">IF(A1490="","",", ")</f>
        <v>,</v>
      </c>
      <c r="R1488" s="1"/>
    </row>
    <row r="1489" customFormat="false" ht="15" hidden="false" customHeight="false" outlineLevel="0" collapsed="false">
      <c r="A1489" s="3" t="s">
        <v>25</v>
      </c>
      <c r="B1489" s="3" t="s">
        <v>26</v>
      </c>
      <c r="C1489" s="3" t="s">
        <v>27</v>
      </c>
      <c r="D1489" s="3" t="s">
        <v>28</v>
      </c>
      <c r="E1489" s="3" t="s">
        <v>29</v>
      </c>
      <c r="F1489" s="3" t="s">
        <v>30</v>
      </c>
      <c r="G1489" s="3" t="s">
        <v>31</v>
      </c>
      <c r="H1489" s="3"/>
      <c r="I1489" s="3" t="s">
        <v>336</v>
      </c>
      <c r="J1489" s="3"/>
      <c r="K1489" s="3"/>
      <c r="L1489" s="3"/>
      <c r="M1489" s="3"/>
      <c r="N1489" s="3"/>
      <c r="O1489" s="3"/>
      <c r="P1489" s="3"/>
      <c r="Q1489" s="3"/>
      <c r="R1489" s="1"/>
    </row>
    <row r="1490" customFormat="false" ht="15" hidden="false" customHeight="true" outlineLevel="0" collapsed="false">
      <c r="A1490" s="38" t="str">
        <f aca="false">IF(Form!$B$65="","",Form!$B$65)</f>
        <v>Third Surveyor</v>
      </c>
      <c r="B1490" s="38" t="str">
        <f aca="false">IF(Form!$C$65="","",Form!$C$65)</f>
        <v/>
      </c>
      <c r="C1490" s="38" t="str">
        <f aca="false">IF(Form!$D$65="","",Form!$D$65)</f>
        <v/>
      </c>
      <c r="D1490" s="38" t="str">
        <f aca="false">IF(Form!$E$65="","",Form!$E$65)</f>
        <v/>
      </c>
      <c r="E1490" s="38" t="str">
        <f aca="false">IF(Form!$F$65="","",Form!$F$65)</f>
        <v/>
      </c>
      <c r="F1490" s="38" t="str">
        <f aca="false">IF(Form!$G$65="","",Form!$G$65)</f>
        <v/>
      </c>
      <c r="G1490" s="38" t="str">
        <f aca="false">IF(Form!$H$65="","",Form!$H$65)</f>
        <v/>
      </c>
      <c r="H1490" s="3"/>
      <c r="I1490" s="170" t="str">
        <f aca="false">CONCATENATE(IF(A1490="","",A1490),IF(B1490="","",B1490),IF(C1490="","",C1490),IF(D1490="","",D1490),IF(E1490="","",E1490),IF(F1490="","",F1490),IF(G1490="","",G1490))</f>
        <v>Third Surveyor</v>
      </c>
      <c r="J1490" s="170"/>
      <c r="K1490" s="170"/>
      <c r="L1490" s="170"/>
      <c r="M1490" s="170"/>
      <c r="N1490" s="170"/>
      <c r="O1490" s="170"/>
      <c r="P1490" s="112"/>
      <c r="Q1490" s="112"/>
      <c r="R1490" s="1"/>
    </row>
    <row r="1491" customFormat="false" ht="15" hidden="false" customHeight="false" outlineLevel="0" collapsed="false">
      <c r="A1491" s="3"/>
      <c r="B1491" s="3"/>
      <c r="C1491" s="3"/>
      <c r="D1491" s="3"/>
      <c r="E1491" s="3"/>
      <c r="F1491" s="3"/>
      <c r="G1491" s="3"/>
      <c r="H1491" s="3"/>
      <c r="I1491" s="3"/>
      <c r="J1491" s="3"/>
      <c r="K1491" s="3"/>
      <c r="L1491" s="173"/>
      <c r="M1491" s="173"/>
      <c r="N1491" s="3"/>
      <c r="O1491" s="3"/>
      <c r="P1491" s="3"/>
      <c r="Q1491" s="3"/>
      <c r="R1491" s="1"/>
    </row>
    <row r="1492" customFormat="false" ht="15" hidden="false" customHeight="false" outlineLevel="0" collapsed="false">
      <c r="A1492" s="3"/>
      <c r="B1492" s="3"/>
      <c r="C1492" s="3"/>
      <c r="D1492" s="3"/>
      <c r="E1492" s="3"/>
      <c r="F1492" s="3"/>
      <c r="G1492" s="3"/>
      <c r="H1492" s="3"/>
      <c r="I1492" s="3" t="s">
        <v>337</v>
      </c>
      <c r="J1492" s="3"/>
      <c r="K1492" s="3"/>
      <c r="L1492" s="173"/>
      <c r="M1492" s="173"/>
      <c r="N1492" s="3"/>
      <c r="O1492" s="3"/>
      <c r="P1492" s="3"/>
      <c r="Q1492" s="3"/>
      <c r="R1492" s="1"/>
    </row>
    <row r="1493" customFormat="false" ht="15" hidden="false" customHeight="true" outlineLevel="0" collapsed="false">
      <c r="A1493" s="3"/>
      <c r="B1493" s="3"/>
      <c r="C1493" s="3"/>
      <c r="D1493" s="3"/>
      <c r="E1493" s="3"/>
      <c r="F1493" s="3"/>
      <c r="G1493" s="3"/>
      <c r="H1493" s="3"/>
      <c r="I1493" s="175" t="str">
        <f aca="false">CONCATENATE(IF(A1490="","",A1490),IF(A1490="","",CHAR(10)),IF(B1490="","",B1490),IF(C1490="","",C1490),IF(C1490="","",CHAR(10)),IF(D1490="","",D1490),IF(D1490="","",CHAR(10)),IF(E1490="","",E1490),IF(E1490="","",CHAR(10)),IF(F1490="","",F1490),IF(F1490="","",CHAR(10)),IF(G1490="","",G1490))</f>
        <v>Third Surveyor</v>
      </c>
      <c r="J1493" s="175"/>
      <c r="K1493" s="175"/>
      <c r="L1493" s="173"/>
      <c r="M1493" s="173"/>
      <c r="N1493" s="3"/>
      <c r="O1493" s="3"/>
      <c r="P1493" s="3"/>
      <c r="Q1493" s="3"/>
      <c r="R1493" s="1"/>
    </row>
    <row r="1494" customFormat="false" ht="15" hidden="false" customHeight="false" outlineLevel="0" collapsed="false">
      <c r="A1494" s="3"/>
      <c r="B1494" s="3"/>
      <c r="C1494" s="3"/>
      <c r="D1494" s="3"/>
      <c r="E1494" s="3"/>
      <c r="F1494" s="3"/>
      <c r="G1494" s="3"/>
      <c r="H1494" s="3"/>
      <c r="I1494" s="175"/>
      <c r="J1494" s="175"/>
      <c r="K1494" s="175"/>
      <c r="L1494" s="173"/>
      <c r="M1494" s="173"/>
      <c r="N1494" s="3"/>
      <c r="O1494" s="3"/>
      <c r="P1494" s="3"/>
      <c r="Q1494" s="3"/>
      <c r="R1494" s="1"/>
    </row>
    <row r="1495" customFormat="false" ht="15" hidden="false" customHeight="false" outlineLevel="0" collapsed="false">
      <c r="A1495" s="3"/>
      <c r="B1495" s="3"/>
      <c r="C1495" s="3"/>
      <c r="D1495" s="3"/>
      <c r="E1495" s="3"/>
      <c r="F1495" s="3"/>
      <c r="G1495" s="3"/>
      <c r="H1495" s="3"/>
      <c r="I1495" s="175"/>
      <c r="J1495" s="175"/>
      <c r="K1495" s="175"/>
      <c r="L1495" s="173"/>
      <c r="M1495" s="173"/>
      <c r="N1495" s="3"/>
      <c r="O1495" s="3"/>
      <c r="P1495" s="3"/>
      <c r="Q1495" s="3"/>
      <c r="R1495" s="1"/>
    </row>
    <row r="1496" customFormat="false" ht="15" hidden="false" customHeight="false" outlineLevel="0" collapsed="false">
      <c r="A1496" s="3"/>
      <c r="B1496" s="3"/>
      <c r="C1496" s="3"/>
      <c r="D1496" s="3"/>
      <c r="E1496" s="3"/>
      <c r="F1496" s="3"/>
      <c r="G1496" s="3"/>
      <c r="H1496" s="3"/>
      <c r="I1496" s="175"/>
      <c r="J1496" s="175"/>
      <c r="K1496" s="175"/>
      <c r="L1496" s="3"/>
      <c r="M1496" s="3"/>
      <c r="N1496" s="3"/>
      <c r="O1496" s="3"/>
      <c r="P1496" s="3"/>
      <c r="Q1496" s="3"/>
      <c r="R1496" s="1"/>
    </row>
    <row r="1497" customFormat="false" ht="15" hidden="false" customHeight="false" outlineLevel="0" collapsed="false">
      <c r="A1497" s="3"/>
      <c r="B1497" s="3"/>
      <c r="C1497" s="3"/>
      <c r="D1497" s="3"/>
      <c r="E1497" s="3"/>
      <c r="F1497" s="3"/>
      <c r="G1497" s="3"/>
      <c r="H1497" s="3"/>
      <c r="I1497" s="175"/>
      <c r="J1497" s="175"/>
      <c r="K1497" s="175"/>
      <c r="L1497" s="3"/>
      <c r="M1497" s="3"/>
      <c r="N1497" s="3"/>
      <c r="O1497" s="3"/>
      <c r="P1497" s="3"/>
      <c r="Q1497" s="3"/>
      <c r="R1497" s="1"/>
    </row>
    <row r="1498" customFormat="false" ht="15" hidden="false" customHeight="false" outlineLevel="0" collapsed="false">
      <c r="A1498" s="3"/>
      <c r="B1498" s="3"/>
      <c r="C1498" s="3"/>
      <c r="D1498" s="3"/>
      <c r="E1498" s="3"/>
      <c r="F1498" s="3"/>
      <c r="G1498" s="3"/>
      <c r="H1498" s="3"/>
      <c r="I1498" s="175"/>
      <c r="J1498" s="175"/>
      <c r="K1498" s="175"/>
      <c r="L1498" s="3"/>
      <c r="M1498" s="3"/>
      <c r="N1498" s="3"/>
      <c r="O1498" s="3"/>
      <c r="P1498" s="3"/>
      <c r="Q1498" s="3"/>
      <c r="R1498" s="1"/>
    </row>
    <row r="1499" customFormat="false" ht="15" hidden="false" customHeight="false" outlineLevel="0" collapsed="false">
      <c r="A1499" s="3"/>
      <c r="B1499" s="3"/>
      <c r="C1499" s="3"/>
      <c r="D1499" s="3"/>
      <c r="E1499" s="3"/>
      <c r="F1499" s="3"/>
      <c r="G1499" s="3"/>
      <c r="H1499" s="3"/>
      <c r="I1499" s="173"/>
      <c r="J1499" s="173"/>
      <c r="K1499" s="173"/>
      <c r="L1499" s="3"/>
      <c r="M1499" s="3"/>
      <c r="N1499" s="3"/>
      <c r="O1499" s="3"/>
      <c r="P1499" s="3"/>
      <c r="Q1499" s="3"/>
      <c r="R1499" s="1"/>
    </row>
    <row r="1500" customFormat="false" ht="15" hidden="false" customHeight="false" outlineLevel="0" collapsed="false">
      <c r="A1500" s="156" t="s">
        <v>351</v>
      </c>
      <c r="B1500" s="156"/>
      <c r="C1500" s="3"/>
      <c r="D1500" s="3"/>
      <c r="E1500" s="3"/>
      <c r="F1500" s="3"/>
      <c r="G1500" s="3"/>
      <c r="H1500" s="3"/>
      <c r="I1500" s="3"/>
      <c r="J1500" s="3"/>
      <c r="K1500" s="3"/>
      <c r="L1500" s="3"/>
      <c r="M1500" s="3"/>
      <c r="N1500" s="3"/>
      <c r="O1500" s="3"/>
      <c r="P1500" s="3"/>
      <c r="Q1500" s="3" t="str">
        <f aca="false">IF(A1502="","",", ")</f>
        <v>,</v>
      </c>
      <c r="R1500" s="1"/>
    </row>
    <row r="1501" customFormat="false" ht="15" hidden="false" customHeight="false" outlineLevel="0" collapsed="false">
      <c r="A1501" s="3" t="s">
        <v>25</v>
      </c>
      <c r="B1501" s="3" t="s">
        <v>26</v>
      </c>
      <c r="C1501" s="3" t="s">
        <v>27</v>
      </c>
      <c r="D1501" s="3" t="s">
        <v>28</v>
      </c>
      <c r="E1501" s="3" t="s">
        <v>29</v>
      </c>
      <c r="F1501" s="3" t="s">
        <v>30</v>
      </c>
      <c r="G1501" s="3" t="s">
        <v>31</v>
      </c>
      <c r="H1501" s="3"/>
      <c r="I1501" s="3" t="s">
        <v>336</v>
      </c>
      <c r="J1501" s="3"/>
      <c r="K1501" s="3"/>
      <c r="L1501" s="3"/>
      <c r="M1501" s="3"/>
      <c r="N1501" s="3"/>
      <c r="O1501" s="3"/>
      <c r="P1501" s="3"/>
      <c r="Q1501" s="3"/>
      <c r="R1501" s="1"/>
    </row>
    <row r="1502" customFormat="false" ht="15" hidden="false" customHeight="true" outlineLevel="0" collapsed="false">
      <c r="A1502" s="38" t="str">
        <f aca="false">IF(Form!$B$69="","",Form!$B$69)</f>
        <v>Company</v>
      </c>
      <c r="B1502" s="38" t="str">
        <f aca="false">IF(Form!$C$69="","",Form!$C$69)</f>
        <v>House No</v>
      </c>
      <c r="C1502" s="38" t="str">
        <f aca="false">IF(Form!$D$69="","",Form!$D$69)</f>
        <v>Road</v>
      </c>
      <c r="D1502" s="38" t="str">
        <f aca="false">IF(Form!$E$69="","",Form!$E$69)</f>
        <v>Spare</v>
      </c>
      <c r="E1502" s="38" t="str">
        <f aca="false">IF(Form!$F$69="","",Form!$F$69)</f>
        <v>Town</v>
      </c>
      <c r="F1502" s="38" t="str">
        <f aca="false">IF(Form!$G$69="","",Form!$G$69)</f>
        <v>County</v>
      </c>
      <c r="G1502" s="38" t="str">
        <f aca="false">IF(Form!$H$69="","",Form!$H$69)</f>
        <v>Post Code</v>
      </c>
      <c r="H1502" s="3"/>
      <c r="I1502" s="170" t="str">
        <f aca="false">CONCATENATE(IF(A1502="","",A1502),IF(B1502="","",B1502),IF(C1502="","",C1502),IF(D1502="","",D1502),IF(E1502="","",E1502),IF(F1502="","",F1502),IF(G1502="","",G1502))</f>
        <v>CompanyHouse NoRoadSpareTownCountyPost Code</v>
      </c>
      <c r="J1502" s="170"/>
      <c r="K1502" s="170"/>
      <c r="L1502" s="170"/>
      <c r="M1502" s="170"/>
      <c r="N1502" s="170"/>
      <c r="O1502" s="170"/>
      <c r="P1502" s="112"/>
      <c r="Q1502" s="112"/>
      <c r="R1502" s="1"/>
    </row>
    <row r="1503" customFormat="false" ht="15" hidden="false" customHeight="false" outlineLevel="0" collapsed="false">
      <c r="A1503" s="3"/>
      <c r="B1503" s="3"/>
      <c r="C1503" s="3"/>
      <c r="D1503" s="3"/>
      <c r="E1503" s="3"/>
      <c r="F1503" s="3"/>
      <c r="G1503" s="3"/>
      <c r="H1503" s="3"/>
      <c r="I1503" s="3"/>
      <c r="J1503" s="3"/>
      <c r="K1503" s="3"/>
      <c r="L1503" s="173"/>
      <c r="M1503" s="173"/>
      <c r="N1503" s="3"/>
      <c r="O1503" s="3"/>
      <c r="P1503" s="3"/>
      <c r="Q1503" s="3"/>
      <c r="R1503" s="1"/>
    </row>
    <row r="1504" customFormat="false" ht="15" hidden="false" customHeight="false" outlineLevel="0" collapsed="false">
      <c r="A1504" s="3"/>
      <c r="B1504" s="3"/>
      <c r="C1504" s="3"/>
      <c r="D1504" s="3"/>
      <c r="E1504" s="3"/>
      <c r="F1504" s="3"/>
      <c r="G1504" s="3"/>
      <c r="H1504" s="3"/>
      <c r="I1504" s="3" t="s">
        <v>337</v>
      </c>
      <c r="J1504" s="3"/>
      <c r="K1504" s="3"/>
      <c r="L1504" s="173"/>
      <c r="M1504" s="173"/>
      <c r="N1504" s="3"/>
      <c r="O1504" s="3"/>
      <c r="P1504" s="3"/>
      <c r="Q1504" s="3"/>
      <c r="R1504" s="1"/>
    </row>
    <row r="1505" customFormat="false" ht="15" hidden="false" customHeight="true" outlineLevel="0" collapsed="false">
      <c r="A1505" s="3"/>
      <c r="B1505" s="3"/>
      <c r="C1505" s="3"/>
      <c r="D1505" s="3"/>
      <c r="E1505" s="3"/>
      <c r="F1505" s="3"/>
      <c r="G1505" s="3"/>
      <c r="H1505" s="3"/>
      <c r="I1505" s="175" t="str">
        <f aca="false">CONCATENATE(IF(A1502="","",A1502),IF(A1502="","",CHAR(10)),IF(B1502="","",B1502),IF(C1502="","",C1502),IF(C1502="","",CHAR(10)),IF(D1502="","",D1502),IF(D1502="","",CHAR(10)),IF(E1502="","",E1502),IF(E1502="","",CHAR(10)),IF(F1502="","",F1502),IF(F1502="","",CHAR(10)),IF(G1502="","",G1502))</f>
        <v>Company
House NoRoad
Spare
Town
County
Post Code</v>
      </c>
      <c r="J1505" s="175"/>
      <c r="K1505" s="175"/>
      <c r="L1505" s="173"/>
      <c r="M1505" s="173"/>
      <c r="N1505" s="3"/>
      <c r="O1505" s="3"/>
      <c r="P1505" s="3"/>
      <c r="Q1505" s="3"/>
      <c r="R1505" s="1"/>
    </row>
    <row r="1506" customFormat="false" ht="15" hidden="false" customHeight="false" outlineLevel="0" collapsed="false">
      <c r="A1506" s="3"/>
      <c r="B1506" s="3"/>
      <c r="C1506" s="3"/>
      <c r="D1506" s="3"/>
      <c r="E1506" s="3"/>
      <c r="F1506" s="3"/>
      <c r="G1506" s="3"/>
      <c r="H1506" s="3"/>
      <c r="I1506" s="175"/>
      <c r="J1506" s="175"/>
      <c r="K1506" s="175"/>
      <c r="L1506" s="173"/>
      <c r="M1506" s="173"/>
      <c r="N1506" s="3"/>
      <c r="O1506" s="3"/>
      <c r="P1506" s="3"/>
      <c r="Q1506" s="3"/>
      <c r="R1506" s="1"/>
    </row>
    <row r="1507" customFormat="false" ht="15" hidden="false" customHeight="false" outlineLevel="0" collapsed="false">
      <c r="A1507" s="3"/>
      <c r="B1507" s="3"/>
      <c r="C1507" s="3"/>
      <c r="D1507" s="3"/>
      <c r="E1507" s="3"/>
      <c r="F1507" s="3"/>
      <c r="G1507" s="3"/>
      <c r="H1507" s="3"/>
      <c r="I1507" s="175"/>
      <c r="J1507" s="175"/>
      <c r="K1507" s="175"/>
      <c r="L1507" s="173"/>
      <c r="M1507" s="173"/>
      <c r="N1507" s="3"/>
      <c r="O1507" s="3"/>
      <c r="P1507" s="3"/>
      <c r="Q1507" s="3"/>
      <c r="R1507" s="1"/>
    </row>
    <row r="1508" customFormat="false" ht="15" hidden="false" customHeight="false" outlineLevel="0" collapsed="false">
      <c r="A1508" s="3"/>
      <c r="B1508" s="3"/>
      <c r="C1508" s="3"/>
      <c r="D1508" s="3"/>
      <c r="E1508" s="3"/>
      <c r="F1508" s="3"/>
      <c r="G1508" s="3"/>
      <c r="H1508" s="3"/>
      <c r="I1508" s="175"/>
      <c r="J1508" s="175"/>
      <c r="K1508" s="175"/>
      <c r="L1508" s="3"/>
      <c r="M1508" s="3"/>
      <c r="N1508" s="3"/>
      <c r="O1508" s="3"/>
      <c r="P1508" s="3"/>
      <c r="Q1508" s="3"/>
      <c r="R1508" s="1"/>
    </row>
    <row r="1509" customFormat="false" ht="15" hidden="false" customHeight="false" outlineLevel="0" collapsed="false">
      <c r="A1509" s="3"/>
      <c r="B1509" s="3"/>
      <c r="C1509" s="3"/>
      <c r="D1509" s="3"/>
      <c r="E1509" s="3"/>
      <c r="F1509" s="3"/>
      <c r="G1509" s="3"/>
      <c r="H1509" s="3"/>
      <c r="I1509" s="175"/>
      <c r="J1509" s="175"/>
      <c r="K1509" s="175"/>
      <c r="L1509" s="3"/>
      <c r="M1509" s="3"/>
      <c r="N1509" s="3"/>
      <c r="O1509" s="3"/>
      <c r="P1509" s="3"/>
      <c r="Q1509" s="3"/>
      <c r="R1509" s="1"/>
    </row>
    <row r="1510" customFormat="false" ht="15" hidden="false" customHeight="false" outlineLevel="0" collapsed="false">
      <c r="A1510" s="3"/>
      <c r="B1510" s="3"/>
      <c r="C1510" s="3"/>
      <c r="D1510" s="3"/>
      <c r="E1510" s="3"/>
      <c r="F1510" s="3"/>
      <c r="G1510" s="3"/>
      <c r="H1510" s="3"/>
      <c r="I1510" s="175"/>
      <c r="J1510" s="175"/>
      <c r="K1510" s="175"/>
      <c r="L1510" s="3"/>
      <c r="M1510" s="3"/>
      <c r="N1510" s="3"/>
      <c r="O1510" s="3"/>
      <c r="P1510" s="3"/>
      <c r="Q1510" s="3"/>
      <c r="R1510" s="1"/>
    </row>
    <row r="1511" customFormat="false" ht="15" hidden="false" customHeight="false" outlineLevel="0" collapsed="false">
      <c r="A1511" s="3"/>
      <c r="B1511" s="3"/>
      <c r="C1511" s="3"/>
      <c r="D1511" s="3"/>
      <c r="E1511" s="3"/>
      <c r="F1511" s="3"/>
      <c r="G1511" s="3"/>
      <c r="H1511" s="3"/>
      <c r="I1511" s="173"/>
      <c r="J1511" s="173"/>
      <c r="K1511" s="173"/>
      <c r="L1511" s="3"/>
      <c r="M1511" s="3"/>
      <c r="N1511" s="3"/>
      <c r="O1511" s="3"/>
      <c r="P1511" s="3"/>
      <c r="Q1511" s="3"/>
      <c r="R1511" s="1"/>
    </row>
    <row r="1512" customFormat="false" ht="15.75" hidden="false" customHeight="false" outlineLevel="0" collapsed="false">
      <c r="A1512" s="141" t="s">
        <v>386</v>
      </c>
    </row>
    <row r="1513" customFormat="false" ht="15.75" hidden="false" customHeight="false" outlineLevel="0" collapsed="false">
      <c r="A1513" s="177" t="s">
        <v>387</v>
      </c>
      <c r="B1513" s="178"/>
      <c r="C1513" s="178"/>
      <c r="D1513" s="1" t="n">
        <f aca="false">IF(B1515="Male","owner",IF(B1515="Female","owner",IF(B1515="Married","owners",IF(B1515="Plural","owners",IF(B1515="Company","owners",)))))</f>
        <v>0</v>
      </c>
      <c r="E1513" s="1"/>
      <c r="F1513" s="1"/>
      <c r="G1513" s="1"/>
      <c r="H1513" s="1"/>
      <c r="I1513" s="1" t="n">
        <f aca="false">IF(B1515="Male","him",IF(B1515="Female","her",IF(B1515="Married","them",IF(B1515="Plural","them",IF(B1515="Company","them",)))))</f>
        <v>0</v>
      </c>
      <c r="J1513" s="1" t="n">
        <f aca="false">IF(B1515="Male","chooses",IF(B1515="Female","chooses",IF(B1515="Married","choose",IF(B1515="Plural","choose",IF(B1515="Company","choose",)))))</f>
        <v>0</v>
      </c>
      <c r="K1513" s="1" t="n">
        <f aca="false">IF(B1515="Male","exercises",IF(B1515="Female","exercises",IF(B1515="Married","exercise",IF(B1515="Plural","exercise",IF(B1515="Company","exercise",)))))</f>
        <v>0</v>
      </c>
      <c r="L1513" s="1" t="n">
        <f aca="false">IF(B1515="Male","requires",IF(B1515="Female","requires",IF(B1515="Married","require",IF(B1515="Plural","require",IF(B1515="Company","require",)))))</f>
        <v>0</v>
      </c>
      <c r="M1513" s="1" t="n">
        <f aca="false">IF(B1515="Male","am",IF(B1515="Female","am",IF(B1515="Married","are",IF(B1515="Plural","are",IF(B1515="Company","are",)))))</f>
        <v>0</v>
      </c>
      <c r="N1513" s="1" t="n">
        <f aca="false">IF(B1515="Male","I",IF(B1515="Female","I",IF(B1515="Married","we",IF(B1515="Plural","we",IF(B1515="Company","we",)))))</f>
        <v>0</v>
      </c>
      <c r="O1513" s="1"/>
      <c r="P1513" s="1"/>
      <c r="Q1513" s="1"/>
      <c r="R1513" s="1"/>
      <c r="S1513" s="155" t="s">
        <v>341</v>
      </c>
      <c r="T1513" s="155"/>
      <c r="U1513" s="1" t="n">
        <f aca="false">IF(X1514="Male","his",IF(X1514="Female","her"))</f>
        <v>0</v>
      </c>
      <c r="V1513" s="1"/>
      <c r="W1513" s="1"/>
      <c r="X1513" s="1"/>
      <c r="Y1513" s="1"/>
      <c r="Z1513" s="1"/>
      <c r="AA1513" s="1"/>
      <c r="AB1513" s="1"/>
      <c r="AC1513" s="1" t="str">
        <f aca="false">IF(S1514="","",".")</f>
        <v/>
      </c>
      <c r="AD1513" s="1"/>
      <c r="AE1513" s="1"/>
      <c r="AF1513" s="1"/>
      <c r="AG1513" s="1"/>
    </row>
    <row r="1514" customFormat="false" ht="15" hidden="false" customHeight="false" outlineLevel="0" collapsed="false">
      <c r="A1514" s="156" t="n">
        <f aca="false">IF(B1515="Male","Adjoining Owner",IF(B1515="Female","Adjoining Owner",IF(B1515="Married","Adjoining Owners",IF(B1515="Plural","Adjoining Owners",IF(B1515="Company","Adjoining Owners",)))))</f>
        <v>0</v>
      </c>
      <c r="B1514" s="156"/>
      <c r="C1514" s="157" t="s">
        <v>179</v>
      </c>
      <c r="D1514" s="70" t="n">
        <f aca="false">A1514</f>
        <v>0</v>
      </c>
      <c r="E1514" s="70"/>
      <c r="F1514" s="70" t="str">
        <f aca="false">CONCATENATE("(",A1514,")")</f>
        <v>(0)</v>
      </c>
      <c r="G1514" s="70"/>
      <c r="H1514" s="3" t="n">
        <f aca="false">IF(B1515="Male","Owner",IF(B1515="Female","Owner",IF(B1515="Married","Owners",IF(B1515="Plural","Owners",IF(B1515="Company","Owners",)))))</f>
        <v>0</v>
      </c>
      <c r="I1514" s="3" t="n">
        <f aca="false">IF(B1515="Male","I",IF(B1515="Female","I",IF(B1515="Married","we",IF(B1515="Plural","we",IF(B1515="Company","we",)))))</f>
        <v>0</v>
      </c>
      <c r="J1514" s="3" t="n">
        <f aca="false">IF(B1515="Male","Adjoining Owner's",IF(B1515="Female","Adjoining Owner's",IF(B1515="Married","Adjoining Owners'",IF(B1515="Plural","Adjoining Owners'",IF(B1515="Company","Adjoining Owners'",)))))</f>
        <v>0</v>
      </c>
      <c r="K1514" s="3"/>
      <c r="L1514" s="3"/>
      <c r="M1514" s="3" t="n">
        <f aca="false">IF(B1515="Male","me",IF(B1515="Female","me",IF(B1515="Married","us",IF(B1515="Plural","us",IF(B1515="Company","us",)))))</f>
        <v>0</v>
      </c>
      <c r="N1514" s="3" t="n">
        <f aca="false">IF(B1515="Male","myself",IF(B1515="Female","myself",IF(B1515="Married","ourselves",IF(B1515="Plural","ourselves",IF(B1515="Company","ourselves",)))))</f>
        <v>0</v>
      </c>
      <c r="O1514" s="3" t="n">
        <f aca="false">IF(B1515="Male","is",IF(B1515="Female","is",IF(B1515="Married","are",IF(B1515="Plural","are",IF(B1515="Company","are",)))))</f>
        <v>0</v>
      </c>
      <c r="P1514" s="149" t="str">
        <f aca="false">IF(A1517="","",".")</f>
        <v/>
      </c>
      <c r="Q1514" s="3"/>
      <c r="R1514" s="1"/>
      <c r="S1514" s="158" t="str">
        <f aca="true">IF(OFFSET(INDIRECT(A1512),42,0,1,1)="","",OFFSET(INDIRECT(A1512),42,0,1,1))</f>
        <v/>
      </c>
      <c r="T1514" s="158" t="str">
        <f aca="true">IF(OFFSET(INDIRECT(A1512),42,1,1,1)="","",OFFSET(INDIRECT(A1512),42,1,1,1))</f>
        <v/>
      </c>
      <c r="U1514" s="3" t="str">
        <f aca="false">LEFT(T1514,1)</f>
        <v/>
      </c>
      <c r="V1514" s="158" t="str">
        <f aca="true">IF(OFFSET(INDIRECT(A1512),42,2,1,1)="","",OFFSET(INDIRECT(A1512),42,2,1,1))</f>
        <v/>
      </c>
      <c r="W1514" s="158" t="str">
        <f aca="true">IF(OFFSET(INDIRECT(A1512),42,3,1,1)="","",OFFSET(INDIRECT(A1512),42,3,1,1))</f>
        <v/>
      </c>
      <c r="X1514" s="158" t="str">
        <f aca="true">IF(OFFSET(INDIRECT(A1512),42,5,1,1)="","",OFFSET(INDIRECT(A1512),42,5,1,1))</f>
        <v/>
      </c>
      <c r="Y1514" s="1" t="str">
        <f aca="false">CONCATENATE(S1514,AC1513," ",T1514," ",W1514)</f>
        <v>  </v>
      </c>
      <c r="Z1514" s="1"/>
      <c r="AA1514" s="1"/>
      <c r="AB1514" s="1"/>
      <c r="AC1514" s="1"/>
      <c r="AD1514" s="1"/>
      <c r="AE1514" s="1"/>
      <c r="AF1514" s="1"/>
      <c r="AG1514" s="1"/>
    </row>
    <row r="1515" customFormat="false" ht="15" hidden="false" customHeight="false" outlineLevel="0" collapsed="false">
      <c r="A1515" s="160" t="s">
        <v>315</v>
      </c>
      <c r="B1515" s="38" t="str">
        <f aca="true">IF(OFFSET(INDIRECT(A1512),2,5,1,1)="","",OFFSET(INDIRECT(A1512),2,5,1,1))</f>
        <v/>
      </c>
      <c r="C1515" s="38" t="str">
        <f aca="true">IF(OFFSET(INDIRECT(A1512),5,5,1,1)="","",OFFSET(INDIRECT(A1512),5,5,1,1))</f>
        <v/>
      </c>
      <c r="D1515" s="3"/>
      <c r="E1515" s="3" t="s">
        <v>316</v>
      </c>
      <c r="F1515" s="3" t="s">
        <v>317</v>
      </c>
      <c r="G1515" s="3" t="n">
        <f aca="false">IF(B1515="Male","I",IF(B1515="Female","I",IF(B1515="Married","We",IF(B1515="Plural","We",IF(B1515="Company","We",)))))</f>
        <v>0</v>
      </c>
      <c r="H1515" s="3" t="n">
        <f aca="false">IF(B1515="Male","my",IF(B1515="Female","my",IF(B1515="Married","our",IF(B1515="Plural","our",IF(B1515="Company","our",)))))</f>
        <v>0</v>
      </c>
      <c r="I1515" s="3" t="n">
        <f aca="false">IF(B1515="Male","his",IF(B1515="Female","her",IF(B1515="Married","their",IF(B1515="Plural","their",IF(B1515="Company","their",)))))</f>
        <v>0</v>
      </c>
      <c r="J1515" s="3" t="n">
        <f aca="false">IF(B1515="Male","he",IF(B1515="Female","she",IF(B1515="Married","they",IF(B1515="Plural","they",IF(B1515="Company","they",)))))</f>
        <v>0</v>
      </c>
      <c r="K1515" s="3" t="n">
        <f aca="false">IF(B1515="Male","does",IF(B1515="Female","does",IF(B1515="Married","do",IF(B1515="Plural","do",IF(B1515="Company","do",)))))</f>
        <v>0</v>
      </c>
      <c r="L1515" s="3" t="n">
        <f aca="false">IF(B1515="Male","has",IF(B1515="Female","has",IF(B1515="Married","have",IF(B1515="Plural","have",IF(B1515="Company","have",)))))</f>
        <v>0</v>
      </c>
      <c r="M1515" s="3" t="n">
        <f aca="false">IF(B1515="Male","I am/am not",IF(B1515="Female","I am/am not",IF(B1515="Married","We are/are not",IF(B1515="Plural","We are/are not",IF(B1515="Company","We are/are not",)))))</f>
        <v>0</v>
      </c>
      <c r="N1515" s="3" t="n">
        <f aca="false">IF(B1515="Male","am/am not",IF(B1515="Female","am/am not",IF(B1515="Married","are/are not",IF(B1515="Plural","are/are not",IF(B1515="Company","are/are not",)))))</f>
        <v>0</v>
      </c>
      <c r="O1515" s="3" t="n">
        <f aca="false">IF(B1515="Male","myself",IF(B1515="Female","myself",IF(B1515="Married","ourselves",IF(B1515="Plural","ourselves",IF(B1515="Company","ourselves",)))))</f>
        <v>0</v>
      </c>
      <c r="P1515" s="149" t="str">
        <f aca="false">IF(A1518="","",".")</f>
        <v/>
      </c>
      <c r="Q1515" s="149" t="str">
        <f aca="false">IF(A1518="","","&amp;")</f>
        <v/>
      </c>
      <c r="R1515" s="1"/>
      <c r="S1515" s="158" t="str">
        <f aca="true">IF(OFFSET(INDIRECT(A1512),45,0,1,1)="","",CONCATENATE((OFFSET(INDIRECT(A1512),45,0,1,1)),", "))</f>
        <v/>
      </c>
      <c r="T1515" s="158" t="str">
        <f aca="true">IF(OFFSET(INDIRECT(A1512),45,1,1,1)="","",OFFSET(INDIRECT(A1512),45,1,1,1))</f>
        <v/>
      </c>
      <c r="U1515" s="158" t="str">
        <f aca="true">IF(OFFSET(INDIRECT(A1512),45,2,1,1)="","",CONCATENATE(" ",(OFFSET(INDIRECT(A1512),45,2,1,1)),", "))</f>
        <v/>
      </c>
      <c r="V1515" s="158" t="str">
        <f aca="true">IF(OFFSET(INDIRECT(A1512),45,3,1,1)="","",CONCATENATE((OFFSET(INDIRECT(A1512),45,3,1,1)),", "))</f>
        <v/>
      </c>
      <c r="W1515" s="158" t="str">
        <f aca="true">IF(OFFSET(INDIRECT(A1512),45,4,1,1)="","",CONCATENATE((OFFSET(INDIRECT(A1512),45,4,1,1)),", "))</f>
        <v/>
      </c>
      <c r="X1515" s="158" t="str">
        <f aca="true">IF(OFFSET(INDIRECT(A1512),45,5,1,1)="","",CONCATENATE((OFFSET(INDIRECT(A1512),45,5,1,1)),", "))</f>
        <v/>
      </c>
      <c r="Y1515" s="158" t="str">
        <f aca="true">IF(OFFSET(INDIRECT(A1512),45,6,1,1)="","",OFFSET(INDIRECT(A1512),45,6,1,1))</f>
        <v/>
      </c>
      <c r="Z1515" s="1"/>
      <c r="AA1515" s="161" t="str">
        <f aca="false">CONCATENATE(IF(S1515="","",S1515),IF(T1515="","",T1515),IF(U1515="","",U1515),IF(V1515="","",V1515),IF(W1515="","",W1515),IF(X1515="","",X1515),IF(Y1515="","",Y1515))</f>
        <v/>
      </c>
      <c r="AB1515" s="161"/>
      <c r="AC1515" s="161"/>
      <c r="AD1515" s="161"/>
      <c r="AE1515" s="161"/>
      <c r="AF1515" s="161"/>
      <c r="AG1515" s="161"/>
    </row>
    <row r="1516" customFormat="false" ht="15" hidden="false" customHeight="false" outlineLevel="0" collapsed="false">
      <c r="A1516" s="3" t="s">
        <v>2</v>
      </c>
      <c r="B1516" s="3" t="s">
        <v>3</v>
      </c>
      <c r="C1516" s="3" t="s">
        <v>319</v>
      </c>
      <c r="D1516" s="3" t="s">
        <v>4</v>
      </c>
      <c r="E1516" s="3" t="s">
        <v>5</v>
      </c>
      <c r="F1516" s="3" t="s">
        <v>320</v>
      </c>
      <c r="G1516" s="3"/>
      <c r="H1516" s="3"/>
      <c r="I1516" s="3"/>
      <c r="J1516" s="3"/>
      <c r="K1516" s="3" t="s">
        <v>321</v>
      </c>
      <c r="L1516" s="3"/>
      <c r="M1516" s="3" t="s">
        <v>322</v>
      </c>
      <c r="N1516" s="3" t="s">
        <v>323</v>
      </c>
      <c r="O1516" s="3"/>
      <c r="P1516" s="3"/>
      <c r="Q1516" s="3"/>
      <c r="R1516" s="1"/>
      <c r="S1516" s="158" t="str">
        <f aca="true">IF(OFFSET(INDIRECT(A1512),45,0,1,1)="","",OFFSET(INDIRECT(A1512),45,0,1,1))</f>
        <v/>
      </c>
      <c r="T1516" s="158" t="str">
        <f aca="true">IF(OFFSET(INDIRECT(A1512),45,1,1,1)="","",OFFSET(INDIRECT(A1512),45,1,1,1))</f>
        <v/>
      </c>
      <c r="U1516" s="158" t="str">
        <f aca="true">IF(OFFSET(INDIRECT(A1512),45,2,1,1)="","",CONCATENATE(" ",OFFSET(INDIRECT(A1512),45,2,1,1)))</f>
        <v/>
      </c>
      <c r="V1516" s="158" t="str">
        <f aca="true">IF(OFFSET(INDIRECT(A1512),45,3,1,1)="","",OFFSET(INDIRECT(A1512),45,3,1,1))</f>
        <v/>
      </c>
      <c r="W1516" s="158" t="str">
        <f aca="true">IF(OFFSET(INDIRECT(A1512),45,4,1,1)="","",OFFSET(INDIRECT(A1512),45,4,1,1))</f>
        <v/>
      </c>
      <c r="X1516" s="158" t="str">
        <f aca="true">IF(OFFSET(INDIRECT(A1512),45,5,1,1)="","",OFFSET(INDIRECT(A1512),45,5,1,1))</f>
        <v/>
      </c>
      <c r="Y1516" s="158" t="str">
        <f aca="true">IF(OFFSET(INDIRECT(A1512),45,6,1,1)="","",OFFSET(INDIRECT(A1512),45,6,1,1))</f>
        <v/>
      </c>
      <c r="Z1516" s="1"/>
      <c r="AA1516" s="1"/>
      <c r="AB1516" s="1"/>
      <c r="AC1516" s="1"/>
      <c r="AD1516" s="1"/>
      <c r="AE1516" s="1"/>
      <c r="AF1516" s="1"/>
      <c r="AG1516" s="1"/>
    </row>
    <row r="1517" customFormat="false" ht="15.75" hidden="false" customHeight="false" outlineLevel="0" collapsed="false">
      <c r="A1517" s="38" t="str">
        <f aca="true">IF(OFFSET(INDIRECT(A1512),2,0,1,1)="","",OFFSET(INDIRECT(A1512),2,0,1,1))</f>
        <v/>
      </c>
      <c r="B1517" s="38" t="str">
        <f aca="true">IF(OFFSET(INDIRECT(A1512),2,1,1,1)="","",OFFSET(INDIRECT(A1512),2,1,1,1))</f>
        <v/>
      </c>
      <c r="C1517" s="3" t="str">
        <f aca="false">LEFT(B1517,1)</f>
        <v/>
      </c>
      <c r="D1517" s="38" t="str">
        <f aca="true">IF(OFFSET(INDIRECT(A1512),2,2,1,1)="","",OFFSET(INDIRECT(A1512),2,2,1,1))</f>
        <v/>
      </c>
      <c r="E1517" s="38" t="str">
        <f aca="true">IF(OFFSET(INDIRECT(A1512),2,3,1,1)="","",OFFSET(INDIRECT(A1512),2,3,1,1))</f>
        <v/>
      </c>
      <c r="F1517" s="3" t="str">
        <f aca="false">CONCATENATE(A1517,P1514," ",B1517," ",E1517)</f>
        <v>  </v>
      </c>
      <c r="G1517" s="3"/>
      <c r="H1517" s="3" t="str">
        <f aca="false">CONCATENATE(A1517," ",C1517," ",E1517)</f>
        <v>  </v>
      </c>
      <c r="I1517" s="3"/>
      <c r="J1517" s="3"/>
      <c r="K1517" s="3" t="str">
        <f aca="false">CONCATENATE(A1517,P1514," ",C1517,P1514," ",E1517)</f>
        <v>  </v>
      </c>
      <c r="L1517" s="3"/>
      <c r="M1517" s="3" t="str">
        <f aca="false">CONCATENATE(B1517," ",D1517," ",E1517)</f>
        <v>  </v>
      </c>
      <c r="N1517" s="3" t="str">
        <f aca="false">UPPER(M1517)</f>
        <v>  </v>
      </c>
      <c r="O1517" s="3"/>
      <c r="P1517" s="3" t="str">
        <f aca="false">CONCATENATE(A1517,P1514," ",E1517)</f>
        <v> </v>
      </c>
      <c r="Q1517" s="3"/>
      <c r="R1517" s="1"/>
      <c r="S1517" s="1"/>
      <c r="T1517" s="1"/>
      <c r="U1517" s="1"/>
      <c r="V1517" s="1"/>
      <c r="W1517" s="1"/>
      <c r="X1517" s="1"/>
      <c r="Y1517" s="1"/>
      <c r="Z1517" s="1"/>
      <c r="AA1517" s="1"/>
      <c r="AB1517" s="1"/>
      <c r="AC1517" s="1"/>
      <c r="AD1517" s="1"/>
      <c r="AE1517" s="1"/>
      <c r="AF1517" s="1"/>
      <c r="AG1517" s="1"/>
    </row>
    <row r="1518" customFormat="false" ht="15.75" hidden="false" customHeight="false" outlineLevel="0" collapsed="false">
      <c r="A1518" s="38" t="str">
        <f aca="true">IF(OFFSET(INDIRECT(A1512),3,0,1,1)="","",OFFSET(INDIRECT(A1512),3,0,1,1))</f>
        <v/>
      </c>
      <c r="B1518" s="38" t="str">
        <f aca="true">IF(OFFSET(INDIRECT(A1512),3,1,1,1)="","",OFFSET(INDIRECT(A1512),3,1,1,1))</f>
        <v/>
      </c>
      <c r="C1518" s="3" t="str">
        <f aca="false">LEFT(B1518,1)</f>
        <v/>
      </c>
      <c r="D1518" s="38" t="str">
        <f aca="true">IF(OFFSET(INDIRECT(A1512),3,2,1,1)="","",OFFSET(INDIRECT(A1512),3,2,1,1))</f>
        <v/>
      </c>
      <c r="E1518" s="38" t="str">
        <f aca="true">IF(OFFSET(INDIRECT(A1512),3,3,1,1)="","",OFFSET(INDIRECT(A1512),3,3,1,1))</f>
        <v/>
      </c>
      <c r="F1518" s="3" t="str">
        <f aca="false">CONCATENATE(A1518,P1515," ",B1518," ",E1518)</f>
        <v>  </v>
      </c>
      <c r="G1518" s="3"/>
      <c r="H1518" s="3" t="str">
        <f aca="false">CONCATENATE(" ",Q1515," ",A1518," ",C1518," ",E1518)</f>
        <v>    </v>
      </c>
      <c r="I1518" s="3"/>
      <c r="J1518" s="3"/>
      <c r="K1518" s="3" t="str">
        <f aca="false">CONCATENATE(" ",Q1515," ",A1518,P1515," ",C1518,P1515," ",E1518)</f>
        <v>    </v>
      </c>
      <c r="L1518" s="3"/>
      <c r="M1518" s="3" t="str">
        <f aca="false">CONCATENATE(" ",Q1515," ",B1518," ",D1518," ",E1518)</f>
        <v>    </v>
      </c>
      <c r="N1518" s="3" t="str">
        <f aca="false">UPPER(M1518)</f>
        <v>    </v>
      </c>
      <c r="O1518" s="3"/>
      <c r="P1518" s="3" t="str">
        <f aca="false">CONCATENATE(" ",Q1515," ",A1518,P1515," ",E1518)</f>
        <v>   </v>
      </c>
      <c r="Q1518" s="3"/>
      <c r="R1518" s="1"/>
      <c r="S1518" s="155" t="s">
        <v>342</v>
      </c>
      <c r="T1518" s="155"/>
      <c r="U1518" s="1" t="n">
        <f aca="false">IF(X1519="Male","his",IF(X1519="Female","her"))</f>
        <v>0</v>
      </c>
      <c r="V1518" s="1"/>
      <c r="W1518" s="1"/>
      <c r="X1518" s="1"/>
      <c r="Y1518" s="1"/>
      <c r="Z1518" s="1"/>
      <c r="AA1518" s="1"/>
      <c r="AB1518" s="1"/>
      <c r="AC1518" s="1" t="str">
        <f aca="false">IF(S1519="","",".")</f>
        <v/>
      </c>
      <c r="AD1518" s="1"/>
      <c r="AE1518" s="1"/>
      <c r="AF1518" s="1"/>
      <c r="AG1518" s="1"/>
    </row>
    <row r="1519" customFormat="false" ht="15" hidden="false" customHeight="false" outlineLevel="0" collapsed="false">
      <c r="A1519" s="3"/>
      <c r="B1519" s="3"/>
      <c r="C1519" s="3"/>
      <c r="D1519" s="3"/>
      <c r="E1519" s="3"/>
      <c r="F1519" s="3"/>
      <c r="G1519" s="3"/>
      <c r="H1519" s="3"/>
      <c r="I1519" s="3"/>
      <c r="J1519" s="3"/>
      <c r="K1519" s="3" t="str">
        <f aca="false">CONCATENATE(A1517,P1514," &amp; ",A1518,P1515," ",C1517,P1514," ",E1517)</f>
        <v> &amp;   </v>
      </c>
      <c r="L1519" s="3"/>
      <c r="M1519" s="3"/>
      <c r="N1519" s="3"/>
      <c r="O1519" s="3"/>
      <c r="P1519" s="3" t="str">
        <f aca="false">CONCATENATE(A1517,P1514," &amp; ",A1518,P1515," ",E1517)</f>
        <v> &amp;  </v>
      </c>
      <c r="Q1519" s="3"/>
      <c r="R1519" s="1"/>
      <c r="S1519" s="179" t="str">
        <f aca="true">IF(OFFSET(INDIRECT(A1512),48,0,1,1)="","",OFFSET(INDIRECT(A1512),48,0,1,1))</f>
        <v/>
      </c>
      <c r="T1519" s="179" t="str">
        <f aca="true">IF(OFFSET(INDIRECT(A1512),48,1,1,1)="","",OFFSET(INDIRECT(A1512),48,1,1,1))</f>
        <v/>
      </c>
      <c r="U1519" s="3" t="str">
        <f aca="false">LEFT(T1519,1)</f>
        <v/>
      </c>
      <c r="V1519" s="179" t="str">
        <f aca="true">IF(OFFSET(INDIRECT(A1512),48,2,1,1)="","",OFFSET(INDIRECT(A1512),48,2,1,1))</f>
        <v/>
      </c>
      <c r="W1519" s="179" t="str">
        <f aca="true">IF(OFFSET(INDIRECT(A1512),48,3,1,1)="","",OFFSET(INDIRECT(A1512),48,3,1,1))</f>
        <v/>
      </c>
      <c r="X1519" s="179" t="str">
        <f aca="true">IF(OFFSET(INDIRECT(A1512),48,5,1,1)="","",OFFSET(INDIRECT(A1512),48,5,1,1))</f>
        <v/>
      </c>
      <c r="Y1519" s="1" t="str">
        <f aca="false">CONCATENATE(S1519,AC1518," ",T1519," ",W1519)</f>
        <v>  </v>
      </c>
      <c r="Z1519" s="1"/>
      <c r="AA1519" s="1"/>
      <c r="AB1519" s="1"/>
      <c r="AC1519" s="1"/>
      <c r="AD1519" s="1"/>
      <c r="AE1519" s="1"/>
      <c r="AF1519" s="1"/>
      <c r="AG1519" s="1"/>
    </row>
    <row r="1520" customFormat="false" ht="15" hidden="false" customHeight="true" outlineLevel="0" collapsed="false">
      <c r="A1520" s="70" t="s">
        <v>328</v>
      </c>
      <c r="B1520" s="70"/>
      <c r="C1520" s="167" t="str">
        <f aca="false">CONCATENATE(AF1556,AF1557,AF1558,AF1559,AF1560)</f>
        <v>  </v>
      </c>
      <c r="D1520" s="167"/>
      <c r="E1520" s="167"/>
      <c r="F1520" s="167"/>
      <c r="G1520" s="167"/>
      <c r="H1520" s="167"/>
      <c r="I1520" s="167"/>
      <c r="J1520" s="112"/>
      <c r="K1520" s="3"/>
      <c r="L1520" s="1"/>
      <c r="M1520" s="1"/>
      <c r="N1520" s="3"/>
      <c r="O1520" s="3"/>
      <c r="P1520" s="3"/>
      <c r="Q1520" s="3"/>
      <c r="R1520" s="1"/>
      <c r="S1520" s="179" t="str">
        <f aca="true">IF(OFFSET(INDIRECT(A1512),51,0,1,1)="","",CONCATENATE((OFFSET(INDIRECT(A1512),51,0,1,1)),", "))</f>
        <v/>
      </c>
      <c r="T1520" s="179" t="str">
        <f aca="true">IF(OFFSET(INDIRECT(A1512),51,1,1,1)="","",OFFSET(INDIRECT(A1512),51,1,1,1))</f>
        <v/>
      </c>
      <c r="U1520" s="179" t="str">
        <f aca="true">IF(OFFSET(INDIRECT(A1512),51,2,1,1)="","",CONCATENATE(" ",(OFFSET(INDIRECT(A1512),51,2,1,1)),", "))</f>
        <v/>
      </c>
      <c r="V1520" s="179" t="str">
        <f aca="true">IF(OFFSET(INDIRECT(A1512),51,3,1,1)="","",CONCATENATE((OFFSET(INDIRECT(A1512),51,3,1,1)),", "))</f>
        <v/>
      </c>
      <c r="W1520" s="179" t="str">
        <f aca="true">IF(OFFSET(INDIRECT(A1512),51,4,1,1)="","",CONCATENATE((OFFSET(INDIRECT(A1512),51,4,1,1)),", "))</f>
        <v/>
      </c>
      <c r="X1520" s="179" t="str">
        <f aca="true">IF(OFFSET(INDIRECT(A1512),51,5,1,1)="","",CONCATENATE((OFFSET(INDIRECT(A1512),51,5,1,1)),", "))</f>
        <v/>
      </c>
      <c r="Y1520" s="179" t="str">
        <f aca="true">IF(OFFSET(INDIRECT(A1512),51,6,1,1)="","",OFFSET(INDIRECT(A1512),51,6,1,1))</f>
        <v/>
      </c>
      <c r="Z1520" s="1"/>
      <c r="AA1520" s="170" t="str">
        <f aca="false">CONCATENATE(IF(S1520="","",S1520),IF(T1520="","",T1520),IF(U1520="","",U1520),IF(V1520="","",V1520),IF(W1520="","",W1520),IF(X1520="","",X1520),IF(Y1520="","",Y1520))</f>
        <v/>
      </c>
      <c r="AB1520" s="170"/>
      <c r="AC1520" s="170"/>
      <c r="AD1520" s="170"/>
      <c r="AE1520" s="170"/>
      <c r="AF1520" s="170"/>
      <c r="AG1520" s="170"/>
    </row>
    <row r="1521" customFormat="false" ht="15" hidden="false" customHeight="false" outlineLevel="0" collapsed="false">
      <c r="A1521" s="3" t="s">
        <v>329</v>
      </c>
      <c r="B1521" s="3"/>
      <c r="C1521" s="70" t="str">
        <f aca="false">IF(B1515="Married",K1519,IF(B1515="Company",E1517,CONCATENATE(AC1556,AC1557,AC1558,AC1559,AC1560)))</f>
        <v>  </v>
      </c>
      <c r="D1521" s="70"/>
      <c r="E1521" s="70"/>
      <c r="F1521" s="70"/>
      <c r="G1521" s="70"/>
      <c r="H1521" s="70"/>
      <c r="I1521" s="70"/>
      <c r="J1521" s="70"/>
      <c r="K1521" s="1"/>
      <c r="L1521" s="3"/>
      <c r="M1521" s="3"/>
      <c r="N1521" s="3"/>
      <c r="O1521" s="3"/>
      <c r="P1521" s="3" t="str">
        <f aca="false">IF(B1515="Married",P1519,IF(B1515="Company","Sir/Madam",CONCATENATE(AH1556,AH1557,AH1558,AH1559,AH1560)))</f>
        <v> </v>
      </c>
      <c r="Q1521" s="3"/>
      <c r="R1521" s="1"/>
      <c r="S1521" s="179" t="str">
        <f aca="true">IF(OFFSET(INDIRECT(A1512),51,0,1,1)="","",OFFSET(INDIRECT(A1512),51,0,1,1))</f>
        <v/>
      </c>
      <c r="T1521" s="179" t="str">
        <f aca="true">IF(OFFSET(INDIRECT(A1512),51,1,1,1)="","",OFFSET(INDIRECT(A1512),51,1,1,1))</f>
        <v/>
      </c>
      <c r="U1521" s="179" t="str">
        <f aca="true">IF(OFFSET(INDIRECT(A1512),51,2,1,1)="","",CONCATENATE(" ",OFFSET(INDIRECT(A1512),51,2,1,1)))</f>
        <v/>
      </c>
      <c r="V1521" s="179" t="str">
        <f aca="true">IF(OFFSET(INDIRECT(A1512),51,3,1,1)="","",OFFSET(INDIRECT(A1512),51,3,1,1))</f>
        <v/>
      </c>
      <c r="W1521" s="179" t="str">
        <f aca="true">IF(OFFSET(INDIRECT(A1512),51,4,1,1)="","",OFFSET(INDIRECT(A1512),51,4,1,1))</f>
        <v/>
      </c>
      <c r="X1521" s="179" t="str">
        <f aca="true">IF(OFFSET(INDIRECT(A1512),51,5,1,1)="","",OFFSET(INDIRECT(A1512),51,5,1,1))</f>
        <v/>
      </c>
      <c r="Y1521" s="179" t="str">
        <f aca="true">IF(OFFSET(INDIRECT(A1512),51,6,1,1)="","",OFFSET(INDIRECT(A1512),51,6,1,1))</f>
        <v/>
      </c>
      <c r="Z1521" s="1"/>
      <c r="AA1521" s="1"/>
      <c r="AB1521" s="1"/>
      <c r="AC1521" s="1"/>
      <c r="AD1521" s="1"/>
      <c r="AE1521" s="1"/>
      <c r="AF1521" s="1"/>
      <c r="AG1521" s="1"/>
    </row>
    <row r="1522" customFormat="false" ht="15" hidden="false" customHeight="false" outlineLevel="0" collapsed="false">
      <c r="A1522" s="160" t="s">
        <v>333</v>
      </c>
      <c r="B1522" s="3"/>
      <c r="C1522" s="70" t="str">
        <f aca="false">CONCATENATE("Dear ",P1521)</f>
        <v>Dear  </v>
      </c>
      <c r="D1522" s="70"/>
      <c r="E1522" s="70"/>
      <c r="F1522" s="70"/>
      <c r="G1522" s="70"/>
      <c r="H1522" s="70"/>
      <c r="I1522" s="70"/>
      <c r="J1522" s="70"/>
      <c r="K1522" s="3"/>
      <c r="L1522" s="3"/>
      <c r="M1522" s="3"/>
      <c r="N1522" s="3"/>
      <c r="O1522" s="3"/>
      <c r="P1522" s="3"/>
      <c r="Q1522" s="149" t="str">
        <f aca="false">IF(A1524="","",", ")</f>
        <v/>
      </c>
      <c r="R1522" s="1"/>
      <c r="S1522" s="1"/>
      <c r="T1522" s="1"/>
      <c r="U1522" s="1"/>
      <c r="V1522" s="1"/>
      <c r="W1522" s="1"/>
      <c r="X1522" s="1"/>
      <c r="Y1522" s="1"/>
      <c r="Z1522" s="1"/>
      <c r="AA1522" s="1"/>
      <c r="AB1522" s="1"/>
      <c r="AC1522" s="1"/>
      <c r="AD1522" s="1"/>
      <c r="AE1522" s="1"/>
      <c r="AF1522" s="1"/>
      <c r="AG1522" s="1"/>
    </row>
    <row r="1523" customFormat="false" ht="15" hidden="false" customHeight="false" outlineLevel="0" collapsed="false">
      <c r="A1523" s="3" t="s">
        <v>25</v>
      </c>
      <c r="B1523" s="3" t="s">
        <v>26</v>
      </c>
      <c r="C1523" s="3" t="s">
        <v>27</v>
      </c>
      <c r="D1523" s="3" t="s">
        <v>28</v>
      </c>
      <c r="E1523" s="3" t="s">
        <v>29</v>
      </c>
      <c r="F1523" s="3" t="s">
        <v>30</v>
      </c>
      <c r="G1523" s="3" t="s">
        <v>31</v>
      </c>
      <c r="H1523" s="3"/>
      <c r="I1523" s="3" t="s">
        <v>336</v>
      </c>
      <c r="J1523" s="3"/>
      <c r="K1523" s="3"/>
      <c r="L1523" s="3"/>
      <c r="M1523" s="3"/>
      <c r="N1523" s="3"/>
      <c r="O1523" s="3"/>
      <c r="P1523" s="3"/>
      <c r="Q1523" s="3"/>
      <c r="R1523" s="1"/>
      <c r="S1523" s="163" t="str">
        <f aca="false">CONCATENATE(IF(S1516="","",S1516),IF(S1516="","",CHAR(10)),IF(T1516="","",T1516),IF(U1516="","",U1516),IF(U1516="","",CHAR(10)),IF(V1516="","",V1516),IF(V1516="","",CHAR(10)),IF(W1516="","",W1516),IF(W1516="","",CHAR(10)),IF(X1516="","",X1516),IF(X1516="","",CHAR(10)),IF(Y1516="","",Y1516))</f>
        <v/>
      </c>
      <c r="T1523" s="163"/>
      <c r="U1523" s="163"/>
      <c r="V1523" s="1"/>
      <c r="W1523" s="175" t="str">
        <f aca="false">CONCATENATE(IF(S1521="","",S1521),IF(S1521="","",CHAR(10)),IF(T1521="","",T1521),IF(U1521="","",U1521),IF(U1521="","",CHAR(10)),IF(V1521="","",V1521),IF(V1521="","",CHAR(10)),IF(W1521="","",W1521),IF(W1521="","",CHAR(10)),IF(X1521="","",X1521),IF(X1521="","",CHAR(10)),IF(Y1521="","",Y1521))</f>
        <v/>
      </c>
      <c r="X1523" s="175"/>
      <c r="Y1523" s="175"/>
      <c r="Z1523" s="1"/>
      <c r="AA1523" s="1"/>
      <c r="AB1523" s="1"/>
      <c r="AC1523" s="1"/>
      <c r="AD1523" s="1"/>
      <c r="AE1523" s="1"/>
      <c r="AF1523" s="1"/>
      <c r="AG1523" s="1"/>
    </row>
    <row r="1524" customFormat="false" ht="15" hidden="false" customHeight="true" outlineLevel="0" collapsed="false">
      <c r="A1524" s="38" t="str">
        <f aca="true">IF(OFFSET(INDIRECT(A1512),10,0,1,1)="","",CONCATENATE((OFFSET(INDIRECT(A1512),10,0,1,1)),", "))</f>
        <v/>
      </c>
      <c r="B1524" s="38" t="str">
        <f aca="true">IF(OFFSET(INDIRECT(A1512),10,1,1,1)="","",OFFSET(INDIRECT(A1512),10,1,1,1))</f>
        <v/>
      </c>
      <c r="C1524" s="38" t="str">
        <f aca="true">IF(OFFSET(INDIRECT(A1512),10,2,1,1)="","",CONCATENATE(" ",OFFSET(INDIRECT(A1512),10,2,1,1),", "))</f>
        <v/>
      </c>
      <c r="D1524" s="38" t="str">
        <f aca="true">IF(OFFSET(INDIRECT(A1512),10,3,1,1)="","",CONCATENATE((OFFSET(INDIRECT(A1512),10,3,1,1)),", "))</f>
        <v/>
      </c>
      <c r="E1524" s="38" t="str">
        <f aca="true">IF(OFFSET(INDIRECT(A1512),10,4,1,1)="","",CONCATENATE((OFFSET(INDIRECT(A1512),10,4,1,1)),", "))</f>
        <v/>
      </c>
      <c r="F1524" s="38" t="str">
        <f aca="true">IF(OFFSET(INDIRECT(A1512),10,5,1,1)="","",CONCATENATE((OFFSET(INDIRECT(A1512),10,5,1,1)),", "))</f>
        <v/>
      </c>
      <c r="G1524" s="38" t="str">
        <f aca="true">IF(OFFSET(INDIRECT(A1512),10,6,1,1)="","",OFFSET(INDIRECT(A1512),10,6,1,1))</f>
        <v/>
      </c>
      <c r="H1524" s="3"/>
      <c r="I1524" s="170" t="str">
        <f aca="false">CONCATENATE(IF(A1524="","",A1524),IF(B1524="","",B1524),IF(C1524="","",C1524),IF(D1524="","",D1524),IF(E1524="","",E1524),IF(F1524="","",F1524),IF(G1524="","",G1524))</f>
        <v/>
      </c>
      <c r="J1524" s="170"/>
      <c r="K1524" s="170"/>
      <c r="L1524" s="170"/>
      <c r="M1524" s="170"/>
      <c r="N1524" s="170"/>
      <c r="O1524" s="170"/>
      <c r="P1524" s="112"/>
      <c r="Q1524" s="112"/>
      <c r="R1524" s="1"/>
      <c r="S1524" s="163"/>
      <c r="T1524" s="163"/>
      <c r="U1524" s="163"/>
      <c r="V1524" s="1"/>
      <c r="W1524" s="175"/>
      <c r="X1524" s="175"/>
      <c r="Y1524" s="175"/>
      <c r="Z1524" s="1"/>
      <c r="AA1524" s="1"/>
      <c r="AB1524" s="1"/>
      <c r="AC1524" s="1"/>
      <c r="AD1524" s="1"/>
      <c r="AE1524" s="1"/>
      <c r="AF1524" s="1"/>
      <c r="AG1524" s="1"/>
    </row>
    <row r="1525" customFormat="false" ht="15" hidden="false" customHeight="false" outlineLevel="0" collapsed="false">
      <c r="A1525" s="38" t="str">
        <f aca="true">IF(OFFSET(INDIRECT(A1512),10,0,1,1)="","",OFFSET(INDIRECT(A1512),10,0,1,1))</f>
        <v/>
      </c>
      <c r="B1525" s="38" t="str">
        <f aca="true">IF(OFFSET(INDIRECT(A1512),10,1,1,1)="","",OFFSET(INDIRECT(A1512),10,1,1,1))</f>
        <v/>
      </c>
      <c r="C1525" s="38" t="str">
        <f aca="true">IF(OFFSET(INDIRECT(A1512),10,2,1,1)="","",CONCATENATE(" ",OFFSET(INDIRECT(A1512),10,2,1,1)))</f>
        <v/>
      </c>
      <c r="D1525" s="38" t="str">
        <f aca="true">IF(OFFSET(INDIRECT(A1512),10,3,1,1)="","",OFFSET(INDIRECT(A1512),10,3,1,1))</f>
        <v/>
      </c>
      <c r="E1525" s="38" t="str">
        <f aca="true">IF(OFFSET(INDIRECT(A1512),10,4,1,1)="","",OFFSET(INDIRECT(A1512),10,4,1,1))</f>
        <v/>
      </c>
      <c r="F1525" s="38" t="str">
        <f aca="true">IF(OFFSET(INDIRECT(A1512),10,5,1,1)="","",OFFSET(INDIRECT(A1512),10,5,1,1))</f>
        <v/>
      </c>
      <c r="G1525" s="38" t="str">
        <f aca="true">IF(OFFSET(INDIRECT(A1512),10,6,1,1)="","",OFFSET(INDIRECT(A1512),10,6,1,1))</f>
        <v/>
      </c>
      <c r="H1525" s="3"/>
      <c r="I1525" s="3"/>
      <c r="J1525" s="3"/>
      <c r="K1525" s="3"/>
      <c r="L1525" s="173"/>
      <c r="M1525" s="173"/>
      <c r="N1525" s="3"/>
      <c r="O1525" s="3"/>
      <c r="P1525" s="3"/>
      <c r="Q1525" s="3"/>
      <c r="R1525" s="1"/>
      <c r="S1525" s="163"/>
      <c r="T1525" s="163"/>
      <c r="U1525" s="163"/>
      <c r="V1525" s="1"/>
      <c r="W1525" s="175"/>
      <c r="X1525" s="175"/>
      <c r="Y1525" s="175"/>
      <c r="Z1525" s="1"/>
      <c r="AA1525" s="1"/>
      <c r="AB1525" s="1"/>
      <c r="AC1525" s="1"/>
      <c r="AD1525" s="1"/>
      <c r="AE1525" s="1"/>
      <c r="AF1525" s="1"/>
      <c r="AG1525" s="1"/>
    </row>
    <row r="1526" customFormat="false" ht="15" hidden="false" customHeight="false" outlineLevel="0" collapsed="false">
      <c r="A1526" s="3" t="s">
        <v>83</v>
      </c>
      <c r="B1526" s="3"/>
      <c r="C1526" s="3"/>
      <c r="D1526" s="3"/>
      <c r="E1526" s="3"/>
      <c r="F1526" s="3"/>
      <c r="G1526" s="3"/>
      <c r="H1526" s="3"/>
      <c r="I1526" s="3" t="s">
        <v>337</v>
      </c>
      <c r="J1526" s="3"/>
      <c r="K1526" s="3"/>
      <c r="L1526" s="173"/>
      <c r="M1526" s="173"/>
      <c r="N1526" s="3"/>
      <c r="O1526" s="3"/>
      <c r="P1526" s="3"/>
      <c r="Q1526" s="3"/>
      <c r="R1526" s="1"/>
      <c r="S1526" s="163"/>
      <c r="T1526" s="163"/>
      <c r="U1526" s="163"/>
      <c r="V1526" s="1"/>
      <c r="W1526" s="175"/>
      <c r="X1526" s="175"/>
      <c r="Y1526" s="175"/>
      <c r="Z1526" s="1"/>
      <c r="AA1526" s="1"/>
      <c r="AB1526" s="1"/>
      <c r="AC1526" s="1"/>
      <c r="AD1526" s="1"/>
      <c r="AE1526" s="1"/>
      <c r="AF1526" s="1"/>
      <c r="AG1526" s="1"/>
    </row>
    <row r="1527" customFormat="false" ht="15" hidden="false" customHeight="true" outlineLevel="0" collapsed="false">
      <c r="A1527" s="1" t="str">
        <f aca="false">CONCATENATE(A1526,"s")</f>
        <v>Leaseholders</v>
      </c>
      <c r="B1527" s="3"/>
      <c r="C1527" s="3"/>
      <c r="D1527" s="3"/>
      <c r="E1527" s="3"/>
      <c r="F1527" s="3"/>
      <c r="G1527" s="3"/>
      <c r="H1527" s="3"/>
      <c r="I1527" s="175" t="str">
        <f aca="false">CONCATENATE(IF(A1525="","",A1525),IF(A1525="","",CHAR(10)),IF(B1525="","",B1525),IF(C1525="","",C1525),IF(C1525="","",CHAR(10)),IF(D1525="","",D1525),IF(D1525="","",CHAR(10)),IF(E1525="","",E1525),IF(E1525="","",CHAR(10)),IF(F1525="","",F1525),IF(F1525="","",CHAR(10)),IF(G1525="","",G1525))</f>
        <v/>
      </c>
      <c r="J1527" s="175"/>
      <c r="K1527" s="175"/>
      <c r="L1527" s="173"/>
      <c r="M1527" s="173"/>
      <c r="N1527" s="3"/>
      <c r="O1527" s="3"/>
      <c r="P1527" s="3"/>
      <c r="Q1527" s="3"/>
      <c r="R1527" s="1"/>
      <c r="S1527" s="163"/>
      <c r="T1527" s="163"/>
      <c r="U1527" s="163"/>
      <c r="V1527" s="1"/>
      <c r="W1527" s="175"/>
      <c r="X1527" s="175"/>
      <c r="Y1527" s="175"/>
      <c r="Z1527" s="1"/>
      <c r="AA1527" s="1"/>
      <c r="AB1527" s="1"/>
      <c r="AC1527" s="1"/>
      <c r="AD1527" s="1"/>
      <c r="AE1527" s="1"/>
      <c r="AF1527" s="1"/>
      <c r="AG1527" s="1"/>
    </row>
    <row r="1528" customFormat="false" ht="15" hidden="false" customHeight="false" outlineLevel="0" collapsed="false">
      <c r="A1528" s="3" t="s">
        <v>294</v>
      </c>
      <c r="B1528" s="3"/>
      <c r="C1528" s="3"/>
      <c r="D1528" s="3"/>
      <c r="E1528" s="3"/>
      <c r="F1528" s="3"/>
      <c r="G1528" s="3"/>
      <c r="H1528" s="3"/>
      <c r="I1528" s="175"/>
      <c r="J1528" s="175"/>
      <c r="K1528" s="175"/>
      <c r="L1528" s="173"/>
      <c r="M1528" s="173"/>
      <c r="N1528" s="3"/>
      <c r="O1528" s="3"/>
      <c r="P1528" s="3"/>
      <c r="Q1528" s="3"/>
      <c r="R1528" s="1"/>
      <c r="S1528" s="163"/>
      <c r="T1528" s="163"/>
      <c r="U1528" s="163"/>
      <c r="V1528" s="1"/>
      <c r="W1528" s="175"/>
      <c r="X1528" s="175"/>
      <c r="Y1528" s="175"/>
      <c r="Z1528" s="1"/>
      <c r="AA1528" s="1"/>
      <c r="AB1528" s="1"/>
      <c r="AC1528" s="1"/>
      <c r="AD1528" s="1"/>
      <c r="AE1528" s="1"/>
      <c r="AF1528" s="1"/>
      <c r="AG1528" s="1"/>
    </row>
    <row r="1529" customFormat="false" ht="15" hidden="false" customHeight="false" outlineLevel="0" collapsed="false">
      <c r="A1529" s="1" t="str">
        <f aca="false">CONCATENATE(A1528,"s")</f>
        <v>Freeholders</v>
      </c>
      <c r="B1529" s="3"/>
      <c r="C1529" s="3"/>
      <c r="D1529" s="3"/>
      <c r="E1529" s="3"/>
      <c r="F1529" s="3"/>
      <c r="G1529" s="3"/>
      <c r="H1529" s="3"/>
      <c r="I1529" s="175"/>
      <c r="J1529" s="175"/>
      <c r="K1529" s="175"/>
      <c r="L1529" s="173"/>
      <c r="M1529" s="173"/>
      <c r="N1529" s="3"/>
      <c r="O1529" s="3"/>
      <c r="P1529" s="3"/>
      <c r="Q1529" s="3"/>
      <c r="R1529" s="1"/>
      <c r="S1529" s="1"/>
      <c r="T1529" s="1"/>
      <c r="U1529" s="1"/>
      <c r="V1529" s="1"/>
      <c r="W1529" s="1"/>
      <c r="X1529" s="1"/>
      <c r="Y1529" s="1"/>
      <c r="Z1529" s="1"/>
      <c r="AA1529" s="1"/>
      <c r="AB1529" s="1"/>
      <c r="AC1529" s="1"/>
      <c r="AD1529" s="1"/>
      <c r="AE1529" s="1"/>
      <c r="AF1529" s="1"/>
      <c r="AG1529" s="1"/>
    </row>
    <row r="1530" customFormat="false" ht="15" hidden="false" customHeight="false" outlineLevel="0" collapsed="false">
      <c r="A1530" s="3" t="s">
        <v>307</v>
      </c>
      <c r="B1530" s="3"/>
      <c r="C1530" s="3"/>
      <c r="D1530" s="3"/>
      <c r="E1530" s="3"/>
      <c r="F1530" s="3"/>
      <c r="G1530" s="3"/>
      <c r="H1530" s="3"/>
      <c r="I1530" s="175"/>
      <c r="J1530" s="175"/>
      <c r="K1530" s="175"/>
      <c r="L1530" s="3"/>
      <c r="M1530" s="3"/>
      <c r="N1530" s="3"/>
      <c r="O1530" s="3"/>
      <c r="P1530" s="3"/>
      <c r="Q1530" s="3"/>
      <c r="R1530" s="1"/>
    </row>
    <row r="1531" customFormat="false" ht="15" hidden="false" customHeight="false" outlineLevel="0" collapsed="false">
      <c r="A1531" s="1" t="str">
        <f aca="false">IF(A1530="Leaseholder &amp; Freeholder","Leaseholders &amp; Freeholders")</f>
        <v>Leaseholders &amp; Freeholders</v>
      </c>
      <c r="B1531" s="3"/>
      <c r="C1531" s="3"/>
      <c r="D1531" s="3"/>
      <c r="E1531" s="3"/>
      <c r="F1531" s="3"/>
      <c r="G1531" s="3"/>
      <c r="H1531" s="3"/>
      <c r="I1531" s="175"/>
      <c r="J1531" s="175"/>
      <c r="K1531" s="175"/>
      <c r="L1531" s="3"/>
      <c r="M1531" s="3"/>
      <c r="N1531" s="3"/>
      <c r="O1531" s="3"/>
      <c r="P1531" s="3"/>
      <c r="Q1531" s="3"/>
      <c r="R1531" s="1"/>
      <c r="S1531" s="149" t="s">
        <v>274</v>
      </c>
      <c r="T1531" s="149"/>
    </row>
    <row r="1532" customFormat="false" ht="15.75" hidden="false" customHeight="true" outlineLevel="0" collapsed="false">
      <c r="A1532" s="1"/>
      <c r="B1532" s="3"/>
      <c r="C1532" s="3"/>
      <c r="D1532" s="3"/>
      <c r="E1532" s="3"/>
      <c r="F1532" s="3"/>
      <c r="G1532" s="3"/>
      <c r="H1532" s="3"/>
      <c r="I1532" s="175"/>
      <c r="J1532" s="175"/>
      <c r="K1532" s="175"/>
      <c r="L1532" s="3"/>
      <c r="M1532" s="3"/>
      <c r="N1532" s="3"/>
      <c r="O1532" s="3"/>
      <c r="P1532" s="3"/>
      <c r="Q1532" s="3"/>
      <c r="R1532" s="1"/>
      <c r="S1532" s="180" t="str">
        <f aca="false">CONCATENATE("Under Section 1(2), subject to your written consent",CHAR(10),"it is intended to build on the line of junction of the said lands a ",Form!ET74)</f>
        <v>Under Section 1(2), subject to your written consent
it is intended to build on the line of junction of the said lands a</v>
      </c>
      <c r="T1532" s="180"/>
      <c r="U1532" s="180"/>
      <c r="V1532" s="180"/>
      <c r="W1532" s="180"/>
      <c r="X1532" s="180"/>
      <c r="Y1532" s="180"/>
      <c r="Z1532" s="180"/>
      <c r="AA1532" s="180"/>
    </row>
    <row r="1533" customFormat="false" ht="15" hidden="false" customHeight="false" outlineLevel="0" collapsed="false">
      <c r="A1533" s="1"/>
      <c r="B1533" s="3"/>
      <c r="C1533" s="3"/>
      <c r="D1533" s="3"/>
      <c r="E1533" s="3"/>
      <c r="F1533" s="3"/>
      <c r="G1533" s="3"/>
      <c r="H1533" s="3"/>
      <c r="I1533" s="3"/>
      <c r="J1533" s="3"/>
      <c r="K1533" s="3"/>
      <c r="L1533" s="3"/>
      <c r="M1533" s="3"/>
      <c r="N1533" s="3"/>
      <c r="O1533" s="3"/>
      <c r="P1533" s="3"/>
      <c r="Q1533" s="3"/>
      <c r="R1533" s="1"/>
      <c r="S1533" s="180"/>
      <c r="T1533" s="180"/>
      <c r="U1533" s="180"/>
      <c r="V1533" s="180"/>
      <c r="W1533" s="180"/>
      <c r="X1533" s="180"/>
      <c r="Y1533" s="180"/>
      <c r="Z1533" s="180"/>
      <c r="AA1533" s="180"/>
    </row>
    <row r="1534" customFormat="false" ht="15" hidden="false" customHeight="false" outlineLevel="0" collapsed="false">
      <c r="A1534" s="156" t="s">
        <v>343</v>
      </c>
      <c r="B1534" s="156"/>
      <c r="C1534" s="3"/>
      <c r="D1534" s="3"/>
      <c r="E1534" s="3"/>
      <c r="F1534" s="3"/>
      <c r="G1534" s="3"/>
      <c r="H1534" s="3"/>
      <c r="I1534" s="3"/>
      <c r="J1534" s="3"/>
      <c r="K1534" s="3"/>
      <c r="L1534" s="3"/>
      <c r="M1534" s="3"/>
      <c r="N1534" s="3"/>
      <c r="O1534" s="3"/>
      <c r="P1534" s="3"/>
      <c r="Q1534" s="149" t="str">
        <f aca="false">IF(A1536="","",", ")</f>
        <v/>
      </c>
      <c r="R1534" s="1"/>
    </row>
    <row r="1535" customFormat="false" ht="15" hidden="false" customHeight="false" outlineLevel="0" collapsed="false">
      <c r="A1535" s="3" t="s">
        <v>25</v>
      </c>
      <c r="B1535" s="3" t="s">
        <v>26</v>
      </c>
      <c r="C1535" s="3" t="s">
        <v>27</v>
      </c>
      <c r="D1535" s="3" t="s">
        <v>28</v>
      </c>
      <c r="E1535" s="3" t="s">
        <v>29</v>
      </c>
      <c r="F1535" s="3" t="s">
        <v>30</v>
      </c>
      <c r="G1535" s="3" t="s">
        <v>31</v>
      </c>
      <c r="H1535" s="3"/>
      <c r="I1535" s="3" t="s">
        <v>336</v>
      </c>
      <c r="J1535" s="3"/>
      <c r="K1535" s="3"/>
      <c r="L1535" s="3"/>
      <c r="M1535" s="3"/>
      <c r="N1535" s="3"/>
      <c r="O1535" s="3"/>
      <c r="P1535" s="3"/>
      <c r="Q1535" s="3"/>
      <c r="R1535" s="1"/>
      <c r="S1535" s="149" t="s">
        <v>292</v>
      </c>
      <c r="T1535" s="149"/>
    </row>
    <row r="1536" customFormat="false" ht="15" hidden="false" customHeight="true" outlineLevel="0" collapsed="false">
      <c r="A1536" s="38" t="str">
        <f aca="true">IF(OFFSET(INDIRECT(A1512),17,0,1,1)="","",CONCATENATE((OFFSET(INDIRECT(A1512),17,0,1,1)),", "))</f>
        <v/>
      </c>
      <c r="B1536" s="38" t="str">
        <f aca="true">IF(OFFSET(INDIRECT(A1512),17,1,1,1)="","",OFFSET(INDIRECT(A1512),17,1,1,1))</f>
        <v/>
      </c>
      <c r="C1536" s="38" t="str">
        <f aca="true">IF(OFFSET(INDIRECT(A1512),17,2,1,1)="","",CONCATENATE(" ",(OFFSET(INDIRECT(A1512),17,2,1,1)),", "))</f>
        <v/>
      </c>
      <c r="D1536" s="38" t="str">
        <f aca="true">IF(OFFSET(INDIRECT(A1512),17,3,1,1)="","",CONCATENATE((OFFSET(INDIRECT(A1512),17,3,1,1)),", "))</f>
        <v/>
      </c>
      <c r="E1536" s="38" t="str">
        <f aca="true">IF(OFFSET(INDIRECT(A1512),17,4,1,1)="","",CONCATENATE((OFFSET(INDIRECT(A1512),17,4,1,1)),", "))</f>
        <v/>
      </c>
      <c r="F1536" s="38" t="str">
        <f aca="true">IF(OFFSET(INDIRECT(A1512),17,5,1,1)="","",CONCATENATE((OFFSET(INDIRECT(A1512),17,5,1,1)),", "))</f>
        <v/>
      </c>
      <c r="G1536" s="38" t="str">
        <f aca="true">IF(OFFSET(INDIRECT(A1512),17,6,1,1)="","",OFFSET(INDIRECT(A1512),17,6,1,1))</f>
        <v/>
      </c>
      <c r="H1536" s="3"/>
      <c r="I1536" s="170" t="str">
        <f aca="false">CONCATENATE(IF(A1536="","",A1536),IF(B1536="","",B1536),IF(C1536="","",C1536),IF(D1536="","",D1536),IF(E1536="","",E1536),IF(F1536="","",F1536),IF(G1536="","",G1536))</f>
        <v/>
      </c>
      <c r="J1536" s="170"/>
      <c r="K1536" s="170"/>
      <c r="L1536" s="170"/>
      <c r="M1536" s="170"/>
      <c r="N1536" s="170"/>
      <c r="O1536" s="170"/>
      <c r="P1536" s="112"/>
      <c r="Q1536" s="112"/>
      <c r="R1536" s="1"/>
      <c r="S1536" s="180" t="str">
        <f aca="false">CONCATENATE("Under Section 1(5)",CHAR(10),"it is intended to build on the line of junction of the said lands a wall wholly on ",$H$12," land.")</f>
        <v>Under Section 1(5)
it is intended to build on the line of junction of the said lands a wall wholly on our land.</v>
      </c>
      <c r="T1536" s="180"/>
      <c r="U1536" s="180"/>
      <c r="V1536" s="180"/>
      <c r="W1536" s="180"/>
      <c r="X1536" s="180"/>
      <c r="Y1536" s="180"/>
      <c r="Z1536" s="180"/>
      <c r="AA1536" s="180"/>
    </row>
    <row r="1537" customFormat="false" ht="15" hidden="false" customHeight="false" outlineLevel="0" collapsed="false">
      <c r="A1537" s="38" t="str">
        <f aca="true">IF(OFFSET(INDIRECT(A1512),17,0,1,1)="","",OFFSET(INDIRECT(A1512),17,0,1,1))</f>
        <v/>
      </c>
      <c r="B1537" s="38" t="str">
        <f aca="true">IF(OFFSET(INDIRECT(A1512),17,1,1,1)="","",OFFSET(INDIRECT(A1512),17,1,1,1))</f>
        <v/>
      </c>
      <c r="C1537" s="38" t="str">
        <f aca="true">IF(OFFSET(INDIRECT(A1512),17,2,1,1)="","",CONCATENATE(" ",(OFFSET(INDIRECT(A1512),17,2,1,1))))</f>
        <v/>
      </c>
      <c r="D1537" s="38" t="str">
        <f aca="true">IF(OFFSET(INDIRECT(A1512),17,3,1,1)="","",OFFSET(INDIRECT(A1512),17,3,1,1))</f>
        <v/>
      </c>
      <c r="E1537" s="38" t="str">
        <f aca="true">IF(OFFSET(INDIRECT(A1512),17,4,1,1)="","",OFFSET(INDIRECT(A1512),17,4,1,1))</f>
        <v/>
      </c>
      <c r="F1537" s="38" t="str">
        <f aca="true">IF(OFFSET(INDIRECT(A1512),17,5,1,1)="","",OFFSET(INDIRECT(A1512),17,5,1,1))</f>
        <v/>
      </c>
      <c r="G1537" s="38" t="str">
        <f aca="true">IF(OFFSET(INDIRECT(A1512),17,6,1,1)="","",OFFSET(INDIRECT(A1512),17,6,1,1))</f>
        <v/>
      </c>
      <c r="H1537" s="3"/>
      <c r="I1537" s="3"/>
      <c r="J1537" s="3"/>
      <c r="K1537" s="3"/>
      <c r="L1537" s="173"/>
      <c r="M1537" s="173"/>
      <c r="N1537" s="3"/>
      <c r="O1537" s="3"/>
      <c r="P1537" s="3"/>
      <c r="Q1537" s="3"/>
      <c r="R1537" s="1"/>
      <c r="S1537" s="180"/>
      <c r="T1537" s="180"/>
      <c r="U1537" s="180"/>
      <c r="V1537" s="180"/>
      <c r="W1537" s="180"/>
      <c r="X1537" s="180"/>
      <c r="Y1537" s="180"/>
      <c r="Z1537" s="180"/>
      <c r="AA1537" s="180"/>
    </row>
    <row r="1538" customFormat="false" ht="15" hidden="false" customHeight="false" outlineLevel="0" collapsed="false">
      <c r="A1538" s="3"/>
      <c r="B1538" s="3"/>
      <c r="C1538" s="3"/>
      <c r="D1538" s="3"/>
      <c r="E1538" s="3"/>
      <c r="F1538" s="3"/>
      <c r="G1538" s="3"/>
      <c r="H1538" s="3"/>
      <c r="I1538" s="3" t="s">
        <v>337</v>
      </c>
      <c r="J1538" s="3"/>
      <c r="K1538" s="3"/>
      <c r="L1538" s="173"/>
      <c r="M1538" s="173"/>
      <c r="N1538" s="3"/>
      <c r="O1538" s="3"/>
      <c r="P1538" s="3"/>
      <c r="Q1538" s="3"/>
      <c r="R1538" s="1"/>
    </row>
    <row r="1539" customFormat="false" ht="15" hidden="false" customHeight="true" outlineLevel="0" collapsed="false">
      <c r="A1539" s="3"/>
      <c r="B1539" s="3"/>
      <c r="C1539" s="3"/>
      <c r="D1539" s="3"/>
      <c r="E1539" s="3"/>
      <c r="F1539" s="3"/>
      <c r="G1539" s="3"/>
      <c r="H1539" s="3"/>
      <c r="I1539" s="175" t="str">
        <f aca="false">CONCATENATE(IF(A1537="","",A1537),IF(A1537="","",CHAR(10)),IF(B1537="","",B1537),IF(C1537="","",C1537),IF(C1537="","",CHAR(10)),IF(D1537="","",D1537),IF(D1537="","",CHAR(10)),IF(E1537="","",E1537),IF(E1537="","",CHAR(10)),IF(F1537="","",F1537),IF(F1537="","",CHAR(10)),IF(G1537="","",G1537))</f>
        <v/>
      </c>
      <c r="J1539" s="175"/>
      <c r="K1539" s="175"/>
      <c r="L1539" s="173"/>
      <c r="M1539" s="173"/>
      <c r="N1539" s="3"/>
      <c r="O1539" s="3"/>
      <c r="P1539" s="3"/>
      <c r="Q1539" s="3"/>
      <c r="R1539" s="1"/>
      <c r="S1539" s="149" t="s">
        <v>295</v>
      </c>
      <c r="T1539" s="149"/>
      <c r="U1539" s="149"/>
    </row>
    <row r="1540" customFormat="false" ht="15" hidden="false" customHeight="true" outlineLevel="0" collapsed="false">
      <c r="A1540" s="3"/>
      <c r="B1540" s="3"/>
      <c r="C1540" s="3"/>
      <c r="D1540" s="3"/>
      <c r="E1540" s="3"/>
      <c r="F1540" s="3"/>
      <c r="G1540" s="3"/>
      <c r="H1540" s="3"/>
      <c r="I1540" s="175"/>
      <c r="J1540" s="175"/>
      <c r="K1540" s="175"/>
      <c r="L1540" s="173"/>
      <c r="M1540" s="173"/>
      <c r="N1540" s="3"/>
      <c r="O1540" s="3"/>
      <c r="P1540" s="3"/>
      <c r="Q1540" s="3"/>
      <c r="R1540" s="1"/>
      <c r="S1540" s="181" t="str">
        <f aca="false">CONCATENATE(S1532,CHAR(10),CHAR(10),S1536)</f>
        <v>Under Section 1(2), subject to your written consent
it is intended to build on the line of junction of the said lands a 
Under Section 1(5)
it is intended to build on the line of junction of the said lands a wall wholly on our land.</v>
      </c>
      <c r="T1540" s="181"/>
      <c r="U1540" s="181"/>
      <c r="V1540" s="181"/>
      <c r="W1540" s="181"/>
      <c r="X1540" s="181"/>
      <c r="Y1540" s="181"/>
      <c r="Z1540" s="181"/>
      <c r="AA1540" s="181"/>
    </row>
    <row r="1541" customFormat="false" ht="15" hidden="false" customHeight="false" outlineLevel="0" collapsed="false">
      <c r="A1541" s="3"/>
      <c r="B1541" s="3"/>
      <c r="C1541" s="3"/>
      <c r="D1541" s="3"/>
      <c r="E1541" s="3"/>
      <c r="F1541" s="3"/>
      <c r="G1541" s="3"/>
      <c r="H1541" s="3"/>
      <c r="I1541" s="175"/>
      <c r="J1541" s="175"/>
      <c r="K1541" s="175"/>
      <c r="L1541" s="173"/>
      <c r="M1541" s="173"/>
      <c r="N1541" s="3"/>
      <c r="O1541" s="3"/>
      <c r="P1541" s="3"/>
      <c r="Q1541" s="3"/>
      <c r="R1541" s="1"/>
      <c r="S1541" s="181"/>
      <c r="T1541" s="181"/>
      <c r="U1541" s="181"/>
      <c r="V1541" s="181"/>
      <c r="W1541" s="181"/>
      <c r="X1541" s="181"/>
      <c r="Y1541" s="181"/>
      <c r="Z1541" s="181"/>
      <c r="AA1541" s="181"/>
    </row>
    <row r="1542" customFormat="false" ht="15" hidden="false" customHeight="false" outlineLevel="0" collapsed="false">
      <c r="A1542" s="3"/>
      <c r="B1542" s="3"/>
      <c r="C1542" s="3"/>
      <c r="D1542" s="3"/>
      <c r="E1542" s="3"/>
      <c r="F1542" s="3"/>
      <c r="G1542" s="3"/>
      <c r="H1542" s="3"/>
      <c r="I1542" s="175"/>
      <c r="J1542" s="175"/>
      <c r="K1542" s="175"/>
      <c r="L1542" s="3"/>
      <c r="M1542" s="3"/>
      <c r="N1542" s="3"/>
      <c r="O1542" s="3"/>
      <c r="P1542" s="3"/>
      <c r="Q1542" s="3"/>
      <c r="R1542" s="1"/>
      <c r="S1542" s="181"/>
      <c r="T1542" s="181"/>
      <c r="U1542" s="181"/>
      <c r="V1542" s="181"/>
      <c r="W1542" s="181"/>
      <c r="X1542" s="181"/>
      <c r="Y1542" s="181"/>
      <c r="Z1542" s="181"/>
      <c r="AA1542" s="181"/>
    </row>
    <row r="1543" customFormat="false" ht="15" hidden="false" customHeight="false" outlineLevel="0" collapsed="false">
      <c r="A1543" s="3"/>
      <c r="B1543" s="3"/>
      <c r="C1543" s="3"/>
      <c r="D1543" s="3"/>
      <c r="E1543" s="3"/>
      <c r="F1543" s="3"/>
      <c r="G1543" s="3"/>
      <c r="H1543" s="3"/>
      <c r="I1543" s="175"/>
      <c r="J1543" s="175"/>
      <c r="K1543" s="175"/>
      <c r="L1543" s="3"/>
      <c r="M1543" s="3"/>
      <c r="N1543" s="3"/>
      <c r="O1543" s="3"/>
      <c r="P1543" s="3"/>
      <c r="Q1543" s="3"/>
      <c r="R1543" s="1"/>
      <c r="S1543" s="181"/>
      <c r="T1543" s="181"/>
      <c r="U1543" s="181"/>
      <c r="V1543" s="181"/>
      <c r="W1543" s="181"/>
      <c r="X1543" s="181"/>
      <c r="Y1543" s="181"/>
      <c r="Z1543" s="181"/>
      <c r="AA1543" s="181"/>
    </row>
    <row r="1544" customFormat="false" ht="15" hidden="false" customHeight="false" outlineLevel="0" collapsed="false">
      <c r="A1544" s="3"/>
      <c r="B1544" s="3"/>
      <c r="C1544" s="3"/>
      <c r="D1544" s="3"/>
      <c r="E1544" s="3"/>
      <c r="F1544" s="3"/>
      <c r="G1544" s="3"/>
      <c r="H1544" s="3"/>
      <c r="I1544" s="175"/>
      <c r="J1544" s="175"/>
      <c r="K1544" s="175"/>
      <c r="L1544" s="3"/>
      <c r="M1544" s="3"/>
      <c r="N1544" s="3"/>
      <c r="O1544" s="3"/>
      <c r="P1544" s="3"/>
      <c r="Q1544" s="3"/>
      <c r="R1544" s="1"/>
      <c r="S1544" s="181"/>
      <c r="T1544" s="181"/>
      <c r="U1544" s="181"/>
      <c r="V1544" s="181"/>
      <c r="W1544" s="181"/>
      <c r="X1544" s="181"/>
      <c r="Y1544" s="181"/>
      <c r="Z1544" s="181"/>
      <c r="AA1544" s="181"/>
    </row>
    <row r="1545" customFormat="false" ht="15" hidden="false" customHeight="false" outlineLevel="0" collapsed="false">
      <c r="A1545" s="3"/>
      <c r="B1545" s="3"/>
      <c r="C1545" s="3"/>
      <c r="D1545" s="3"/>
      <c r="E1545" s="3"/>
      <c r="F1545" s="3"/>
      <c r="G1545" s="3"/>
      <c r="H1545" s="3"/>
      <c r="I1545" s="3"/>
      <c r="J1545" s="3"/>
      <c r="K1545" s="3"/>
      <c r="L1545" s="3"/>
      <c r="M1545" s="3"/>
      <c r="N1545" s="3"/>
      <c r="O1545" s="3"/>
      <c r="P1545" s="3"/>
      <c r="Q1545" s="3"/>
      <c r="R1545" s="1"/>
    </row>
    <row r="1546" customFormat="false" ht="15" hidden="false" customHeight="false" outlineLevel="0" collapsed="false">
      <c r="A1546" s="156" t="s">
        <v>344</v>
      </c>
      <c r="B1546" s="156"/>
      <c r="C1546" s="3"/>
      <c r="D1546" s="3"/>
      <c r="E1546" s="3"/>
      <c r="F1546" s="3"/>
      <c r="G1546" s="3"/>
      <c r="H1546" s="3"/>
      <c r="I1546" s="3"/>
      <c r="J1546" s="3"/>
      <c r="K1546" s="3"/>
      <c r="L1546" s="3"/>
      <c r="M1546" s="3"/>
      <c r="N1546" s="3"/>
      <c r="O1546" s="3"/>
      <c r="P1546" s="3"/>
      <c r="Q1546" s="3" t="str">
        <f aca="false">IF(A1548="","",", ")</f>
        <v/>
      </c>
      <c r="R1546" s="1"/>
      <c r="S1546" s="149" t="s">
        <v>345</v>
      </c>
      <c r="T1546" s="149"/>
      <c r="U1546" s="149"/>
    </row>
    <row r="1547" customFormat="false" ht="15" hidden="false" customHeight="false" outlineLevel="0" collapsed="false">
      <c r="A1547" s="3" t="s">
        <v>25</v>
      </c>
      <c r="B1547" s="3" t="s">
        <v>26</v>
      </c>
      <c r="C1547" s="3" t="s">
        <v>27</v>
      </c>
      <c r="D1547" s="3" t="s">
        <v>28</v>
      </c>
      <c r="E1547" s="3" t="s">
        <v>29</v>
      </c>
      <c r="F1547" s="3" t="s">
        <v>30</v>
      </c>
      <c r="G1547" s="3" t="s">
        <v>31</v>
      </c>
      <c r="H1547" s="3"/>
      <c r="I1547" s="3" t="s">
        <v>336</v>
      </c>
      <c r="J1547" s="3"/>
      <c r="K1547" s="3"/>
      <c r="L1547" s="3"/>
      <c r="M1547" s="3"/>
      <c r="N1547" s="3"/>
      <c r="O1547" s="3"/>
      <c r="P1547" s="3"/>
      <c r="Q1547" s="3"/>
      <c r="R1547" s="1"/>
      <c r="S1547" s="181" t="str">
        <f aca="false">IF(Form!EP74="Section 1(2)",S1532,IF(Form!EP74="Section 1(5)",S1536,IF(Form!EP74="Section 1(2) &amp; Section 1(5)",S1540,"")))</f>
        <v/>
      </c>
      <c r="T1547" s="181"/>
      <c r="U1547" s="181"/>
      <c r="V1547" s="181"/>
      <c r="W1547" s="181"/>
      <c r="X1547" s="181"/>
      <c r="Y1547" s="181"/>
      <c r="Z1547" s="181"/>
      <c r="AA1547" s="181"/>
    </row>
    <row r="1548" customFormat="false" ht="15" hidden="false" customHeight="true" outlineLevel="0" collapsed="false">
      <c r="A1548" s="38" t="str">
        <f aca="false">IF(Form!$B$44="","",Form!$B$44)</f>
        <v/>
      </c>
      <c r="B1548" s="38" t="str">
        <f aca="false">IF(Form!$C$44="","",Form!$C$44)</f>
        <v/>
      </c>
      <c r="C1548" s="38" t="str">
        <f aca="false">IF(Form!$D$44="","",Form!$D$44)</f>
        <v/>
      </c>
      <c r="D1548" s="38" t="str">
        <f aca="false">IF(Form!$E$44="","",Form!$E$44)</f>
        <v/>
      </c>
      <c r="E1548" s="38" t="str">
        <f aca="false">IF(Form!$F$44="","",Form!$F$44)</f>
        <v/>
      </c>
      <c r="F1548" s="38" t="str">
        <f aca="false">IF(Form!$G$44="","",Form!$G$44)</f>
        <v/>
      </c>
      <c r="G1548" s="38" t="str">
        <f aca="false">IF(Form!$H$44="","",Form!$H$44)</f>
        <v/>
      </c>
      <c r="H1548" s="3"/>
      <c r="I1548" s="170" t="str">
        <f aca="false">CONCATENATE(IF(A1548="","",A1548),IF(B1548="","",B1548),IF(C1548="","",C1548),IF(D1548="","",D1548),IF(E1548="","",E1548),IF(F1548="","",F1548),IF(G1548="","",G1548))</f>
        <v/>
      </c>
      <c r="J1548" s="170"/>
      <c r="K1548" s="170"/>
      <c r="L1548" s="170"/>
      <c r="M1548" s="170"/>
      <c r="N1548" s="170"/>
      <c r="O1548" s="170"/>
      <c r="P1548" s="112"/>
      <c r="Q1548" s="112"/>
      <c r="R1548" s="1"/>
      <c r="S1548" s="181"/>
      <c r="T1548" s="181"/>
      <c r="U1548" s="181"/>
      <c r="V1548" s="181"/>
      <c r="W1548" s="181"/>
      <c r="X1548" s="181"/>
      <c r="Y1548" s="181"/>
      <c r="Z1548" s="181"/>
      <c r="AA1548" s="181"/>
    </row>
    <row r="1549" customFormat="false" ht="15" hidden="false" customHeight="false" outlineLevel="0" collapsed="false">
      <c r="A1549" s="3"/>
      <c r="B1549" s="3"/>
      <c r="C1549" s="3"/>
      <c r="D1549" s="3"/>
      <c r="E1549" s="3"/>
      <c r="F1549" s="3"/>
      <c r="G1549" s="3"/>
      <c r="H1549" s="3"/>
      <c r="I1549" s="3"/>
      <c r="J1549" s="3"/>
      <c r="K1549" s="3"/>
      <c r="L1549" s="173"/>
      <c r="M1549" s="173"/>
      <c r="N1549" s="3"/>
      <c r="O1549" s="3"/>
      <c r="P1549" s="3"/>
      <c r="Q1549" s="3"/>
      <c r="R1549" s="1"/>
      <c r="S1549" s="181"/>
      <c r="T1549" s="181"/>
      <c r="U1549" s="181"/>
      <c r="V1549" s="181"/>
      <c r="W1549" s="181"/>
      <c r="X1549" s="181"/>
      <c r="Y1549" s="181"/>
      <c r="Z1549" s="181"/>
      <c r="AA1549" s="181"/>
    </row>
    <row r="1550" customFormat="false" ht="15" hidden="false" customHeight="false" outlineLevel="0" collapsed="false">
      <c r="A1550" s="3"/>
      <c r="B1550" s="3"/>
      <c r="C1550" s="3"/>
      <c r="D1550" s="3"/>
      <c r="E1550" s="3"/>
      <c r="F1550" s="3"/>
      <c r="G1550" s="3"/>
      <c r="H1550" s="3"/>
      <c r="I1550" s="3" t="s">
        <v>337</v>
      </c>
      <c r="J1550" s="3"/>
      <c r="K1550" s="3"/>
      <c r="L1550" s="173"/>
      <c r="M1550" s="173"/>
      <c r="N1550" s="3"/>
      <c r="O1550" s="3"/>
      <c r="P1550" s="3"/>
      <c r="Q1550" s="3"/>
      <c r="R1550" s="1"/>
      <c r="S1550" s="181"/>
      <c r="T1550" s="181"/>
      <c r="U1550" s="181"/>
      <c r="V1550" s="181"/>
      <c r="W1550" s="181"/>
      <c r="X1550" s="181"/>
      <c r="Y1550" s="181"/>
      <c r="Z1550" s="181"/>
      <c r="AA1550" s="181"/>
    </row>
    <row r="1551" customFormat="false" ht="15" hidden="false" customHeight="true" outlineLevel="0" collapsed="false">
      <c r="A1551" s="3"/>
      <c r="B1551" s="3"/>
      <c r="C1551" s="3"/>
      <c r="D1551" s="3"/>
      <c r="E1551" s="3"/>
      <c r="F1551" s="3"/>
      <c r="G1551" s="3"/>
      <c r="H1551" s="3"/>
      <c r="I1551" s="175" t="str">
        <f aca="false">CONCATENATE(IF(A1548="","",A1548),IF(A1548="","",CHAR(10)),IF(B1548="","",B1548),IF(C1548="","",C1548),IF(C1548="","",CHAR(10)),IF(D1548="","",D1548),IF(D1548="","",CHAR(10)),IF(E1548="","",E1548),IF(E1548="","",CHAR(10)),IF(F1548="","",F1548),IF(F1548="","",CHAR(10)),IF(G1548="","",G1548))</f>
        <v/>
      </c>
      <c r="J1551" s="175"/>
      <c r="K1551" s="175"/>
      <c r="L1551" s="173"/>
      <c r="M1551" s="173"/>
      <c r="N1551" s="3"/>
      <c r="O1551" s="3"/>
      <c r="P1551" s="3"/>
      <c r="Q1551" s="3"/>
      <c r="R1551" s="1"/>
      <c r="S1551" s="181"/>
      <c r="T1551" s="181"/>
      <c r="U1551" s="181"/>
      <c r="V1551" s="181"/>
      <c r="W1551" s="181"/>
      <c r="X1551" s="181"/>
      <c r="Y1551" s="181"/>
      <c r="Z1551" s="181"/>
      <c r="AA1551" s="181"/>
    </row>
    <row r="1552" customFormat="false" ht="15" hidden="false" customHeight="false" outlineLevel="0" collapsed="false">
      <c r="A1552" s="3"/>
      <c r="B1552" s="3"/>
      <c r="C1552" s="3"/>
      <c r="D1552" s="3"/>
      <c r="E1552" s="3"/>
      <c r="F1552" s="3"/>
      <c r="G1552" s="3"/>
      <c r="H1552" s="3"/>
      <c r="I1552" s="175"/>
      <c r="J1552" s="175"/>
      <c r="K1552" s="175"/>
      <c r="L1552" s="173"/>
      <c r="M1552" s="173"/>
      <c r="N1552" s="3"/>
      <c r="O1552" s="3"/>
      <c r="P1552" s="3"/>
      <c r="Q1552" s="3"/>
      <c r="R1552" s="1"/>
    </row>
    <row r="1553" customFormat="false" ht="15" hidden="false" customHeight="false" outlineLevel="0" collapsed="false">
      <c r="A1553" s="3"/>
      <c r="B1553" s="3"/>
      <c r="C1553" s="3"/>
      <c r="D1553" s="3"/>
      <c r="E1553" s="3"/>
      <c r="F1553" s="3"/>
      <c r="G1553" s="3"/>
      <c r="H1553" s="3"/>
      <c r="I1553" s="175"/>
      <c r="J1553" s="175"/>
      <c r="K1553" s="175"/>
      <c r="L1553" s="173"/>
      <c r="M1553" s="173"/>
      <c r="N1553" s="3"/>
      <c r="O1553" s="3"/>
      <c r="P1553" s="3"/>
      <c r="Q1553" s="3"/>
      <c r="R1553" s="1"/>
      <c r="S1553" s="149" t="s">
        <v>346</v>
      </c>
      <c r="T1553" s="149"/>
      <c r="U1553" s="149"/>
      <c r="V1553" s="182" t="str">
        <f aca="true">IF(OFFSET(INDIRECT(A1512),53,5,1,1)="No","DELETE THIS PAGE WHEN MADE INTO PDF!","")</f>
        <v>DELETE THIS PAGE WHEN MADE INTO PDF!</v>
      </c>
      <c r="W1553" s="182"/>
      <c r="X1553" s="182"/>
      <c r="Y1553" s="182"/>
      <c r="Z1553" s="182"/>
      <c r="AA1553" s="182"/>
    </row>
    <row r="1554" customFormat="false" ht="15" hidden="false" customHeight="false" outlineLevel="0" collapsed="false">
      <c r="A1554" s="3"/>
      <c r="B1554" s="3"/>
      <c r="C1554" s="3"/>
      <c r="D1554" s="3"/>
      <c r="E1554" s="3"/>
      <c r="F1554" s="3"/>
      <c r="G1554" s="3"/>
      <c r="H1554" s="3"/>
      <c r="I1554" s="175"/>
      <c r="J1554" s="175"/>
      <c r="K1554" s="175"/>
      <c r="L1554" s="3"/>
      <c r="M1554" s="3"/>
      <c r="N1554" s="3"/>
      <c r="O1554" s="3"/>
      <c r="P1554" s="3"/>
      <c r="Q1554" s="3"/>
      <c r="R1554" s="1"/>
      <c r="S1554" s="149" t="s">
        <v>347</v>
      </c>
      <c r="T1554" s="149"/>
      <c r="U1554" s="149"/>
      <c r="V1554" s="182" t="str">
        <f aca="true">IF(OFFSET(INDIRECT(A1512),62,5,1,1)="No","DELETE THIS PAGE WHEN MADE INTO PDF!","")</f>
        <v>DELETE THIS PAGE WHEN MADE INTO PDF!</v>
      </c>
      <c r="W1554" s="182"/>
      <c r="X1554" s="182"/>
      <c r="Y1554" s="182"/>
      <c r="Z1554" s="182"/>
      <c r="AA1554" s="182"/>
    </row>
    <row r="1555" customFormat="false" ht="15" hidden="false" customHeight="false" outlineLevel="0" collapsed="false">
      <c r="A1555" s="3"/>
      <c r="B1555" s="3"/>
      <c r="C1555" s="3"/>
      <c r="D1555" s="3"/>
      <c r="E1555" s="3"/>
      <c r="F1555" s="3"/>
      <c r="G1555" s="3"/>
      <c r="H1555" s="3"/>
      <c r="I1555" s="175"/>
      <c r="J1555" s="175"/>
      <c r="K1555" s="175"/>
      <c r="L1555" s="3"/>
      <c r="M1555" s="3"/>
      <c r="N1555" s="3"/>
      <c r="O1555" s="3"/>
      <c r="P1555" s="3"/>
      <c r="Q1555" s="3"/>
      <c r="R1555" s="1"/>
      <c r="S1555" s="149" t="s">
        <v>348</v>
      </c>
      <c r="T1555" s="149"/>
      <c r="U1555" s="149"/>
      <c r="V1555" s="182" t="str">
        <f aca="true">IF(OFFSET(INDIRECT(A1512),76,5,1,1)="No","DELETE THIS PAGE WHEN MADE INTO PDF!","")</f>
        <v>DELETE THIS PAGE WHEN MADE INTO PDF!</v>
      </c>
      <c r="W1555" s="182"/>
      <c r="X1555" s="182"/>
      <c r="Y1555" s="182"/>
      <c r="Z1555" s="182"/>
      <c r="AA1555" s="182"/>
    </row>
    <row r="1556" customFormat="false" ht="15" hidden="false" customHeight="false" outlineLevel="0" collapsed="false">
      <c r="A1556" s="3"/>
      <c r="B1556" s="3"/>
      <c r="C1556" s="3"/>
      <c r="D1556" s="3"/>
      <c r="E1556" s="3"/>
      <c r="F1556" s="3"/>
      <c r="G1556" s="3"/>
      <c r="H1556" s="3"/>
      <c r="I1556" s="175"/>
      <c r="J1556" s="175"/>
      <c r="K1556" s="175"/>
      <c r="L1556" s="3"/>
      <c r="M1556" s="3"/>
      <c r="N1556" s="3"/>
      <c r="O1556" s="3"/>
      <c r="P1556" s="3"/>
      <c r="Q1556" s="3"/>
      <c r="R1556" s="1"/>
      <c r="S1556" s="38" t="str">
        <f aca="true">IF(OFFSET(INDIRECT(A1512),2,0,1,1)="","",OFFSET(INDIRECT(A1512),2,0,1,1))</f>
        <v/>
      </c>
      <c r="T1556" s="38" t="str">
        <f aca="true">IF(OFFSET(INDIRECT(A1512),2,1,1,1)="","",OFFSET(INDIRECT(A1512),2,1,1,1))</f>
        <v/>
      </c>
      <c r="U1556" s="3" t="str">
        <f aca="false">LEFT(T1556,1)</f>
        <v/>
      </c>
      <c r="V1556" s="38" t="str">
        <f aca="true">IF(OFFSET(INDIRECT(A1512),2,2,1,1)="","",OFFSET(INDIRECT(A1512),2,2,1,1))</f>
        <v/>
      </c>
      <c r="W1556" s="38" t="str">
        <f aca="true">IF(OFFSET(INDIRECT(A1512),2,3,1,1)="","",OFFSET(INDIRECT(A1512),2,3,1,1))</f>
        <v/>
      </c>
      <c r="X1556" s="3" t="str">
        <f aca="false">IF(B1515="Company",W1556,CONCATENATE(S1556,P1514," ",T1556," ",W1556))</f>
        <v>  </v>
      </c>
      <c r="Y1556" s="3"/>
      <c r="Z1556" s="3" t="str">
        <f aca="false">IF(B1515="Company",W1556,CONCATENATE(S1556," ",U1556," ",W1556))</f>
        <v>  </v>
      </c>
      <c r="AA1556" s="3"/>
      <c r="AB1556" s="3"/>
      <c r="AC1556" s="3" t="str">
        <f aca="false">IF(B1515="Company",W1556,CONCATENATE(S1556,P1514," ",U1556,P1514," ",W1556))</f>
        <v>  </v>
      </c>
      <c r="AD1556" s="3"/>
      <c r="AE1556" s="3" t="str">
        <f aca="false">IF(B1515="Company",W1556,CONCATENATE(T1556," ",V1556," ",W1556))</f>
        <v>  </v>
      </c>
      <c r="AF1556" s="3" t="str">
        <f aca="false">UPPER(AE1556)</f>
        <v>  </v>
      </c>
      <c r="AG1556" s="3"/>
      <c r="AH1556" s="3" t="str">
        <f aca="false">IF(B1515="Company",W1556,CONCATENATE(S1556,P1514," ",W1556))</f>
        <v> </v>
      </c>
      <c r="AI1556" s="3"/>
      <c r="AJ1556" s="1"/>
    </row>
    <row r="1557" customFormat="false" ht="15" hidden="false" customHeight="false" outlineLevel="0" collapsed="false">
      <c r="A1557" s="3"/>
      <c r="B1557" s="3"/>
      <c r="C1557" s="3"/>
      <c r="D1557" s="3"/>
      <c r="E1557" s="3"/>
      <c r="F1557" s="3"/>
      <c r="G1557" s="3"/>
      <c r="H1557" s="3"/>
      <c r="I1557" s="173"/>
      <c r="J1557" s="173"/>
      <c r="K1557" s="173"/>
      <c r="L1557" s="3"/>
      <c r="M1557" s="3"/>
      <c r="N1557" s="3"/>
      <c r="O1557" s="3"/>
      <c r="P1557" s="3"/>
      <c r="Q1557" s="3"/>
      <c r="R1557" s="1"/>
      <c r="S1557" s="38" t="str">
        <f aca="true">IF(OFFSET(INDIRECT(A1512),3,0,1,1)="","",OFFSET(INDIRECT(A1512),3,0,1,1))</f>
        <v/>
      </c>
      <c r="T1557" s="38" t="str">
        <f aca="true">IF(OFFSET(INDIRECT(A1512),3,1,1,1)="","",OFFSET(INDIRECT(A1512),3,1,1,1))</f>
        <v/>
      </c>
      <c r="U1557" s="3" t="str">
        <f aca="false">LEFT(T1557,1)</f>
        <v/>
      </c>
      <c r="V1557" s="38" t="str">
        <f aca="true">IF(OFFSET(INDIRECT(A1512),3,2,1,1)="","",OFFSET(INDIRECT(A1512),3,2,1,1))</f>
        <v/>
      </c>
      <c r="W1557" s="38" t="str">
        <f aca="true">IF(OFFSET(INDIRECT(A1512),3,3,1,1)="","",OFFSET(INDIRECT(A1512),3,3,1,1))</f>
        <v/>
      </c>
      <c r="X1557" s="3" t="str">
        <f aca="false">IF(W1557="","",CONCATENATE(S1557,P1514," ",T1557," ",W1557))</f>
        <v/>
      </c>
      <c r="Y1557" s="3"/>
      <c r="Z1557" s="3" t="str">
        <f aca="false">IF(W1557="","",CONCATENATE(" ",Q1540," ",S1557," ",U1557," ",W1557))</f>
        <v/>
      </c>
      <c r="AA1557" s="3"/>
      <c r="AB1557" s="3"/>
      <c r="AC1557" s="3" t="str">
        <f aca="false">IF(W1557="","",IF(W1558="",CONCATENATE(" ",$Q$39," ",S1557,$P$38," ",U1557,$P$38," ",W1557),CONCATENATE(", ",S1557,$P$38," ",U1557,$P$38," ",W1557)))</f>
        <v/>
      </c>
      <c r="AD1557" s="3"/>
      <c r="AE1557" s="3" t="str">
        <f aca="false">IF(W1557="","",CONCATENATE(" ",Q1515," ",T1557," ",V1557," ",W1557))</f>
        <v/>
      </c>
      <c r="AF1557" s="3" t="str">
        <f aca="false">UPPER(AE1557)</f>
        <v/>
      </c>
      <c r="AG1557" s="3"/>
      <c r="AH1557" s="3" t="str">
        <f aca="false">IF(W1557="","",IF(W1558="",CONCATENATE(" ",Q1515," ",S1557,P1514," ",W1557),CONCATENATE(", ",S1557,P1514," ",W1557)))</f>
        <v/>
      </c>
      <c r="AI1557" s="3"/>
      <c r="AJ1557" s="1"/>
    </row>
    <row r="1558" customFormat="false" ht="15" hidden="false" customHeight="false" outlineLevel="0" collapsed="false">
      <c r="A1558" s="156" t="s">
        <v>349</v>
      </c>
      <c r="B1558" s="156"/>
      <c r="C1558" s="3"/>
      <c r="D1558" s="3"/>
      <c r="E1558" s="3"/>
      <c r="F1558" s="3"/>
      <c r="G1558" s="3"/>
      <c r="H1558" s="3"/>
      <c r="I1558" s="3"/>
      <c r="J1558" s="3"/>
      <c r="K1558" s="3"/>
      <c r="L1558" s="3"/>
      <c r="M1558" s="3"/>
      <c r="N1558" s="3"/>
      <c r="O1558" s="3"/>
      <c r="P1558" s="3"/>
      <c r="Q1558" s="3" t="str">
        <f aca="false">IF(A1560="","",", ")</f>
        <v/>
      </c>
      <c r="R1558" s="1"/>
      <c r="S1558" s="38" t="str">
        <f aca="true">IF(OFFSET(INDIRECT(A1512),4,0,1,1)="","",OFFSET(INDIRECT(A1512),4,0,1,1))</f>
        <v/>
      </c>
      <c r="T1558" s="38" t="str">
        <f aca="true">IF(OFFSET(INDIRECT(A1512),4,1,1,1)="","",OFFSET(INDIRECT(A1512),4,1,1,1))</f>
        <v/>
      </c>
      <c r="U1558" s="3" t="str">
        <f aca="false">LEFT(T1558,1)</f>
        <v/>
      </c>
      <c r="V1558" s="38" t="str">
        <f aca="true">IF(OFFSET(INDIRECT(A1512),4,2,1,1)="","",OFFSET(INDIRECT(A1512),4,2,1,1))</f>
        <v/>
      </c>
      <c r="W1558" s="38" t="str">
        <f aca="true">IF(OFFSET(INDIRECT(A1512),4,3,1,1)="","",OFFSET(INDIRECT(A1512),4,3,1,1))</f>
        <v/>
      </c>
      <c r="X1558" s="3" t="str">
        <f aca="false">IF(W1558="","",CONCATENATE(S1558,P1514," ",T1558," ",W1558))</f>
        <v/>
      </c>
      <c r="Y1558" s="3"/>
      <c r="Z1558" s="3" t="str">
        <f aca="false">IF(W1558="","",CONCATENATE(" ",Q1540," ",S1558," ",U1558," ",W1558))</f>
        <v/>
      </c>
      <c r="AA1558" s="3"/>
      <c r="AB1558" s="3"/>
      <c r="AC1558" s="3" t="str">
        <f aca="false">IF(W1558="","",IF(W1559="",CONCATENATE(" ",Q1515," ",S1558,P1514," ",U1558,P1514," ",W1558),CONCATENATE(", ",S1558,P1514," ",U1558,P1514," ",W1558)))</f>
        <v/>
      </c>
      <c r="AD1558" s="3"/>
      <c r="AE1558" s="3" t="str">
        <f aca="false">IF(W1558="","",CONCATENATE(" ",Q1515," ",T1558," ",V1558," ",W1558))</f>
        <v/>
      </c>
      <c r="AF1558" s="3" t="str">
        <f aca="false">UPPER(AE1558)</f>
        <v/>
      </c>
      <c r="AG1558" s="3"/>
      <c r="AH1558" s="3" t="str">
        <f aca="false">IF(W1558="","",IF(W1559="",CONCATENATE(" ",Q1515," ",S1558,P1514," ",W1558),CONCATENATE(", ",S1558,P1514," ",W1558)))</f>
        <v/>
      </c>
      <c r="AI1558" s="3"/>
      <c r="AJ1558" s="1"/>
    </row>
    <row r="1559" customFormat="false" ht="15" hidden="false" customHeight="false" outlineLevel="0" collapsed="false">
      <c r="A1559" s="3" t="s">
        <v>25</v>
      </c>
      <c r="B1559" s="3" t="s">
        <v>26</v>
      </c>
      <c r="C1559" s="3" t="s">
        <v>27</v>
      </c>
      <c r="D1559" s="3" t="s">
        <v>28</v>
      </c>
      <c r="E1559" s="3" t="s">
        <v>29</v>
      </c>
      <c r="F1559" s="3" t="s">
        <v>30</v>
      </c>
      <c r="G1559" s="3" t="s">
        <v>31</v>
      </c>
      <c r="H1559" s="3"/>
      <c r="I1559" s="3" t="s">
        <v>336</v>
      </c>
      <c r="J1559" s="3"/>
      <c r="K1559" s="3"/>
      <c r="L1559" s="3"/>
      <c r="M1559" s="3"/>
      <c r="N1559" s="3"/>
      <c r="O1559" s="3"/>
      <c r="P1559" s="3"/>
      <c r="Q1559" s="3"/>
      <c r="R1559" s="1"/>
      <c r="S1559" s="38" t="str">
        <f aca="true">IF(OFFSET(INDIRECT(A1512),5,0,1,1)="","",OFFSET(INDIRECT(A1512),5,0,1,1))</f>
        <v/>
      </c>
      <c r="T1559" s="38" t="str">
        <f aca="true">IF(OFFSET(INDIRECT(A1512),5,1,1,1)="","",OFFSET(INDIRECT(A1512),5,1,1,1))</f>
        <v/>
      </c>
      <c r="U1559" s="3" t="str">
        <f aca="false">LEFT(T1559,1)</f>
        <v/>
      </c>
      <c r="V1559" s="38" t="str">
        <f aca="true">IF(OFFSET(INDIRECT(A1512),5,2,1,1)="","",OFFSET(INDIRECT(A1512),5,2,1,1))</f>
        <v/>
      </c>
      <c r="W1559" s="38" t="str">
        <f aca="true">IF(OFFSET(INDIRECT(A1512),5,3,1,1)="","",OFFSET(INDIRECT(A1512),5,3,1,1))</f>
        <v/>
      </c>
      <c r="X1559" s="3" t="str">
        <f aca="false">IF(W1559="","",CONCATENATE(S1559,P1514," ",T1559," ",W1559))</f>
        <v/>
      </c>
      <c r="Y1559" s="3"/>
      <c r="Z1559" s="3" t="str">
        <f aca="false">IF(W1559="","",CONCATENATE(" ",Q1540," ",S1559," ",U1559," ",W1559))</f>
        <v/>
      </c>
      <c r="AA1559" s="3"/>
      <c r="AB1559" s="3"/>
      <c r="AC1559" s="3" t="str">
        <f aca="false">IF(W1559="","",IF(W1560="",CONCATENATE(" ",Q1515," ",S1559,P1514," ",U1559,P1514," ",W1559),CONCATENATE(", ",S1559,P1514," ",U1559,P1514," ",W1559)))</f>
        <v/>
      </c>
      <c r="AD1559" s="3"/>
      <c r="AE1559" s="3" t="str">
        <f aca="false">IF(W1559="","",CONCATENATE(" ",Q1515," ",T1559," ",V1559," ",W1559))</f>
        <v/>
      </c>
      <c r="AF1559" s="3" t="str">
        <f aca="false">UPPER(AE1559)</f>
        <v/>
      </c>
      <c r="AG1559" s="3"/>
      <c r="AH1559" s="3" t="str">
        <f aca="false">IF(W1559="","",IF(W1560="",CONCATENATE(" ",Q1515," ",S1559,P1514," ",W1559),CONCATENATE(", ",S1559,P1514," ",W1559)))</f>
        <v/>
      </c>
      <c r="AI1559" s="3"/>
      <c r="AJ1559" s="1"/>
    </row>
    <row r="1560" customFormat="false" ht="15" hidden="false" customHeight="true" outlineLevel="0" collapsed="false">
      <c r="A1560" s="38" t="str">
        <f aca="false">IF(Form!$B$61="","",Form!$B$61)</f>
        <v/>
      </c>
      <c r="B1560" s="38" t="str">
        <f aca="false">IF(Form!$C$61="","",Form!$C$61)</f>
        <v/>
      </c>
      <c r="C1560" s="38" t="str">
        <f aca="false">IF(Form!$D$61="","",Form!$D$61)</f>
        <v/>
      </c>
      <c r="D1560" s="38" t="str">
        <f aca="false">IF(Form!$E$61="","",Form!$E$61)</f>
        <v/>
      </c>
      <c r="E1560" s="38" t="str">
        <f aca="false">IF(Form!$F$61="","",Form!$F$61)</f>
        <v/>
      </c>
      <c r="F1560" s="38" t="str">
        <f aca="false">IF(Form!$G$61="","",Form!$G$61)</f>
        <v/>
      </c>
      <c r="G1560" s="38" t="str">
        <f aca="false">IF(Form!$H$61="","",Form!$H$61)</f>
        <v/>
      </c>
      <c r="H1560" s="3"/>
      <c r="I1560" s="170" t="str">
        <f aca="false">CONCATENATE(IF(A1560="","",A1560),IF(B1560="","",B1560),IF(C1560="","",C1560),IF(D1560="","",D1560),IF(E1560="","",E1560),IF(F1560="","",F1560),IF(G1560="","",G1560))</f>
        <v/>
      </c>
      <c r="J1560" s="170"/>
      <c r="K1560" s="170"/>
      <c r="L1560" s="170"/>
      <c r="M1560" s="170"/>
      <c r="N1560" s="170"/>
      <c r="O1560" s="170"/>
      <c r="P1560" s="112"/>
      <c r="Q1560" s="112"/>
      <c r="R1560" s="1"/>
      <c r="S1560" s="38" t="str">
        <f aca="true">IF(OFFSET(INDIRECT(A1512),6,0,1,1)="","",OFFSET(INDIRECT(A1512),6,0,1,1))</f>
        <v/>
      </c>
      <c r="T1560" s="38" t="str">
        <f aca="true">IF(OFFSET(INDIRECT(A1512),6,1,1,1)="","",OFFSET(INDIRECT(A1512),6,1,1,1))</f>
        <v/>
      </c>
      <c r="U1560" s="3" t="str">
        <f aca="false">LEFT(T1560,1)</f>
        <v/>
      </c>
      <c r="V1560" s="38" t="str">
        <f aca="true">IF(OFFSET(INDIRECT(A1512),6,2,1,1)="","",OFFSET(INDIRECT(A1512),6,2,1,1))</f>
        <v/>
      </c>
      <c r="W1560" s="38" t="str">
        <f aca="true">IF(OFFSET(INDIRECT(A1512),6,3,1,1)="","",OFFSET(INDIRECT(A1512),6,3,1,1))</f>
        <v/>
      </c>
      <c r="X1560" s="3" t="str">
        <f aca="false">IF(W1560="","",CONCATENATE(S1560,P1514," ",T1560," ",W1560))</f>
        <v/>
      </c>
      <c r="Y1560" s="3"/>
      <c r="Z1560" s="3" t="str">
        <f aca="false">IF(W1560="","",CONCATENATE(" ",Q1540," ",S1560," ",U1560," ",W1560))</f>
        <v/>
      </c>
      <c r="AA1560" s="3"/>
      <c r="AB1560" s="3"/>
      <c r="AC1560" s="3" t="str">
        <f aca="false">IF(W1560="","",IF(W1561="",CONCATENATE(" ",Q1515," ",S1560,P1514," ",U1560,P1514," ",W1560),CONCATENATE(", ",S1560,P1514," ",U1560,P1514," ",W1560)))</f>
        <v/>
      </c>
      <c r="AD1560" s="3"/>
      <c r="AE1560" s="3" t="str">
        <f aca="false">IF(W1560="","",CONCATENATE(" ",Q1515," ",T1560," ",V1560," ",W1560))</f>
        <v/>
      </c>
      <c r="AF1560" s="3" t="str">
        <f aca="false">UPPER(AE1560)</f>
        <v/>
      </c>
      <c r="AG1560" s="3"/>
      <c r="AH1560" s="3" t="str">
        <f aca="false">IF(W1560="","",IF(W1561="",CONCATENATE(" ",Q1515," ",S1560,P1514," ",W1560),CONCATENATE(", ",S1560,P1514," ",W1560)))</f>
        <v/>
      </c>
      <c r="AI1560" s="3"/>
      <c r="AJ1560" s="1"/>
    </row>
    <row r="1561" customFormat="false" ht="15" hidden="false" customHeight="false" outlineLevel="0" collapsed="false">
      <c r="A1561" s="3"/>
      <c r="B1561" s="3"/>
      <c r="C1561" s="3"/>
      <c r="D1561" s="3"/>
      <c r="E1561" s="3"/>
      <c r="F1561" s="3"/>
      <c r="G1561" s="3"/>
      <c r="H1561" s="3"/>
      <c r="I1561" s="3"/>
      <c r="J1561" s="3"/>
      <c r="K1561" s="3"/>
      <c r="L1561" s="173"/>
      <c r="M1561" s="173"/>
      <c r="N1561" s="3"/>
      <c r="O1561" s="3"/>
      <c r="P1561" s="3"/>
      <c r="Q1561" s="3"/>
      <c r="R1561" s="1"/>
    </row>
    <row r="1562" customFormat="false" ht="15" hidden="false" customHeight="false" outlineLevel="0" collapsed="false">
      <c r="A1562" s="3"/>
      <c r="B1562" s="3"/>
      <c r="C1562" s="3"/>
      <c r="D1562" s="3"/>
      <c r="E1562" s="3"/>
      <c r="F1562" s="3"/>
      <c r="G1562" s="3"/>
      <c r="H1562" s="3"/>
      <c r="I1562" s="3" t="s">
        <v>337</v>
      </c>
      <c r="J1562" s="3"/>
      <c r="K1562" s="3"/>
      <c r="L1562" s="173"/>
      <c r="M1562" s="173"/>
      <c r="N1562" s="3"/>
      <c r="O1562" s="3"/>
      <c r="P1562" s="3"/>
      <c r="Q1562" s="3"/>
      <c r="R1562" s="1"/>
    </row>
    <row r="1563" customFormat="false" ht="15" hidden="false" customHeight="true" outlineLevel="0" collapsed="false">
      <c r="A1563" s="3"/>
      <c r="B1563" s="3"/>
      <c r="C1563" s="3"/>
      <c r="D1563" s="3"/>
      <c r="E1563" s="3"/>
      <c r="F1563" s="3"/>
      <c r="G1563" s="3"/>
      <c r="H1563" s="3"/>
      <c r="I1563" s="175" t="str">
        <f aca="false">CONCATENATE(IF(A1560="","",A1560),IF(A1560="","",CHAR(10)),IF(B1560="","",B1560),IF(C1560="","",C1560),IF(C1560="","",CHAR(10)),IF(D1560="","",D1560),IF(D1560="","",CHAR(10)),IF(E1560="","",E1560),IF(E1560="","",CHAR(10)),IF(F1560="","",F1560),IF(F1560="","",CHAR(10)),IF(G1560="","",G1560))</f>
        <v/>
      </c>
      <c r="J1563" s="175"/>
      <c r="K1563" s="175"/>
      <c r="L1563" s="173"/>
      <c r="M1563" s="173"/>
      <c r="N1563" s="3"/>
      <c r="O1563" s="3"/>
      <c r="P1563" s="3"/>
      <c r="Q1563" s="3"/>
      <c r="R1563" s="1"/>
    </row>
    <row r="1564" customFormat="false" ht="15" hidden="false" customHeight="false" outlineLevel="0" collapsed="false">
      <c r="A1564" s="3"/>
      <c r="B1564" s="3"/>
      <c r="C1564" s="3"/>
      <c r="D1564" s="3"/>
      <c r="E1564" s="3"/>
      <c r="F1564" s="3"/>
      <c r="G1564" s="3"/>
      <c r="H1564" s="3"/>
      <c r="I1564" s="175"/>
      <c r="J1564" s="175"/>
      <c r="K1564" s="175"/>
      <c r="L1564" s="173"/>
      <c r="M1564" s="173"/>
      <c r="N1564" s="3"/>
      <c r="O1564" s="3"/>
      <c r="P1564" s="3"/>
      <c r="Q1564" s="3"/>
      <c r="R1564" s="1"/>
    </row>
    <row r="1565" customFormat="false" ht="15" hidden="false" customHeight="false" outlineLevel="0" collapsed="false">
      <c r="A1565" s="3"/>
      <c r="B1565" s="3"/>
      <c r="C1565" s="3"/>
      <c r="D1565" s="3"/>
      <c r="E1565" s="3"/>
      <c r="F1565" s="3"/>
      <c r="G1565" s="3"/>
      <c r="H1565" s="3"/>
      <c r="I1565" s="175"/>
      <c r="J1565" s="175"/>
      <c r="K1565" s="175"/>
      <c r="L1565" s="173"/>
      <c r="M1565" s="173"/>
      <c r="N1565" s="3"/>
      <c r="O1565" s="3"/>
      <c r="P1565" s="3"/>
      <c r="Q1565" s="3"/>
      <c r="R1565" s="1"/>
    </row>
    <row r="1566" customFormat="false" ht="15" hidden="false" customHeight="false" outlineLevel="0" collapsed="false">
      <c r="A1566" s="3"/>
      <c r="B1566" s="3"/>
      <c r="C1566" s="3"/>
      <c r="D1566" s="3"/>
      <c r="E1566" s="3"/>
      <c r="F1566" s="3"/>
      <c r="G1566" s="3"/>
      <c r="H1566" s="3"/>
      <c r="I1566" s="175"/>
      <c r="J1566" s="175"/>
      <c r="K1566" s="175"/>
      <c r="L1566" s="3"/>
      <c r="M1566" s="3"/>
      <c r="N1566" s="3"/>
      <c r="O1566" s="3"/>
      <c r="P1566" s="3"/>
      <c r="Q1566" s="3"/>
      <c r="R1566" s="1"/>
    </row>
    <row r="1567" customFormat="false" ht="15" hidden="false" customHeight="false" outlineLevel="0" collapsed="false">
      <c r="A1567" s="3"/>
      <c r="B1567" s="3"/>
      <c r="C1567" s="3"/>
      <c r="D1567" s="3"/>
      <c r="E1567" s="3"/>
      <c r="F1567" s="3"/>
      <c r="G1567" s="3"/>
      <c r="H1567" s="3"/>
      <c r="I1567" s="175"/>
      <c r="J1567" s="175"/>
      <c r="K1567" s="175"/>
      <c r="L1567" s="3"/>
      <c r="M1567" s="3"/>
      <c r="N1567" s="3"/>
      <c r="O1567" s="3"/>
      <c r="P1567" s="3"/>
      <c r="Q1567" s="3"/>
      <c r="R1567" s="1"/>
    </row>
    <row r="1568" customFormat="false" ht="15" hidden="false" customHeight="false" outlineLevel="0" collapsed="false">
      <c r="A1568" s="3"/>
      <c r="B1568" s="3"/>
      <c r="C1568" s="3"/>
      <c r="D1568" s="3"/>
      <c r="E1568" s="3"/>
      <c r="F1568" s="3"/>
      <c r="G1568" s="3"/>
      <c r="H1568" s="3"/>
      <c r="I1568" s="175"/>
      <c r="J1568" s="175"/>
      <c r="K1568" s="175"/>
      <c r="L1568" s="3"/>
      <c r="M1568" s="3"/>
      <c r="N1568" s="3"/>
      <c r="O1568" s="3"/>
      <c r="P1568" s="3"/>
      <c r="Q1568" s="3"/>
      <c r="R1568" s="1"/>
    </row>
    <row r="1569" customFormat="false" ht="15" hidden="false" customHeight="false" outlineLevel="0" collapsed="false">
      <c r="A1569" s="3"/>
      <c r="B1569" s="3"/>
      <c r="C1569" s="3"/>
      <c r="D1569" s="3"/>
      <c r="E1569" s="3"/>
      <c r="F1569" s="3"/>
      <c r="G1569" s="3"/>
      <c r="H1569" s="3"/>
      <c r="I1569" s="173"/>
      <c r="J1569" s="173"/>
      <c r="K1569" s="173"/>
      <c r="L1569" s="3"/>
      <c r="M1569" s="3"/>
      <c r="N1569" s="3"/>
      <c r="O1569" s="3"/>
      <c r="P1569" s="3"/>
      <c r="Q1569" s="3"/>
      <c r="R1569" s="1"/>
    </row>
    <row r="1570" customFormat="false" ht="15" hidden="false" customHeight="false" outlineLevel="0" collapsed="false">
      <c r="A1570" s="156" t="s">
        <v>350</v>
      </c>
      <c r="B1570" s="156"/>
      <c r="C1570" s="3"/>
      <c r="D1570" s="3"/>
      <c r="E1570" s="3"/>
      <c r="F1570" s="3"/>
      <c r="G1570" s="3"/>
      <c r="H1570" s="3"/>
      <c r="I1570" s="3"/>
      <c r="J1570" s="3"/>
      <c r="K1570" s="3"/>
      <c r="L1570" s="3"/>
      <c r="M1570" s="3"/>
      <c r="N1570" s="3"/>
      <c r="O1570" s="3"/>
      <c r="P1570" s="3"/>
      <c r="Q1570" s="3" t="str">
        <f aca="false">IF(A1572="","",", ")</f>
        <v>,</v>
      </c>
      <c r="R1570" s="1"/>
    </row>
    <row r="1571" customFormat="false" ht="15" hidden="false" customHeight="false" outlineLevel="0" collapsed="false">
      <c r="A1571" s="3" t="s">
        <v>25</v>
      </c>
      <c r="B1571" s="3" t="s">
        <v>26</v>
      </c>
      <c r="C1571" s="3" t="s">
        <v>27</v>
      </c>
      <c r="D1571" s="3" t="s">
        <v>28</v>
      </c>
      <c r="E1571" s="3" t="s">
        <v>29</v>
      </c>
      <c r="F1571" s="3" t="s">
        <v>30</v>
      </c>
      <c r="G1571" s="3" t="s">
        <v>31</v>
      </c>
      <c r="H1571" s="3"/>
      <c r="I1571" s="3" t="s">
        <v>336</v>
      </c>
      <c r="J1571" s="3"/>
      <c r="K1571" s="3"/>
      <c r="L1571" s="3"/>
      <c r="M1571" s="3"/>
      <c r="N1571" s="3"/>
      <c r="O1571" s="3"/>
      <c r="P1571" s="3"/>
      <c r="Q1571" s="3"/>
      <c r="R1571" s="1"/>
    </row>
    <row r="1572" customFormat="false" ht="15" hidden="false" customHeight="true" outlineLevel="0" collapsed="false">
      <c r="A1572" s="38" t="str">
        <f aca="false">IF(Form!$B$65="","",Form!$B$65)</f>
        <v>Third Surveyor</v>
      </c>
      <c r="B1572" s="38" t="str">
        <f aca="false">IF(Form!$C$65="","",Form!$C$65)</f>
        <v/>
      </c>
      <c r="C1572" s="38" t="str">
        <f aca="false">IF(Form!$D$65="","",Form!$D$65)</f>
        <v/>
      </c>
      <c r="D1572" s="38" t="str">
        <f aca="false">IF(Form!$E$65="","",Form!$E$65)</f>
        <v/>
      </c>
      <c r="E1572" s="38" t="str">
        <f aca="false">IF(Form!$F$65="","",Form!$F$65)</f>
        <v/>
      </c>
      <c r="F1572" s="38" t="str">
        <f aca="false">IF(Form!$G$65="","",Form!$G$65)</f>
        <v/>
      </c>
      <c r="G1572" s="38" t="str">
        <f aca="false">IF(Form!$H$65="","",Form!$H$65)</f>
        <v/>
      </c>
      <c r="H1572" s="3"/>
      <c r="I1572" s="170" t="str">
        <f aca="false">CONCATENATE(IF(A1572="","",A1572),IF(B1572="","",B1572),IF(C1572="","",C1572),IF(D1572="","",D1572),IF(E1572="","",E1572),IF(F1572="","",F1572),IF(G1572="","",G1572))</f>
        <v>Third Surveyor</v>
      </c>
      <c r="J1572" s="170"/>
      <c r="K1572" s="170"/>
      <c r="L1572" s="170"/>
      <c r="M1572" s="170"/>
      <c r="N1572" s="170"/>
      <c r="O1572" s="170"/>
      <c r="P1572" s="112"/>
      <c r="Q1572" s="112"/>
      <c r="R1572" s="1"/>
    </row>
    <row r="1573" customFormat="false" ht="15" hidden="false" customHeight="false" outlineLevel="0" collapsed="false">
      <c r="A1573" s="3"/>
      <c r="B1573" s="3"/>
      <c r="C1573" s="3"/>
      <c r="D1573" s="3"/>
      <c r="E1573" s="3"/>
      <c r="F1573" s="3"/>
      <c r="G1573" s="3"/>
      <c r="H1573" s="3"/>
      <c r="I1573" s="3"/>
      <c r="J1573" s="3"/>
      <c r="K1573" s="3"/>
      <c r="L1573" s="173"/>
      <c r="M1573" s="173"/>
      <c r="N1573" s="3"/>
      <c r="O1573" s="3"/>
      <c r="P1573" s="3"/>
      <c r="Q1573" s="3"/>
      <c r="R1573" s="1"/>
    </row>
    <row r="1574" customFormat="false" ht="15" hidden="false" customHeight="false" outlineLevel="0" collapsed="false">
      <c r="A1574" s="3"/>
      <c r="B1574" s="3"/>
      <c r="C1574" s="3"/>
      <c r="D1574" s="3"/>
      <c r="E1574" s="3"/>
      <c r="F1574" s="3"/>
      <c r="G1574" s="3"/>
      <c r="H1574" s="3"/>
      <c r="I1574" s="3" t="s">
        <v>337</v>
      </c>
      <c r="J1574" s="3"/>
      <c r="K1574" s="3"/>
      <c r="L1574" s="173"/>
      <c r="M1574" s="173"/>
      <c r="N1574" s="3"/>
      <c r="O1574" s="3"/>
      <c r="P1574" s="3"/>
      <c r="Q1574" s="3"/>
      <c r="R1574" s="1"/>
    </row>
    <row r="1575" customFormat="false" ht="15" hidden="false" customHeight="true" outlineLevel="0" collapsed="false">
      <c r="A1575" s="3"/>
      <c r="B1575" s="3"/>
      <c r="C1575" s="3"/>
      <c r="D1575" s="3"/>
      <c r="E1575" s="3"/>
      <c r="F1575" s="3"/>
      <c r="G1575" s="3"/>
      <c r="H1575" s="3"/>
      <c r="I1575" s="175" t="str">
        <f aca="false">CONCATENATE(IF(A1572="","",A1572),IF(A1572="","",CHAR(10)),IF(B1572="","",B1572),IF(C1572="","",C1572),IF(C1572="","",CHAR(10)),IF(D1572="","",D1572),IF(D1572="","",CHAR(10)),IF(E1572="","",E1572),IF(E1572="","",CHAR(10)),IF(F1572="","",F1572),IF(F1572="","",CHAR(10)),IF(G1572="","",G1572))</f>
        <v>Third Surveyor</v>
      </c>
      <c r="J1575" s="175"/>
      <c r="K1575" s="175"/>
      <c r="L1575" s="173"/>
      <c r="M1575" s="173"/>
      <c r="N1575" s="3"/>
      <c r="O1575" s="3"/>
      <c r="P1575" s="3"/>
      <c r="Q1575" s="3"/>
      <c r="R1575" s="1"/>
    </row>
    <row r="1576" customFormat="false" ht="15" hidden="false" customHeight="false" outlineLevel="0" collapsed="false">
      <c r="A1576" s="3"/>
      <c r="B1576" s="3"/>
      <c r="C1576" s="3"/>
      <c r="D1576" s="3"/>
      <c r="E1576" s="3"/>
      <c r="F1576" s="3"/>
      <c r="G1576" s="3"/>
      <c r="H1576" s="3"/>
      <c r="I1576" s="175"/>
      <c r="J1576" s="175"/>
      <c r="K1576" s="175"/>
      <c r="L1576" s="173"/>
      <c r="M1576" s="173"/>
      <c r="N1576" s="3"/>
      <c r="O1576" s="3"/>
      <c r="P1576" s="3"/>
      <c r="Q1576" s="3"/>
      <c r="R1576" s="1"/>
    </row>
    <row r="1577" customFormat="false" ht="15" hidden="false" customHeight="false" outlineLevel="0" collapsed="false">
      <c r="A1577" s="3"/>
      <c r="B1577" s="3"/>
      <c r="C1577" s="3"/>
      <c r="D1577" s="3"/>
      <c r="E1577" s="3"/>
      <c r="F1577" s="3"/>
      <c r="G1577" s="3"/>
      <c r="H1577" s="3"/>
      <c r="I1577" s="175"/>
      <c r="J1577" s="175"/>
      <c r="K1577" s="175"/>
      <c r="L1577" s="173"/>
      <c r="M1577" s="173"/>
      <c r="N1577" s="3"/>
      <c r="O1577" s="3"/>
      <c r="P1577" s="3"/>
      <c r="Q1577" s="3"/>
      <c r="R1577" s="1"/>
    </row>
    <row r="1578" customFormat="false" ht="15" hidden="false" customHeight="false" outlineLevel="0" collapsed="false">
      <c r="A1578" s="3"/>
      <c r="B1578" s="3"/>
      <c r="C1578" s="3"/>
      <c r="D1578" s="3"/>
      <c r="E1578" s="3"/>
      <c r="F1578" s="3"/>
      <c r="G1578" s="3"/>
      <c r="H1578" s="3"/>
      <c r="I1578" s="175"/>
      <c r="J1578" s="175"/>
      <c r="K1578" s="175"/>
      <c r="L1578" s="3"/>
      <c r="M1578" s="3"/>
      <c r="N1578" s="3"/>
      <c r="O1578" s="3"/>
      <c r="P1578" s="3"/>
      <c r="Q1578" s="3"/>
      <c r="R1578" s="1"/>
    </row>
    <row r="1579" customFormat="false" ht="15" hidden="false" customHeight="false" outlineLevel="0" collapsed="false">
      <c r="A1579" s="3"/>
      <c r="B1579" s="3"/>
      <c r="C1579" s="3"/>
      <c r="D1579" s="3"/>
      <c r="E1579" s="3"/>
      <c r="F1579" s="3"/>
      <c r="G1579" s="3"/>
      <c r="H1579" s="3"/>
      <c r="I1579" s="175"/>
      <c r="J1579" s="175"/>
      <c r="K1579" s="175"/>
      <c r="L1579" s="3"/>
      <c r="M1579" s="3"/>
      <c r="N1579" s="3"/>
      <c r="O1579" s="3"/>
      <c r="P1579" s="3"/>
      <c r="Q1579" s="3"/>
      <c r="R1579" s="1"/>
    </row>
    <row r="1580" customFormat="false" ht="15" hidden="false" customHeight="false" outlineLevel="0" collapsed="false">
      <c r="A1580" s="3"/>
      <c r="B1580" s="3"/>
      <c r="C1580" s="3"/>
      <c r="D1580" s="3"/>
      <c r="E1580" s="3"/>
      <c r="F1580" s="3"/>
      <c r="G1580" s="3"/>
      <c r="H1580" s="3"/>
      <c r="I1580" s="175"/>
      <c r="J1580" s="175"/>
      <c r="K1580" s="175"/>
      <c r="L1580" s="3"/>
      <c r="M1580" s="3"/>
      <c r="N1580" s="3"/>
      <c r="O1580" s="3"/>
      <c r="P1580" s="3"/>
      <c r="Q1580" s="3"/>
      <c r="R1580" s="1"/>
    </row>
    <row r="1581" customFormat="false" ht="15" hidden="false" customHeight="false" outlineLevel="0" collapsed="false">
      <c r="A1581" s="3"/>
      <c r="B1581" s="3"/>
      <c r="C1581" s="3"/>
      <c r="D1581" s="3"/>
      <c r="E1581" s="3"/>
      <c r="F1581" s="3"/>
      <c r="G1581" s="3"/>
      <c r="H1581" s="3"/>
      <c r="I1581" s="173"/>
      <c r="J1581" s="173"/>
      <c r="K1581" s="173"/>
      <c r="L1581" s="3"/>
      <c r="M1581" s="3"/>
      <c r="N1581" s="3"/>
      <c r="O1581" s="3"/>
      <c r="P1581" s="3"/>
      <c r="Q1581" s="3"/>
      <c r="R1581" s="1"/>
    </row>
    <row r="1582" customFormat="false" ht="15" hidden="false" customHeight="false" outlineLevel="0" collapsed="false">
      <c r="A1582" s="156" t="s">
        <v>351</v>
      </c>
      <c r="B1582" s="156"/>
      <c r="C1582" s="3"/>
      <c r="D1582" s="3"/>
      <c r="E1582" s="3"/>
      <c r="F1582" s="3"/>
      <c r="G1582" s="3"/>
      <c r="H1582" s="3"/>
      <c r="I1582" s="3"/>
      <c r="J1582" s="3"/>
      <c r="K1582" s="3"/>
      <c r="L1582" s="3"/>
      <c r="M1582" s="3"/>
      <c r="N1582" s="3"/>
      <c r="O1582" s="3"/>
      <c r="P1582" s="3"/>
      <c r="Q1582" s="3" t="str">
        <f aca="false">IF(A1584="","",", ")</f>
        <v>,</v>
      </c>
      <c r="R1582" s="1"/>
    </row>
    <row r="1583" customFormat="false" ht="15" hidden="false" customHeight="false" outlineLevel="0" collapsed="false">
      <c r="A1583" s="3" t="s">
        <v>25</v>
      </c>
      <c r="B1583" s="3" t="s">
        <v>26</v>
      </c>
      <c r="C1583" s="3" t="s">
        <v>27</v>
      </c>
      <c r="D1583" s="3" t="s">
        <v>28</v>
      </c>
      <c r="E1583" s="3" t="s">
        <v>29</v>
      </c>
      <c r="F1583" s="3" t="s">
        <v>30</v>
      </c>
      <c r="G1583" s="3" t="s">
        <v>31</v>
      </c>
      <c r="H1583" s="3"/>
      <c r="I1583" s="3" t="s">
        <v>336</v>
      </c>
      <c r="J1583" s="3"/>
      <c r="K1583" s="3"/>
      <c r="L1583" s="3"/>
      <c r="M1583" s="3"/>
      <c r="N1583" s="3"/>
      <c r="O1583" s="3"/>
      <c r="P1583" s="3"/>
      <c r="Q1583" s="3"/>
      <c r="R1583" s="1"/>
    </row>
    <row r="1584" customFormat="false" ht="15" hidden="false" customHeight="true" outlineLevel="0" collapsed="false">
      <c r="A1584" s="38" t="str">
        <f aca="false">IF(Form!$B$69="","",Form!$B$69)</f>
        <v>Company</v>
      </c>
      <c r="B1584" s="38" t="str">
        <f aca="false">IF(Form!$C$69="","",Form!$C$69)</f>
        <v>House No</v>
      </c>
      <c r="C1584" s="38" t="str">
        <f aca="false">IF(Form!$D$69="","",Form!$D$69)</f>
        <v>Road</v>
      </c>
      <c r="D1584" s="38" t="str">
        <f aca="false">IF(Form!$E$69="","",Form!$E$69)</f>
        <v>Spare</v>
      </c>
      <c r="E1584" s="38" t="str">
        <f aca="false">IF(Form!$F$69="","",Form!$F$69)</f>
        <v>Town</v>
      </c>
      <c r="F1584" s="38" t="str">
        <f aca="false">IF(Form!$G$69="","",Form!$G$69)</f>
        <v>County</v>
      </c>
      <c r="G1584" s="38" t="str">
        <f aca="false">IF(Form!$H$69="","",Form!$H$69)</f>
        <v>Post Code</v>
      </c>
      <c r="H1584" s="3"/>
      <c r="I1584" s="170" t="str">
        <f aca="false">CONCATENATE(IF(A1584="","",A1584),IF(B1584="","",B1584),IF(C1584="","",C1584),IF(D1584="","",D1584),IF(E1584="","",E1584),IF(F1584="","",F1584),IF(G1584="","",G1584))</f>
        <v>CompanyHouse NoRoadSpareTownCountyPost Code</v>
      </c>
      <c r="J1584" s="170"/>
      <c r="K1584" s="170"/>
      <c r="L1584" s="170"/>
      <c r="M1584" s="170"/>
      <c r="N1584" s="170"/>
      <c r="O1584" s="170"/>
      <c r="P1584" s="112"/>
      <c r="Q1584" s="112"/>
      <c r="R1584" s="1"/>
    </row>
    <row r="1585" customFormat="false" ht="15" hidden="false" customHeight="false" outlineLevel="0" collapsed="false">
      <c r="A1585" s="3"/>
      <c r="B1585" s="3"/>
      <c r="C1585" s="3"/>
      <c r="D1585" s="3"/>
      <c r="E1585" s="3"/>
      <c r="F1585" s="3"/>
      <c r="G1585" s="3"/>
      <c r="H1585" s="3"/>
      <c r="I1585" s="3"/>
      <c r="J1585" s="3"/>
      <c r="K1585" s="3"/>
      <c r="L1585" s="173"/>
      <c r="M1585" s="173"/>
      <c r="N1585" s="3"/>
      <c r="O1585" s="3"/>
      <c r="P1585" s="3"/>
      <c r="Q1585" s="3"/>
      <c r="R1585" s="1"/>
    </row>
    <row r="1586" customFormat="false" ht="15" hidden="false" customHeight="false" outlineLevel="0" collapsed="false">
      <c r="A1586" s="3"/>
      <c r="B1586" s="3"/>
      <c r="C1586" s="3"/>
      <c r="D1586" s="3"/>
      <c r="E1586" s="3"/>
      <c r="F1586" s="3"/>
      <c r="G1586" s="3"/>
      <c r="H1586" s="3"/>
      <c r="I1586" s="3" t="s">
        <v>337</v>
      </c>
      <c r="J1586" s="3"/>
      <c r="K1586" s="3"/>
      <c r="L1586" s="173"/>
      <c r="M1586" s="173"/>
      <c r="N1586" s="3"/>
      <c r="O1586" s="3"/>
      <c r="P1586" s="3"/>
      <c r="Q1586" s="3"/>
      <c r="R1586" s="1"/>
    </row>
    <row r="1587" customFormat="false" ht="15" hidden="false" customHeight="true" outlineLevel="0" collapsed="false">
      <c r="A1587" s="3"/>
      <c r="B1587" s="3"/>
      <c r="C1587" s="3"/>
      <c r="D1587" s="3"/>
      <c r="E1587" s="3"/>
      <c r="F1587" s="3"/>
      <c r="G1587" s="3"/>
      <c r="H1587" s="3"/>
      <c r="I1587" s="175" t="str">
        <f aca="false">CONCATENATE(IF(A1584="","",A1584),IF(A1584="","",CHAR(10)),IF(B1584="","",B1584),IF(C1584="","",C1584),IF(C1584="","",CHAR(10)),IF(D1584="","",D1584),IF(D1584="","",CHAR(10)),IF(E1584="","",E1584),IF(E1584="","",CHAR(10)),IF(F1584="","",F1584),IF(F1584="","",CHAR(10)),IF(G1584="","",G1584))</f>
        <v>Company
House NoRoad
Spare
Town
County
Post Code</v>
      </c>
      <c r="J1587" s="175"/>
      <c r="K1587" s="175"/>
      <c r="L1587" s="173"/>
      <c r="M1587" s="173"/>
      <c r="N1587" s="3"/>
      <c r="O1587" s="3"/>
      <c r="P1587" s="3"/>
      <c r="Q1587" s="3"/>
      <c r="R1587" s="1"/>
    </row>
    <row r="1588" customFormat="false" ht="15" hidden="false" customHeight="false" outlineLevel="0" collapsed="false">
      <c r="A1588" s="3"/>
      <c r="B1588" s="3"/>
      <c r="C1588" s="3"/>
      <c r="D1588" s="3"/>
      <c r="E1588" s="3"/>
      <c r="F1588" s="3"/>
      <c r="G1588" s="3"/>
      <c r="H1588" s="3"/>
      <c r="I1588" s="175"/>
      <c r="J1588" s="175"/>
      <c r="K1588" s="175"/>
      <c r="L1588" s="173"/>
      <c r="M1588" s="173"/>
      <c r="N1588" s="3"/>
      <c r="O1588" s="3"/>
      <c r="P1588" s="3"/>
      <c r="Q1588" s="3"/>
      <c r="R1588" s="1"/>
    </row>
    <row r="1589" customFormat="false" ht="15" hidden="false" customHeight="false" outlineLevel="0" collapsed="false">
      <c r="A1589" s="3"/>
      <c r="B1589" s="3"/>
      <c r="C1589" s="3"/>
      <c r="D1589" s="3"/>
      <c r="E1589" s="3"/>
      <c r="F1589" s="3"/>
      <c r="G1589" s="3"/>
      <c r="H1589" s="3"/>
      <c r="I1589" s="175"/>
      <c r="J1589" s="175"/>
      <c r="K1589" s="175"/>
      <c r="L1589" s="173"/>
      <c r="M1589" s="173"/>
      <c r="N1589" s="3"/>
      <c r="O1589" s="3"/>
      <c r="P1589" s="3"/>
      <c r="Q1589" s="3"/>
      <c r="R1589" s="1"/>
    </row>
    <row r="1590" customFormat="false" ht="15" hidden="false" customHeight="false" outlineLevel="0" collapsed="false">
      <c r="A1590" s="3"/>
      <c r="B1590" s="3"/>
      <c r="C1590" s="3"/>
      <c r="D1590" s="3"/>
      <c r="E1590" s="3"/>
      <c r="F1590" s="3"/>
      <c r="G1590" s="3"/>
      <c r="H1590" s="3"/>
      <c r="I1590" s="175"/>
      <c r="J1590" s="175"/>
      <c r="K1590" s="175"/>
      <c r="L1590" s="3"/>
      <c r="M1590" s="3"/>
      <c r="N1590" s="3"/>
      <c r="O1590" s="3"/>
      <c r="P1590" s="3"/>
      <c r="Q1590" s="3"/>
      <c r="R1590" s="1"/>
    </row>
    <row r="1591" customFormat="false" ht="15" hidden="false" customHeight="false" outlineLevel="0" collapsed="false">
      <c r="A1591" s="3"/>
      <c r="B1591" s="3"/>
      <c r="C1591" s="3"/>
      <c r="D1591" s="3"/>
      <c r="E1591" s="3"/>
      <c r="F1591" s="3"/>
      <c r="G1591" s="3"/>
      <c r="H1591" s="3"/>
      <c r="I1591" s="175"/>
      <c r="J1591" s="175"/>
      <c r="K1591" s="175"/>
      <c r="L1591" s="3"/>
      <c r="M1591" s="3"/>
      <c r="N1591" s="3"/>
      <c r="O1591" s="3"/>
      <c r="P1591" s="3"/>
      <c r="Q1591" s="3"/>
      <c r="R1591" s="1"/>
    </row>
    <row r="1592" customFormat="false" ht="15" hidden="false" customHeight="false" outlineLevel="0" collapsed="false">
      <c r="A1592" s="3"/>
      <c r="B1592" s="3"/>
      <c r="C1592" s="3"/>
      <c r="D1592" s="3"/>
      <c r="E1592" s="3"/>
      <c r="F1592" s="3"/>
      <c r="G1592" s="3"/>
      <c r="H1592" s="3"/>
      <c r="I1592" s="175"/>
      <c r="J1592" s="175"/>
      <c r="K1592" s="175"/>
      <c r="L1592" s="3"/>
      <c r="M1592" s="3"/>
      <c r="N1592" s="3"/>
      <c r="O1592" s="3"/>
      <c r="P1592" s="3"/>
      <c r="Q1592" s="3"/>
      <c r="R1592" s="1"/>
    </row>
    <row r="1593" customFormat="false" ht="15" hidden="false" customHeight="false" outlineLevel="0" collapsed="false">
      <c r="A1593" s="3"/>
      <c r="B1593" s="3"/>
      <c r="C1593" s="3"/>
      <c r="D1593" s="3"/>
      <c r="E1593" s="3"/>
      <c r="F1593" s="3"/>
      <c r="G1593" s="3"/>
      <c r="H1593" s="3"/>
      <c r="I1593" s="173"/>
      <c r="J1593" s="173"/>
      <c r="K1593" s="173"/>
      <c r="L1593" s="3"/>
      <c r="M1593" s="3"/>
      <c r="N1593" s="3"/>
      <c r="O1593" s="3"/>
      <c r="P1593" s="3"/>
      <c r="Q1593" s="3"/>
      <c r="R1593" s="1"/>
    </row>
    <row r="1594" customFormat="false" ht="15.75" hidden="false" customHeight="false" outlineLevel="0" collapsed="false">
      <c r="A1594" s="141" t="s">
        <v>388</v>
      </c>
    </row>
    <row r="1595" customFormat="false" ht="15.75" hidden="false" customHeight="false" outlineLevel="0" collapsed="false">
      <c r="A1595" s="177" t="s">
        <v>389</v>
      </c>
      <c r="B1595" s="178"/>
      <c r="C1595" s="178"/>
      <c r="D1595" s="1" t="n">
        <f aca="false">IF(B1597="Male","owner",IF(B1597="Female","owner",IF(B1597="Married","owners",IF(B1597="Plural","owners",IF(B1597="Company","owners",)))))</f>
        <v>0</v>
      </c>
      <c r="E1595" s="1"/>
      <c r="F1595" s="1"/>
      <c r="G1595" s="1"/>
      <c r="H1595" s="1"/>
      <c r="I1595" s="1" t="n">
        <f aca="false">IF(B1597="Male","him",IF(B1597="Female","her",IF(B1597="Married","them",IF(B1597="Plural","them",IF(B1597="Company","them",)))))</f>
        <v>0</v>
      </c>
      <c r="J1595" s="1" t="n">
        <f aca="false">IF(B1597="Male","chooses",IF(B1597="Female","chooses",IF(B1597="Married","choose",IF(B1597="Plural","choose",IF(B1597="Company","choose",)))))</f>
        <v>0</v>
      </c>
      <c r="K1595" s="1" t="n">
        <f aca="false">IF(B1597="Male","exercises",IF(B1597="Female","exercises",IF(B1597="Married","exercise",IF(B1597="Plural","exercise",IF(B1597="Company","exercise",)))))</f>
        <v>0</v>
      </c>
      <c r="L1595" s="1" t="n">
        <f aca="false">IF(B1597="Male","requires",IF(B1597="Female","requires",IF(B1597="Married","require",IF(B1597="Plural","require",IF(B1597="Company","require",)))))</f>
        <v>0</v>
      </c>
      <c r="M1595" s="1" t="n">
        <f aca="false">IF(B1597="Male","am",IF(B1597="Female","am",IF(B1597="Married","are",IF(B1597="Plural","are",IF(B1597="Company","are",)))))</f>
        <v>0</v>
      </c>
      <c r="N1595" s="1" t="n">
        <f aca="false">IF(B1597="Male","I",IF(B1597="Female","I",IF(B1597="Married","we",IF(B1597="Plural","we",IF(B1597="Company","we",)))))</f>
        <v>0</v>
      </c>
      <c r="O1595" s="1"/>
      <c r="P1595" s="1"/>
      <c r="Q1595" s="1"/>
      <c r="R1595" s="1"/>
      <c r="S1595" s="155" t="s">
        <v>341</v>
      </c>
      <c r="T1595" s="155"/>
      <c r="U1595" s="1" t="n">
        <f aca="false">IF(X1596="Male","his",IF(X1596="Female","her"))</f>
        <v>0</v>
      </c>
      <c r="V1595" s="1"/>
      <c r="W1595" s="1"/>
      <c r="X1595" s="1"/>
      <c r="Y1595" s="1"/>
      <c r="Z1595" s="1"/>
      <c r="AA1595" s="1"/>
      <c r="AB1595" s="1"/>
      <c r="AC1595" s="1" t="str">
        <f aca="false">IF(S1596="","",".")</f>
        <v/>
      </c>
      <c r="AD1595" s="1"/>
      <c r="AE1595" s="1"/>
      <c r="AF1595" s="1"/>
      <c r="AG1595" s="1"/>
    </row>
    <row r="1596" customFormat="false" ht="15" hidden="false" customHeight="false" outlineLevel="0" collapsed="false">
      <c r="A1596" s="156" t="n">
        <f aca="false">IF(B1597="Male","Adjoining Owner",IF(B1597="Female","Adjoining Owner",IF(B1597="Married","Adjoining Owners",IF(B1597="Plural","Adjoining Owners",IF(B1597="Company","Adjoining Owners",)))))</f>
        <v>0</v>
      </c>
      <c r="B1596" s="156"/>
      <c r="C1596" s="157" t="s">
        <v>179</v>
      </c>
      <c r="D1596" s="70" t="n">
        <f aca="false">A1596</f>
        <v>0</v>
      </c>
      <c r="E1596" s="70"/>
      <c r="F1596" s="70" t="str">
        <f aca="false">CONCATENATE("(",A1596,")")</f>
        <v>(0)</v>
      </c>
      <c r="G1596" s="70"/>
      <c r="H1596" s="3" t="n">
        <f aca="false">IF(B1597="Male","Owner",IF(B1597="Female","Owner",IF(B1597="Married","Owners",IF(B1597="Plural","Owners",IF(B1597="Company","Owners",)))))</f>
        <v>0</v>
      </c>
      <c r="I1596" s="3" t="n">
        <f aca="false">IF(B1597="Male","I",IF(B1597="Female","I",IF(B1597="Married","we",IF(B1597="Plural","we",IF(B1597="Company","we",)))))</f>
        <v>0</v>
      </c>
      <c r="J1596" s="3" t="n">
        <f aca="false">IF(B1597="Male","Adjoining Owner's",IF(B1597="Female","Adjoining Owner's",IF(B1597="Married","Adjoining Owners'",IF(B1597="Plural","Adjoining Owners'",IF(B1597="Company","Adjoining Owners'",)))))</f>
        <v>0</v>
      </c>
      <c r="K1596" s="3"/>
      <c r="L1596" s="3"/>
      <c r="M1596" s="3" t="n">
        <f aca="false">IF(B1597="Male","me",IF(B1597="Female","me",IF(B1597="Married","us",IF(B1597="Plural","us",IF(B1597="Company","us",)))))</f>
        <v>0</v>
      </c>
      <c r="N1596" s="3" t="n">
        <f aca="false">IF(B1597="Male","myself",IF(B1597="Female","myself",IF(B1597="Married","ourselves",IF(B1597="Plural","ourselves",IF(B1597="Company","ourselves",)))))</f>
        <v>0</v>
      </c>
      <c r="O1596" s="3" t="n">
        <f aca="false">IF(B1597="Male","is",IF(B1597="Female","is",IF(B1597="Married","are",IF(B1597="Plural","are",IF(B1597="Company","are",)))))</f>
        <v>0</v>
      </c>
      <c r="P1596" s="149" t="str">
        <f aca="false">IF(A1599="","",".")</f>
        <v/>
      </c>
      <c r="Q1596" s="3"/>
      <c r="R1596" s="1"/>
      <c r="S1596" s="158" t="str">
        <f aca="true">IF(OFFSET(INDIRECT(A1594),42,0,1,1)="","",OFFSET(INDIRECT(A1594),42,0,1,1))</f>
        <v/>
      </c>
      <c r="T1596" s="158" t="str">
        <f aca="true">IF(OFFSET(INDIRECT(A1594),42,1,1,1)="","",OFFSET(INDIRECT(A1594),42,1,1,1))</f>
        <v/>
      </c>
      <c r="U1596" s="3" t="str">
        <f aca="false">LEFT(T1596,1)</f>
        <v/>
      </c>
      <c r="V1596" s="158" t="str">
        <f aca="true">IF(OFFSET(INDIRECT(A1594),42,2,1,1)="","",OFFSET(INDIRECT(A1594),42,2,1,1))</f>
        <v/>
      </c>
      <c r="W1596" s="158" t="str">
        <f aca="true">IF(OFFSET(INDIRECT(A1594),42,3,1,1)="","",OFFSET(INDIRECT(A1594),42,3,1,1))</f>
        <v/>
      </c>
      <c r="X1596" s="158" t="str">
        <f aca="true">IF(OFFSET(INDIRECT(A1594),42,5,1,1)="","",OFFSET(INDIRECT(A1594),42,5,1,1))</f>
        <v/>
      </c>
      <c r="Y1596" s="1" t="str">
        <f aca="false">CONCATENATE(S1596,AC1595," ",T1596," ",W1596)</f>
        <v>  </v>
      </c>
      <c r="Z1596" s="1"/>
      <c r="AA1596" s="1"/>
      <c r="AB1596" s="1"/>
      <c r="AC1596" s="1"/>
      <c r="AD1596" s="1"/>
      <c r="AE1596" s="1"/>
      <c r="AF1596" s="1"/>
      <c r="AG1596" s="1"/>
    </row>
    <row r="1597" customFormat="false" ht="15" hidden="false" customHeight="false" outlineLevel="0" collapsed="false">
      <c r="A1597" s="160" t="s">
        <v>315</v>
      </c>
      <c r="B1597" s="38" t="str">
        <f aca="true">IF(OFFSET(INDIRECT(A1594),2,5,1,1)="","",OFFSET(INDIRECT(A1594),2,5,1,1))</f>
        <v/>
      </c>
      <c r="C1597" s="38" t="str">
        <f aca="true">IF(OFFSET(INDIRECT(A1594),5,5,1,1)="","",OFFSET(INDIRECT(A1594),5,5,1,1))</f>
        <v/>
      </c>
      <c r="D1597" s="3"/>
      <c r="E1597" s="3" t="s">
        <v>316</v>
      </c>
      <c r="F1597" s="3" t="s">
        <v>317</v>
      </c>
      <c r="G1597" s="3" t="n">
        <f aca="false">IF(B1597="Male","I",IF(B1597="Female","I",IF(B1597="Married","We",IF(B1597="Plural","We",IF(B1597="Company","We",)))))</f>
        <v>0</v>
      </c>
      <c r="H1597" s="3" t="n">
        <f aca="false">IF(B1597="Male","my",IF(B1597="Female","my",IF(B1597="Married","our",IF(B1597="Plural","our",IF(B1597="Company","our",)))))</f>
        <v>0</v>
      </c>
      <c r="I1597" s="3" t="n">
        <f aca="false">IF(B1597="Male","his",IF(B1597="Female","her",IF(B1597="Married","their",IF(B1597="Plural","their",IF(B1597="Company","their",)))))</f>
        <v>0</v>
      </c>
      <c r="J1597" s="3" t="n">
        <f aca="false">IF(B1597="Male","he",IF(B1597="Female","she",IF(B1597="Married","they",IF(B1597="Plural","they",IF(B1597="Company","they",)))))</f>
        <v>0</v>
      </c>
      <c r="K1597" s="3" t="n">
        <f aca="false">IF(B1597="Male","does",IF(B1597="Female","does",IF(B1597="Married","do",IF(B1597="Plural","do",IF(B1597="Company","do",)))))</f>
        <v>0</v>
      </c>
      <c r="L1597" s="3" t="n">
        <f aca="false">IF(B1597="Male","has",IF(B1597="Female","has",IF(B1597="Married","have",IF(B1597="Plural","have",IF(B1597="Company","have",)))))</f>
        <v>0</v>
      </c>
      <c r="M1597" s="3" t="n">
        <f aca="false">IF(B1597="Male","I am/am not",IF(B1597="Female","I am/am not",IF(B1597="Married","We are/are not",IF(B1597="Plural","We are/are not",IF(B1597="Company","We are/are not",)))))</f>
        <v>0</v>
      </c>
      <c r="N1597" s="3" t="n">
        <f aca="false">IF(B1597="Male","am/am not",IF(B1597="Female","am/am not",IF(B1597="Married","are/are not",IF(B1597="Plural","are/are not",IF(B1597="Company","are/are not",)))))</f>
        <v>0</v>
      </c>
      <c r="O1597" s="3" t="n">
        <f aca="false">IF(B1597="Male","myself",IF(B1597="Female","myself",IF(B1597="Married","ourselves",IF(B1597="Plural","ourselves",IF(B1597="Company","ourselves",)))))</f>
        <v>0</v>
      </c>
      <c r="P1597" s="149" t="str">
        <f aca="false">IF(A1600="","",".")</f>
        <v/>
      </c>
      <c r="Q1597" s="149" t="str">
        <f aca="false">IF(A1600="","","&amp;")</f>
        <v/>
      </c>
      <c r="R1597" s="1"/>
      <c r="S1597" s="158" t="str">
        <f aca="true">IF(OFFSET(INDIRECT(A1594),45,0,1,1)="","",CONCATENATE((OFFSET(INDIRECT(A1594),45,0,1,1)),", "))</f>
        <v/>
      </c>
      <c r="T1597" s="158" t="str">
        <f aca="true">IF(OFFSET(INDIRECT(A1594),45,1,1,1)="","",OFFSET(INDIRECT(A1594),45,1,1,1))</f>
        <v/>
      </c>
      <c r="U1597" s="158" t="str">
        <f aca="true">IF(OFFSET(INDIRECT(A1594),45,2,1,1)="","",CONCATENATE(" ",(OFFSET(INDIRECT(A1594),45,2,1,1)),", "))</f>
        <v/>
      </c>
      <c r="V1597" s="158" t="str">
        <f aca="true">IF(OFFSET(INDIRECT(A1594),45,3,1,1)="","",CONCATENATE((OFFSET(INDIRECT(A1594),45,3,1,1)),", "))</f>
        <v/>
      </c>
      <c r="W1597" s="158" t="str">
        <f aca="true">IF(OFFSET(INDIRECT(A1594),45,4,1,1)="","",CONCATENATE((OFFSET(INDIRECT(A1594),45,4,1,1)),", "))</f>
        <v/>
      </c>
      <c r="X1597" s="158" t="str">
        <f aca="true">IF(OFFSET(INDIRECT(A1594),45,5,1,1)="","",CONCATENATE((OFFSET(INDIRECT(A1594),45,5,1,1)),", "))</f>
        <v/>
      </c>
      <c r="Y1597" s="158" t="str">
        <f aca="true">IF(OFFSET(INDIRECT(A1594),45,6,1,1)="","",OFFSET(INDIRECT(A1594),45,6,1,1))</f>
        <v/>
      </c>
      <c r="Z1597" s="1"/>
      <c r="AA1597" s="161" t="str">
        <f aca="false">CONCATENATE(IF(S1597="","",S1597),IF(T1597="","",T1597),IF(U1597="","",U1597),IF(V1597="","",V1597),IF(W1597="","",W1597),IF(X1597="","",X1597),IF(Y1597="","",Y1597))</f>
        <v/>
      </c>
      <c r="AB1597" s="161"/>
      <c r="AC1597" s="161"/>
      <c r="AD1597" s="161"/>
      <c r="AE1597" s="161"/>
      <c r="AF1597" s="161"/>
      <c r="AG1597" s="161"/>
    </row>
    <row r="1598" customFormat="false" ht="15" hidden="false" customHeight="false" outlineLevel="0" collapsed="false">
      <c r="A1598" s="3" t="s">
        <v>2</v>
      </c>
      <c r="B1598" s="3" t="s">
        <v>3</v>
      </c>
      <c r="C1598" s="3" t="s">
        <v>319</v>
      </c>
      <c r="D1598" s="3" t="s">
        <v>4</v>
      </c>
      <c r="E1598" s="3" t="s">
        <v>5</v>
      </c>
      <c r="F1598" s="3" t="s">
        <v>320</v>
      </c>
      <c r="G1598" s="3"/>
      <c r="H1598" s="3"/>
      <c r="I1598" s="3"/>
      <c r="J1598" s="3"/>
      <c r="K1598" s="3" t="s">
        <v>321</v>
      </c>
      <c r="L1598" s="3"/>
      <c r="M1598" s="3" t="s">
        <v>322</v>
      </c>
      <c r="N1598" s="3" t="s">
        <v>323</v>
      </c>
      <c r="O1598" s="3"/>
      <c r="P1598" s="3"/>
      <c r="Q1598" s="3"/>
      <c r="R1598" s="1"/>
      <c r="S1598" s="158" t="str">
        <f aca="true">IF(OFFSET(INDIRECT(A1594),45,0,1,1)="","",OFFSET(INDIRECT(A1594),45,0,1,1))</f>
        <v/>
      </c>
      <c r="T1598" s="158" t="str">
        <f aca="true">IF(OFFSET(INDIRECT(A1594),45,1,1,1)="","",OFFSET(INDIRECT(A1594),45,1,1,1))</f>
        <v/>
      </c>
      <c r="U1598" s="158" t="str">
        <f aca="true">IF(OFFSET(INDIRECT(A1594),45,2,1,1)="","",CONCATENATE(" ",OFFSET(INDIRECT(A1594),45,2,1,1)))</f>
        <v/>
      </c>
      <c r="V1598" s="158" t="str">
        <f aca="true">IF(OFFSET(INDIRECT(A1594),45,3,1,1)="","",OFFSET(INDIRECT(A1594),45,3,1,1))</f>
        <v/>
      </c>
      <c r="W1598" s="158" t="str">
        <f aca="true">IF(OFFSET(INDIRECT(A1594),45,4,1,1)="","",OFFSET(INDIRECT(A1594),45,4,1,1))</f>
        <v/>
      </c>
      <c r="X1598" s="158" t="str">
        <f aca="true">IF(OFFSET(INDIRECT(A1594),45,5,1,1)="","",OFFSET(INDIRECT(A1594),45,5,1,1))</f>
        <v/>
      </c>
      <c r="Y1598" s="158" t="str">
        <f aca="true">IF(OFFSET(INDIRECT(A1594),45,6,1,1)="","",OFFSET(INDIRECT(A1594),45,6,1,1))</f>
        <v/>
      </c>
      <c r="Z1598" s="1"/>
      <c r="AA1598" s="1"/>
      <c r="AB1598" s="1"/>
      <c r="AC1598" s="1"/>
      <c r="AD1598" s="1"/>
      <c r="AE1598" s="1"/>
      <c r="AF1598" s="1"/>
      <c r="AG1598" s="1"/>
    </row>
    <row r="1599" customFormat="false" ht="15.75" hidden="false" customHeight="false" outlineLevel="0" collapsed="false">
      <c r="A1599" s="38" t="str">
        <f aca="true">IF(OFFSET(INDIRECT(A1594),2,0,1,1)="","",OFFSET(INDIRECT(A1594),2,0,1,1))</f>
        <v/>
      </c>
      <c r="B1599" s="38" t="str">
        <f aca="true">IF(OFFSET(INDIRECT(A1594),2,1,1,1)="","",OFFSET(INDIRECT(A1594),2,1,1,1))</f>
        <v/>
      </c>
      <c r="C1599" s="3" t="str">
        <f aca="false">LEFT(B1599,1)</f>
        <v/>
      </c>
      <c r="D1599" s="38" t="str">
        <f aca="true">IF(OFFSET(INDIRECT(A1594),2,2,1,1)="","",OFFSET(INDIRECT(A1594),2,2,1,1))</f>
        <v/>
      </c>
      <c r="E1599" s="38" t="str">
        <f aca="true">IF(OFFSET(INDIRECT(A1594),2,3,1,1)="","",OFFSET(INDIRECT(A1594),2,3,1,1))</f>
        <v/>
      </c>
      <c r="F1599" s="3" t="str">
        <f aca="false">CONCATENATE(A1599,P1596," ",B1599," ",E1599)</f>
        <v>  </v>
      </c>
      <c r="G1599" s="3"/>
      <c r="H1599" s="3" t="str">
        <f aca="false">CONCATENATE(A1599," ",C1599," ",E1599)</f>
        <v>  </v>
      </c>
      <c r="I1599" s="3"/>
      <c r="J1599" s="3"/>
      <c r="K1599" s="3" t="str">
        <f aca="false">CONCATENATE(A1599,P1596," ",C1599,P1596," ",E1599)</f>
        <v>  </v>
      </c>
      <c r="L1599" s="3"/>
      <c r="M1599" s="3" t="str">
        <f aca="false">CONCATENATE(B1599," ",D1599," ",E1599)</f>
        <v>  </v>
      </c>
      <c r="N1599" s="3" t="str">
        <f aca="false">UPPER(M1599)</f>
        <v>  </v>
      </c>
      <c r="O1599" s="3"/>
      <c r="P1599" s="3" t="str">
        <f aca="false">CONCATENATE(A1599,P1596," ",E1599)</f>
        <v> </v>
      </c>
      <c r="Q1599" s="3"/>
      <c r="R1599" s="1"/>
      <c r="S1599" s="1"/>
      <c r="T1599" s="1"/>
      <c r="U1599" s="1"/>
      <c r="V1599" s="1"/>
      <c r="W1599" s="1"/>
      <c r="X1599" s="1"/>
      <c r="Y1599" s="1"/>
      <c r="Z1599" s="1"/>
      <c r="AA1599" s="1"/>
      <c r="AB1599" s="1"/>
      <c r="AC1599" s="1"/>
      <c r="AD1599" s="1"/>
      <c r="AE1599" s="1"/>
      <c r="AF1599" s="1"/>
      <c r="AG1599" s="1"/>
    </row>
    <row r="1600" customFormat="false" ht="15.75" hidden="false" customHeight="false" outlineLevel="0" collapsed="false">
      <c r="A1600" s="38" t="str">
        <f aca="true">IF(OFFSET(INDIRECT(A1594),3,0,1,1)="","",OFFSET(INDIRECT(A1594),3,0,1,1))</f>
        <v/>
      </c>
      <c r="B1600" s="38" t="str">
        <f aca="true">IF(OFFSET(INDIRECT(A1594),3,1,1,1)="","",OFFSET(INDIRECT(A1594),3,1,1,1))</f>
        <v/>
      </c>
      <c r="C1600" s="3" t="str">
        <f aca="false">LEFT(B1600,1)</f>
        <v/>
      </c>
      <c r="D1600" s="38" t="str">
        <f aca="true">IF(OFFSET(INDIRECT(A1594),3,2,1,1)="","",OFFSET(INDIRECT(A1594),3,2,1,1))</f>
        <v/>
      </c>
      <c r="E1600" s="38" t="str">
        <f aca="true">IF(OFFSET(INDIRECT(A1594),3,3,1,1)="","",OFFSET(INDIRECT(A1594),3,3,1,1))</f>
        <v/>
      </c>
      <c r="F1600" s="3" t="str">
        <f aca="false">CONCATENATE(A1600,P1597," ",B1600," ",E1600)</f>
        <v>  </v>
      </c>
      <c r="G1600" s="3"/>
      <c r="H1600" s="3" t="str">
        <f aca="false">CONCATENATE(" ",Q1597," ",A1600," ",C1600," ",E1600)</f>
        <v>    </v>
      </c>
      <c r="I1600" s="3"/>
      <c r="J1600" s="3"/>
      <c r="K1600" s="3" t="str">
        <f aca="false">CONCATENATE(" ",Q1597," ",A1600,P1597," ",C1600,P1597," ",E1600)</f>
        <v>    </v>
      </c>
      <c r="L1600" s="3"/>
      <c r="M1600" s="3" t="str">
        <f aca="false">CONCATENATE(" ",Q1597," ",B1600," ",D1600," ",E1600)</f>
        <v>    </v>
      </c>
      <c r="N1600" s="3" t="str">
        <f aca="false">UPPER(M1600)</f>
        <v>    </v>
      </c>
      <c r="O1600" s="3"/>
      <c r="P1600" s="3" t="str">
        <f aca="false">CONCATENATE(" ",Q1597," ",A1600,P1597," ",E1600)</f>
        <v>   </v>
      </c>
      <c r="Q1600" s="3"/>
      <c r="R1600" s="1"/>
      <c r="S1600" s="155" t="s">
        <v>342</v>
      </c>
      <c r="T1600" s="155"/>
      <c r="U1600" s="1" t="n">
        <f aca="false">IF(X1601="Male","his",IF(X1601="Female","her"))</f>
        <v>0</v>
      </c>
      <c r="V1600" s="1"/>
      <c r="W1600" s="1"/>
      <c r="X1600" s="1"/>
      <c r="Y1600" s="1"/>
      <c r="Z1600" s="1"/>
      <c r="AA1600" s="1"/>
      <c r="AB1600" s="1"/>
      <c r="AC1600" s="1" t="str">
        <f aca="false">IF(S1601="","",".")</f>
        <v/>
      </c>
      <c r="AD1600" s="1"/>
      <c r="AE1600" s="1"/>
      <c r="AF1600" s="1"/>
      <c r="AG1600" s="1"/>
    </row>
    <row r="1601" customFormat="false" ht="15" hidden="false" customHeight="false" outlineLevel="0" collapsed="false">
      <c r="A1601" s="3"/>
      <c r="B1601" s="3"/>
      <c r="C1601" s="3"/>
      <c r="D1601" s="3"/>
      <c r="E1601" s="3"/>
      <c r="F1601" s="3"/>
      <c r="G1601" s="3"/>
      <c r="H1601" s="3"/>
      <c r="I1601" s="3"/>
      <c r="J1601" s="3"/>
      <c r="K1601" s="3" t="str">
        <f aca="false">CONCATENATE(A1599,P1596," &amp; ",A1600,P1597," ",C1599,P1596," ",E1599)</f>
        <v> &amp;   </v>
      </c>
      <c r="L1601" s="3"/>
      <c r="M1601" s="3"/>
      <c r="N1601" s="3"/>
      <c r="O1601" s="3"/>
      <c r="P1601" s="3" t="str">
        <f aca="false">CONCATENATE(A1599,P1596," &amp; ",A1600,P1597," ",E1599)</f>
        <v> &amp;  </v>
      </c>
      <c r="Q1601" s="3"/>
      <c r="R1601" s="1"/>
      <c r="S1601" s="179" t="str">
        <f aca="true">IF(OFFSET(INDIRECT(A1594),48,0,1,1)="","",OFFSET(INDIRECT(A1594),48,0,1,1))</f>
        <v/>
      </c>
      <c r="T1601" s="179" t="str">
        <f aca="true">IF(OFFSET(INDIRECT(A1594),48,1,1,1)="","",OFFSET(INDIRECT(A1594),48,1,1,1))</f>
        <v/>
      </c>
      <c r="U1601" s="3" t="str">
        <f aca="false">LEFT(T1601,1)</f>
        <v/>
      </c>
      <c r="V1601" s="179" t="str">
        <f aca="true">IF(OFFSET(INDIRECT(A1594),48,2,1,1)="","",OFFSET(INDIRECT(A1594),48,2,1,1))</f>
        <v/>
      </c>
      <c r="W1601" s="179" t="str">
        <f aca="true">IF(OFFSET(INDIRECT(A1594),48,3,1,1)="","",OFFSET(INDIRECT(A1594),48,3,1,1))</f>
        <v/>
      </c>
      <c r="X1601" s="179" t="str">
        <f aca="true">IF(OFFSET(INDIRECT(A1594),48,5,1,1)="","",OFFSET(INDIRECT(A1594),48,5,1,1))</f>
        <v/>
      </c>
      <c r="Y1601" s="1" t="str">
        <f aca="false">CONCATENATE(S1601,AC1600," ",T1601," ",W1601)</f>
        <v>  </v>
      </c>
      <c r="Z1601" s="1"/>
      <c r="AA1601" s="1"/>
      <c r="AB1601" s="1"/>
      <c r="AC1601" s="1"/>
      <c r="AD1601" s="1"/>
      <c r="AE1601" s="1"/>
      <c r="AF1601" s="1"/>
      <c r="AG1601" s="1"/>
    </row>
    <row r="1602" customFormat="false" ht="15" hidden="false" customHeight="true" outlineLevel="0" collapsed="false">
      <c r="A1602" s="70" t="s">
        <v>328</v>
      </c>
      <c r="B1602" s="70"/>
      <c r="C1602" s="167" t="str">
        <f aca="false">CONCATENATE(AF1638,AF1639,AF1640,AF1641,AF1642)</f>
        <v>  </v>
      </c>
      <c r="D1602" s="167"/>
      <c r="E1602" s="167"/>
      <c r="F1602" s="167"/>
      <c r="G1602" s="167"/>
      <c r="H1602" s="167"/>
      <c r="I1602" s="167"/>
      <c r="J1602" s="112"/>
      <c r="K1602" s="3"/>
      <c r="L1602" s="1"/>
      <c r="M1602" s="1"/>
      <c r="N1602" s="3"/>
      <c r="O1602" s="3"/>
      <c r="P1602" s="3"/>
      <c r="Q1602" s="3"/>
      <c r="R1602" s="1"/>
      <c r="S1602" s="179" t="str">
        <f aca="true">IF(OFFSET(INDIRECT(A1594),51,0,1,1)="","",CONCATENATE((OFFSET(INDIRECT(A1594),51,0,1,1)),", "))</f>
        <v/>
      </c>
      <c r="T1602" s="179" t="str">
        <f aca="true">IF(OFFSET(INDIRECT(A1594),51,1,1,1)="","",OFFSET(INDIRECT(A1594),51,1,1,1))</f>
        <v/>
      </c>
      <c r="U1602" s="179" t="str">
        <f aca="true">IF(OFFSET(INDIRECT(A1594),51,2,1,1)="","",CONCATENATE(" ",(OFFSET(INDIRECT(A1594),51,2,1,1)),", "))</f>
        <v/>
      </c>
      <c r="V1602" s="179" t="str">
        <f aca="true">IF(OFFSET(INDIRECT(A1594),51,3,1,1)="","",CONCATENATE((OFFSET(INDIRECT(A1594),51,3,1,1)),", "))</f>
        <v/>
      </c>
      <c r="W1602" s="179" t="str">
        <f aca="true">IF(OFFSET(INDIRECT(A1594),51,4,1,1)="","",CONCATENATE((OFFSET(INDIRECT(A1594),51,4,1,1)),", "))</f>
        <v/>
      </c>
      <c r="X1602" s="179" t="str">
        <f aca="true">IF(OFFSET(INDIRECT(A1594),51,5,1,1)="","",CONCATENATE((OFFSET(INDIRECT(A1594),51,5,1,1)),", "))</f>
        <v/>
      </c>
      <c r="Y1602" s="179" t="str">
        <f aca="true">IF(OFFSET(INDIRECT(A1594),51,6,1,1)="","",OFFSET(INDIRECT(A1594),51,6,1,1))</f>
        <v/>
      </c>
      <c r="Z1602" s="1"/>
      <c r="AA1602" s="170" t="str">
        <f aca="false">CONCATENATE(IF(S1602="","",S1602),IF(T1602="","",T1602),IF(U1602="","",U1602),IF(V1602="","",V1602),IF(W1602="","",W1602),IF(X1602="","",X1602),IF(Y1602="","",Y1602))</f>
        <v/>
      </c>
      <c r="AB1602" s="170"/>
      <c r="AC1602" s="170"/>
      <c r="AD1602" s="170"/>
      <c r="AE1602" s="170"/>
      <c r="AF1602" s="170"/>
      <c r="AG1602" s="170"/>
    </row>
    <row r="1603" customFormat="false" ht="15" hidden="false" customHeight="false" outlineLevel="0" collapsed="false">
      <c r="A1603" s="3" t="s">
        <v>329</v>
      </c>
      <c r="B1603" s="3"/>
      <c r="C1603" s="70" t="str">
        <f aca="false">IF(B1597="Married",K1601,IF(B1597="Company",E1599,CONCATENATE(AC1638,AC1639,AC1640,AC1641,AC1642)))</f>
        <v>  </v>
      </c>
      <c r="D1603" s="70"/>
      <c r="E1603" s="70"/>
      <c r="F1603" s="70"/>
      <c r="G1603" s="70"/>
      <c r="H1603" s="70"/>
      <c r="I1603" s="70"/>
      <c r="J1603" s="70"/>
      <c r="K1603" s="1"/>
      <c r="L1603" s="3"/>
      <c r="M1603" s="3"/>
      <c r="N1603" s="3"/>
      <c r="O1603" s="3"/>
      <c r="P1603" s="3" t="str">
        <f aca="false">IF(B1597="Married",P1601,IF(B1597="Company","Sir/Madam",CONCATENATE(AH1638,AH1639,AH1640,AH1641,AH1642)))</f>
        <v> </v>
      </c>
      <c r="Q1603" s="3"/>
      <c r="R1603" s="1"/>
      <c r="S1603" s="179" t="str">
        <f aca="true">IF(OFFSET(INDIRECT(A1594),51,0,1,1)="","",OFFSET(INDIRECT(A1594),51,0,1,1))</f>
        <v/>
      </c>
      <c r="T1603" s="179" t="str">
        <f aca="true">IF(OFFSET(INDIRECT(A1594),51,1,1,1)="","",OFFSET(INDIRECT(A1594),51,1,1,1))</f>
        <v/>
      </c>
      <c r="U1603" s="179" t="str">
        <f aca="true">IF(OFFSET(INDIRECT(A1594),51,2,1,1)="","",CONCATENATE(" ",OFFSET(INDIRECT(A1594),51,2,1,1)))</f>
        <v/>
      </c>
      <c r="V1603" s="179" t="str">
        <f aca="true">IF(OFFSET(INDIRECT(A1594),51,3,1,1)="","",OFFSET(INDIRECT(A1594),51,3,1,1))</f>
        <v/>
      </c>
      <c r="W1603" s="179" t="str">
        <f aca="true">IF(OFFSET(INDIRECT(A1594),51,4,1,1)="","",OFFSET(INDIRECT(A1594),51,4,1,1))</f>
        <v/>
      </c>
      <c r="X1603" s="179" t="str">
        <f aca="true">IF(OFFSET(INDIRECT(A1594),51,5,1,1)="","",OFFSET(INDIRECT(A1594),51,5,1,1))</f>
        <v/>
      </c>
      <c r="Y1603" s="179" t="str">
        <f aca="true">IF(OFFSET(INDIRECT(A1594),51,6,1,1)="","",OFFSET(INDIRECT(A1594),51,6,1,1))</f>
        <v/>
      </c>
      <c r="Z1603" s="1"/>
      <c r="AA1603" s="1"/>
      <c r="AB1603" s="1"/>
      <c r="AC1603" s="1"/>
      <c r="AD1603" s="1"/>
      <c r="AE1603" s="1"/>
      <c r="AF1603" s="1"/>
      <c r="AG1603" s="1"/>
    </row>
    <row r="1604" customFormat="false" ht="15" hidden="false" customHeight="false" outlineLevel="0" collapsed="false">
      <c r="A1604" s="160" t="s">
        <v>333</v>
      </c>
      <c r="B1604" s="3"/>
      <c r="C1604" s="70" t="str">
        <f aca="false">CONCATENATE("Dear ",P1603)</f>
        <v>Dear  </v>
      </c>
      <c r="D1604" s="70"/>
      <c r="E1604" s="70"/>
      <c r="F1604" s="70"/>
      <c r="G1604" s="70"/>
      <c r="H1604" s="70"/>
      <c r="I1604" s="70"/>
      <c r="J1604" s="70"/>
      <c r="K1604" s="3"/>
      <c r="L1604" s="3"/>
      <c r="M1604" s="3"/>
      <c r="N1604" s="3"/>
      <c r="O1604" s="3"/>
      <c r="P1604" s="3"/>
      <c r="Q1604" s="149" t="str">
        <f aca="false">IF(A1606="","",", ")</f>
        <v/>
      </c>
      <c r="R1604" s="1"/>
      <c r="S1604" s="1"/>
      <c r="T1604" s="1"/>
      <c r="U1604" s="1"/>
      <c r="V1604" s="1"/>
      <c r="W1604" s="1"/>
      <c r="X1604" s="1"/>
      <c r="Y1604" s="1"/>
      <c r="Z1604" s="1"/>
      <c r="AA1604" s="1"/>
      <c r="AB1604" s="1"/>
      <c r="AC1604" s="1"/>
      <c r="AD1604" s="1"/>
      <c r="AE1604" s="1"/>
      <c r="AF1604" s="1"/>
      <c r="AG1604" s="1"/>
    </row>
    <row r="1605" customFormat="false" ht="15" hidden="false" customHeight="true" outlineLevel="0" collapsed="false">
      <c r="A1605" s="3" t="s">
        <v>25</v>
      </c>
      <c r="B1605" s="3" t="s">
        <v>26</v>
      </c>
      <c r="C1605" s="3" t="s">
        <v>27</v>
      </c>
      <c r="D1605" s="3" t="s">
        <v>28</v>
      </c>
      <c r="E1605" s="3" t="s">
        <v>29</v>
      </c>
      <c r="F1605" s="3" t="s">
        <v>30</v>
      </c>
      <c r="G1605" s="3" t="s">
        <v>31</v>
      </c>
      <c r="H1605" s="3"/>
      <c r="I1605" s="3" t="s">
        <v>336</v>
      </c>
      <c r="J1605" s="3"/>
      <c r="K1605" s="3"/>
      <c r="L1605" s="3"/>
      <c r="M1605" s="3"/>
      <c r="N1605" s="3"/>
      <c r="O1605" s="3"/>
      <c r="P1605" s="3"/>
      <c r="Q1605" s="3"/>
      <c r="R1605" s="1"/>
      <c r="S1605" s="163" t="str">
        <f aca="false">CONCATENATE(IF(S1598="","",S1598),IF(S1598="","",CHAR(10)),IF(T1598="","",T1598),IF(U1598="","",U1598),IF(U1598="","",CHAR(10)),IF(V1598="","",V1598),IF(V1598="","",CHAR(10)),IF(W1598="","",W1598),IF(W1598="","",CHAR(10)),IF(X1598="","",X1598),IF(X1598="","",CHAR(10)),IF(Y1598="","",Y1598))</f>
        <v/>
      </c>
      <c r="T1605" s="163"/>
      <c r="U1605" s="163"/>
      <c r="V1605" s="1"/>
      <c r="W1605" s="175" t="str">
        <f aca="false">CONCATENATE(IF(S1603="","",S1603),IF(S1603="","",CHAR(10)),IF(T1603="","",T1603),IF(U1603="","",U1603),IF(U1603="","",CHAR(10)),IF(V1603="","",V1603),IF(V1603="","",CHAR(10)),IF(W1603="","",W1603),IF(W1603="","",CHAR(10)),IF(X1603="","",X1603),IF(X1603="","",CHAR(10)),IF(Y1603="","",Y1603))</f>
        <v/>
      </c>
      <c r="X1605" s="175"/>
      <c r="Y1605" s="175"/>
      <c r="Z1605" s="1"/>
      <c r="AA1605" s="1"/>
      <c r="AB1605" s="1"/>
      <c r="AC1605" s="1"/>
      <c r="AD1605" s="1"/>
      <c r="AE1605" s="1"/>
      <c r="AF1605" s="1"/>
      <c r="AG1605" s="1"/>
    </row>
    <row r="1606" customFormat="false" ht="15" hidden="false" customHeight="true" outlineLevel="0" collapsed="false">
      <c r="A1606" s="38" t="str">
        <f aca="true">IF(OFFSET(INDIRECT(A1594),10,0,1,1)="","",CONCATENATE((OFFSET(INDIRECT(A1594),10,0,1,1)),", "))</f>
        <v/>
      </c>
      <c r="B1606" s="38" t="str">
        <f aca="true">IF(OFFSET(INDIRECT(A1594),10,1,1,1)="","",OFFSET(INDIRECT(A1594),10,1,1,1))</f>
        <v/>
      </c>
      <c r="C1606" s="38" t="str">
        <f aca="true">IF(OFFSET(INDIRECT(A1594),10,2,1,1)="","",CONCATENATE(" ",OFFSET(INDIRECT(A1594),10,2,1,1),", "))</f>
        <v/>
      </c>
      <c r="D1606" s="38" t="str">
        <f aca="true">IF(OFFSET(INDIRECT(A1594),10,3,1,1)="","",CONCATENATE((OFFSET(INDIRECT(A1594),10,3,1,1)),", "))</f>
        <v/>
      </c>
      <c r="E1606" s="38" t="str">
        <f aca="true">IF(OFFSET(INDIRECT(A1594),10,4,1,1)="","",CONCATENATE((OFFSET(INDIRECT(A1594),10,4,1,1)),", "))</f>
        <v/>
      </c>
      <c r="F1606" s="38" t="str">
        <f aca="true">IF(OFFSET(INDIRECT(A1594),10,5,1,1)="","",CONCATENATE((OFFSET(INDIRECT(A1594),10,5,1,1)),", "))</f>
        <v/>
      </c>
      <c r="G1606" s="38" t="str">
        <f aca="true">IF(OFFSET(INDIRECT(A1594),10,6,1,1)="","",OFFSET(INDIRECT(A1594),10,6,1,1))</f>
        <v/>
      </c>
      <c r="H1606" s="3"/>
      <c r="I1606" s="170" t="str">
        <f aca="false">CONCATENATE(IF(A1606="","",A1606),IF(B1606="","",B1606),IF(C1606="","",C1606),IF(D1606="","",D1606),IF(E1606="","",E1606),IF(F1606="","",F1606),IF(G1606="","",G1606))</f>
        <v/>
      </c>
      <c r="J1606" s="170"/>
      <c r="K1606" s="170"/>
      <c r="L1606" s="170"/>
      <c r="M1606" s="170"/>
      <c r="N1606" s="170"/>
      <c r="O1606" s="170"/>
      <c r="P1606" s="112"/>
      <c r="Q1606" s="112"/>
      <c r="R1606" s="1"/>
      <c r="S1606" s="163"/>
      <c r="T1606" s="163"/>
      <c r="U1606" s="163"/>
      <c r="V1606" s="1"/>
      <c r="W1606" s="175"/>
      <c r="X1606" s="175"/>
      <c r="Y1606" s="175"/>
      <c r="Z1606" s="1"/>
      <c r="AA1606" s="1"/>
      <c r="AB1606" s="1"/>
      <c r="AC1606" s="1"/>
      <c r="AD1606" s="1"/>
      <c r="AE1606" s="1"/>
      <c r="AF1606" s="1"/>
      <c r="AG1606" s="1"/>
    </row>
    <row r="1607" customFormat="false" ht="15" hidden="false" customHeight="false" outlineLevel="0" collapsed="false">
      <c r="A1607" s="38" t="str">
        <f aca="true">IF(OFFSET(INDIRECT(A1594),10,0,1,1)="","",OFFSET(INDIRECT(A1594),10,0,1,1))</f>
        <v/>
      </c>
      <c r="B1607" s="38" t="str">
        <f aca="true">IF(OFFSET(INDIRECT(A1594),10,1,1,1)="","",OFFSET(INDIRECT(A1594),10,1,1,1))</f>
        <v/>
      </c>
      <c r="C1607" s="38" t="str">
        <f aca="true">IF(OFFSET(INDIRECT(A1594),10,2,1,1)="","",CONCATENATE(" ",OFFSET(INDIRECT(A1594),10,2,1,1)))</f>
        <v/>
      </c>
      <c r="D1607" s="38" t="str">
        <f aca="true">IF(OFFSET(INDIRECT(A1594),10,3,1,1)="","",OFFSET(INDIRECT(A1594),10,3,1,1))</f>
        <v/>
      </c>
      <c r="E1607" s="38" t="str">
        <f aca="true">IF(OFFSET(INDIRECT(A1594),10,4,1,1)="","",OFFSET(INDIRECT(A1594),10,4,1,1))</f>
        <v/>
      </c>
      <c r="F1607" s="38" t="str">
        <f aca="true">IF(OFFSET(INDIRECT(A1594),10,5,1,1)="","",OFFSET(INDIRECT(A1594),10,5,1,1))</f>
        <v/>
      </c>
      <c r="G1607" s="38" t="str">
        <f aca="true">IF(OFFSET(INDIRECT(A1594),10,6,1,1)="","",OFFSET(INDIRECT(A1594),10,6,1,1))</f>
        <v/>
      </c>
      <c r="H1607" s="3"/>
      <c r="I1607" s="3"/>
      <c r="J1607" s="3"/>
      <c r="K1607" s="3"/>
      <c r="L1607" s="173"/>
      <c r="M1607" s="173"/>
      <c r="N1607" s="3"/>
      <c r="O1607" s="3"/>
      <c r="P1607" s="3"/>
      <c r="Q1607" s="3"/>
      <c r="R1607" s="1"/>
      <c r="S1607" s="163"/>
      <c r="T1607" s="163"/>
      <c r="U1607" s="163"/>
      <c r="V1607" s="1"/>
      <c r="W1607" s="175"/>
      <c r="X1607" s="175"/>
      <c r="Y1607" s="175"/>
      <c r="Z1607" s="1"/>
      <c r="AA1607" s="1"/>
      <c r="AB1607" s="1"/>
      <c r="AC1607" s="1"/>
      <c r="AD1607" s="1"/>
      <c r="AE1607" s="1"/>
      <c r="AF1607" s="1"/>
      <c r="AG1607" s="1"/>
    </row>
    <row r="1608" customFormat="false" ht="15" hidden="false" customHeight="false" outlineLevel="0" collapsed="false">
      <c r="A1608" s="3" t="s">
        <v>83</v>
      </c>
      <c r="B1608" s="3"/>
      <c r="C1608" s="3"/>
      <c r="D1608" s="3"/>
      <c r="E1608" s="3"/>
      <c r="F1608" s="3"/>
      <c r="G1608" s="3"/>
      <c r="H1608" s="3"/>
      <c r="I1608" s="3" t="s">
        <v>337</v>
      </c>
      <c r="J1608" s="3"/>
      <c r="K1608" s="3"/>
      <c r="L1608" s="173"/>
      <c r="M1608" s="173"/>
      <c r="N1608" s="3"/>
      <c r="O1608" s="3"/>
      <c r="P1608" s="3"/>
      <c r="Q1608" s="3"/>
      <c r="R1608" s="1"/>
      <c r="S1608" s="163"/>
      <c r="T1608" s="163"/>
      <c r="U1608" s="163"/>
      <c r="V1608" s="1"/>
      <c r="W1608" s="175"/>
      <c r="X1608" s="175"/>
      <c r="Y1608" s="175"/>
      <c r="Z1608" s="1"/>
      <c r="AA1608" s="1"/>
      <c r="AB1608" s="1"/>
      <c r="AC1608" s="1"/>
      <c r="AD1608" s="1"/>
      <c r="AE1608" s="1"/>
      <c r="AF1608" s="1"/>
      <c r="AG1608" s="1"/>
    </row>
    <row r="1609" customFormat="false" ht="15" hidden="false" customHeight="true" outlineLevel="0" collapsed="false">
      <c r="A1609" s="1" t="str">
        <f aca="false">CONCATENATE(A1608,"s")</f>
        <v>Leaseholders</v>
      </c>
      <c r="B1609" s="3"/>
      <c r="C1609" s="3"/>
      <c r="D1609" s="3"/>
      <c r="E1609" s="3"/>
      <c r="F1609" s="3"/>
      <c r="G1609" s="3"/>
      <c r="H1609" s="3"/>
      <c r="I1609" s="175" t="str">
        <f aca="false">CONCATENATE(IF(A1607="","",A1607),IF(A1607="","",CHAR(10)),IF(B1607="","",B1607),IF(C1607="","",C1607),IF(C1607="","",CHAR(10)),IF(D1607="","",D1607),IF(D1607="","",CHAR(10)),IF(E1607="","",E1607),IF(E1607="","",CHAR(10)),IF(F1607="","",F1607),IF(F1607="","",CHAR(10)),IF(G1607="","",G1607))</f>
        <v/>
      </c>
      <c r="J1609" s="175"/>
      <c r="K1609" s="175"/>
      <c r="L1609" s="173"/>
      <c r="M1609" s="173"/>
      <c r="N1609" s="3"/>
      <c r="O1609" s="3"/>
      <c r="P1609" s="3"/>
      <c r="Q1609" s="3"/>
      <c r="R1609" s="1"/>
      <c r="S1609" s="163"/>
      <c r="T1609" s="163"/>
      <c r="U1609" s="163"/>
      <c r="V1609" s="1"/>
      <c r="W1609" s="175"/>
      <c r="X1609" s="175"/>
      <c r="Y1609" s="175"/>
      <c r="Z1609" s="1"/>
      <c r="AA1609" s="1"/>
      <c r="AB1609" s="1"/>
      <c r="AC1609" s="1"/>
      <c r="AD1609" s="1"/>
      <c r="AE1609" s="1"/>
      <c r="AF1609" s="1"/>
      <c r="AG1609" s="1"/>
    </row>
    <row r="1610" customFormat="false" ht="15" hidden="false" customHeight="false" outlineLevel="0" collapsed="false">
      <c r="A1610" s="3" t="s">
        <v>294</v>
      </c>
      <c r="B1610" s="3"/>
      <c r="C1610" s="3"/>
      <c r="D1610" s="3"/>
      <c r="E1610" s="3"/>
      <c r="F1610" s="3"/>
      <c r="G1610" s="3"/>
      <c r="H1610" s="3"/>
      <c r="I1610" s="175"/>
      <c r="J1610" s="175"/>
      <c r="K1610" s="175"/>
      <c r="L1610" s="173"/>
      <c r="M1610" s="173"/>
      <c r="N1610" s="3"/>
      <c r="O1610" s="3"/>
      <c r="P1610" s="3"/>
      <c r="Q1610" s="3"/>
      <c r="R1610" s="1"/>
      <c r="S1610" s="163"/>
      <c r="T1610" s="163"/>
      <c r="U1610" s="163"/>
      <c r="V1610" s="1"/>
      <c r="W1610" s="175"/>
      <c r="X1610" s="175"/>
      <c r="Y1610" s="175"/>
      <c r="Z1610" s="1"/>
      <c r="AA1610" s="1"/>
      <c r="AB1610" s="1"/>
      <c r="AC1610" s="1"/>
      <c r="AD1610" s="1"/>
      <c r="AE1610" s="1"/>
      <c r="AF1610" s="1"/>
      <c r="AG1610" s="1"/>
    </row>
    <row r="1611" customFormat="false" ht="15" hidden="false" customHeight="false" outlineLevel="0" collapsed="false">
      <c r="A1611" s="1" t="str">
        <f aca="false">CONCATENATE(A1610,"s")</f>
        <v>Freeholders</v>
      </c>
      <c r="B1611" s="3"/>
      <c r="C1611" s="3"/>
      <c r="D1611" s="3"/>
      <c r="E1611" s="3"/>
      <c r="F1611" s="3"/>
      <c r="G1611" s="3"/>
      <c r="H1611" s="3"/>
      <c r="I1611" s="175"/>
      <c r="J1611" s="175"/>
      <c r="K1611" s="175"/>
      <c r="L1611" s="173"/>
      <c r="M1611" s="173"/>
      <c r="N1611" s="3"/>
      <c r="O1611" s="3"/>
      <c r="P1611" s="3"/>
      <c r="Q1611" s="3"/>
      <c r="R1611" s="1"/>
      <c r="S1611" s="1"/>
      <c r="T1611" s="1"/>
      <c r="U1611" s="1"/>
      <c r="V1611" s="1"/>
      <c r="W1611" s="1"/>
      <c r="X1611" s="1"/>
      <c r="Y1611" s="1"/>
      <c r="Z1611" s="1"/>
      <c r="AA1611" s="1"/>
      <c r="AB1611" s="1"/>
      <c r="AC1611" s="1"/>
      <c r="AD1611" s="1"/>
      <c r="AE1611" s="1"/>
      <c r="AF1611" s="1"/>
      <c r="AG1611" s="1"/>
    </row>
    <row r="1612" customFormat="false" ht="15" hidden="false" customHeight="false" outlineLevel="0" collapsed="false">
      <c r="A1612" s="3" t="s">
        <v>307</v>
      </c>
      <c r="B1612" s="3"/>
      <c r="C1612" s="3"/>
      <c r="D1612" s="3"/>
      <c r="E1612" s="3"/>
      <c r="F1612" s="3"/>
      <c r="G1612" s="3"/>
      <c r="H1612" s="3"/>
      <c r="I1612" s="175"/>
      <c r="J1612" s="175"/>
      <c r="K1612" s="175"/>
      <c r="L1612" s="3"/>
      <c r="M1612" s="3"/>
      <c r="N1612" s="3"/>
      <c r="O1612" s="3"/>
      <c r="P1612" s="3"/>
      <c r="Q1612" s="3"/>
      <c r="R1612" s="1"/>
    </row>
    <row r="1613" customFormat="false" ht="15" hidden="false" customHeight="false" outlineLevel="0" collapsed="false">
      <c r="A1613" s="1" t="str">
        <f aca="false">IF(A1612="Leaseholder &amp; Freeholder","Leaseholders &amp; Freeholders")</f>
        <v>Leaseholders &amp; Freeholders</v>
      </c>
      <c r="B1613" s="3"/>
      <c r="C1613" s="3"/>
      <c r="D1613" s="3"/>
      <c r="E1613" s="3"/>
      <c r="F1613" s="3"/>
      <c r="G1613" s="3"/>
      <c r="H1613" s="3"/>
      <c r="I1613" s="175"/>
      <c r="J1613" s="175"/>
      <c r="K1613" s="175"/>
      <c r="L1613" s="3"/>
      <c r="M1613" s="3"/>
      <c r="N1613" s="3"/>
      <c r="O1613" s="3"/>
      <c r="P1613" s="3"/>
      <c r="Q1613" s="3"/>
      <c r="R1613" s="1"/>
      <c r="S1613" s="149" t="s">
        <v>274</v>
      </c>
      <c r="T1613" s="149"/>
    </row>
    <row r="1614" customFormat="false" ht="15.75" hidden="false" customHeight="true" outlineLevel="0" collapsed="false">
      <c r="A1614" s="1"/>
      <c r="B1614" s="3"/>
      <c r="C1614" s="3"/>
      <c r="D1614" s="3"/>
      <c r="E1614" s="3"/>
      <c r="F1614" s="3"/>
      <c r="G1614" s="3"/>
      <c r="H1614" s="3"/>
      <c r="I1614" s="175"/>
      <c r="J1614" s="175"/>
      <c r="K1614" s="175"/>
      <c r="L1614" s="3"/>
      <c r="M1614" s="3"/>
      <c r="N1614" s="3"/>
      <c r="O1614" s="3"/>
      <c r="P1614" s="3"/>
      <c r="Q1614" s="3"/>
      <c r="R1614" s="1"/>
      <c r="S1614" s="180" t="str">
        <f aca="false">CONCATENATE("Under Section 1(2), subject to your written consent",CHAR(10),"it is intended to build on the line of junction of the said lands a ",Form!FB74)</f>
        <v>Under Section 1(2), subject to your written consent
it is intended to build on the line of junction of the said lands a</v>
      </c>
      <c r="T1614" s="180"/>
      <c r="U1614" s="180"/>
      <c r="V1614" s="180"/>
      <c r="W1614" s="180"/>
      <c r="X1614" s="180"/>
      <c r="Y1614" s="180"/>
      <c r="Z1614" s="180"/>
      <c r="AA1614" s="180"/>
    </row>
    <row r="1615" customFormat="false" ht="15" hidden="false" customHeight="false" outlineLevel="0" collapsed="false">
      <c r="A1615" s="1"/>
      <c r="B1615" s="3"/>
      <c r="C1615" s="3"/>
      <c r="D1615" s="3"/>
      <c r="E1615" s="3"/>
      <c r="F1615" s="3"/>
      <c r="G1615" s="3"/>
      <c r="H1615" s="3"/>
      <c r="I1615" s="3"/>
      <c r="J1615" s="3"/>
      <c r="K1615" s="3"/>
      <c r="L1615" s="3"/>
      <c r="M1615" s="3"/>
      <c r="N1615" s="3"/>
      <c r="O1615" s="3"/>
      <c r="P1615" s="3"/>
      <c r="Q1615" s="3"/>
      <c r="R1615" s="1"/>
      <c r="S1615" s="180"/>
      <c r="T1615" s="180"/>
      <c r="U1615" s="180"/>
      <c r="V1615" s="180"/>
      <c r="W1615" s="180"/>
      <c r="X1615" s="180"/>
      <c r="Y1615" s="180"/>
      <c r="Z1615" s="180"/>
      <c r="AA1615" s="180"/>
    </row>
    <row r="1616" customFormat="false" ht="15" hidden="false" customHeight="false" outlineLevel="0" collapsed="false">
      <c r="A1616" s="156" t="s">
        <v>343</v>
      </c>
      <c r="B1616" s="156"/>
      <c r="C1616" s="3"/>
      <c r="D1616" s="3"/>
      <c r="E1616" s="3"/>
      <c r="F1616" s="3"/>
      <c r="G1616" s="3"/>
      <c r="H1616" s="3"/>
      <c r="I1616" s="3"/>
      <c r="J1616" s="3"/>
      <c r="K1616" s="3"/>
      <c r="L1616" s="3"/>
      <c r="M1616" s="3"/>
      <c r="N1616" s="3"/>
      <c r="O1616" s="3"/>
      <c r="P1616" s="3"/>
      <c r="Q1616" s="149" t="str">
        <f aca="false">IF(A1618="","",", ")</f>
        <v/>
      </c>
      <c r="R1616" s="1"/>
    </row>
    <row r="1617" customFormat="false" ht="15" hidden="false" customHeight="false" outlineLevel="0" collapsed="false">
      <c r="A1617" s="3" t="s">
        <v>25</v>
      </c>
      <c r="B1617" s="3" t="s">
        <v>26</v>
      </c>
      <c r="C1617" s="3" t="s">
        <v>27</v>
      </c>
      <c r="D1617" s="3" t="s">
        <v>28</v>
      </c>
      <c r="E1617" s="3" t="s">
        <v>29</v>
      </c>
      <c r="F1617" s="3" t="s">
        <v>30</v>
      </c>
      <c r="G1617" s="3" t="s">
        <v>31</v>
      </c>
      <c r="H1617" s="3"/>
      <c r="I1617" s="3" t="s">
        <v>336</v>
      </c>
      <c r="J1617" s="3"/>
      <c r="K1617" s="3"/>
      <c r="L1617" s="3"/>
      <c r="M1617" s="3"/>
      <c r="N1617" s="3"/>
      <c r="O1617" s="3"/>
      <c r="P1617" s="3"/>
      <c r="Q1617" s="3"/>
      <c r="R1617" s="1"/>
      <c r="S1617" s="149" t="s">
        <v>292</v>
      </c>
      <c r="T1617" s="149"/>
    </row>
    <row r="1618" customFormat="false" ht="15" hidden="false" customHeight="true" outlineLevel="0" collapsed="false">
      <c r="A1618" s="38" t="str">
        <f aca="true">IF(OFFSET(INDIRECT(A1594),17,0,1,1)="","",CONCATENATE((OFFSET(INDIRECT(A1594),17,0,1,1)),", "))</f>
        <v/>
      </c>
      <c r="B1618" s="38" t="str">
        <f aca="true">IF(OFFSET(INDIRECT(A1594),17,1,1,1)="","",OFFSET(INDIRECT(A1594),17,1,1,1))</f>
        <v/>
      </c>
      <c r="C1618" s="38" t="str">
        <f aca="true">IF(OFFSET(INDIRECT(A1594),17,2,1,1)="","",CONCATENATE(" ",(OFFSET(INDIRECT(A1594),17,2,1,1)),", "))</f>
        <v/>
      </c>
      <c r="D1618" s="38" t="str">
        <f aca="true">IF(OFFSET(INDIRECT(A1594),17,3,1,1)="","",CONCATENATE((OFFSET(INDIRECT(A1594),17,3,1,1)),", "))</f>
        <v/>
      </c>
      <c r="E1618" s="38" t="str">
        <f aca="true">IF(OFFSET(INDIRECT(A1594),17,4,1,1)="","",CONCATENATE((OFFSET(INDIRECT(A1594),17,4,1,1)),", "))</f>
        <v/>
      </c>
      <c r="F1618" s="38" t="str">
        <f aca="true">IF(OFFSET(INDIRECT(A1594),17,5,1,1)="","",CONCATENATE((OFFSET(INDIRECT(A1594),17,5,1,1)),", "))</f>
        <v/>
      </c>
      <c r="G1618" s="38" t="str">
        <f aca="true">IF(OFFSET(INDIRECT(A1594),17,6,1,1)="","",OFFSET(INDIRECT(A1594),17,6,1,1))</f>
        <v/>
      </c>
      <c r="H1618" s="3"/>
      <c r="I1618" s="170" t="str">
        <f aca="false">CONCATENATE(IF(A1618="","",A1618),IF(B1618="","",B1618),IF(C1618="","",C1618),IF(D1618="","",D1618),IF(E1618="","",E1618),IF(F1618="","",F1618),IF(G1618="","",G1618))</f>
        <v/>
      </c>
      <c r="J1618" s="170"/>
      <c r="K1618" s="170"/>
      <c r="L1618" s="170"/>
      <c r="M1618" s="170"/>
      <c r="N1618" s="170"/>
      <c r="O1618" s="170"/>
      <c r="P1618" s="112"/>
      <c r="Q1618" s="112"/>
      <c r="R1618" s="1"/>
      <c r="S1618" s="180" t="str">
        <f aca="false">CONCATENATE("Under Section 1(5)",CHAR(10),"it is intended to build on the line of junction of the said lands a wall wholly on ",$H$12," land.")</f>
        <v>Under Section 1(5)
it is intended to build on the line of junction of the said lands a wall wholly on our land.</v>
      </c>
      <c r="T1618" s="180"/>
      <c r="U1618" s="180"/>
      <c r="V1618" s="180"/>
      <c r="W1618" s="180"/>
      <c r="X1618" s="180"/>
      <c r="Y1618" s="180"/>
      <c r="Z1618" s="180"/>
      <c r="AA1618" s="180"/>
    </row>
    <row r="1619" customFormat="false" ht="15" hidden="false" customHeight="false" outlineLevel="0" collapsed="false">
      <c r="A1619" s="38" t="str">
        <f aca="true">IF(OFFSET(INDIRECT(A1594),17,0,1,1)="","",OFFSET(INDIRECT(A1594),17,0,1,1))</f>
        <v/>
      </c>
      <c r="B1619" s="38" t="str">
        <f aca="true">IF(OFFSET(INDIRECT(A1594),17,1,1,1)="","",OFFSET(INDIRECT(A1594),17,1,1,1))</f>
        <v/>
      </c>
      <c r="C1619" s="38" t="str">
        <f aca="true">IF(OFFSET(INDIRECT(A1594),17,2,1,1)="","",CONCATENATE(" ",(OFFSET(INDIRECT(A1594),17,2,1,1))))</f>
        <v/>
      </c>
      <c r="D1619" s="38" t="str">
        <f aca="true">IF(OFFSET(INDIRECT(A1594),17,3,1,1)="","",OFFSET(INDIRECT(A1594),17,3,1,1))</f>
        <v/>
      </c>
      <c r="E1619" s="38" t="str">
        <f aca="true">IF(OFFSET(INDIRECT(A1594),17,4,1,1)="","",OFFSET(INDIRECT(A1594),17,4,1,1))</f>
        <v/>
      </c>
      <c r="F1619" s="38" t="str">
        <f aca="true">IF(OFFSET(INDIRECT(A1594),17,5,1,1)="","",OFFSET(INDIRECT(A1594),17,5,1,1))</f>
        <v/>
      </c>
      <c r="G1619" s="38" t="str">
        <f aca="true">IF(OFFSET(INDIRECT(A1594),17,6,1,1)="","",OFFSET(INDIRECT(A1594),17,6,1,1))</f>
        <v/>
      </c>
      <c r="H1619" s="3"/>
      <c r="I1619" s="3"/>
      <c r="J1619" s="3"/>
      <c r="K1619" s="3"/>
      <c r="L1619" s="173"/>
      <c r="M1619" s="173"/>
      <c r="N1619" s="3"/>
      <c r="O1619" s="3"/>
      <c r="P1619" s="3"/>
      <c r="Q1619" s="3"/>
      <c r="R1619" s="1"/>
      <c r="S1619" s="180"/>
      <c r="T1619" s="180"/>
      <c r="U1619" s="180"/>
      <c r="V1619" s="180"/>
      <c r="W1619" s="180"/>
      <c r="X1619" s="180"/>
      <c r="Y1619" s="180"/>
      <c r="Z1619" s="180"/>
      <c r="AA1619" s="180"/>
    </row>
    <row r="1620" customFormat="false" ht="15" hidden="false" customHeight="false" outlineLevel="0" collapsed="false">
      <c r="A1620" s="3"/>
      <c r="B1620" s="3"/>
      <c r="C1620" s="3"/>
      <c r="D1620" s="3"/>
      <c r="E1620" s="3"/>
      <c r="F1620" s="3"/>
      <c r="G1620" s="3"/>
      <c r="H1620" s="3"/>
      <c r="I1620" s="3" t="s">
        <v>337</v>
      </c>
      <c r="J1620" s="3"/>
      <c r="K1620" s="3"/>
      <c r="L1620" s="173"/>
      <c r="M1620" s="173"/>
      <c r="N1620" s="3"/>
      <c r="O1620" s="3"/>
      <c r="P1620" s="3"/>
      <c r="Q1620" s="3"/>
      <c r="R1620" s="1"/>
    </row>
    <row r="1621" customFormat="false" ht="15" hidden="false" customHeight="true" outlineLevel="0" collapsed="false">
      <c r="A1621" s="3"/>
      <c r="B1621" s="3"/>
      <c r="C1621" s="3"/>
      <c r="D1621" s="3"/>
      <c r="E1621" s="3"/>
      <c r="F1621" s="3"/>
      <c r="G1621" s="3"/>
      <c r="H1621" s="3"/>
      <c r="I1621" s="175" t="str">
        <f aca="false">CONCATENATE(IF(A1619="","",A1619),IF(A1619="","",CHAR(10)),IF(B1619="","",B1619),IF(C1619="","",C1619),IF(C1619="","",CHAR(10)),IF(D1619="","",D1619),IF(D1619="","",CHAR(10)),IF(E1619="","",E1619),IF(E1619="","",CHAR(10)),IF(F1619="","",F1619),IF(F1619="","",CHAR(10)),IF(G1619="","",G1619))</f>
        <v/>
      </c>
      <c r="J1621" s="175"/>
      <c r="K1621" s="175"/>
      <c r="L1621" s="173"/>
      <c r="M1621" s="173"/>
      <c r="N1621" s="3"/>
      <c r="O1621" s="3"/>
      <c r="P1621" s="3"/>
      <c r="Q1621" s="3"/>
      <c r="R1621" s="1"/>
      <c r="S1621" s="149" t="s">
        <v>295</v>
      </c>
      <c r="T1621" s="149"/>
      <c r="U1621" s="149"/>
    </row>
    <row r="1622" customFormat="false" ht="15" hidden="false" customHeight="true" outlineLevel="0" collapsed="false">
      <c r="A1622" s="3"/>
      <c r="B1622" s="3"/>
      <c r="C1622" s="3"/>
      <c r="D1622" s="3"/>
      <c r="E1622" s="3"/>
      <c r="F1622" s="3"/>
      <c r="G1622" s="3"/>
      <c r="H1622" s="3"/>
      <c r="I1622" s="175"/>
      <c r="J1622" s="175"/>
      <c r="K1622" s="175"/>
      <c r="L1622" s="173"/>
      <c r="M1622" s="173"/>
      <c r="N1622" s="3"/>
      <c r="O1622" s="3"/>
      <c r="P1622" s="3"/>
      <c r="Q1622" s="3"/>
      <c r="R1622" s="1"/>
      <c r="S1622" s="181" t="str">
        <f aca="false">CONCATENATE(S1614,CHAR(10),CHAR(10),S1618)</f>
        <v>Under Section 1(2), subject to your written consent
it is intended to build on the line of junction of the said lands a 
Under Section 1(5)
it is intended to build on the line of junction of the said lands a wall wholly on our land.</v>
      </c>
      <c r="T1622" s="181"/>
      <c r="U1622" s="181"/>
      <c r="V1622" s="181"/>
      <c r="W1622" s="181"/>
      <c r="X1622" s="181"/>
      <c r="Y1622" s="181"/>
      <c r="Z1622" s="181"/>
      <c r="AA1622" s="181"/>
    </row>
    <row r="1623" customFormat="false" ht="15" hidden="false" customHeight="false" outlineLevel="0" collapsed="false">
      <c r="A1623" s="3"/>
      <c r="B1623" s="3"/>
      <c r="C1623" s="3"/>
      <c r="D1623" s="3"/>
      <c r="E1623" s="3"/>
      <c r="F1623" s="3"/>
      <c r="G1623" s="3"/>
      <c r="H1623" s="3"/>
      <c r="I1623" s="175"/>
      <c r="J1623" s="175"/>
      <c r="K1623" s="175"/>
      <c r="L1623" s="173"/>
      <c r="M1623" s="173"/>
      <c r="N1623" s="3"/>
      <c r="O1623" s="3"/>
      <c r="P1623" s="3"/>
      <c r="Q1623" s="3"/>
      <c r="R1623" s="1"/>
      <c r="S1623" s="181"/>
      <c r="T1623" s="181"/>
      <c r="U1623" s="181"/>
      <c r="V1623" s="181"/>
      <c r="W1623" s="181"/>
      <c r="X1623" s="181"/>
      <c r="Y1623" s="181"/>
      <c r="Z1623" s="181"/>
      <c r="AA1623" s="181"/>
    </row>
    <row r="1624" customFormat="false" ht="15" hidden="false" customHeight="false" outlineLevel="0" collapsed="false">
      <c r="A1624" s="3"/>
      <c r="B1624" s="3"/>
      <c r="C1624" s="3"/>
      <c r="D1624" s="3"/>
      <c r="E1624" s="3"/>
      <c r="F1624" s="3"/>
      <c r="G1624" s="3"/>
      <c r="H1624" s="3"/>
      <c r="I1624" s="175"/>
      <c r="J1624" s="175"/>
      <c r="K1624" s="175"/>
      <c r="L1624" s="3"/>
      <c r="M1624" s="3"/>
      <c r="N1624" s="3"/>
      <c r="O1624" s="3"/>
      <c r="P1624" s="3"/>
      <c r="Q1624" s="3"/>
      <c r="R1624" s="1"/>
      <c r="S1624" s="181"/>
      <c r="T1624" s="181"/>
      <c r="U1624" s="181"/>
      <c r="V1624" s="181"/>
      <c r="W1624" s="181"/>
      <c r="X1624" s="181"/>
      <c r="Y1624" s="181"/>
      <c r="Z1624" s="181"/>
      <c r="AA1624" s="181"/>
    </row>
    <row r="1625" customFormat="false" ht="15" hidden="false" customHeight="false" outlineLevel="0" collapsed="false">
      <c r="A1625" s="3"/>
      <c r="B1625" s="3"/>
      <c r="C1625" s="3"/>
      <c r="D1625" s="3"/>
      <c r="E1625" s="3"/>
      <c r="F1625" s="3"/>
      <c r="G1625" s="3"/>
      <c r="H1625" s="3"/>
      <c r="I1625" s="175"/>
      <c r="J1625" s="175"/>
      <c r="K1625" s="175"/>
      <c r="L1625" s="3"/>
      <c r="M1625" s="3"/>
      <c r="N1625" s="3"/>
      <c r="O1625" s="3"/>
      <c r="P1625" s="3"/>
      <c r="Q1625" s="3"/>
      <c r="R1625" s="1"/>
      <c r="S1625" s="181"/>
      <c r="T1625" s="181"/>
      <c r="U1625" s="181"/>
      <c r="V1625" s="181"/>
      <c r="W1625" s="181"/>
      <c r="X1625" s="181"/>
      <c r="Y1625" s="181"/>
      <c r="Z1625" s="181"/>
      <c r="AA1625" s="181"/>
    </row>
    <row r="1626" customFormat="false" ht="15" hidden="false" customHeight="false" outlineLevel="0" collapsed="false">
      <c r="A1626" s="3"/>
      <c r="B1626" s="3"/>
      <c r="C1626" s="3"/>
      <c r="D1626" s="3"/>
      <c r="E1626" s="3"/>
      <c r="F1626" s="3"/>
      <c r="G1626" s="3"/>
      <c r="H1626" s="3"/>
      <c r="I1626" s="175"/>
      <c r="J1626" s="175"/>
      <c r="K1626" s="175"/>
      <c r="L1626" s="3"/>
      <c r="M1626" s="3"/>
      <c r="N1626" s="3"/>
      <c r="O1626" s="3"/>
      <c r="P1626" s="3"/>
      <c r="Q1626" s="3"/>
      <c r="R1626" s="1"/>
      <c r="S1626" s="181"/>
      <c r="T1626" s="181"/>
      <c r="U1626" s="181"/>
      <c r="V1626" s="181"/>
      <c r="W1626" s="181"/>
      <c r="X1626" s="181"/>
      <c r="Y1626" s="181"/>
      <c r="Z1626" s="181"/>
      <c r="AA1626" s="181"/>
    </row>
    <row r="1627" customFormat="false" ht="15" hidden="false" customHeight="false" outlineLevel="0" collapsed="false">
      <c r="A1627" s="3"/>
      <c r="B1627" s="3"/>
      <c r="C1627" s="3"/>
      <c r="D1627" s="3"/>
      <c r="E1627" s="3"/>
      <c r="F1627" s="3"/>
      <c r="G1627" s="3"/>
      <c r="H1627" s="3"/>
      <c r="I1627" s="3"/>
      <c r="J1627" s="3"/>
      <c r="K1627" s="3"/>
      <c r="L1627" s="3"/>
      <c r="M1627" s="3"/>
      <c r="N1627" s="3"/>
      <c r="O1627" s="3"/>
      <c r="P1627" s="3"/>
      <c r="Q1627" s="3"/>
      <c r="R1627" s="1"/>
    </row>
    <row r="1628" customFormat="false" ht="15" hidden="false" customHeight="false" outlineLevel="0" collapsed="false">
      <c r="A1628" s="156" t="s">
        <v>344</v>
      </c>
      <c r="B1628" s="156"/>
      <c r="C1628" s="3"/>
      <c r="D1628" s="3"/>
      <c r="E1628" s="3"/>
      <c r="F1628" s="3"/>
      <c r="G1628" s="3"/>
      <c r="H1628" s="3"/>
      <c r="I1628" s="3"/>
      <c r="J1628" s="3"/>
      <c r="K1628" s="3"/>
      <c r="L1628" s="3"/>
      <c r="M1628" s="3"/>
      <c r="N1628" s="3"/>
      <c r="O1628" s="3"/>
      <c r="P1628" s="3"/>
      <c r="Q1628" s="3" t="str">
        <f aca="false">IF(A1630="","",", ")</f>
        <v/>
      </c>
      <c r="R1628" s="1"/>
      <c r="S1628" s="149" t="s">
        <v>345</v>
      </c>
      <c r="T1628" s="149"/>
      <c r="U1628" s="149"/>
    </row>
    <row r="1629" customFormat="false" ht="15" hidden="false" customHeight="false" outlineLevel="0" collapsed="false">
      <c r="A1629" s="3" t="s">
        <v>25</v>
      </c>
      <c r="B1629" s="3" t="s">
        <v>26</v>
      </c>
      <c r="C1629" s="3" t="s">
        <v>27</v>
      </c>
      <c r="D1629" s="3" t="s">
        <v>28</v>
      </c>
      <c r="E1629" s="3" t="s">
        <v>29</v>
      </c>
      <c r="F1629" s="3" t="s">
        <v>30</v>
      </c>
      <c r="G1629" s="3" t="s">
        <v>31</v>
      </c>
      <c r="H1629" s="3"/>
      <c r="I1629" s="3" t="s">
        <v>336</v>
      </c>
      <c r="J1629" s="3"/>
      <c r="K1629" s="3"/>
      <c r="L1629" s="3"/>
      <c r="M1629" s="3"/>
      <c r="N1629" s="3"/>
      <c r="O1629" s="3"/>
      <c r="P1629" s="3"/>
      <c r="Q1629" s="3"/>
      <c r="R1629" s="1"/>
      <c r="S1629" s="181" t="str">
        <f aca="false">IF(Form!EX74="Section 1(2)",S1614,IF(Form!EX74="Section 1(5)",S1618,IF(Form!EX74="Section 1(2) &amp; Section 1(5)",S1622,"")))</f>
        <v/>
      </c>
      <c r="T1629" s="181"/>
      <c r="U1629" s="181"/>
      <c r="V1629" s="181"/>
      <c r="W1629" s="181"/>
      <c r="X1629" s="181"/>
      <c r="Y1629" s="181"/>
      <c r="Z1629" s="181"/>
      <c r="AA1629" s="181"/>
    </row>
    <row r="1630" customFormat="false" ht="15" hidden="false" customHeight="true" outlineLevel="0" collapsed="false">
      <c r="A1630" s="38" t="str">
        <f aca="false">IF(Form!$B$44="","",Form!$B$44)</f>
        <v/>
      </c>
      <c r="B1630" s="38" t="str">
        <f aca="false">IF(Form!$C$44="","",Form!$C$44)</f>
        <v/>
      </c>
      <c r="C1630" s="38" t="str">
        <f aca="false">IF(Form!$D$44="","",Form!$D$44)</f>
        <v/>
      </c>
      <c r="D1630" s="38" t="str">
        <f aca="false">IF(Form!$E$44="","",Form!$E$44)</f>
        <v/>
      </c>
      <c r="E1630" s="38" t="str">
        <f aca="false">IF(Form!$F$44="","",Form!$F$44)</f>
        <v/>
      </c>
      <c r="F1630" s="38" t="str">
        <f aca="false">IF(Form!$G$44="","",Form!$G$44)</f>
        <v/>
      </c>
      <c r="G1630" s="38" t="str">
        <f aca="false">IF(Form!$H$44="","",Form!$H$44)</f>
        <v/>
      </c>
      <c r="H1630" s="3"/>
      <c r="I1630" s="170" t="str">
        <f aca="false">CONCATENATE(IF(A1630="","",A1630),IF(B1630="","",B1630),IF(C1630="","",C1630),IF(D1630="","",D1630),IF(E1630="","",E1630),IF(F1630="","",F1630),IF(G1630="","",G1630))</f>
        <v/>
      </c>
      <c r="J1630" s="170"/>
      <c r="K1630" s="170"/>
      <c r="L1630" s="170"/>
      <c r="M1630" s="170"/>
      <c r="N1630" s="170"/>
      <c r="O1630" s="170"/>
      <c r="P1630" s="112"/>
      <c r="Q1630" s="112"/>
      <c r="R1630" s="1"/>
      <c r="S1630" s="181"/>
      <c r="T1630" s="181"/>
      <c r="U1630" s="181"/>
      <c r="V1630" s="181"/>
      <c r="W1630" s="181"/>
      <c r="X1630" s="181"/>
      <c r="Y1630" s="181"/>
      <c r="Z1630" s="181"/>
      <c r="AA1630" s="181"/>
    </row>
    <row r="1631" customFormat="false" ht="15" hidden="false" customHeight="false" outlineLevel="0" collapsed="false">
      <c r="A1631" s="3"/>
      <c r="B1631" s="3"/>
      <c r="C1631" s="3"/>
      <c r="D1631" s="3"/>
      <c r="E1631" s="3"/>
      <c r="F1631" s="3"/>
      <c r="G1631" s="3"/>
      <c r="H1631" s="3"/>
      <c r="I1631" s="3"/>
      <c r="J1631" s="3"/>
      <c r="K1631" s="3"/>
      <c r="L1631" s="173"/>
      <c r="M1631" s="173"/>
      <c r="N1631" s="3"/>
      <c r="O1631" s="3"/>
      <c r="P1631" s="3"/>
      <c r="Q1631" s="3"/>
      <c r="R1631" s="1"/>
      <c r="S1631" s="181"/>
      <c r="T1631" s="181"/>
      <c r="U1631" s="181"/>
      <c r="V1631" s="181"/>
      <c r="W1631" s="181"/>
      <c r="X1631" s="181"/>
      <c r="Y1631" s="181"/>
      <c r="Z1631" s="181"/>
      <c r="AA1631" s="181"/>
    </row>
    <row r="1632" customFormat="false" ht="15" hidden="false" customHeight="false" outlineLevel="0" collapsed="false">
      <c r="A1632" s="3"/>
      <c r="B1632" s="3"/>
      <c r="C1632" s="3"/>
      <c r="D1632" s="3"/>
      <c r="E1632" s="3"/>
      <c r="F1632" s="3"/>
      <c r="G1632" s="3"/>
      <c r="H1632" s="3"/>
      <c r="I1632" s="3" t="s">
        <v>337</v>
      </c>
      <c r="J1632" s="3"/>
      <c r="K1632" s="3"/>
      <c r="L1632" s="173"/>
      <c r="M1632" s="173"/>
      <c r="N1632" s="3"/>
      <c r="O1632" s="3"/>
      <c r="P1632" s="3"/>
      <c r="Q1632" s="3"/>
      <c r="R1632" s="1"/>
      <c r="S1632" s="181"/>
      <c r="T1632" s="181"/>
      <c r="U1632" s="181"/>
      <c r="V1632" s="181"/>
      <c r="W1632" s="181"/>
      <c r="X1632" s="181"/>
      <c r="Y1632" s="181"/>
      <c r="Z1632" s="181"/>
      <c r="AA1632" s="181"/>
    </row>
    <row r="1633" customFormat="false" ht="15" hidden="false" customHeight="true" outlineLevel="0" collapsed="false">
      <c r="A1633" s="3"/>
      <c r="B1633" s="3"/>
      <c r="C1633" s="3"/>
      <c r="D1633" s="3"/>
      <c r="E1633" s="3"/>
      <c r="F1633" s="3"/>
      <c r="G1633" s="3"/>
      <c r="H1633" s="3"/>
      <c r="I1633" s="175" t="str">
        <f aca="false">CONCATENATE(IF(A1630="","",A1630),IF(A1630="","",CHAR(10)),IF(B1630="","",B1630),IF(C1630="","",C1630),IF(C1630="","",CHAR(10)),IF(D1630="","",D1630),IF(D1630="","",CHAR(10)),IF(E1630="","",E1630),IF(E1630="","",CHAR(10)),IF(F1630="","",F1630),IF(F1630="","",CHAR(10)),IF(G1630="","",G1630))</f>
        <v/>
      </c>
      <c r="J1633" s="175"/>
      <c r="K1633" s="175"/>
      <c r="L1633" s="173"/>
      <c r="M1633" s="173"/>
      <c r="N1633" s="3"/>
      <c r="O1633" s="3"/>
      <c r="P1633" s="3"/>
      <c r="Q1633" s="3"/>
      <c r="R1633" s="1"/>
      <c r="S1633" s="181"/>
      <c r="T1633" s="181"/>
      <c r="U1633" s="181"/>
      <c r="V1633" s="181"/>
      <c r="W1633" s="181"/>
      <c r="X1633" s="181"/>
      <c r="Y1633" s="181"/>
      <c r="Z1633" s="181"/>
      <c r="AA1633" s="181"/>
    </row>
    <row r="1634" customFormat="false" ht="15" hidden="false" customHeight="false" outlineLevel="0" collapsed="false">
      <c r="A1634" s="3"/>
      <c r="B1634" s="3"/>
      <c r="C1634" s="3"/>
      <c r="D1634" s="3"/>
      <c r="E1634" s="3"/>
      <c r="F1634" s="3"/>
      <c r="G1634" s="3"/>
      <c r="H1634" s="3"/>
      <c r="I1634" s="175"/>
      <c r="J1634" s="175"/>
      <c r="K1634" s="175"/>
      <c r="L1634" s="173"/>
      <c r="M1634" s="173"/>
      <c r="N1634" s="3"/>
      <c r="O1634" s="3"/>
      <c r="P1634" s="3"/>
      <c r="Q1634" s="3"/>
      <c r="R1634" s="1"/>
    </row>
    <row r="1635" customFormat="false" ht="15" hidden="false" customHeight="false" outlineLevel="0" collapsed="false">
      <c r="A1635" s="3"/>
      <c r="B1635" s="3"/>
      <c r="C1635" s="3"/>
      <c r="D1635" s="3"/>
      <c r="E1635" s="3"/>
      <c r="F1635" s="3"/>
      <c r="G1635" s="3"/>
      <c r="H1635" s="3"/>
      <c r="I1635" s="175"/>
      <c r="J1635" s="175"/>
      <c r="K1635" s="175"/>
      <c r="L1635" s="173"/>
      <c r="M1635" s="173"/>
      <c r="N1635" s="3"/>
      <c r="O1635" s="3"/>
      <c r="P1635" s="3"/>
      <c r="Q1635" s="3"/>
      <c r="R1635" s="1"/>
      <c r="S1635" s="149" t="s">
        <v>346</v>
      </c>
      <c r="T1635" s="149"/>
      <c r="U1635" s="149"/>
      <c r="V1635" s="182" t="str">
        <f aca="true">IF(OFFSET(INDIRECT(A1594),53,5,1,1)="No","DELETE THIS PAGE WHEN MADE INTO PDF!","")</f>
        <v>DELETE THIS PAGE WHEN MADE INTO PDF!</v>
      </c>
      <c r="W1635" s="182"/>
      <c r="X1635" s="182"/>
      <c r="Y1635" s="182"/>
      <c r="Z1635" s="182"/>
      <c r="AA1635" s="182"/>
    </row>
    <row r="1636" customFormat="false" ht="15" hidden="false" customHeight="false" outlineLevel="0" collapsed="false">
      <c r="A1636" s="3"/>
      <c r="B1636" s="3"/>
      <c r="C1636" s="3"/>
      <c r="D1636" s="3"/>
      <c r="E1636" s="3"/>
      <c r="F1636" s="3"/>
      <c r="G1636" s="3"/>
      <c r="H1636" s="3"/>
      <c r="I1636" s="175"/>
      <c r="J1636" s="175"/>
      <c r="K1636" s="175"/>
      <c r="L1636" s="3"/>
      <c r="M1636" s="3"/>
      <c r="N1636" s="3"/>
      <c r="O1636" s="3"/>
      <c r="P1636" s="3"/>
      <c r="Q1636" s="3"/>
      <c r="R1636" s="1"/>
      <c r="S1636" s="149" t="s">
        <v>347</v>
      </c>
      <c r="T1636" s="149"/>
      <c r="U1636" s="149"/>
      <c r="V1636" s="182" t="str">
        <f aca="true">IF(OFFSET(INDIRECT(A1594),62,5,1,1)="No","DELETE THIS PAGE WHEN MADE INTO PDF!","")</f>
        <v>DELETE THIS PAGE WHEN MADE INTO PDF!</v>
      </c>
      <c r="W1636" s="182"/>
      <c r="X1636" s="182"/>
      <c r="Y1636" s="182"/>
      <c r="Z1636" s="182"/>
      <c r="AA1636" s="182"/>
    </row>
    <row r="1637" customFormat="false" ht="15" hidden="false" customHeight="false" outlineLevel="0" collapsed="false">
      <c r="A1637" s="3"/>
      <c r="B1637" s="3"/>
      <c r="C1637" s="3"/>
      <c r="D1637" s="3"/>
      <c r="E1637" s="3"/>
      <c r="F1637" s="3"/>
      <c r="G1637" s="3"/>
      <c r="H1637" s="3"/>
      <c r="I1637" s="175"/>
      <c r="J1637" s="175"/>
      <c r="K1637" s="175"/>
      <c r="L1637" s="3"/>
      <c r="M1637" s="3"/>
      <c r="N1637" s="3"/>
      <c r="O1637" s="3"/>
      <c r="P1637" s="3"/>
      <c r="Q1637" s="3"/>
      <c r="R1637" s="1"/>
      <c r="S1637" s="149" t="s">
        <v>348</v>
      </c>
      <c r="T1637" s="149"/>
      <c r="U1637" s="149"/>
      <c r="V1637" s="182" t="str">
        <f aca="true">IF(OFFSET(INDIRECT(A1594),76,5,1,1)="No","DELETE THIS PAGE WHEN MADE INTO PDF!","")</f>
        <v>DELETE THIS PAGE WHEN MADE INTO PDF!</v>
      </c>
      <c r="W1637" s="182"/>
      <c r="X1637" s="182"/>
      <c r="Y1637" s="182"/>
      <c r="Z1637" s="182"/>
      <c r="AA1637" s="182"/>
    </row>
    <row r="1638" customFormat="false" ht="15" hidden="false" customHeight="false" outlineLevel="0" collapsed="false">
      <c r="A1638" s="3"/>
      <c r="B1638" s="3"/>
      <c r="C1638" s="3"/>
      <c r="D1638" s="3"/>
      <c r="E1638" s="3"/>
      <c r="F1638" s="3"/>
      <c r="G1638" s="3"/>
      <c r="H1638" s="3"/>
      <c r="I1638" s="175"/>
      <c r="J1638" s="175"/>
      <c r="K1638" s="175"/>
      <c r="L1638" s="3"/>
      <c r="M1638" s="3"/>
      <c r="N1638" s="3"/>
      <c r="O1638" s="3"/>
      <c r="P1638" s="3"/>
      <c r="Q1638" s="3"/>
      <c r="R1638" s="1"/>
      <c r="S1638" s="38" t="str">
        <f aca="true">IF(OFFSET(INDIRECT(A1594),2,0,1,1)="","",OFFSET(INDIRECT(A1594),2,0,1,1))</f>
        <v/>
      </c>
      <c r="T1638" s="38" t="str">
        <f aca="true">IF(OFFSET(INDIRECT(A1594),2,1,1,1)="","",OFFSET(INDIRECT(A1594),2,1,1,1))</f>
        <v/>
      </c>
      <c r="U1638" s="3" t="str">
        <f aca="false">LEFT(T1638,1)</f>
        <v/>
      </c>
      <c r="V1638" s="38" t="str">
        <f aca="true">IF(OFFSET(INDIRECT(A1594),2,2,1,1)="","",OFFSET(INDIRECT(A1594),2,2,1,1))</f>
        <v/>
      </c>
      <c r="W1638" s="38" t="str">
        <f aca="true">IF(OFFSET(INDIRECT(A1594),2,3,1,1)="","",OFFSET(INDIRECT(A1594),2,3,1,1))</f>
        <v/>
      </c>
      <c r="X1638" s="3" t="str">
        <f aca="false">IF(B1597="Company",W1638,CONCATENATE(S1638,P1596," ",T1638," ",W1638))</f>
        <v>  </v>
      </c>
      <c r="Y1638" s="3"/>
      <c r="Z1638" s="3" t="str">
        <f aca="false">IF(B1597="Company",W1638,CONCATENATE(S1638," ",U1638," ",W1638))</f>
        <v>  </v>
      </c>
      <c r="AA1638" s="3"/>
      <c r="AB1638" s="3"/>
      <c r="AC1638" s="3" t="str">
        <f aca="false">IF(B1597="Company",W1638,CONCATENATE(S1638,P1596," ",U1638,P1596," ",W1638))</f>
        <v>  </v>
      </c>
      <c r="AD1638" s="3"/>
      <c r="AE1638" s="3" t="str">
        <f aca="false">IF(B1597="Company",W1638,CONCATENATE(T1638," ",V1638," ",W1638))</f>
        <v>  </v>
      </c>
      <c r="AF1638" s="3" t="str">
        <f aca="false">UPPER(AE1638)</f>
        <v>  </v>
      </c>
      <c r="AG1638" s="3"/>
      <c r="AH1638" s="3" t="str">
        <f aca="false">IF(B1597="Company",W1638,CONCATENATE(S1638,P1596," ",W1638))</f>
        <v> </v>
      </c>
      <c r="AI1638" s="3"/>
      <c r="AJ1638" s="1"/>
    </row>
    <row r="1639" customFormat="false" ht="15" hidden="false" customHeight="false" outlineLevel="0" collapsed="false">
      <c r="A1639" s="3"/>
      <c r="B1639" s="3"/>
      <c r="C1639" s="3"/>
      <c r="D1639" s="3"/>
      <c r="E1639" s="3"/>
      <c r="F1639" s="3"/>
      <c r="G1639" s="3"/>
      <c r="H1639" s="3"/>
      <c r="I1639" s="173"/>
      <c r="J1639" s="173"/>
      <c r="K1639" s="173"/>
      <c r="L1639" s="3"/>
      <c r="M1639" s="3"/>
      <c r="N1639" s="3"/>
      <c r="O1639" s="3"/>
      <c r="P1639" s="3"/>
      <c r="Q1639" s="3"/>
      <c r="R1639" s="1"/>
      <c r="S1639" s="38" t="str">
        <f aca="true">IF(OFFSET(INDIRECT(A1594),3,0,1,1)="","",OFFSET(INDIRECT(A1594),3,0,1,1))</f>
        <v/>
      </c>
      <c r="T1639" s="38" t="str">
        <f aca="true">IF(OFFSET(INDIRECT(A1594),3,1,1,1)="","",OFFSET(INDIRECT(A1594),3,1,1,1))</f>
        <v/>
      </c>
      <c r="U1639" s="3" t="str">
        <f aca="false">LEFT(T1639,1)</f>
        <v/>
      </c>
      <c r="V1639" s="38" t="str">
        <f aca="true">IF(OFFSET(INDIRECT(A1594),3,2,1,1)="","",OFFSET(INDIRECT(A1594),3,2,1,1))</f>
        <v/>
      </c>
      <c r="W1639" s="38" t="str">
        <f aca="true">IF(OFFSET(INDIRECT(A1594),3,3,1,1)="","",OFFSET(INDIRECT(A1594),3,3,1,1))</f>
        <v/>
      </c>
      <c r="X1639" s="3" t="str">
        <f aca="false">IF(W1639="","",CONCATENATE(S1639,P1596," ",T1639," ",W1639))</f>
        <v/>
      </c>
      <c r="Y1639" s="3"/>
      <c r="Z1639" s="3" t="str">
        <f aca="false">IF(W1639="","",CONCATENATE(" ",Q1622," ",S1639," ",U1639," ",W1639))</f>
        <v/>
      </c>
      <c r="AA1639" s="3"/>
      <c r="AB1639" s="3"/>
      <c r="AC1639" s="3" t="str">
        <f aca="false">IF(W1639="","",IF(W1640="",CONCATENATE(" ",$Q$39," ",S1639,$P$38," ",U1639,$P$38," ",W1639),CONCATENATE(", ",S1639,$P$38," ",U1639,$P$38," ",W1639)))</f>
        <v/>
      </c>
      <c r="AD1639" s="3"/>
      <c r="AE1639" s="3" t="str">
        <f aca="false">IF(W1639="","",CONCATENATE(" ",Q1597," ",T1639," ",V1639," ",W1639))</f>
        <v/>
      </c>
      <c r="AF1639" s="3" t="str">
        <f aca="false">UPPER(AE1639)</f>
        <v/>
      </c>
      <c r="AG1639" s="3"/>
      <c r="AH1639" s="3" t="str">
        <f aca="false">IF(W1639="","",IF(W1640="",CONCATENATE(" ",Q1597," ",S1639,P1596," ",W1639),CONCATENATE(", ",S1639,P1596," ",W1639)))</f>
        <v/>
      </c>
      <c r="AI1639" s="3"/>
      <c r="AJ1639" s="1"/>
    </row>
    <row r="1640" customFormat="false" ht="15" hidden="false" customHeight="false" outlineLevel="0" collapsed="false">
      <c r="A1640" s="156" t="s">
        <v>349</v>
      </c>
      <c r="B1640" s="156"/>
      <c r="C1640" s="3"/>
      <c r="D1640" s="3"/>
      <c r="E1640" s="3"/>
      <c r="F1640" s="3"/>
      <c r="G1640" s="3"/>
      <c r="H1640" s="3"/>
      <c r="I1640" s="3"/>
      <c r="J1640" s="3"/>
      <c r="K1640" s="3"/>
      <c r="L1640" s="3"/>
      <c r="M1640" s="3"/>
      <c r="N1640" s="3"/>
      <c r="O1640" s="3"/>
      <c r="P1640" s="3"/>
      <c r="Q1640" s="3" t="str">
        <f aca="false">IF(A1642="","",", ")</f>
        <v/>
      </c>
      <c r="R1640" s="1"/>
      <c r="S1640" s="38" t="str">
        <f aca="true">IF(OFFSET(INDIRECT(A1594),4,0,1,1)="","",OFFSET(INDIRECT(A1594),4,0,1,1))</f>
        <v/>
      </c>
      <c r="T1640" s="38" t="str">
        <f aca="true">IF(OFFSET(INDIRECT(A1594),4,1,1,1)="","",OFFSET(INDIRECT(A1594),4,1,1,1))</f>
        <v/>
      </c>
      <c r="U1640" s="3" t="str">
        <f aca="false">LEFT(T1640,1)</f>
        <v/>
      </c>
      <c r="V1640" s="38" t="str">
        <f aca="true">IF(OFFSET(INDIRECT(A1594),4,2,1,1)="","",OFFSET(INDIRECT(A1594),4,2,1,1))</f>
        <v/>
      </c>
      <c r="W1640" s="38" t="str">
        <f aca="true">IF(OFFSET(INDIRECT(A1594),4,3,1,1)="","",OFFSET(INDIRECT(A1594),4,3,1,1))</f>
        <v/>
      </c>
      <c r="X1640" s="3" t="str">
        <f aca="false">IF(W1640="","",CONCATENATE(S1640,P1596," ",T1640," ",W1640))</f>
        <v/>
      </c>
      <c r="Y1640" s="3"/>
      <c r="Z1640" s="3" t="str">
        <f aca="false">IF(W1640="","",CONCATENATE(" ",Q1622," ",S1640," ",U1640," ",W1640))</f>
        <v/>
      </c>
      <c r="AA1640" s="3"/>
      <c r="AB1640" s="3"/>
      <c r="AC1640" s="3" t="str">
        <f aca="false">IF(W1640="","",IF(W1641="",CONCATENATE(" ",Q1597," ",S1640,P1596," ",U1640,P1596," ",W1640),CONCATENATE(", ",S1640,P1596," ",U1640,P1596," ",W1640)))</f>
        <v/>
      </c>
      <c r="AD1640" s="3"/>
      <c r="AE1640" s="3" t="str">
        <f aca="false">IF(W1640="","",CONCATENATE(" ",Q1597," ",T1640," ",V1640," ",W1640))</f>
        <v/>
      </c>
      <c r="AF1640" s="3" t="str">
        <f aca="false">UPPER(AE1640)</f>
        <v/>
      </c>
      <c r="AG1640" s="3"/>
      <c r="AH1640" s="3" t="str">
        <f aca="false">IF(W1640="","",IF(W1641="",CONCATENATE(" ",Q1597," ",S1640,P1596," ",W1640),CONCATENATE(", ",S1640,P1596," ",W1640)))</f>
        <v/>
      </c>
      <c r="AI1640" s="3"/>
      <c r="AJ1640" s="1"/>
    </row>
    <row r="1641" customFormat="false" ht="15" hidden="false" customHeight="false" outlineLevel="0" collapsed="false">
      <c r="A1641" s="3" t="s">
        <v>25</v>
      </c>
      <c r="B1641" s="3" t="s">
        <v>26</v>
      </c>
      <c r="C1641" s="3" t="s">
        <v>27</v>
      </c>
      <c r="D1641" s="3" t="s">
        <v>28</v>
      </c>
      <c r="E1641" s="3" t="s">
        <v>29</v>
      </c>
      <c r="F1641" s="3" t="s">
        <v>30</v>
      </c>
      <c r="G1641" s="3" t="s">
        <v>31</v>
      </c>
      <c r="H1641" s="3"/>
      <c r="I1641" s="3" t="s">
        <v>336</v>
      </c>
      <c r="J1641" s="3"/>
      <c r="K1641" s="3"/>
      <c r="L1641" s="3"/>
      <c r="M1641" s="3"/>
      <c r="N1641" s="3"/>
      <c r="O1641" s="3"/>
      <c r="P1641" s="3"/>
      <c r="Q1641" s="3"/>
      <c r="R1641" s="1"/>
      <c r="S1641" s="38" t="str">
        <f aca="true">IF(OFFSET(INDIRECT(A1594),5,0,1,1)="","",OFFSET(INDIRECT(A1594),5,0,1,1))</f>
        <v/>
      </c>
      <c r="T1641" s="38" t="str">
        <f aca="true">IF(OFFSET(INDIRECT(A1594),5,1,1,1)="","",OFFSET(INDIRECT(A1594),5,1,1,1))</f>
        <v/>
      </c>
      <c r="U1641" s="3" t="str">
        <f aca="false">LEFT(T1641,1)</f>
        <v/>
      </c>
      <c r="V1641" s="38" t="str">
        <f aca="true">IF(OFFSET(INDIRECT(A1594),5,2,1,1)="","",OFFSET(INDIRECT(A1594),5,2,1,1))</f>
        <v/>
      </c>
      <c r="W1641" s="38" t="str">
        <f aca="true">IF(OFFSET(INDIRECT(A1594),5,3,1,1)="","",OFFSET(INDIRECT(A1594),5,3,1,1))</f>
        <v/>
      </c>
      <c r="X1641" s="3" t="str">
        <f aca="false">IF(W1641="","",CONCATENATE(S1641,P1596," ",T1641," ",W1641))</f>
        <v/>
      </c>
      <c r="Y1641" s="3"/>
      <c r="Z1641" s="3" t="str">
        <f aca="false">IF(W1641="","",CONCATENATE(" ",Q1622," ",S1641," ",U1641," ",W1641))</f>
        <v/>
      </c>
      <c r="AA1641" s="3"/>
      <c r="AB1641" s="3"/>
      <c r="AC1641" s="3" t="str">
        <f aca="false">IF(W1641="","",IF(W1642="",CONCATENATE(" ",Q1597," ",S1641,P1596," ",U1641,P1596," ",W1641),CONCATENATE(", ",S1641,P1596," ",U1641,P1596," ",W1641)))</f>
        <v/>
      </c>
      <c r="AD1641" s="3"/>
      <c r="AE1641" s="3" t="str">
        <f aca="false">IF(W1641="","",CONCATENATE(" ",Q1597," ",T1641," ",V1641," ",W1641))</f>
        <v/>
      </c>
      <c r="AF1641" s="3" t="str">
        <f aca="false">UPPER(AE1641)</f>
        <v/>
      </c>
      <c r="AG1641" s="3"/>
      <c r="AH1641" s="3" t="str">
        <f aca="false">IF(W1641="","",IF(W1642="",CONCATENATE(" ",Q1597," ",S1641,P1596," ",W1641),CONCATENATE(", ",S1641,P1596," ",W1641)))</f>
        <v/>
      </c>
      <c r="AI1641" s="3"/>
      <c r="AJ1641" s="1"/>
    </row>
    <row r="1642" customFormat="false" ht="15" hidden="false" customHeight="true" outlineLevel="0" collapsed="false">
      <c r="A1642" s="38" t="str">
        <f aca="false">IF(Form!$B$61="","",Form!$B$61)</f>
        <v/>
      </c>
      <c r="B1642" s="38" t="str">
        <f aca="false">IF(Form!$C$61="","",Form!$C$61)</f>
        <v/>
      </c>
      <c r="C1642" s="38" t="str">
        <f aca="false">IF(Form!$D$61="","",Form!$D$61)</f>
        <v/>
      </c>
      <c r="D1642" s="38" t="str">
        <f aca="false">IF(Form!$E$61="","",Form!$E$61)</f>
        <v/>
      </c>
      <c r="E1642" s="38" t="str">
        <f aca="false">IF(Form!$F$61="","",Form!$F$61)</f>
        <v/>
      </c>
      <c r="F1642" s="38" t="str">
        <f aca="false">IF(Form!$G$61="","",Form!$G$61)</f>
        <v/>
      </c>
      <c r="G1642" s="38" t="str">
        <f aca="false">IF(Form!$H$61="","",Form!$H$61)</f>
        <v/>
      </c>
      <c r="H1642" s="3"/>
      <c r="I1642" s="170" t="str">
        <f aca="false">CONCATENATE(IF(A1642="","",A1642),IF(B1642="","",B1642),IF(C1642="","",C1642),IF(D1642="","",D1642),IF(E1642="","",E1642),IF(F1642="","",F1642),IF(G1642="","",G1642))</f>
        <v/>
      </c>
      <c r="J1642" s="170"/>
      <c r="K1642" s="170"/>
      <c r="L1642" s="170"/>
      <c r="M1642" s="170"/>
      <c r="N1642" s="170"/>
      <c r="O1642" s="170"/>
      <c r="P1642" s="112"/>
      <c r="Q1642" s="112"/>
      <c r="R1642" s="1"/>
      <c r="S1642" s="38" t="str">
        <f aca="true">IF(OFFSET(INDIRECT(A1594),6,0,1,1)="","",OFFSET(INDIRECT(A1594),6,0,1,1))</f>
        <v/>
      </c>
      <c r="T1642" s="38" t="str">
        <f aca="true">IF(OFFSET(INDIRECT(A1594),6,1,1,1)="","",OFFSET(INDIRECT(A1594),6,1,1,1))</f>
        <v/>
      </c>
      <c r="U1642" s="3" t="str">
        <f aca="false">LEFT(T1642,1)</f>
        <v/>
      </c>
      <c r="V1642" s="38" t="str">
        <f aca="true">IF(OFFSET(INDIRECT(A1594),6,2,1,1)="","",OFFSET(INDIRECT(A1594),6,2,1,1))</f>
        <v/>
      </c>
      <c r="W1642" s="38" t="str">
        <f aca="true">IF(OFFSET(INDIRECT(A1594),6,3,1,1)="","",OFFSET(INDIRECT(A1594),6,3,1,1))</f>
        <v/>
      </c>
      <c r="X1642" s="3" t="str">
        <f aca="false">IF(W1642="","",CONCATENATE(S1642,P1596," ",T1642," ",W1642))</f>
        <v/>
      </c>
      <c r="Y1642" s="3"/>
      <c r="Z1642" s="3" t="str">
        <f aca="false">IF(W1642="","",CONCATENATE(" ",Q1622," ",S1642," ",U1642," ",W1642))</f>
        <v/>
      </c>
      <c r="AA1642" s="3"/>
      <c r="AB1642" s="3"/>
      <c r="AC1642" s="3" t="str">
        <f aca="false">IF(W1642="","",IF(W1643="",CONCATENATE(" ",Q1597," ",S1642,P1596," ",U1642,P1596," ",W1642),CONCATENATE(", ",S1642,P1596," ",U1642,P1596," ",W1642)))</f>
        <v/>
      </c>
      <c r="AD1642" s="3"/>
      <c r="AE1642" s="3" t="str">
        <f aca="false">IF(W1642="","",CONCATENATE(" ",Q1597," ",T1642," ",V1642," ",W1642))</f>
        <v/>
      </c>
      <c r="AF1642" s="3" t="str">
        <f aca="false">UPPER(AE1642)</f>
        <v/>
      </c>
      <c r="AG1642" s="3"/>
      <c r="AH1642" s="3" t="str">
        <f aca="false">IF(W1642="","",IF(W1643="",CONCATENATE(" ",Q1597," ",S1642,P1596," ",W1642),CONCATENATE(", ",S1642,P1596," ",W1642)))</f>
        <v/>
      </c>
      <c r="AI1642" s="3"/>
      <c r="AJ1642" s="1"/>
    </row>
    <row r="1643" customFormat="false" ht="15" hidden="false" customHeight="false" outlineLevel="0" collapsed="false">
      <c r="A1643" s="3"/>
      <c r="B1643" s="3"/>
      <c r="C1643" s="3"/>
      <c r="D1643" s="3"/>
      <c r="E1643" s="3"/>
      <c r="F1643" s="3"/>
      <c r="G1643" s="3"/>
      <c r="H1643" s="3"/>
      <c r="I1643" s="3"/>
      <c r="J1643" s="3"/>
      <c r="K1643" s="3"/>
      <c r="L1643" s="173"/>
      <c r="M1643" s="173"/>
      <c r="N1643" s="3"/>
      <c r="O1643" s="3"/>
      <c r="P1643" s="3"/>
      <c r="Q1643" s="3"/>
      <c r="R1643" s="1"/>
    </row>
    <row r="1644" customFormat="false" ht="15" hidden="false" customHeight="false" outlineLevel="0" collapsed="false">
      <c r="A1644" s="3"/>
      <c r="B1644" s="3"/>
      <c r="C1644" s="3"/>
      <c r="D1644" s="3"/>
      <c r="E1644" s="3"/>
      <c r="F1644" s="3"/>
      <c r="G1644" s="3"/>
      <c r="H1644" s="3"/>
      <c r="I1644" s="3" t="s">
        <v>337</v>
      </c>
      <c r="J1644" s="3"/>
      <c r="K1644" s="3"/>
      <c r="L1644" s="173"/>
      <c r="M1644" s="173"/>
      <c r="N1644" s="3"/>
      <c r="O1644" s="3"/>
      <c r="P1644" s="3"/>
      <c r="Q1644" s="3"/>
      <c r="R1644" s="1"/>
    </row>
    <row r="1645" customFormat="false" ht="15" hidden="false" customHeight="true" outlineLevel="0" collapsed="false">
      <c r="A1645" s="3"/>
      <c r="B1645" s="3"/>
      <c r="C1645" s="3"/>
      <c r="D1645" s="3"/>
      <c r="E1645" s="3"/>
      <c r="F1645" s="3"/>
      <c r="G1645" s="3"/>
      <c r="H1645" s="3"/>
      <c r="I1645" s="175" t="str">
        <f aca="false">CONCATENATE(IF(A1642="","",A1642),IF(A1642="","",CHAR(10)),IF(B1642="","",B1642),IF(C1642="","",C1642),IF(C1642="","",CHAR(10)),IF(D1642="","",D1642),IF(D1642="","",CHAR(10)),IF(E1642="","",E1642),IF(E1642="","",CHAR(10)),IF(F1642="","",F1642),IF(F1642="","",CHAR(10)),IF(G1642="","",G1642))</f>
        <v/>
      </c>
      <c r="J1645" s="175"/>
      <c r="K1645" s="175"/>
      <c r="L1645" s="173"/>
      <c r="M1645" s="173"/>
      <c r="N1645" s="3"/>
      <c r="O1645" s="3"/>
      <c r="P1645" s="3"/>
      <c r="Q1645" s="3"/>
      <c r="R1645" s="1"/>
    </row>
    <row r="1646" customFormat="false" ht="15" hidden="false" customHeight="false" outlineLevel="0" collapsed="false">
      <c r="A1646" s="3"/>
      <c r="B1646" s="3"/>
      <c r="C1646" s="3"/>
      <c r="D1646" s="3"/>
      <c r="E1646" s="3"/>
      <c r="F1646" s="3"/>
      <c r="G1646" s="3"/>
      <c r="H1646" s="3"/>
      <c r="I1646" s="175"/>
      <c r="J1646" s="175"/>
      <c r="K1646" s="175"/>
      <c r="L1646" s="173"/>
      <c r="M1646" s="173"/>
      <c r="N1646" s="3"/>
      <c r="O1646" s="3"/>
      <c r="P1646" s="3"/>
      <c r="Q1646" s="3"/>
      <c r="R1646" s="1"/>
    </row>
    <row r="1647" customFormat="false" ht="15" hidden="false" customHeight="false" outlineLevel="0" collapsed="false">
      <c r="A1647" s="3"/>
      <c r="B1647" s="3"/>
      <c r="C1647" s="3"/>
      <c r="D1647" s="3"/>
      <c r="E1647" s="3"/>
      <c r="F1647" s="3"/>
      <c r="G1647" s="3"/>
      <c r="H1647" s="3"/>
      <c r="I1647" s="175"/>
      <c r="J1647" s="175"/>
      <c r="K1647" s="175"/>
      <c r="L1647" s="173"/>
      <c r="M1647" s="173"/>
      <c r="N1647" s="3"/>
      <c r="O1647" s="3"/>
      <c r="P1647" s="3"/>
      <c r="Q1647" s="3"/>
      <c r="R1647" s="1"/>
    </row>
    <row r="1648" customFormat="false" ht="15" hidden="false" customHeight="false" outlineLevel="0" collapsed="false">
      <c r="A1648" s="3"/>
      <c r="B1648" s="3"/>
      <c r="C1648" s="3"/>
      <c r="D1648" s="3"/>
      <c r="E1648" s="3"/>
      <c r="F1648" s="3"/>
      <c r="G1648" s="3"/>
      <c r="H1648" s="3"/>
      <c r="I1648" s="175"/>
      <c r="J1648" s="175"/>
      <c r="K1648" s="175"/>
      <c r="L1648" s="3"/>
      <c r="M1648" s="3"/>
      <c r="N1648" s="3"/>
      <c r="O1648" s="3"/>
      <c r="P1648" s="3"/>
      <c r="Q1648" s="3"/>
      <c r="R1648" s="1"/>
    </row>
    <row r="1649" customFormat="false" ht="15" hidden="false" customHeight="false" outlineLevel="0" collapsed="false">
      <c r="A1649" s="3"/>
      <c r="B1649" s="3"/>
      <c r="C1649" s="3"/>
      <c r="D1649" s="3"/>
      <c r="E1649" s="3"/>
      <c r="F1649" s="3"/>
      <c r="G1649" s="3"/>
      <c r="H1649" s="3"/>
      <c r="I1649" s="175"/>
      <c r="J1649" s="175"/>
      <c r="K1649" s="175"/>
      <c r="L1649" s="3"/>
      <c r="M1649" s="3"/>
      <c r="N1649" s="3"/>
      <c r="O1649" s="3"/>
      <c r="P1649" s="3"/>
      <c r="Q1649" s="3"/>
      <c r="R1649" s="1"/>
    </row>
    <row r="1650" customFormat="false" ht="15" hidden="false" customHeight="false" outlineLevel="0" collapsed="false">
      <c r="A1650" s="3"/>
      <c r="B1650" s="3"/>
      <c r="C1650" s="3"/>
      <c r="D1650" s="3"/>
      <c r="E1650" s="3"/>
      <c r="F1650" s="3"/>
      <c r="G1650" s="3"/>
      <c r="H1650" s="3"/>
      <c r="I1650" s="175"/>
      <c r="J1650" s="175"/>
      <c r="K1650" s="175"/>
      <c r="L1650" s="3"/>
      <c r="M1650" s="3"/>
      <c r="N1650" s="3"/>
      <c r="O1650" s="3"/>
      <c r="P1650" s="3"/>
      <c r="Q1650" s="3"/>
      <c r="R1650" s="1"/>
    </row>
    <row r="1651" customFormat="false" ht="15" hidden="false" customHeight="false" outlineLevel="0" collapsed="false">
      <c r="A1651" s="3"/>
      <c r="B1651" s="3"/>
      <c r="C1651" s="3"/>
      <c r="D1651" s="3"/>
      <c r="E1651" s="3"/>
      <c r="F1651" s="3"/>
      <c r="G1651" s="3"/>
      <c r="H1651" s="3"/>
      <c r="I1651" s="173"/>
      <c r="J1651" s="173"/>
      <c r="K1651" s="173"/>
      <c r="L1651" s="3"/>
      <c r="M1651" s="3"/>
      <c r="N1651" s="3"/>
      <c r="O1651" s="3"/>
      <c r="P1651" s="3"/>
      <c r="Q1651" s="3"/>
      <c r="R1651" s="1"/>
    </row>
    <row r="1652" customFormat="false" ht="15" hidden="false" customHeight="false" outlineLevel="0" collapsed="false">
      <c r="A1652" s="156" t="s">
        <v>350</v>
      </c>
      <c r="B1652" s="156"/>
      <c r="C1652" s="3"/>
      <c r="D1652" s="3"/>
      <c r="E1652" s="3"/>
      <c r="F1652" s="3"/>
      <c r="G1652" s="3"/>
      <c r="H1652" s="3"/>
      <c r="I1652" s="3"/>
      <c r="J1652" s="3"/>
      <c r="K1652" s="3"/>
      <c r="L1652" s="3"/>
      <c r="M1652" s="3"/>
      <c r="N1652" s="3"/>
      <c r="O1652" s="3"/>
      <c r="P1652" s="3"/>
      <c r="Q1652" s="3" t="str">
        <f aca="false">IF(A1654="","",", ")</f>
        <v>,</v>
      </c>
      <c r="R1652" s="1"/>
    </row>
    <row r="1653" customFormat="false" ht="15" hidden="false" customHeight="false" outlineLevel="0" collapsed="false">
      <c r="A1653" s="3" t="s">
        <v>25</v>
      </c>
      <c r="B1653" s="3" t="s">
        <v>26</v>
      </c>
      <c r="C1653" s="3" t="s">
        <v>27</v>
      </c>
      <c r="D1653" s="3" t="s">
        <v>28</v>
      </c>
      <c r="E1653" s="3" t="s">
        <v>29</v>
      </c>
      <c r="F1653" s="3" t="s">
        <v>30</v>
      </c>
      <c r="G1653" s="3" t="s">
        <v>31</v>
      </c>
      <c r="H1653" s="3"/>
      <c r="I1653" s="3" t="s">
        <v>336</v>
      </c>
      <c r="J1653" s="3"/>
      <c r="K1653" s="3"/>
      <c r="L1653" s="3"/>
      <c r="M1653" s="3"/>
      <c r="N1653" s="3"/>
      <c r="O1653" s="3"/>
      <c r="P1653" s="3"/>
      <c r="Q1653" s="3"/>
      <c r="R1653" s="1"/>
    </row>
    <row r="1654" customFormat="false" ht="15" hidden="false" customHeight="true" outlineLevel="0" collapsed="false">
      <c r="A1654" s="38" t="str">
        <f aca="false">IF(Form!$B$65="","",Form!$B$65)</f>
        <v>Third Surveyor</v>
      </c>
      <c r="B1654" s="38" t="str">
        <f aca="false">IF(Form!$C$65="","",Form!$C$65)</f>
        <v/>
      </c>
      <c r="C1654" s="38" t="str">
        <f aca="false">IF(Form!$D$65="","",Form!$D$65)</f>
        <v/>
      </c>
      <c r="D1654" s="38" t="str">
        <f aca="false">IF(Form!$E$65="","",Form!$E$65)</f>
        <v/>
      </c>
      <c r="E1654" s="38" t="str">
        <f aca="false">IF(Form!$F$65="","",Form!$F$65)</f>
        <v/>
      </c>
      <c r="F1654" s="38" t="str">
        <f aca="false">IF(Form!$G$65="","",Form!$G$65)</f>
        <v/>
      </c>
      <c r="G1654" s="38" t="str">
        <f aca="false">IF(Form!$H$65="","",Form!$H$65)</f>
        <v/>
      </c>
      <c r="H1654" s="3"/>
      <c r="I1654" s="170" t="str">
        <f aca="false">CONCATENATE(IF(A1654="","",A1654),IF(B1654="","",B1654),IF(C1654="","",C1654),IF(D1654="","",D1654),IF(E1654="","",E1654),IF(F1654="","",F1654),IF(G1654="","",G1654))</f>
        <v>Third Surveyor</v>
      </c>
      <c r="J1654" s="170"/>
      <c r="K1654" s="170"/>
      <c r="L1654" s="170"/>
      <c r="M1654" s="170"/>
      <c r="N1654" s="170"/>
      <c r="O1654" s="170"/>
      <c r="P1654" s="112"/>
      <c r="Q1654" s="112"/>
      <c r="R1654" s="1"/>
    </row>
    <row r="1655" customFormat="false" ht="15" hidden="false" customHeight="false" outlineLevel="0" collapsed="false">
      <c r="A1655" s="3"/>
      <c r="B1655" s="3"/>
      <c r="C1655" s="3"/>
      <c r="D1655" s="3"/>
      <c r="E1655" s="3"/>
      <c r="F1655" s="3"/>
      <c r="G1655" s="3"/>
      <c r="H1655" s="3"/>
      <c r="I1655" s="3"/>
      <c r="J1655" s="3"/>
      <c r="K1655" s="3"/>
      <c r="L1655" s="173"/>
      <c r="M1655" s="173"/>
      <c r="N1655" s="3"/>
      <c r="O1655" s="3"/>
      <c r="P1655" s="3"/>
      <c r="Q1655" s="3"/>
      <c r="R1655" s="1"/>
    </row>
    <row r="1656" customFormat="false" ht="15" hidden="false" customHeight="false" outlineLevel="0" collapsed="false">
      <c r="A1656" s="3"/>
      <c r="B1656" s="3"/>
      <c r="C1656" s="3"/>
      <c r="D1656" s="3"/>
      <c r="E1656" s="3"/>
      <c r="F1656" s="3"/>
      <c r="G1656" s="3"/>
      <c r="H1656" s="3"/>
      <c r="I1656" s="3" t="s">
        <v>337</v>
      </c>
      <c r="J1656" s="3"/>
      <c r="K1656" s="3"/>
      <c r="L1656" s="173"/>
      <c r="M1656" s="173"/>
      <c r="N1656" s="3"/>
      <c r="O1656" s="3"/>
      <c r="P1656" s="3"/>
      <c r="Q1656" s="3"/>
      <c r="R1656" s="1"/>
    </row>
    <row r="1657" customFormat="false" ht="15" hidden="false" customHeight="true" outlineLevel="0" collapsed="false">
      <c r="A1657" s="3"/>
      <c r="B1657" s="3"/>
      <c r="C1657" s="3"/>
      <c r="D1657" s="3"/>
      <c r="E1657" s="3"/>
      <c r="F1657" s="3"/>
      <c r="G1657" s="3"/>
      <c r="H1657" s="3"/>
      <c r="I1657" s="175" t="str">
        <f aca="false">CONCATENATE(IF(A1654="","",A1654),IF(A1654="","",CHAR(10)),IF(B1654="","",B1654),IF(C1654="","",C1654),IF(C1654="","",CHAR(10)),IF(D1654="","",D1654),IF(D1654="","",CHAR(10)),IF(E1654="","",E1654),IF(E1654="","",CHAR(10)),IF(F1654="","",F1654),IF(F1654="","",CHAR(10)),IF(G1654="","",G1654))</f>
        <v>Third Surveyor</v>
      </c>
      <c r="J1657" s="175"/>
      <c r="K1657" s="175"/>
      <c r="L1657" s="173"/>
      <c r="M1657" s="173"/>
      <c r="N1657" s="3"/>
      <c r="O1657" s="3"/>
      <c r="P1657" s="3"/>
      <c r="Q1657" s="3"/>
      <c r="R1657" s="1"/>
    </row>
    <row r="1658" customFormat="false" ht="15" hidden="false" customHeight="false" outlineLevel="0" collapsed="false">
      <c r="A1658" s="3"/>
      <c r="B1658" s="3"/>
      <c r="C1658" s="3"/>
      <c r="D1658" s="3"/>
      <c r="E1658" s="3"/>
      <c r="F1658" s="3"/>
      <c r="G1658" s="3"/>
      <c r="H1658" s="3"/>
      <c r="I1658" s="175"/>
      <c r="J1658" s="175"/>
      <c r="K1658" s="175"/>
      <c r="L1658" s="173"/>
      <c r="M1658" s="173"/>
      <c r="N1658" s="3"/>
      <c r="O1658" s="3"/>
      <c r="P1658" s="3"/>
      <c r="Q1658" s="3"/>
      <c r="R1658" s="1"/>
    </row>
    <row r="1659" customFormat="false" ht="15" hidden="false" customHeight="false" outlineLevel="0" collapsed="false">
      <c r="A1659" s="3"/>
      <c r="B1659" s="3"/>
      <c r="C1659" s="3"/>
      <c r="D1659" s="3"/>
      <c r="E1659" s="3"/>
      <c r="F1659" s="3"/>
      <c r="G1659" s="3"/>
      <c r="H1659" s="3"/>
      <c r="I1659" s="175"/>
      <c r="J1659" s="175"/>
      <c r="K1659" s="175"/>
      <c r="L1659" s="173"/>
      <c r="M1659" s="173"/>
      <c r="N1659" s="3"/>
      <c r="O1659" s="3"/>
      <c r="P1659" s="3"/>
      <c r="Q1659" s="3"/>
      <c r="R1659" s="1"/>
    </row>
    <row r="1660" customFormat="false" ht="15" hidden="false" customHeight="false" outlineLevel="0" collapsed="false">
      <c r="A1660" s="3"/>
      <c r="B1660" s="3"/>
      <c r="C1660" s="3"/>
      <c r="D1660" s="3"/>
      <c r="E1660" s="3"/>
      <c r="F1660" s="3"/>
      <c r="G1660" s="3"/>
      <c r="H1660" s="3"/>
      <c r="I1660" s="175"/>
      <c r="J1660" s="175"/>
      <c r="K1660" s="175"/>
      <c r="L1660" s="3"/>
      <c r="M1660" s="3"/>
      <c r="N1660" s="3"/>
      <c r="O1660" s="3"/>
      <c r="P1660" s="3"/>
      <c r="Q1660" s="3"/>
      <c r="R1660" s="1"/>
    </row>
    <row r="1661" customFormat="false" ht="15" hidden="false" customHeight="false" outlineLevel="0" collapsed="false">
      <c r="A1661" s="3"/>
      <c r="B1661" s="3"/>
      <c r="C1661" s="3"/>
      <c r="D1661" s="3"/>
      <c r="E1661" s="3"/>
      <c r="F1661" s="3"/>
      <c r="G1661" s="3"/>
      <c r="H1661" s="3"/>
      <c r="I1661" s="175"/>
      <c r="J1661" s="175"/>
      <c r="K1661" s="175"/>
      <c r="L1661" s="3"/>
      <c r="M1661" s="3"/>
      <c r="N1661" s="3"/>
      <c r="O1661" s="3"/>
      <c r="P1661" s="3"/>
      <c r="Q1661" s="3"/>
      <c r="R1661" s="1"/>
    </row>
    <row r="1662" customFormat="false" ht="15" hidden="false" customHeight="false" outlineLevel="0" collapsed="false">
      <c r="A1662" s="3"/>
      <c r="B1662" s="3"/>
      <c r="C1662" s="3"/>
      <c r="D1662" s="3"/>
      <c r="E1662" s="3"/>
      <c r="F1662" s="3"/>
      <c r="G1662" s="3"/>
      <c r="H1662" s="3"/>
      <c r="I1662" s="175"/>
      <c r="J1662" s="175"/>
      <c r="K1662" s="175"/>
      <c r="L1662" s="3"/>
      <c r="M1662" s="3"/>
      <c r="N1662" s="3"/>
      <c r="O1662" s="3"/>
      <c r="P1662" s="3"/>
      <c r="Q1662" s="3"/>
      <c r="R1662" s="1"/>
    </row>
    <row r="1663" customFormat="false" ht="15" hidden="false" customHeight="false" outlineLevel="0" collapsed="false">
      <c r="A1663" s="3"/>
      <c r="B1663" s="3"/>
      <c r="C1663" s="3"/>
      <c r="D1663" s="3"/>
      <c r="E1663" s="3"/>
      <c r="F1663" s="3"/>
      <c r="G1663" s="3"/>
      <c r="H1663" s="3"/>
      <c r="I1663" s="173"/>
      <c r="J1663" s="173"/>
      <c r="K1663" s="173"/>
      <c r="L1663" s="3"/>
      <c r="M1663" s="3"/>
      <c r="N1663" s="3"/>
      <c r="O1663" s="3"/>
      <c r="P1663" s="3"/>
      <c r="Q1663" s="3"/>
      <c r="R1663" s="1"/>
    </row>
    <row r="1664" customFormat="false" ht="15" hidden="false" customHeight="false" outlineLevel="0" collapsed="false">
      <c r="A1664" s="156" t="s">
        <v>351</v>
      </c>
      <c r="B1664" s="156"/>
      <c r="C1664" s="3"/>
      <c r="D1664" s="3"/>
      <c r="E1664" s="3"/>
      <c r="F1664" s="3"/>
      <c r="G1664" s="3"/>
      <c r="H1664" s="3"/>
      <c r="I1664" s="3"/>
      <c r="J1664" s="3"/>
      <c r="K1664" s="3"/>
      <c r="L1664" s="3"/>
      <c r="M1664" s="3"/>
      <c r="N1664" s="3"/>
      <c r="O1664" s="3"/>
      <c r="P1664" s="3"/>
      <c r="Q1664" s="3" t="str">
        <f aca="false">IF(A1666="","",", ")</f>
        <v>,</v>
      </c>
      <c r="R1664" s="1"/>
    </row>
    <row r="1665" customFormat="false" ht="15" hidden="false" customHeight="false" outlineLevel="0" collapsed="false">
      <c r="A1665" s="3" t="s">
        <v>25</v>
      </c>
      <c r="B1665" s="3" t="s">
        <v>26</v>
      </c>
      <c r="C1665" s="3" t="s">
        <v>27</v>
      </c>
      <c r="D1665" s="3" t="s">
        <v>28</v>
      </c>
      <c r="E1665" s="3" t="s">
        <v>29</v>
      </c>
      <c r="F1665" s="3" t="s">
        <v>30</v>
      </c>
      <c r="G1665" s="3" t="s">
        <v>31</v>
      </c>
      <c r="H1665" s="3"/>
      <c r="I1665" s="3" t="s">
        <v>336</v>
      </c>
      <c r="J1665" s="3"/>
      <c r="K1665" s="3"/>
      <c r="L1665" s="3"/>
      <c r="M1665" s="3"/>
      <c r="N1665" s="3"/>
      <c r="O1665" s="3"/>
      <c r="P1665" s="3"/>
      <c r="Q1665" s="3"/>
      <c r="R1665" s="1"/>
    </row>
    <row r="1666" customFormat="false" ht="15" hidden="false" customHeight="true" outlineLevel="0" collapsed="false">
      <c r="A1666" s="38" t="str">
        <f aca="false">IF(Form!$B$69="","",Form!$B$69)</f>
        <v>Company</v>
      </c>
      <c r="B1666" s="38" t="str">
        <f aca="false">IF(Form!$C$69="","",Form!$C$69)</f>
        <v>House No</v>
      </c>
      <c r="C1666" s="38" t="str">
        <f aca="false">IF(Form!$D$69="","",Form!$D$69)</f>
        <v>Road</v>
      </c>
      <c r="D1666" s="38" t="str">
        <f aca="false">IF(Form!$E$69="","",Form!$E$69)</f>
        <v>Spare</v>
      </c>
      <c r="E1666" s="38" t="str">
        <f aca="false">IF(Form!$F$69="","",Form!$F$69)</f>
        <v>Town</v>
      </c>
      <c r="F1666" s="38" t="str">
        <f aca="false">IF(Form!$G$69="","",Form!$G$69)</f>
        <v>County</v>
      </c>
      <c r="G1666" s="38" t="str">
        <f aca="false">IF(Form!$H$69="","",Form!$H$69)</f>
        <v>Post Code</v>
      </c>
      <c r="H1666" s="3"/>
      <c r="I1666" s="170" t="str">
        <f aca="false">CONCATENATE(IF(A1666="","",A1666),IF(B1666="","",B1666),IF(C1666="","",C1666),IF(D1666="","",D1666),IF(E1666="","",E1666),IF(F1666="","",F1666),IF(G1666="","",G1666))</f>
        <v>CompanyHouse NoRoadSpareTownCountyPost Code</v>
      </c>
      <c r="J1666" s="170"/>
      <c r="K1666" s="170"/>
      <c r="L1666" s="170"/>
      <c r="M1666" s="170"/>
      <c r="N1666" s="170"/>
      <c r="O1666" s="170"/>
      <c r="P1666" s="112"/>
      <c r="Q1666" s="112"/>
      <c r="R1666" s="1"/>
    </row>
    <row r="1667" customFormat="false" ht="15" hidden="false" customHeight="false" outlineLevel="0" collapsed="false">
      <c r="A1667" s="3"/>
      <c r="B1667" s="3"/>
      <c r="C1667" s="3"/>
      <c r="D1667" s="3"/>
      <c r="E1667" s="3"/>
      <c r="F1667" s="3"/>
      <c r="G1667" s="3"/>
      <c r="H1667" s="3"/>
      <c r="I1667" s="3"/>
      <c r="J1667" s="3"/>
      <c r="K1667" s="3"/>
      <c r="L1667" s="173"/>
      <c r="M1667" s="173"/>
      <c r="N1667" s="3"/>
      <c r="O1667" s="3"/>
      <c r="P1667" s="3"/>
      <c r="Q1667" s="3"/>
      <c r="R1667" s="1"/>
    </row>
    <row r="1668" customFormat="false" ht="15" hidden="false" customHeight="false" outlineLevel="0" collapsed="false">
      <c r="A1668" s="3"/>
      <c r="B1668" s="3"/>
      <c r="C1668" s="3"/>
      <c r="D1668" s="3"/>
      <c r="E1668" s="3"/>
      <c r="F1668" s="3"/>
      <c r="G1668" s="3"/>
      <c r="H1668" s="3"/>
      <c r="I1668" s="3" t="s">
        <v>337</v>
      </c>
      <c r="J1668" s="3"/>
      <c r="K1668" s="3"/>
      <c r="L1668" s="173"/>
      <c r="M1668" s="173"/>
      <c r="N1668" s="3"/>
      <c r="O1668" s="3"/>
      <c r="P1668" s="3"/>
      <c r="Q1668" s="3"/>
      <c r="R1668" s="1"/>
    </row>
    <row r="1669" customFormat="false" ht="15" hidden="false" customHeight="true" outlineLevel="0" collapsed="false">
      <c r="A1669" s="3"/>
      <c r="B1669" s="3"/>
      <c r="C1669" s="3"/>
      <c r="D1669" s="3"/>
      <c r="E1669" s="3"/>
      <c r="F1669" s="3"/>
      <c r="G1669" s="3"/>
      <c r="H1669" s="3"/>
      <c r="I1669" s="175" t="str">
        <f aca="false">CONCATENATE(IF(A1666="","",A1666),IF(A1666="","",CHAR(10)),IF(B1666="","",B1666),IF(C1666="","",C1666),IF(C1666="","",CHAR(10)),IF(D1666="","",D1666),IF(D1666="","",CHAR(10)),IF(E1666="","",E1666),IF(E1666="","",CHAR(10)),IF(F1666="","",F1666),IF(F1666="","",CHAR(10)),IF(G1666="","",G1666))</f>
        <v>Company
House NoRoad
Spare
Town
County
Post Code</v>
      </c>
      <c r="J1669" s="175"/>
      <c r="K1669" s="175"/>
      <c r="L1669" s="173"/>
      <c r="M1669" s="173"/>
      <c r="N1669" s="3"/>
      <c r="O1669" s="3"/>
      <c r="P1669" s="3"/>
      <c r="Q1669" s="3"/>
      <c r="R1669" s="1"/>
    </row>
    <row r="1670" customFormat="false" ht="15" hidden="false" customHeight="false" outlineLevel="0" collapsed="false">
      <c r="A1670" s="3"/>
      <c r="B1670" s="3"/>
      <c r="C1670" s="3"/>
      <c r="D1670" s="3"/>
      <c r="E1670" s="3"/>
      <c r="F1670" s="3"/>
      <c r="G1670" s="3"/>
      <c r="H1670" s="3"/>
      <c r="I1670" s="175"/>
      <c r="J1670" s="175"/>
      <c r="K1670" s="175"/>
      <c r="L1670" s="173"/>
      <c r="M1670" s="173"/>
      <c r="N1670" s="3"/>
      <c r="O1670" s="3"/>
      <c r="P1670" s="3"/>
      <c r="Q1670" s="3"/>
      <c r="R1670" s="1"/>
    </row>
    <row r="1671" customFormat="false" ht="15" hidden="false" customHeight="false" outlineLevel="0" collapsed="false">
      <c r="A1671" s="3"/>
      <c r="B1671" s="3"/>
      <c r="C1671" s="3"/>
      <c r="D1671" s="3"/>
      <c r="E1671" s="3"/>
      <c r="F1671" s="3"/>
      <c r="G1671" s="3"/>
      <c r="H1671" s="3"/>
      <c r="I1671" s="175"/>
      <c r="J1671" s="175"/>
      <c r="K1671" s="175"/>
      <c r="L1671" s="173"/>
      <c r="M1671" s="173"/>
      <c r="N1671" s="3"/>
      <c r="O1671" s="3"/>
      <c r="P1671" s="3"/>
      <c r="Q1671" s="3"/>
      <c r="R1671" s="1"/>
    </row>
    <row r="1672" customFormat="false" ht="15" hidden="false" customHeight="false" outlineLevel="0" collapsed="false">
      <c r="A1672" s="3"/>
      <c r="B1672" s="3"/>
      <c r="C1672" s="3"/>
      <c r="D1672" s="3"/>
      <c r="E1672" s="3"/>
      <c r="F1672" s="3"/>
      <c r="G1672" s="3"/>
      <c r="H1672" s="3"/>
      <c r="I1672" s="175"/>
      <c r="J1672" s="175"/>
      <c r="K1672" s="175"/>
      <c r="L1672" s="3"/>
      <c r="M1672" s="3"/>
      <c r="N1672" s="3"/>
      <c r="O1672" s="3"/>
      <c r="P1672" s="3"/>
      <c r="Q1672" s="3"/>
      <c r="R1672" s="1"/>
    </row>
    <row r="1673" customFormat="false" ht="15" hidden="false" customHeight="false" outlineLevel="0" collapsed="false">
      <c r="A1673" s="3"/>
      <c r="B1673" s="3"/>
      <c r="C1673" s="3"/>
      <c r="D1673" s="3"/>
      <c r="E1673" s="3"/>
      <c r="F1673" s="3"/>
      <c r="G1673" s="3"/>
      <c r="H1673" s="3"/>
      <c r="I1673" s="175"/>
      <c r="J1673" s="175"/>
      <c r="K1673" s="175"/>
      <c r="L1673" s="3"/>
      <c r="M1673" s="3"/>
      <c r="N1673" s="3"/>
      <c r="O1673" s="3"/>
      <c r="P1673" s="3"/>
      <c r="Q1673" s="3"/>
      <c r="R1673" s="1"/>
    </row>
    <row r="1674" customFormat="false" ht="15" hidden="false" customHeight="false" outlineLevel="0" collapsed="false">
      <c r="A1674" s="3"/>
      <c r="B1674" s="3"/>
      <c r="C1674" s="3"/>
      <c r="D1674" s="3"/>
      <c r="E1674" s="3"/>
      <c r="F1674" s="3"/>
      <c r="G1674" s="3"/>
      <c r="H1674" s="3"/>
      <c r="I1674" s="175"/>
      <c r="J1674" s="175"/>
      <c r="K1674" s="175"/>
      <c r="L1674" s="3"/>
      <c r="M1674" s="3"/>
      <c r="N1674" s="3"/>
      <c r="O1674" s="3"/>
      <c r="P1674" s="3"/>
      <c r="Q1674" s="3"/>
      <c r="R1674" s="1"/>
    </row>
    <row r="1675" customFormat="false" ht="15" hidden="false" customHeight="false" outlineLevel="0" collapsed="false">
      <c r="A1675" s="3"/>
      <c r="B1675" s="3"/>
      <c r="C1675" s="3"/>
      <c r="D1675" s="3"/>
      <c r="E1675" s="3"/>
      <c r="F1675" s="3"/>
      <c r="G1675" s="3"/>
      <c r="H1675" s="3"/>
      <c r="I1675" s="173"/>
      <c r="J1675" s="173"/>
      <c r="K1675" s="173"/>
      <c r="L1675" s="3"/>
      <c r="M1675" s="3"/>
      <c r="N1675" s="3"/>
      <c r="O1675" s="3"/>
      <c r="P1675" s="3"/>
      <c r="Q1675" s="3"/>
      <c r="R1675" s="1"/>
    </row>
  </sheetData>
  <mergeCells count="1164">
    <mergeCell ref="A1:B1"/>
    <mergeCell ref="AI1:AJ1"/>
    <mergeCell ref="S10:T10"/>
    <mergeCell ref="A11:B11"/>
    <mergeCell ref="D11:E11"/>
    <mergeCell ref="F11:G11"/>
    <mergeCell ref="AA12:AG12"/>
    <mergeCell ref="F13:J13"/>
    <mergeCell ref="S14:U19"/>
    <mergeCell ref="A17:B17"/>
    <mergeCell ref="C17:I17"/>
    <mergeCell ref="C18:J18"/>
    <mergeCell ref="A21:J21"/>
    <mergeCell ref="A22:J22"/>
    <mergeCell ref="B24:C24"/>
    <mergeCell ref="D24:E24"/>
    <mergeCell ref="I25:Q25"/>
    <mergeCell ref="I26:O26"/>
    <mergeCell ref="I27:O27"/>
    <mergeCell ref="I28:K28"/>
    <mergeCell ref="M28:P28"/>
    <mergeCell ref="B29:D29"/>
    <mergeCell ref="I29:K34"/>
    <mergeCell ref="M29:O34"/>
    <mergeCell ref="S37:T37"/>
    <mergeCell ref="A38:B38"/>
    <mergeCell ref="D38:E38"/>
    <mergeCell ref="F38:G38"/>
    <mergeCell ref="AA39:AG39"/>
    <mergeCell ref="F40:J40"/>
    <mergeCell ref="S42:T42"/>
    <mergeCell ref="A44:B44"/>
    <mergeCell ref="C44:I44"/>
    <mergeCell ref="AA44:AG44"/>
    <mergeCell ref="C45:J45"/>
    <mergeCell ref="C46:J46"/>
    <mergeCell ref="I47:Q47"/>
    <mergeCell ref="S47:U52"/>
    <mergeCell ref="W47:Y52"/>
    <mergeCell ref="I48:O48"/>
    <mergeCell ref="I50:K50"/>
    <mergeCell ref="I51:K56"/>
    <mergeCell ref="S55:T55"/>
    <mergeCell ref="S56:AA57"/>
    <mergeCell ref="A58:B58"/>
    <mergeCell ref="I59:Q59"/>
    <mergeCell ref="S59:T59"/>
    <mergeCell ref="I60:O60"/>
    <mergeCell ref="S60:AA61"/>
    <mergeCell ref="I62:K62"/>
    <mergeCell ref="I63:K68"/>
    <mergeCell ref="S63:U63"/>
    <mergeCell ref="S64:AA68"/>
    <mergeCell ref="A70:B70"/>
    <mergeCell ref="S70:U70"/>
    <mergeCell ref="I71:Q71"/>
    <mergeCell ref="S71:AA75"/>
    <mergeCell ref="I72:O72"/>
    <mergeCell ref="I74:K74"/>
    <mergeCell ref="I75:K80"/>
    <mergeCell ref="S77:U77"/>
    <mergeCell ref="V77:AA77"/>
    <mergeCell ref="S78:U78"/>
    <mergeCell ref="V78:AA78"/>
    <mergeCell ref="S79:U79"/>
    <mergeCell ref="V79:AA79"/>
    <mergeCell ref="A82:B82"/>
    <mergeCell ref="I83:Q83"/>
    <mergeCell ref="I84:O84"/>
    <mergeCell ref="I86:K86"/>
    <mergeCell ref="I87:K92"/>
    <mergeCell ref="A94:B94"/>
    <mergeCell ref="I95:Q95"/>
    <mergeCell ref="I96:O96"/>
    <mergeCell ref="I98:K98"/>
    <mergeCell ref="I99:K104"/>
    <mergeCell ref="A106:B106"/>
    <mergeCell ref="I107:Q107"/>
    <mergeCell ref="I108:O108"/>
    <mergeCell ref="I110:K110"/>
    <mergeCell ref="I111:K116"/>
    <mergeCell ref="S119:T119"/>
    <mergeCell ref="A120:B120"/>
    <mergeCell ref="D120:E120"/>
    <mergeCell ref="F120:G120"/>
    <mergeCell ref="AA121:AG121"/>
    <mergeCell ref="F122:J122"/>
    <mergeCell ref="S124:T124"/>
    <mergeCell ref="A126:B126"/>
    <mergeCell ref="C126:I126"/>
    <mergeCell ref="AA126:AG126"/>
    <mergeCell ref="C127:J127"/>
    <mergeCell ref="C128:J128"/>
    <mergeCell ref="I129:Q129"/>
    <mergeCell ref="S129:U134"/>
    <mergeCell ref="W129:Y134"/>
    <mergeCell ref="I130:O130"/>
    <mergeCell ref="I132:K132"/>
    <mergeCell ref="I133:K138"/>
    <mergeCell ref="S137:T137"/>
    <mergeCell ref="S138:AA139"/>
    <mergeCell ref="A140:B140"/>
    <mergeCell ref="I141:Q141"/>
    <mergeCell ref="S141:T141"/>
    <mergeCell ref="I142:O142"/>
    <mergeCell ref="S142:AA143"/>
    <mergeCell ref="I144:K144"/>
    <mergeCell ref="I145:K150"/>
    <mergeCell ref="S145:U145"/>
    <mergeCell ref="S146:AA150"/>
    <mergeCell ref="A152:B152"/>
    <mergeCell ref="S152:U152"/>
    <mergeCell ref="I153:Q153"/>
    <mergeCell ref="S153:AA157"/>
    <mergeCell ref="I154:O154"/>
    <mergeCell ref="I156:K156"/>
    <mergeCell ref="I157:K162"/>
    <mergeCell ref="S159:U159"/>
    <mergeCell ref="V159:AA159"/>
    <mergeCell ref="S160:U160"/>
    <mergeCell ref="V160:AA160"/>
    <mergeCell ref="S161:U161"/>
    <mergeCell ref="V161:AA161"/>
    <mergeCell ref="A164:B164"/>
    <mergeCell ref="I165:Q165"/>
    <mergeCell ref="I166:O166"/>
    <mergeCell ref="I168:K168"/>
    <mergeCell ref="I169:K174"/>
    <mergeCell ref="A176:B176"/>
    <mergeCell ref="I177:Q177"/>
    <mergeCell ref="I178:O178"/>
    <mergeCell ref="I180:K180"/>
    <mergeCell ref="I181:K186"/>
    <mergeCell ref="A188:B188"/>
    <mergeCell ref="I189:Q189"/>
    <mergeCell ref="I190:O190"/>
    <mergeCell ref="I192:K192"/>
    <mergeCell ref="I193:K198"/>
    <mergeCell ref="S201:T201"/>
    <mergeCell ref="A202:B202"/>
    <mergeCell ref="D202:E202"/>
    <mergeCell ref="F202:G202"/>
    <mergeCell ref="AA203:AG203"/>
    <mergeCell ref="F204:J204"/>
    <mergeCell ref="S206:T206"/>
    <mergeCell ref="A208:B208"/>
    <mergeCell ref="C208:I208"/>
    <mergeCell ref="AA208:AG208"/>
    <mergeCell ref="C209:J209"/>
    <mergeCell ref="C210:J210"/>
    <mergeCell ref="I211:Q211"/>
    <mergeCell ref="S211:U216"/>
    <mergeCell ref="W211:Y216"/>
    <mergeCell ref="I212:O212"/>
    <mergeCell ref="I214:K214"/>
    <mergeCell ref="I215:K220"/>
    <mergeCell ref="S219:T219"/>
    <mergeCell ref="S220:AA221"/>
    <mergeCell ref="A222:B222"/>
    <mergeCell ref="I223:Q223"/>
    <mergeCell ref="S223:T223"/>
    <mergeCell ref="I224:O224"/>
    <mergeCell ref="S224:AA225"/>
    <mergeCell ref="I226:K226"/>
    <mergeCell ref="I227:K232"/>
    <mergeCell ref="S227:U227"/>
    <mergeCell ref="S228:AA232"/>
    <mergeCell ref="A234:B234"/>
    <mergeCell ref="S234:U234"/>
    <mergeCell ref="I235:Q235"/>
    <mergeCell ref="S235:AA239"/>
    <mergeCell ref="I236:O236"/>
    <mergeCell ref="I238:K238"/>
    <mergeCell ref="I239:K244"/>
    <mergeCell ref="S241:U241"/>
    <mergeCell ref="V241:AA241"/>
    <mergeCell ref="S242:U242"/>
    <mergeCell ref="V242:AA242"/>
    <mergeCell ref="S243:U243"/>
    <mergeCell ref="V243:AA243"/>
    <mergeCell ref="A246:B246"/>
    <mergeCell ref="I247:Q247"/>
    <mergeCell ref="I248:O248"/>
    <mergeCell ref="I250:K250"/>
    <mergeCell ref="I251:K256"/>
    <mergeCell ref="A258:B258"/>
    <mergeCell ref="I259:Q259"/>
    <mergeCell ref="I260:O260"/>
    <mergeCell ref="I262:K262"/>
    <mergeCell ref="I263:K268"/>
    <mergeCell ref="A270:B270"/>
    <mergeCell ref="I271:Q271"/>
    <mergeCell ref="I272:O272"/>
    <mergeCell ref="I274:K274"/>
    <mergeCell ref="I275:K280"/>
    <mergeCell ref="S283:T283"/>
    <mergeCell ref="A284:B284"/>
    <mergeCell ref="D284:E284"/>
    <mergeCell ref="F284:G284"/>
    <mergeCell ref="AA285:AG285"/>
    <mergeCell ref="F286:J286"/>
    <mergeCell ref="S288:T288"/>
    <mergeCell ref="A290:B290"/>
    <mergeCell ref="C290:I290"/>
    <mergeCell ref="AA290:AG290"/>
    <mergeCell ref="C291:J291"/>
    <mergeCell ref="C292:J292"/>
    <mergeCell ref="I293:Q293"/>
    <mergeCell ref="S293:U298"/>
    <mergeCell ref="W293:Y298"/>
    <mergeCell ref="I294:O294"/>
    <mergeCell ref="I296:K296"/>
    <mergeCell ref="I297:K302"/>
    <mergeCell ref="S301:T301"/>
    <mergeCell ref="S302:AA303"/>
    <mergeCell ref="A304:B304"/>
    <mergeCell ref="I305:Q305"/>
    <mergeCell ref="S305:T305"/>
    <mergeCell ref="I306:O306"/>
    <mergeCell ref="S306:AA307"/>
    <mergeCell ref="I308:K308"/>
    <mergeCell ref="I309:K314"/>
    <mergeCell ref="S309:U309"/>
    <mergeCell ref="S310:AA314"/>
    <mergeCell ref="A316:B316"/>
    <mergeCell ref="S316:U316"/>
    <mergeCell ref="I317:Q317"/>
    <mergeCell ref="S317:AA321"/>
    <mergeCell ref="I318:O318"/>
    <mergeCell ref="I320:K320"/>
    <mergeCell ref="I321:K326"/>
    <mergeCell ref="S323:U323"/>
    <mergeCell ref="V323:AA323"/>
    <mergeCell ref="S324:U324"/>
    <mergeCell ref="V324:AA324"/>
    <mergeCell ref="S325:U325"/>
    <mergeCell ref="V325:AA325"/>
    <mergeCell ref="A328:B328"/>
    <mergeCell ref="I329:Q329"/>
    <mergeCell ref="I330:O330"/>
    <mergeCell ref="I332:K332"/>
    <mergeCell ref="I333:K338"/>
    <mergeCell ref="A340:B340"/>
    <mergeCell ref="I341:Q341"/>
    <mergeCell ref="I342:O342"/>
    <mergeCell ref="I344:K344"/>
    <mergeCell ref="I345:K350"/>
    <mergeCell ref="A352:B352"/>
    <mergeCell ref="I353:Q353"/>
    <mergeCell ref="I354:O354"/>
    <mergeCell ref="I356:K356"/>
    <mergeCell ref="I357:K362"/>
    <mergeCell ref="S365:T365"/>
    <mergeCell ref="A366:B366"/>
    <mergeCell ref="D366:E366"/>
    <mergeCell ref="F366:G366"/>
    <mergeCell ref="AA367:AG367"/>
    <mergeCell ref="F368:J368"/>
    <mergeCell ref="S370:T370"/>
    <mergeCell ref="A372:B372"/>
    <mergeCell ref="C372:I372"/>
    <mergeCell ref="AA372:AG372"/>
    <mergeCell ref="C373:J373"/>
    <mergeCell ref="C374:J374"/>
    <mergeCell ref="I375:Q375"/>
    <mergeCell ref="S375:U380"/>
    <mergeCell ref="W375:Y380"/>
    <mergeCell ref="I376:O376"/>
    <mergeCell ref="I378:K378"/>
    <mergeCell ref="I379:K384"/>
    <mergeCell ref="S383:T383"/>
    <mergeCell ref="S384:AA385"/>
    <mergeCell ref="A386:B386"/>
    <mergeCell ref="I387:Q387"/>
    <mergeCell ref="S387:T387"/>
    <mergeCell ref="I388:O388"/>
    <mergeCell ref="S388:AA389"/>
    <mergeCell ref="I390:K390"/>
    <mergeCell ref="I391:K396"/>
    <mergeCell ref="S391:U391"/>
    <mergeCell ref="S392:AA396"/>
    <mergeCell ref="A398:B398"/>
    <mergeCell ref="S398:U398"/>
    <mergeCell ref="I399:Q399"/>
    <mergeCell ref="S399:AA403"/>
    <mergeCell ref="I400:O400"/>
    <mergeCell ref="I402:K402"/>
    <mergeCell ref="I403:K408"/>
    <mergeCell ref="S405:U405"/>
    <mergeCell ref="V405:AA405"/>
    <mergeCell ref="S406:U406"/>
    <mergeCell ref="V406:AA406"/>
    <mergeCell ref="S407:U407"/>
    <mergeCell ref="V407:AA407"/>
    <mergeCell ref="A410:B410"/>
    <mergeCell ref="I411:Q411"/>
    <mergeCell ref="I412:O412"/>
    <mergeCell ref="I414:K414"/>
    <mergeCell ref="I415:K420"/>
    <mergeCell ref="A422:B422"/>
    <mergeCell ref="I423:Q423"/>
    <mergeCell ref="I424:O424"/>
    <mergeCell ref="I426:K426"/>
    <mergeCell ref="I427:K432"/>
    <mergeCell ref="A434:B434"/>
    <mergeCell ref="I435:Q435"/>
    <mergeCell ref="I436:O436"/>
    <mergeCell ref="I438:K438"/>
    <mergeCell ref="I439:K444"/>
    <mergeCell ref="S447:T447"/>
    <mergeCell ref="A448:B448"/>
    <mergeCell ref="D448:E448"/>
    <mergeCell ref="F448:G448"/>
    <mergeCell ref="AA449:AG449"/>
    <mergeCell ref="F450:J450"/>
    <mergeCell ref="S452:T452"/>
    <mergeCell ref="A454:B454"/>
    <mergeCell ref="C454:I454"/>
    <mergeCell ref="AA454:AG454"/>
    <mergeCell ref="C455:J455"/>
    <mergeCell ref="C456:J456"/>
    <mergeCell ref="I457:Q457"/>
    <mergeCell ref="S457:U462"/>
    <mergeCell ref="W457:Y462"/>
    <mergeCell ref="I458:O458"/>
    <mergeCell ref="I460:K460"/>
    <mergeCell ref="I461:K466"/>
    <mergeCell ref="S465:T465"/>
    <mergeCell ref="S466:AA467"/>
    <mergeCell ref="A468:B468"/>
    <mergeCell ref="I469:Q469"/>
    <mergeCell ref="S469:T469"/>
    <mergeCell ref="I470:O470"/>
    <mergeCell ref="S470:AA471"/>
    <mergeCell ref="I472:K472"/>
    <mergeCell ref="I473:K478"/>
    <mergeCell ref="S473:U473"/>
    <mergeCell ref="S474:AA478"/>
    <mergeCell ref="A480:B480"/>
    <mergeCell ref="S480:U480"/>
    <mergeCell ref="I481:Q481"/>
    <mergeCell ref="S481:AA485"/>
    <mergeCell ref="I482:O482"/>
    <mergeCell ref="I484:K484"/>
    <mergeCell ref="I485:K490"/>
    <mergeCell ref="S487:U487"/>
    <mergeCell ref="V487:AA487"/>
    <mergeCell ref="S488:U488"/>
    <mergeCell ref="V488:AA488"/>
    <mergeCell ref="S489:U489"/>
    <mergeCell ref="V489:AA489"/>
    <mergeCell ref="A492:B492"/>
    <mergeCell ref="I493:Q493"/>
    <mergeCell ref="I494:O494"/>
    <mergeCell ref="I496:K496"/>
    <mergeCell ref="I497:K502"/>
    <mergeCell ref="A504:B504"/>
    <mergeCell ref="I505:Q505"/>
    <mergeCell ref="I506:O506"/>
    <mergeCell ref="I508:K508"/>
    <mergeCell ref="I509:K514"/>
    <mergeCell ref="A516:B516"/>
    <mergeCell ref="I517:Q517"/>
    <mergeCell ref="I518:O518"/>
    <mergeCell ref="I520:K520"/>
    <mergeCell ref="I521:K526"/>
    <mergeCell ref="S529:T529"/>
    <mergeCell ref="A530:B530"/>
    <mergeCell ref="D530:E530"/>
    <mergeCell ref="F530:G530"/>
    <mergeCell ref="AA531:AG531"/>
    <mergeCell ref="F532:J532"/>
    <mergeCell ref="S534:T534"/>
    <mergeCell ref="A536:B536"/>
    <mergeCell ref="C536:I536"/>
    <mergeCell ref="AA536:AG536"/>
    <mergeCell ref="C537:J537"/>
    <mergeCell ref="C538:J538"/>
    <mergeCell ref="I539:Q539"/>
    <mergeCell ref="S539:U544"/>
    <mergeCell ref="W539:Y544"/>
    <mergeCell ref="I540:O540"/>
    <mergeCell ref="I542:K542"/>
    <mergeCell ref="I543:K548"/>
    <mergeCell ref="S547:T547"/>
    <mergeCell ref="S548:AA549"/>
    <mergeCell ref="A550:B550"/>
    <mergeCell ref="I551:Q551"/>
    <mergeCell ref="S551:T551"/>
    <mergeCell ref="I552:O552"/>
    <mergeCell ref="S552:AA553"/>
    <mergeCell ref="I554:K554"/>
    <mergeCell ref="I555:K560"/>
    <mergeCell ref="S555:U555"/>
    <mergeCell ref="S556:AA560"/>
    <mergeCell ref="A562:B562"/>
    <mergeCell ref="S562:U562"/>
    <mergeCell ref="I563:Q563"/>
    <mergeCell ref="S563:AA567"/>
    <mergeCell ref="I564:O564"/>
    <mergeCell ref="I566:K566"/>
    <mergeCell ref="I567:K572"/>
    <mergeCell ref="S569:U569"/>
    <mergeCell ref="V569:AA569"/>
    <mergeCell ref="S570:U570"/>
    <mergeCell ref="V570:AA570"/>
    <mergeCell ref="S571:U571"/>
    <mergeCell ref="V571:AA571"/>
    <mergeCell ref="A574:B574"/>
    <mergeCell ref="I575:Q575"/>
    <mergeCell ref="I576:O576"/>
    <mergeCell ref="I578:K578"/>
    <mergeCell ref="I579:K584"/>
    <mergeCell ref="A586:B586"/>
    <mergeCell ref="I587:Q587"/>
    <mergeCell ref="I588:O588"/>
    <mergeCell ref="I590:K590"/>
    <mergeCell ref="I591:K596"/>
    <mergeCell ref="A598:B598"/>
    <mergeCell ref="I599:Q599"/>
    <mergeCell ref="I600:O600"/>
    <mergeCell ref="I602:K602"/>
    <mergeCell ref="I603:K608"/>
    <mergeCell ref="S611:T611"/>
    <mergeCell ref="A612:B612"/>
    <mergeCell ref="D612:E612"/>
    <mergeCell ref="F612:G612"/>
    <mergeCell ref="AA613:AG613"/>
    <mergeCell ref="F614:J614"/>
    <mergeCell ref="S616:T616"/>
    <mergeCell ref="A618:B618"/>
    <mergeCell ref="C618:I618"/>
    <mergeCell ref="AA618:AG618"/>
    <mergeCell ref="C619:J619"/>
    <mergeCell ref="C620:J620"/>
    <mergeCell ref="I621:Q621"/>
    <mergeCell ref="S621:U626"/>
    <mergeCell ref="W621:Y626"/>
    <mergeCell ref="I622:O622"/>
    <mergeCell ref="I624:K624"/>
    <mergeCell ref="I625:K630"/>
    <mergeCell ref="S629:T629"/>
    <mergeCell ref="S630:AA631"/>
    <mergeCell ref="A632:B632"/>
    <mergeCell ref="I633:Q633"/>
    <mergeCell ref="S633:T633"/>
    <mergeCell ref="I634:O634"/>
    <mergeCell ref="S634:AA635"/>
    <mergeCell ref="I636:K636"/>
    <mergeCell ref="I637:K642"/>
    <mergeCell ref="S637:U637"/>
    <mergeCell ref="S638:AA642"/>
    <mergeCell ref="A644:B644"/>
    <mergeCell ref="S644:U644"/>
    <mergeCell ref="I645:Q645"/>
    <mergeCell ref="S645:AA649"/>
    <mergeCell ref="I646:O646"/>
    <mergeCell ref="I648:K648"/>
    <mergeCell ref="I649:K654"/>
    <mergeCell ref="S651:U651"/>
    <mergeCell ref="V651:AA651"/>
    <mergeCell ref="S652:U652"/>
    <mergeCell ref="V652:AA652"/>
    <mergeCell ref="S653:U653"/>
    <mergeCell ref="V653:AA653"/>
    <mergeCell ref="A656:B656"/>
    <mergeCell ref="I657:Q657"/>
    <mergeCell ref="I658:O658"/>
    <mergeCell ref="I660:K660"/>
    <mergeCell ref="I661:K666"/>
    <mergeCell ref="A668:B668"/>
    <mergeCell ref="I669:Q669"/>
    <mergeCell ref="I670:O670"/>
    <mergeCell ref="I672:K672"/>
    <mergeCell ref="I673:K678"/>
    <mergeCell ref="A680:B680"/>
    <mergeCell ref="I681:Q681"/>
    <mergeCell ref="I682:O682"/>
    <mergeCell ref="I684:K684"/>
    <mergeCell ref="I685:K690"/>
    <mergeCell ref="S693:T693"/>
    <mergeCell ref="A694:B694"/>
    <mergeCell ref="D694:E694"/>
    <mergeCell ref="F694:G694"/>
    <mergeCell ref="AA695:AG695"/>
    <mergeCell ref="F696:J696"/>
    <mergeCell ref="S698:T698"/>
    <mergeCell ref="A700:B700"/>
    <mergeCell ref="C700:I700"/>
    <mergeCell ref="AA700:AG700"/>
    <mergeCell ref="C701:J701"/>
    <mergeCell ref="C702:J702"/>
    <mergeCell ref="I703:Q703"/>
    <mergeCell ref="S703:U708"/>
    <mergeCell ref="W703:Y708"/>
    <mergeCell ref="I704:O704"/>
    <mergeCell ref="I706:K706"/>
    <mergeCell ref="I707:K712"/>
    <mergeCell ref="S711:T711"/>
    <mergeCell ref="S712:AA713"/>
    <mergeCell ref="A714:B714"/>
    <mergeCell ref="I715:Q715"/>
    <mergeCell ref="S715:T715"/>
    <mergeCell ref="I716:O716"/>
    <mergeCell ref="S716:AA717"/>
    <mergeCell ref="I718:K718"/>
    <mergeCell ref="I719:K724"/>
    <mergeCell ref="S719:U719"/>
    <mergeCell ref="S720:AA724"/>
    <mergeCell ref="A726:B726"/>
    <mergeCell ref="S726:U726"/>
    <mergeCell ref="I727:Q727"/>
    <mergeCell ref="S727:AA731"/>
    <mergeCell ref="I728:O728"/>
    <mergeCell ref="I730:K730"/>
    <mergeCell ref="I731:K736"/>
    <mergeCell ref="S733:U733"/>
    <mergeCell ref="V733:AA733"/>
    <mergeCell ref="S734:U734"/>
    <mergeCell ref="V734:AA734"/>
    <mergeCell ref="S735:U735"/>
    <mergeCell ref="V735:AA735"/>
    <mergeCell ref="A738:B738"/>
    <mergeCell ref="I739:Q739"/>
    <mergeCell ref="I740:O740"/>
    <mergeCell ref="I742:K742"/>
    <mergeCell ref="I743:K748"/>
    <mergeCell ref="A750:B750"/>
    <mergeCell ref="I751:Q751"/>
    <mergeCell ref="I752:O752"/>
    <mergeCell ref="I754:K754"/>
    <mergeCell ref="I755:K760"/>
    <mergeCell ref="A762:B762"/>
    <mergeCell ref="I763:Q763"/>
    <mergeCell ref="I764:O764"/>
    <mergeCell ref="I766:K766"/>
    <mergeCell ref="I767:K772"/>
    <mergeCell ref="S775:T775"/>
    <mergeCell ref="A776:B776"/>
    <mergeCell ref="D776:E776"/>
    <mergeCell ref="F776:G776"/>
    <mergeCell ref="AA777:AG777"/>
    <mergeCell ref="F778:J778"/>
    <mergeCell ref="S780:T780"/>
    <mergeCell ref="A782:B782"/>
    <mergeCell ref="C782:I782"/>
    <mergeCell ref="AA782:AG782"/>
    <mergeCell ref="C783:J783"/>
    <mergeCell ref="C784:J784"/>
    <mergeCell ref="I785:Q785"/>
    <mergeCell ref="S785:U790"/>
    <mergeCell ref="W785:Y790"/>
    <mergeCell ref="I786:O786"/>
    <mergeCell ref="I788:K788"/>
    <mergeCell ref="I789:K794"/>
    <mergeCell ref="S793:T793"/>
    <mergeCell ref="S794:AA795"/>
    <mergeCell ref="A796:B796"/>
    <mergeCell ref="I797:Q797"/>
    <mergeCell ref="S797:T797"/>
    <mergeCell ref="I798:O798"/>
    <mergeCell ref="S798:AA799"/>
    <mergeCell ref="I800:K800"/>
    <mergeCell ref="I801:K806"/>
    <mergeCell ref="S801:U801"/>
    <mergeCell ref="S802:AA806"/>
    <mergeCell ref="A808:B808"/>
    <mergeCell ref="S808:U808"/>
    <mergeCell ref="I809:Q809"/>
    <mergeCell ref="S809:AA813"/>
    <mergeCell ref="I810:O810"/>
    <mergeCell ref="I812:K812"/>
    <mergeCell ref="I813:K818"/>
    <mergeCell ref="S815:U815"/>
    <mergeCell ref="V815:AA815"/>
    <mergeCell ref="S816:U816"/>
    <mergeCell ref="V816:AA816"/>
    <mergeCell ref="S817:U817"/>
    <mergeCell ref="V817:AA817"/>
    <mergeCell ref="A820:B820"/>
    <mergeCell ref="I821:Q821"/>
    <mergeCell ref="I822:O822"/>
    <mergeCell ref="I824:K824"/>
    <mergeCell ref="I825:K830"/>
    <mergeCell ref="A832:B832"/>
    <mergeCell ref="I833:Q833"/>
    <mergeCell ref="I834:O834"/>
    <mergeCell ref="I836:K836"/>
    <mergeCell ref="I837:K842"/>
    <mergeCell ref="A844:B844"/>
    <mergeCell ref="I845:Q845"/>
    <mergeCell ref="I846:O846"/>
    <mergeCell ref="I848:K848"/>
    <mergeCell ref="I849:K854"/>
    <mergeCell ref="S857:T857"/>
    <mergeCell ref="A858:B858"/>
    <mergeCell ref="D858:E858"/>
    <mergeCell ref="F858:G858"/>
    <mergeCell ref="AA859:AG859"/>
    <mergeCell ref="F860:J860"/>
    <mergeCell ref="S862:T862"/>
    <mergeCell ref="A864:B864"/>
    <mergeCell ref="C864:I864"/>
    <mergeCell ref="AA864:AG864"/>
    <mergeCell ref="C865:J865"/>
    <mergeCell ref="C866:J866"/>
    <mergeCell ref="I867:Q867"/>
    <mergeCell ref="S867:U872"/>
    <mergeCell ref="W867:Y872"/>
    <mergeCell ref="I868:O868"/>
    <mergeCell ref="I870:K870"/>
    <mergeCell ref="I871:K876"/>
    <mergeCell ref="S875:T875"/>
    <mergeCell ref="S876:AA877"/>
    <mergeCell ref="A878:B878"/>
    <mergeCell ref="I879:Q879"/>
    <mergeCell ref="S879:T879"/>
    <mergeCell ref="I880:O880"/>
    <mergeCell ref="S880:AA881"/>
    <mergeCell ref="I882:K882"/>
    <mergeCell ref="I883:K888"/>
    <mergeCell ref="S883:U883"/>
    <mergeCell ref="S884:AA888"/>
    <mergeCell ref="A890:B890"/>
    <mergeCell ref="S890:U890"/>
    <mergeCell ref="I891:Q891"/>
    <mergeCell ref="S891:AA895"/>
    <mergeCell ref="I892:O892"/>
    <mergeCell ref="I894:K894"/>
    <mergeCell ref="I895:K900"/>
    <mergeCell ref="S897:U897"/>
    <mergeCell ref="V897:AA897"/>
    <mergeCell ref="S898:U898"/>
    <mergeCell ref="V898:AA898"/>
    <mergeCell ref="S899:U899"/>
    <mergeCell ref="V899:AA899"/>
    <mergeCell ref="A902:B902"/>
    <mergeCell ref="I903:Q903"/>
    <mergeCell ref="I904:O904"/>
    <mergeCell ref="I906:K906"/>
    <mergeCell ref="I907:K912"/>
    <mergeCell ref="A914:B914"/>
    <mergeCell ref="I915:Q915"/>
    <mergeCell ref="I916:O916"/>
    <mergeCell ref="I918:K918"/>
    <mergeCell ref="I919:K924"/>
    <mergeCell ref="A926:B926"/>
    <mergeCell ref="I927:Q927"/>
    <mergeCell ref="I928:O928"/>
    <mergeCell ref="I930:K930"/>
    <mergeCell ref="I931:K936"/>
    <mergeCell ref="S939:T939"/>
    <mergeCell ref="A940:B940"/>
    <mergeCell ref="D940:E940"/>
    <mergeCell ref="F940:G940"/>
    <mergeCell ref="AA941:AG941"/>
    <mergeCell ref="F942:J942"/>
    <mergeCell ref="S944:T944"/>
    <mergeCell ref="A946:B946"/>
    <mergeCell ref="C946:I946"/>
    <mergeCell ref="AA946:AG946"/>
    <mergeCell ref="C947:J947"/>
    <mergeCell ref="C948:J948"/>
    <mergeCell ref="I949:Q949"/>
    <mergeCell ref="S949:U954"/>
    <mergeCell ref="W949:Y954"/>
    <mergeCell ref="I950:O950"/>
    <mergeCell ref="I952:K952"/>
    <mergeCell ref="I953:K958"/>
    <mergeCell ref="S957:T957"/>
    <mergeCell ref="S958:AA959"/>
    <mergeCell ref="A960:B960"/>
    <mergeCell ref="I961:Q961"/>
    <mergeCell ref="S961:T961"/>
    <mergeCell ref="I962:O962"/>
    <mergeCell ref="S962:AA963"/>
    <mergeCell ref="I964:K964"/>
    <mergeCell ref="I965:K970"/>
    <mergeCell ref="S965:U965"/>
    <mergeCell ref="S966:AA970"/>
    <mergeCell ref="A972:B972"/>
    <mergeCell ref="S972:U972"/>
    <mergeCell ref="I973:Q973"/>
    <mergeCell ref="S973:AA977"/>
    <mergeCell ref="I974:O974"/>
    <mergeCell ref="I976:K976"/>
    <mergeCell ref="I977:K982"/>
    <mergeCell ref="S979:U979"/>
    <mergeCell ref="V979:AA979"/>
    <mergeCell ref="S980:U980"/>
    <mergeCell ref="V980:AA980"/>
    <mergeCell ref="S981:U981"/>
    <mergeCell ref="V981:AA981"/>
    <mergeCell ref="A984:B984"/>
    <mergeCell ref="I985:Q985"/>
    <mergeCell ref="I986:O986"/>
    <mergeCell ref="I988:K988"/>
    <mergeCell ref="I989:K994"/>
    <mergeCell ref="A996:B996"/>
    <mergeCell ref="I997:Q997"/>
    <mergeCell ref="I998:O998"/>
    <mergeCell ref="I1000:K1000"/>
    <mergeCell ref="I1001:K1006"/>
    <mergeCell ref="A1008:B1008"/>
    <mergeCell ref="I1009:Q1009"/>
    <mergeCell ref="I1010:O1010"/>
    <mergeCell ref="I1012:K1012"/>
    <mergeCell ref="I1013:K1018"/>
    <mergeCell ref="S1021:T1021"/>
    <mergeCell ref="A1022:B1022"/>
    <mergeCell ref="D1022:E1022"/>
    <mergeCell ref="F1022:G1022"/>
    <mergeCell ref="AA1023:AG1023"/>
    <mergeCell ref="F1024:J1024"/>
    <mergeCell ref="S1026:T1026"/>
    <mergeCell ref="A1028:B1028"/>
    <mergeCell ref="C1028:I1028"/>
    <mergeCell ref="AA1028:AG1028"/>
    <mergeCell ref="C1029:J1029"/>
    <mergeCell ref="C1030:J1030"/>
    <mergeCell ref="I1031:Q1031"/>
    <mergeCell ref="S1031:U1036"/>
    <mergeCell ref="W1031:Y1036"/>
    <mergeCell ref="I1032:O1032"/>
    <mergeCell ref="I1034:K1034"/>
    <mergeCell ref="I1035:K1040"/>
    <mergeCell ref="S1039:T1039"/>
    <mergeCell ref="S1040:AA1041"/>
    <mergeCell ref="A1042:B1042"/>
    <mergeCell ref="I1043:Q1043"/>
    <mergeCell ref="S1043:T1043"/>
    <mergeCell ref="I1044:O1044"/>
    <mergeCell ref="S1044:AA1045"/>
    <mergeCell ref="I1046:K1046"/>
    <mergeCell ref="I1047:K1052"/>
    <mergeCell ref="S1047:U1047"/>
    <mergeCell ref="S1048:AA1052"/>
    <mergeCell ref="A1054:B1054"/>
    <mergeCell ref="S1054:U1054"/>
    <mergeCell ref="I1055:Q1055"/>
    <mergeCell ref="S1055:AA1059"/>
    <mergeCell ref="I1056:O1056"/>
    <mergeCell ref="I1058:K1058"/>
    <mergeCell ref="I1059:K1064"/>
    <mergeCell ref="S1061:U1061"/>
    <mergeCell ref="V1061:AA1061"/>
    <mergeCell ref="S1062:U1062"/>
    <mergeCell ref="V1062:AA1062"/>
    <mergeCell ref="S1063:U1063"/>
    <mergeCell ref="V1063:AA1063"/>
    <mergeCell ref="A1066:B1066"/>
    <mergeCell ref="I1067:Q1067"/>
    <mergeCell ref="I1068:O1068"/>
    <mergeCell ref="I1070:K1070"/>
    <mergeCell ref="I1071:K1076"/>
    <mergeCell ref="A1078:B1078"/>
    <mergeCell ref="I1079:Q1079"/>
    <mergeCell ref="I1080:O1080"/>
    <mergeCell ref="I1082:K1082"/>
    <mergeCell ref="I1083:K1088"/>
    <mergeCell ref="A1090:B1090"/>
    <mergeCell ref="I1091:Q1091"/>
    <mergeCell ref="I1092:O1092"/>
    <mergeCell ref="I1094:K1094"/>
    <mergeCell ref="I1095:K1100"/>
    <mergeCell ref="S1103:T1103"/>
    <mergeCell ref="A1104:B1104"/>
    <mergeCell ref="D1104:E1104"/>
    <mergeCell ref="F1104:G1104"/>
    <mergeCell ref="AA1105:AG1105"/>
    <mergeCell ref="F1106:J1106"/>
    <mergeCell ref="S1108:T1108"/>
    <mergeCell ref="A1110:B1110"/>
    <mergeCell ref="C1110:I1110"/>
    <mergeCell ref="AA1110:AG1110"/>
    <mergeCell ref="C1111:J1111"/>
    <mergeCell ref="C1112:J1112"/>
    <mergeCell ref="I1113:Q1113"/>
    <mergeCell ref="S1113:U1118"/>
    <mergeCell ref="W1113:Y1118"/>
    <mergeCell ref="I1114:O1114"/>
    <mergeCell ref="I1116:K1116"/>
    <mergeCell ref="I1117:K1122"/>
    <mergeCell ref="S1121:T1121"/>
    <mergeCell ref="S1122:AA1123"/>
    <mergeCell ref="A1124:B1124"/>
    <mergeCell ref="I1125:Q1125"/>
    <mergeCell ref="S1125:T1125"/>
    <mergeCell ref="I1126:O1126"/>
    <mergeCell ref="S1126:AA1127"/>
    <mergeCell ref="I1128:K1128"/>
    <mergeCell ref="I1129:K1134"/>
    <mergeCell ref="S1129:U1129"/>
    <mergeCell ref="S1130:AA1134"/>
    <mergeCell ref="A1136:B1136"/>
    <mergeCell ref="S1136:U1136"/>
    <mergeCell ref="I1137:Q1137"/>
    <mergeCell ref="S1137:AA1141"/>
    <mergeCell ref="I1138:O1138"/>
    <mergeCell ref="I1140:K1140"/>
    <mergeCell ref="I1141:K1146"/>
    <mergeCell ref="S1143:U1143"/>
    <mergeCell ref="V1143:AA1143"/>
    <mergeCell ref="S1144:U1144"/>
    <mergeCell ref="V1144:AA1144"/>
    <mergeCell ref="S1145:U1145"/>
    <mergeCell ref="V1145:AA1145"/>
    <mergeCell ref="A1148:B1148"/>
    <mergeCell ref="I1149:Q1149"/>
    <mergeCell ref="I1150:O1150"/>
    <mergeCell ref="I1152:K1152"/>
    <mergeCell ref="I1153:K1158"/>
    <mergeCell ref="A1160:B1160"/>
    <mergeCell ref="I1161:Q1161"/>
    <mergeCell ref="I1162:O1162"/>
    <mergeCell ref="I1164:K1164"/>
    <mergeCell ref="I1165:K1170"/>
    <mergeCell ref="A1172:B1172"/>
    <mergeCell ref="I1173:Q1173"/>
    <mergeCell ref="I1174:O1174"/>
    <mergeCell ref="I1176:K1176"/>
    <mergeCell ref="I1177:K1182"/>
    <mergeCell ref="S1185:T1185"/>
    <mergeCell ref="A1186:B1186"/>
    <mergeCell ref="D1186:E1186"/>
    <mergeCell ref="F1186:G1186"/>
    <mergeCell ref="AA1187:AG1187"/>
    <mergeCell ref="F1188:J1188"/>
    <mergeCell ref="S1190:T1190"/>
    <mergeCell ref="A1192:B1192"/>
    <mergeCell ref="C1192:I1192"/>
    <mergeCell ref="AA1192:AG1192"/>
    <mergeCell ref="C1193:J1193"/>
    <mergeCell ref="C1194:J1194"/>
    <mergeCell ref="I1195:Q1195"/>
    <mergeCell ref="S1195:U1200"/>
    <mergeCell ref="W1195:Y1200"/>
    <mergeCell ref="I1196:O1196"/>
    <mergeCell ref="I1198:K1198"/>
    <mergeCell ref="I1199:K1204"/>
    <mergeCell ref="S1203:T1203"/>
    <mergeCell ref="S1204:AA1205"/>
    <mergeCell ref="A1206:B1206"/>
    <mergeCell ref="I1207:Q1207"/>
    <mergeCell ref="S1207:T1207"/>
    <mergeCell ref="I1208:O1208"/>
    <mergeCell ref="S1208:AA1209"/>
    <mergeCell ref="I1210:K1210"/>
    <mergeCell ref="I1211:K1216"/>
    <mergeCell ref="S1211:U1211"/>
    <mergeCell ref="S1212:AA1216"/>
    <mergeCell ref="A1218:B1218"/>
    <mergeCell ref="S1218:U1218"/>
    <mergeCell ref="I1219:Q1219"/>
    <mergeCell ref="S1219:AA1223"/>
    <mergeCell ref="I1220:O1220"/>
    <mergeCell ref="I1222:K1222"/>
    <mergeCell ref="I1223:K1228"/>
    <mergeCell ref="S1225:U1225"/>
    <mergeCell ref="V1225:AA1225"/>
    <mergeCell ref="S1226:U1226"/>
    <mergeCell ref="V1226:AA1226"/>
    <mergeCell ref="S1227:U1227"/>
    <mergeCell ref="V1227:AA1227"/>
    <mergeCell ref="A1230:B1230"/>
    <mergeCell ref="I1231:Q1231"/>
    <mergeCell ref="I1232:O1232"/>
    <mergeCell ref="I1234:K1234"/>
    <mergeCell ref="I1235:K1240"/>
    <mergeCell ref="A1242:B1242"/>
    <mergeCell ref="I1243:Q1243"/>
    <mergeCell ref="I1244:O1244"/>
    <mergeCell ref="I1246:K1246"/>
    <mergeCell ref="I1247:K1252"/>
    <mergeCell ref="A1254:B1254"/>
    <mergeCell ref="I1255:Q1255"/>
    <mergeCell ref="I1256:O1256"/>
    <mergeCell ref="I1258:K1258"/>
    <mergeCell ref="I1259:K1264"/>
    <mergeCell ref="S1267:T1267"/>
    <mergeCell ref="A1268:B1268"/>
    <mergeCell ref="D1268:E1268"/>
    <mergeCell ref="F1268:G1268"/>
    <mergeCell ref="AA1269:AG1269"/>
    <mergeCell ref="F1270:J1270"/>
    <mergeCell ref="S1272:T1272"/>
    <mergeCell ref="A1274:B1274"/>
    <mergeCell ref="C1274:I1274"/>
    <mergeCell ref="AA1274:AG1274"/>
    <mergeCell ref="C1275:J1275"/>
    <mergeCell ref="C1276:J1276"/>
    <mergeCell ref="I1277:Q1277"/>
    <mergeCell ref="S1277:U1282"/>
    <mergeCell ref="W1277:Y1282"/>
    <mergeCell ref="I1278:O1278"/>
    <mergeCell ref="I1280:K1280"/>
    <mergeCell ref="I1281:K1286"/>
    <mergeCell ref="S1285:T1285"/>
    <mergeCell ref="S1286:AA1287"/>
    <mergeCell ref="A1288:B1288"/>
    <mergeCell ref="I1289:Q1289"/>
    <mergeCell ref="S1289:T1289"/>
    <mergeCell ref="I1290:O1290"/>
    <mergeCell ref="S1290:AA1291"/>
    <mergeCell ref="I1292:K1292"/>
    <mergeCell ref="I1293:K1298"/>
    <mergeCell ref="S1293:U1293"/>
    <mergeCell ref="S1294:AA1298"/>
    <mergeCell ref="A1300:B1300"/>
    <mergeCell ref="S1300:U1300"/>
    <mergeCell ref="I1301:Q1301"/>
    <mergeCell ref="S1301:AA1305"/>
    <mergeCell ref="I1302:O1302"/>
    <mergeCell ref="I1304:K1304"/>
    <mergeCell ref="I1305:K1310"/>
    <mergeCell ref="S1307:U1307"/>
    <mergeCell ref="V1307:AA1307"/>
    <mergeCell ref="S1308:U1308"/>
    <mergeCell ref="V1308:AA1308"/>
    <mergeCell ref="S1309:U1309"/>
    <mergeCell ref="V1309:AA1309"/>
    <mergeCell ref="A1312:B1312"/>
    <mergeCell ref="I1313:Q1313"/>
    <mergeCell ref="I1314:O1314"/>
    <mergeCell ref="I1316:K1316"/>
    <mergeCell ref="I1317:K1322"/>
    <mergeCell ref="A1324:B1324"/>
    <mergeCell ref="I1325:Q1325"/>
    <mergeCell ref="I1326:O1326"/>
    <mergeCell ref="I1328:K1328"/>
    <mergeCell ref="I1329:K1334"/>
    <mergeCell ref="A1336:B1336"/>
    <mergeCell ref="I1337:Q1337"/>
    <mergeCell ref="I1338:O1338"/>
    <mergeCell ref="I1340:K1340"/>
    <mergeCell ref="I1341:K1346"/>
    <mergeCell ref="S1349:T1349"/>
    <mergeCell ref="A1350:B1350"/>
    <mergeCell ref="D1350:E1350"/>
    <mergeCell ref="F1350:G1350"/>
    <mergeCell ref="AA1351:AG1351"/>
    <mergeCell ref="F1352:J1352"/>
    <mergeCell ref="S1354:T1354"/>
    <mergeCell ref="A1356:B1356"/>
    <mergeCell ref="C1356:I1356"/>
    <mergeCell ref="AA1356:AG1356"/>
    <mergeCell ref="C1357:J1357"/>
    <mergeCell ref="C1358:J1358"/>
    <mergeCell ref="I1359:Q1359"/>
    <mergeCell ref="S1359:U1364"/>
    <mergeCell ref="W1359:Y1364"/>
    <mergeCell ref="I1360:O1360"/>
    <mergeCell ref="I1362:K1362"/>
    <mergeCell ref="I1363:K1368"/>
    <mergeCell ref="S1367:T1367"/>
    <mergeCell ref="S1368:AA1369"/>
    <mergeCell ref="A1370:B1370"/>
    <mergeCell ref="I1371:Q1371"/>
    <mergeCell ref="S1371:T1371"/>
    <mergeCell ref="I1372:O1372"/>
    <mergeCell ref="S1372:AA1373"/>
    <mergeCell ref="I1374:K1374"/>
    <mergeCell ref="I1375:K1380"/>
    <mergeCell ref="S1375:U1375"/>
    <mergeCell ref="S1376:AA1380"/>
    <mergeCell ref="A1382:B1382"/>
    <mergeCell ref="S1382:U1382"/>
    <mergeCell ref="I1383:Q1383"/>
    <mergeCell ref="S1383:AA1387"/>
    <mergeCell ref="I1384:O1384"/>
    <mergeCell ref="I1386:K1386"/>
    <mergeCell ref="I1387:K1392"/>
    <mergeCell ref="S1389:U1389"/>
    <mergeCell ref="V1389:AA1389"/>
    <mergeCell ref="S1390:U1390"/>
    <mergeCell ref="V1390:AA1390"/>
    <mergeCell ref="S1391:U1391"/>
    <mergeCell ref="V1391:AA1391"/>
    <mergeCell ref="A1394:B1394"/>
    <mergeCell ref="I1395:Q1395"/>
    <mergeCell ref="I1396:O1396"/>
    <mergeCell ref="I1398:K1398"/>
    <mergeCell ref="I1399:K1404"/>
    <mergeCell ref="A1406:B1406"/>
    <mergeCell ref="I1407:Q1407"/>
    <mergeCell ref="I1408:O1408"/>
    <mergeCell ref="I1410:K1410"/>
    <mergeCell ref="I1411:K1416"/>
    <mergeCell ref="A1418:B1418"/>
    <mergeCell ref="I1419:Q1419"/>
    <mergeCell ref="I1420:O1420"/>
    <mergeCell ref="I1422:K1422"/>
    <mergeCell ref="I1423:K1428"/>
    <mergeCell ref="S1431:T1431"/>
    <mergeCell ref="A1432:B1432"/>
    <mergeCell ref="D1432:E1432"/>
    <mergeCell ref="F1432:G1432"/>
    <mergeCell ref="AA1433:AG1433"/>
    <mergeCell ref="F1434:J1434"/>
    <mergeCell ref="S1436:T1436"/>
    <mergeCell ref="A1438:B1438"/>
    <mergeCell ref="C1438:I1438"/>
    <mergeCell ref="AA1438:AG1438"/>
    <mergeCell ref="C1439:J1439"/>
    <mergeCell ref="C1440:J1440"/>
    <mergeCell ref="I1441:Q1441"/>
    <mergeCell ref="S1441:U1446"/>
    <mergeCell ref="W1441:Y1446"/>
    <mergeCell ref="I1442:O1442"/>
    <mergeCell ref="I1444:K1444"/>
    <mergeCell ref="I1445:K1450"/>
    <mergeCell ref="S1449:T1449"/>
    <mergeCell ref="S1450:AA1451"/>
    <mergeCell ref="A1452:B1452"/>
    <mergeCell ref="I1453:Q1453"/>
    <mergeCell ref="S1453:T1453"/>
    <mergeCell ref="I1454:O1454"/>
    <mergeCell ref="S1454:AA1455"/>
    <mergeCell ref="I1456:K1456"/>
    <mergeCell ref="I1457:K1462"/>
    <mergeCell ref="S1457:U1457"/>
    <mergeCell ref="S1458:AA1462"/>
    <mergeCell ref="A1464:B1464"/>
    <mergeCell ref="S1464:U1464"/>
    <mergeCell ref="I1465:Q1465"/>
    <mergeCell ref="S1465:AA1469"/>
    <mergeCell ref="I1466:O1466"/>
    <mergeCell ref="I1468:K1468"/>
    <mergeCell ref="I1469:K1474"/>
    <mergeCell ref="S1471:U1471"/>
    <mergeCell ref="V1471:AA1471"/>
    <mergeCell ref="S1472:U1472"/>
    <mergeCell ref="V1472:AA1472"/>
    <mergeCell ref="S1473:U1473"/>
    <mergeCell ref="V1473:AA1473"/>
    <mergeCell ref="A1476:B1476"/>
    <mergeCell ref="I1477:Q1477"/>
    <mergeCell ref="I1478:O1478"/>
    <mergeCell ref="I1480:K1480"/>
    <mergeCell ref="I1481:K1486"/>
    <mergeCell ref="A1488:B1488"/>
    <mergeCell ref="I1489:Q1489"/>
    <mergeCell ref="I1490:O1490"/>
    <mergeCell ref="I1492:K1492"/>
    <mergeCell ref="I1493:K1498"/>
    <mergeCell ref="A1500:B1500"/>
    <mergeCell ref="I1501:Q1501"/>
    <mergeCell ref="I1502:O1502"/>
    <mergeCell ref="I1504:K1504"/>
    <mergeCell ref="I1505:K1510"/>
    <mergeCell ref="S1513:T1513"/>
    <mergeCell ref="A1514:B1514"/>
    <mergeCell ref="D1514:E1514"/>
    <mergeCell ref="F1514:G1514"/>
    <mergeCell ref="AA1515:AG1515"/>
    <mergeCell ref="F1516:J1516"/>
    <mergeCell ref="S1518:T1518"/>
    <mergeCell ref="A1520:B1520"/>
    <mergeCell ref="C1520:I1520"/>
    <mergeCell ref="AA1520:AG1520"/>
    <mergeCell ref="C1521:J1521"/>
    <mergeCell ref="C1522:J1522"/>
    <mergeCell ref="I1523:Q1523"/>
    <mergeCell ref="S1523:U1528"/>
    <mergeCell ref="W1523:Y1528"/>
    <mergeCell ref="I1524:O1524"/>
    <mergeCell ref="I1526:K1526"/>
    <mergeCell ref="I1527:K1532"/>
    <mergeCell ref="S1531:T1531"/>
    <mergeCell ref="S1532:AA1533"/>
    <mergeCell ref="A1534:B1534"/>
    <mergeCell ref="I1535:Q1535"/>
    <mergeCell ref="S1535:T1535"/>
    <mergeCell ref="I1536:O1536"/>
    <mergeCell ref="S1536:AA1537"/>
    <mergeCell ref="I1538:K1538"/>
    <mergeCell ref="I1539:K1544"/>
    <mergeCell ref="S1539:U1539"/>
    <mergeCell ref="S1540:AA1544"/>
    <mergeCell ref="A1546:B1546"/>
    <mergeCell ref="S1546:U1546"/>
    <mergeCell ref="I1547:Q1547"/>
    <mergeCell ref="S1547:AA1551"/>
    <mergeCell ref="I1548:O1548"/>
    <mergeCell ref="I1550:K1550"/>
    <mergeCell ref="I1551:K1556"/>
    <mergeCell ref="S1553:U1553"/>
    <mergeCell ref="V1553:AA1553"/>
    <mergeCell ref="S1554:U1554"/>
    <mergeCell ref="V1554:AA1554"/>
    <mergeCell ref="S1555:U1555"/>
    <mergeCell ref="V1555:AA1555"/>
    <mergeCell ref="A1558:B1558"/>
    <mergeCell ref="I1559:Q1559"/>
    <mergeCell ref="I1560:O1560"/>
    <mergeCell ref="I1562:K1562"/>
    <mergeCell ref="I1563:K1568"/>
    <mergeCell ref="A1570:B1570"/>
    <mergeCell ref="I1571:Q1571"/>
    <mergeCell ref="I1572:O1572"/>
    <mergeCell ref="I1574:K1574"/>
    <mergeCell ref="I1575:K1580"/>
    <mergeCell ref="A1582:B1582"/>
    <mergeCell ref="I1583:Q1583"/>
    <mergeCell ref="I1584:O1584"/>
    <mergeCell ref="I1586:K1586"/>
    <mergeCell ref="I1587:K1592"/>
    <mergeCell ref="S1595:T1595"/>
    <mergeCell ref="A1596:B1596"/>
    <mergeCell ref="D1596:E1596"/>
    <mergeCell ref="F1596:G1596"/>
    <mergeCell ref="AA1597:AG1597"/>
    <mergeCell ref="F1598:J1598"/>
    <mergeCell ref="S1600:T1600"/>
    <mergeCell ref="A1602:B1602"/>
    <mergeCell ref="C1602:I1602"/>
    <mergeCell ref="AA1602:AG1602"/>
    <mergeCell ref="C1603:J1603"/>
    <mergeCell ref="C1604:J1604"/>
    <mergeCell ref="I1605:Q1605"/>
    <mergeCell ref="S1605:U1610"/>
    <mergeCell ref="W1605:Y1610"/>
    <mergeCell ref="I1606:O1606"/>
    <mergeCell ref="I1608:K1608"/>
    <mergeCell ref="I1609:K1614"/>
    <mergeCell ref="S1613:T1613"/>
    <mergeCell ref="S1614:AA1615"/>
    <mergeCell ref="A1616:B1616"/>
    <mergeCell ref="I1617:Q1617"/>
    <mergeCell ref="S1617:T1617"/>
    <mergeCell ref="I1618:O1618"/>
    <mergeCell ref="S1618:AA1619"/>
    <mergeCell ref="I1620:K1620"/>
    <mergeCell ref="I1621:K1626"/>
    <mergeCell ref="S1621:U1621"/>
    <mergeCell ref="S1622:AA1626"/>
    <mergeCell ref="A1628:B1628"/>
    <mergeCell ref="S1628:U1628"/>
    <mergeCell ref="I1629:Q1629"/>
    <mergeCell ref="S1629:AA1633"/>
    <mergeCell ref="I1630:O1630"/>
    <mergeCell ref="I1632:K1632"/>
    <mergeCell ref="I1633:K1638"/>
    <mergeCell ref="S1635:U1635"/>
    <mergeCell ref="V1635:AA1635"/>
    <mergeCell ref="S1636:U1636"/>
    <mergeCell ref="V1636:AA1636"/>
    <mergeCell ref="S1637:U1637"/>
    <mergeCell ref="V1637:AA1637"/>
    <mergeCell ref="A1640:B1640"/>
    <mergeCell ref="I1641:Q1641"/>
    <mergeCell ref="I1642:O1642"/>
    <mergeCell ref="I1644:K1644"/>
    <mergeCell ref="I1645:K1650"/>
    <mergeCell ref="A1652:B1652"/>
    <mergeCell ref="I1653:Q1653"/>
    <mergeCell ref="I1654:O1654"/>
    <mergeCell ref="I1656:K1656"/>
    <mergeCell ref="I1657:K1662"/>
    <mergeCell ref="A1664:B1664"/>
    <mergeCell ref="I1665:Q1665"/>
    <mergeCell ref="I1666:O1666"/>
    <mergeCell ref="I1668:K1668"/>
    <mergeCell ref="I1669:K1674"/>
  </mergeCells>
  <hyperlinks>
    <hyperlink ref="A2" location="Data!A10" display="Building Owner"/>
    <hyperlink ref="A3" location="Data!A37" display="Adjoining Owner 1"/>
    <hyperlink ref="A4" location="Data!A119" display="Adjoining Owner 2"/>
    <hyperlink ref="A5" location="Data!A201" display="Adjoining Owner 3"/>
    <hyperlink ref="A6" location="Data!A283" display="Adjoining Owner 4"/>
    <hyperlink ref="A7" location="Data!A365" display="Adjoining Owner 5"/>
    <hyperlink ref="C11" location="Data!A1" display="Top"/>
    <hyperlink ref="C38" location="Data!A1" display="Top"/>
    <hyperlink ref="C120" location="Data!A1" display="Top"/>
    <hyperlink ref="C202" location="Data!A1" display="Top"/>
    <hyperlink ref="C284" location="Data!A1" display="Top"/>
    <hyperlink ref="C366" location="Data!A1" display="Top"/>
    <hyperlink ref="C448" location="Data!A1" display="Top"/>
    <hyperlink ref="C530" location="Data!A1" display="Top"/>
    <hyperlink ref="C612" location="Data!A1" display="Top"/>
    <hyperlink ref="C694" location="Data!A1" display="Top"/>
    <hyperlink ref="C776" location="Data!A1" display="Top"/>
    <hyperlink ref="C858" location="Data!A1" display="Top"/>
    <hyperlink ref="C940" location="Data!A1" display="Top"/>
    <hyperlink ref="C1022" location="Data!A1" display="Top"/>
    <hyperlink ref="C1104" location="Data!A1" display="Top"/>
    <hyperlink ref="C1186" location="Data!A1" display="Top"/>
    <hyperlink ref="C1268" location="Data!A1" display="Top"/>
    <hyperlink ref="C1350" location="Data!A1" display="Top"/>
    <hyperlink ref="C1432" location="Data!A1" display="Top"/>
    <hyperlink ref="C1514" location="Data!A1" display="Top"/>
    <hyperlink ref="C1596" location="Data!A1"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5" activeCellId="0" sqref="H15"/>
    </sheetView>
  </sheetViews>
  <sheetFormatPr defaultColWidth="9.14453125" defaultRowHeight="15" zeroHeight="false" outlineLevelRow="0" outlineLevelCol="0"/>
  <cols>
    <col collapsed="false" customWidth="false" hidden="false" outlineLevel="0" max="1024" min="1" style="183" width="9.14"/>
  </cols>
  <sheetData>
    <row r="1" customFormat="false" ht="15.75" hidden="false" customHeight="false" outlineLevel="0" collapsed="false"/>
    <row r="2" customFormat="false" ht="16.5" hidden="false" customHeight="false" outlineLevel="0" collapsed="false">
      <c r="A2" s="21" t="s">
        <v>114</v>
      </c>
      <c r="B2" s="21"/>
      <c r="C2" s="21"/>
      <c r="D2" s="3"/>
      <c r="E2" s="3"/>
      <c r="F2" s="3"/>
      <c r="G2" s="3"/>
    </row>
    <row r="3" customFormat="false" ht="15.75" hidden="false" customHeight="false" outlineLevel="0" collapsed="false">
      <c r="A3" s="23" t="s">
        <v>2</v>
      </c>
      <c r="B3" s="24" t="s">
        <v>3</v>
      </c>
      <c r="C3" s="24" t="s">
        <v>4</v>
      </c>
      <c r="D3" s="25" t="s">
        <v>5</v>
      </c>
      <c r="E3" s="3"/>
      <c r="F3" s="26" t="s">
        <v>6</v>
      </c>
      <c r="G3" s="1"/>
    </row>
    <row r="4" customFormat="false" ht="16.5" hidden="false" customHeight="false" outlineLevel="0" collapsed="false">
      <c r="A4" s="15" t="s">
        <v>9</v>
      </c>
      <c r="B4" s="15" t="s">
        <v>390</v>
      </c>
      <c r="C4" s="15"/>
      <c r="D4" s="15" t="s">
        <v>391</v>
      </c>
      <c r="F4" s="184" t="s">
        <v>24</v>
      </c>
      <c r="G4" s="1"/>
    </row>
    <row r="5" customFormat="false" ht="16.5" hidden="false" customHeight="false" outlineLevel="0" collapsed="false">
      <c r="A5" s="21" t="s">
        <v>115</v>
      </c>
      <c r="B5" s="21"/>
      <c r="C5" s="21"/>
      <c r="D5" s="3"/>
      <c r="E5" s="3"/>
      <c r="F5" s="3"/>
      <c r="G5" s="3"/>
    </row>
    <row r="6" customFormat="false" ht="15.75" hidden="false" customHeight="false" outlineLevel="0" collapsed="false">
      <c r="A6" s="23" t="s">
        <v>36</v>
      </c>
      <c r="B6" s="24" t="s">
        <v>26</v>
      </c>
      <c r="C6" s="24" t="s">
        <v>27</v>
      </c>
      <c r="D6" s="24" t="s">
        <v>28</v>
      </c>
      <c r="E6" s="24" t="s">
        <v>29</v>
      </c>
      <c r="F6" s="24" t="s">
        <v>30</v>
      </c>
      <c r="G6" s="25" t="s">
        <v>31</v>
      </c>
    </row>
    <row r="7" customFormat="false" ht="15.75" hidden="false" customHeight="false" outlineLevel="0" collapsed="false">
      <c r="A7" s="15" t="s">
        <v>392</v>
      </c>
      <c r="B7" s="15" t="n">
        <v>27</v>
      </c>
      <c r="C7" s="15" t="s">
        <v>393</v>
      </c>
      <c r="D7" s="15"/>
      <c r="E7" s="15"/>
      <c r="F7" s="15" t="s">
        <v>34</v>
      </c>
      <c r="G7" s="15" t="s">
        <v>394</v>
      </c>
    </row>
    <row r="8" customFormat="false" ht="15.75" hidden="false" customHeight="false" outlineLevel="0" collapsed="false"/>
    <row r="9" customFormat="false" ht="16.5" hidden="false" customHeight="false" outlineLevel="0" collapsed="false">
      <c r="A9" s="21" t="s">
        <v>114</v>
      </c>
      <c r="B9" s="21"/>
      <c r="C9" s="21"/>
      <c r="D9" s="3"/>
      <c r="E9" s="3"/>
      <c r="F9" s="3"/>
      <c r="G9" s="3"/>
    </row>
    <row r="10" customFormat="false" ht="15.75" hidden="false" customHeight="false" outlineLevel="0" collapsed="false">
      <c r="A10" s="23" t="s">
        <v>2</v>
      </c>
      <c r="B10" s="24" t="s">
        <v>3</v>
      </c>
      <c r="C10" s="24" t="s">
        <v>4</v>
      </c>
      <c r="D10" s="25" t="s">
        <v>5</v>
      </c>
      <c r="E10" s="3"/>
      <c r="F10" s="26" t="s">
        <v>6</v>
      </c>
      <c r="G10" s="1"/>
    </row>
    <row r="11" customFormat="false" ht="16.5" hidden="false" customHeight="false" outlineLevel="0" collapsed="false">
      <c r="A11" s="15" t="s">
        <v>9</v>
      </c>
      <c r="B11" s="15" t="s">
        <v>390</v>
      </c>
      <c r="C11" s="15"/>
      <c r="D11" s="15" t="s">
        <v>395</v>
      </c>
      <c r="E11" s="3"/>
      <c r="F11" s="15" t="s">
        <v>24</v>
      </c>
      <c r="G11" s="1"/>
    </row>
    <row r="12" customFormat="false" ht="16.5" hidden="false" customHeight="false" outlineLevel="0" collapsed="false">
      <c r="A12" s="21" t="s">
        <v>115</v>
      </c>
      <c r="B12" s="21"/>
      <c r="C12" s="21"/>
      <c r="D12" s="3"/>
      <c r="E12" s="3"/>
      <c r="F12" s="3"/>
      <c r="G12" s="3"/>
    </row>
    <row r="13" customFormat="false" ht="15.75" hidden="false" customHeight="false" outlineLevel="0" collapsed="false">
      <c r="A13" s="23" t="s">
        <v>36</v>
      </c>
      <c r="B13" s="24" t="s">
        <v>26</v>
      </c>
      <c r="C13" s="24" t="s">
        <v>27</v>
      </c>
      <c r="D13" s="24" t="s">
        <v>28</v>
      </c>
      <c r="E13" s="24" t="s">
        <v>29</v>
      </c>
      <c r="F13" s="24" t="s">
        <v>30</v>
      </c>
      <c r="G13" s="25" t="s">
        <v>31</v>
      </c>
    </row>
    <row r="14" customFormat="false" ht="15.75" hidden="false" customHeight="false" outlineLevel="0" collapsed="false">
      <c r="A14" s="15" t="s">
        <v>396</v>
      </c>
      <c r="B14" s="15" t="n">
        <v>55</v>
      </c>
      <c r="C14" s="15" t="s">
        <v>397</v>
      </c>
      <c r="D14" s="15"/>
      <c r="E14" s="15" t="s">
        <v>398</v>
      </c>
      <c r="F14" s="15" t="s">
        <v>399</v>
      </c>
      <c r="G14" s="15" t="s">
        <v>400</v>
      </c>
    </row>
    <row r="15" customFormat="false" ht="15.75" hidden="false" customHeight="false" outlineLevel="0" collapsed="false"/>
    <row r="16" customFormat="false" ht="16.5" hidden="false" customHeight="false" outlineLevel="0" collapsed="false">
      <c r="A16" s="21" t="s">
        <v>114</v>
      </c>
      <c r="B16" s="21"/>
      <c r="C16" s="21"/>
      <c r="D16" s="3"/>
      <c r="E16" s="3"/>
      <c r="F16" s="3"/>
      <c r="G16" s="3"/>
    </row>
    <row r="17" customFormat="false" ht="15.75" hidden="false" customHeight="false" outlineLevel="0" collapsed="false">
      <c r="A17" s="23" t="s">
        <v>2</v>
      </c>
      <c r="B17" s="24" t="s">
        <v>3</v>
      </c>
      <c r="C17" s="24" t="s">
        <v>4</v>
      </c>
      <c r="D17" s="25" t="s">
        <v>5</v>
      </c>
      <c r="E17" s="3"/>
      <c r="F17" s="26" t="s">
        <v>6</v>
      </c>
      <c r="G17" s="1"/>
    </row>
    <row r="18" customFormat="false" ht="16.5" hidden="false" customHeight="false" outlineLevel="0" collapsed="false">
      <c r="A18" s="15" t="s">
        <v>9</v>
      </c>
      <c r="B18" s="15" t="s">
        <v>401</v>
      </c>
      <c r="C18" s="15"/>
      <c r="D18" s="15" t="s">
        <v>402</v>
      </c>
      <c r="E18" s="3"/>
      <c r="F18" s="36" t="s">
        <v>24</v>
      </c>
      <c r="G18" s="1"/>
    </row>
    <row r="19" customFormat="false" ht="16.5" hidden="false" customHeight="false" outlineLevel="0" collapsed="false">
      <c r="A19" s="21" t="s">
        <v>115</v>
      </c>
      <c r="B19" s="21"/>
      <c r="C19" s="21"/>
      <c r="D19" s="3"/>
      <c r="E19" s="3"/>
      <c r="F19" s="3"/>
      <c r="G19" s="3"/>
    </row>
    <row r="20" customFormat="false" ht="15.75" hidden="false" customHeight="false" outlineLevel="0" collapsed="false">
      <c r="A20" s="23" t="s">
        <v>36</v>
      </c>
      <c r="B20" s="24" t="s">
        <v>26</v>
      </c>
      <c r="C20" s="24" t="s">
        <v>27</v>
      </c>
      <c r="D20" s="24" t="s">
        <v>28</v>
      </c>
      <c r="E20" s="24" t="s">
        <v>29</v>
      </c>
      <c r="F20" s="24" t="s">
        <v>30</v>
      </c>
      <c r="G20" s="25" t="s">
        <v>31</v>
      </c>
    </row>
    <row r="21" customFormat="false" ht="15.75" hidden="false" customHeight="false" outlineLevel="0" collapsed="false">
      <c r="A21" s="15" t="s">
        <v>403</v>
      </c>
      <c r="B21" s="15"/>
      <c r="C21" s="15" t="s">
        <v>404</v>
      </c>
      <c r="D21" s="15" t="s">
        <v>405</v>
      </c>
      <c r="E21" s="15"/>
      <c r="F21" s="15" t="s">
        <v>34</v>
      </c>
      <c r="G21" s="15" t="s">
        <v>406</v>
      </c>
    </row>
    <row r="22" customFormat="false" ht="15.75" hidden="false" customHeight="false" outlineLevel="0" collapsed="false"/>
    <row r="23" customFormat="false" ht="16.5" hidden="false" customHeight="false" outlineLevel="0" collapsed="false">
      <c r="A23" s="21" t="s">
        <v>114</v>
      </c>
      <c r="B23" s="21"/>
      <c r="C23" s="21"/>
      <c r="D23" s="3"/>
      <c r="E23" s="3"/>
      <c r="F23" s="3"/>
      <c r="G23" s="3"/>
    </row>
    <row r="24" customFormat="false" ht="15.75" hidden="false" customHeight="false" outlineLevel="0" collapsed="false">
      <c r="A24" s="23" t="s">
        <v>2</v>
      </c>
      <c r="B24" s="24" t="s">
        <v>3</v>
      </c>
      <c r="C24" s="24" t="s">
        <v>4</v>
      </c>
      <c r="D24" s="25" t="s">
        <v>5</v>
      </c>
      <c r="E24" s="3"/>
      <c r="F24" s="26" t="s">
        <v>6</v>
      </c>
      <c r="G24" s="1"/>
    </row>
    <row r="25" customFormat="false" ht="16.5" hidden="false" customHeight="false" outlineLevel="0" collapsed="false">
      <c r="A25" s="15" t="s">
        <v>9</v>
      </c>
      <c r="B25" s="15" t="s">
        <v>407</v>
      </c>
      <c r="C25" s="15"/>
      <c r="D25" s="15" t="s">
        <v>408</v>
      </c>
      <c r="E25" s="3"/>
      <c r="F25" s="15" t="s">
        <v>24</v>
      </c>
      <c r="G25" s="1"/>
    </row>
    <row r="26" customFormat="false" ht="16.5" hidden="false" customHeight="false" outlineLevel="0" collapsed="false">
      <c r="A26" s="21" t="s">
        <v>115</v>
      </c>
      <c r="B26" s="21"/>
      <c r="C26" s="21"/>
      <c r="D26" s="3"/>
      <c r="E26" s="3"/>
      <c r="F26" s="3"/>
      <c r="G26" s="3"/>
    </row>
    <row r="27" customFormat="false" ht="15.75" hidden="false" customHeight="false" outlineLevel="0" collapsed="false">
      <c r="A27" s="23" t="s">
        <v>36</v>
      </c>
      <c r="B27" s="24" t="s">
        <v>26</v>
      </c>
      <c r="C27" s="24" t="s">
        <v>27</v>
      </c>
      <c r="D27" s="24" t="s">
        <v>28</v>
      </c>
      <c r="E27" s="24" t="s">
        <v>29</v>
      </c>
      <c r="F27" s="24" t="s">
        <v>30</v>
      </c>
      <c r="G27" s="25" t="s">
        <v>31</v>
      </c>
    </row>
    <row r="28" customFormat="false" ht="15.75" hidden="false" customHeight="false" outlineLevel="0" collapsed="false">
      <c r="A28" s="15" t="s">
        <v>409</v>
      </c>
      <c r="B28" s="15" t="n">
        <v>6</v>
      </c>
      <c r="C28" s="15" t="s">
        <v>410</v>
      </c>
      <c r="D28" s="15"/>
      <c r="E28" s="15"/>
      <c r="F28" s="15" t="s">
        <v>34</v>
      </c>
      <c r="G28" s="15" t="s">
        <v>411</v>
      </c>
    </row>
    <row r="29" customFormat="false" ht="15.75" hidden="false" customHeight="false" outlineLevel="0" collapsed="false"/>
    <row r="30" customFormat="false" ht="16.5" hidden="false" customHeight="false" outlineLevel="0" collapsed="false">
      <c r="A30" s="21" t="s">
        <v>114</v>
      </c>
      <c r="B30" s="21"/>
      <c r="C30" s="21"/>
      <c r="D30" s="3"/>
      <c r="E30" s="3"/>
      <c r="F30" s="3"/>
      <c r="G30" s="3"/>
    </row>
    <row r="31" customFormat="false" ht="15.75" hidden="false" customHeight="false" outlineLevel="0" collapsed="false">
      <c r="A31" s="23" t="s">
        <v>2</v>
      </c>
      <c r="B31" s="24" t="s">
        <v>3</v>
      </c>
      <c r="C31" s="24" t="s">
        <v>4</v>
      </c>
      <c r="D31" s="25" t="s">
        <v>5</v>
      </c>
      <c r="E31" s="3"/>
      <c r="F31" s="26" t="s">
        <v>6</v>
      </c>
      <c r="G31" s="1"/>
    </row>
    <row r="32" customFormat="false" ht="16.5" hidden="false" customHeight="false" outlineLevel="0" collapsed="false">
      <c r="A32" s="15" t="s">
        <v>9</v>
      </c>
      <c r="B32" s="15" t="s">
        <v>412</v>
      </c>
      <c r="C32" s="15" t="s">
        <v>413</v>
      </c>
      <c r="D32" s="15" t="s">
        <v>414</v>
      </c>
      <c r="E32" s="3"/>
      <c r="F32" s="15" t="s">
        <v>24</v>
      </c>
      <c r="G32" s="1"/>
    </row>
    <row r="33" customFormat="false" ht="16.5" hidden="false" customHeight="false" outlineLevel="0" collapsed="false">
      <c r="A33" s="21" t="s">
        <v>115</v>
      </c>
      <c r="B33" s="21"/>
      <c r="C33" s="21"/>
      <c r="D33" s="3"/>
      <c r="E33" s="3"/>
      <c r="F33" s="3"/>
      <c r="G33" s="3"/>
    </row>
    <row r="34" customFormat="false" ht="15.75" hidden="false" customHeight="false" outlineLevel="0" collapsed="false">
      <c r="A34" s="23" t="s">
        <v>36</v>
      </c>
      <c r="B34" s="24" t="s">
        <v>26</v>
      </c>
      <c r="C34" s="24" t="s">
        <v>27</v>
      </c>
      <c r="D34" s="24" t="s">
        <v>28</v>
      </c>
      <c r="E34" s="24" t="s">
        <v>29</v>
      </c>
      <c r="F34" s="24" t="s">
        <v>30</v>
      </c>
      <c r="G34" s="25" t="s">
        <v>31</v>
      </c>
    </row>
    <row r="35" customFormat="false" ht="15.75" hidden="false" customHeight="false" outlineLevel="0" collapsed="false">
      <c r="A35" s="15" t="s">
        <v>415</v>
      </c>
      <c r="B35" s="15"/>
      <c r="C35" s="15"/>
      <c r="D35" s="15" t="s">
        <v>416</v>
      </c>
      <c r="E35" s="15" t="s">
        <v>417</v>
      </c>
      <c r="F35" s="15" t="s">
        <v>34</v>
      </c>
      <c r="G35" s="15" t="s">
        <v>418</v>
      </c>
    </row>
    <row r="36" customFormat="false" ht="15.75" hidden="false" customHeight="false" outlineLevel="0" collapsed="false"/>
    <row r="37" customFormat="false" ht="16.5" hidden="false" customHeight="false" outlineLevel="0" collapsed="false">
      <c r="A37" s="21" t="s">
        <v>114</v>
      </c>
      <c r="B37" s="21"/>
      <c r="C37" s="21"/>
      <c r="D37" s="3"/>
      <c r="E37" s="3"/>
      <c r="F37" s="3"/>
      <c r="G37" s="3"/>
    </row>
    <row r="38" customFormat="false" ht="15.75" hidden="false" customHeight="false" outlineLevel="0" collapsed="false">
      <c r="A38" s="23" t="s">
        <v>2</v>
      </c>
      <c r="B38" s="24" t="s">
        <v>3</v>
      </c>
      <c r="C38" s="24" t="s">
        <v>4</v>
      </c>
      <c r="D38" s="25" t="s">
        <v>5</v>
      </c>
      <c r="E38" s="3"/>
      <c r="F38" s="26" t="s">
        <v>6</v>
      </c>
      <c r="G38" s="1"/>
    </row>
    <row r="39" customFormat="false" ht="16.5" hidden="false" customHeight="false" outlineLevel="0" collapsed="false">
      <c r="A39" s="15" t="s">
        <v>9</v>
      </c>
      <c r="B39" s="15" t="s">
        <v>419</v>
      </c>
      <c r="C39" s="15"/>
      <c r="D39" s="15" t="s">
        <v>420</v>
      </c>
      <c r="E39" s="3"/>
      <c r="F39" s="15" t="s">
        <v>24</v>
      </c>
      <c r="G39" s="1"/>
    </row>
    <row r="40" customFormat="false" ht="16.5" hidden="false" customHeight="false" outlineLevel="0" collapsed="false">
      <c r="A40" s="21" t="s">
        <v>115</v>
      </c>
      <c r="B40" s="21"/>
      <c r="C40" s="21"/>
      <c r="D40" s="3"/>
      <c r="E40" s="3"/>
      <c r="F40" s="3"/>
      <c r="G40" s="3"/>
    </row>
    <row r="41" customFormat="false" ht="15.75" hidden="false" customHeight="false" outlineLevel="0" collapsed="false">
      <c r="A41" s="23" t="s">
        <v>36</v>
      </c>
      <c r="B41" s="24" t="s">
        <v>26</v>
      </c>
      <c r="C41" s="24" t="s">
        <v>27</v>
      </c>
      <c r="D41" s="24" t="s">
        <v>28</v>
      </c>
      <c r="E41" s="24" t="s">
        <v>29</v>
      </c>
      <c r="F41" s="24" t="s">
        <v>30</v>
      </c>
      <c r="G41" s="25" t="s">
        <v>31</v>
      </c>
    </row>
    <row r="42" customFormat="false" ht="15.75" hidden="false" customHeight="false" outlineLevel="0" collapsed="false">
      <c r="A42" s="15" t="s">
        <v>421</v>
      </c>
      <c r="B42" s="15"/>
      <c r="C42" s="15" t="s">
        <v>422</v>
      </c>
      <c r="D42" s="15"/>
      <c r="E42" s="15" t="s">
        <v>423</v>
      </c>
      <c r="F42" s="15" t="s">
        <v>424</v>
      </c>
      <c r="G42" s="15" t="s">
        <v>425</v>
      </c>
    </row>
  </sheetData>
  <mergeCells count="12">
    <mergeCell ref="A2:C2"/>
    <mergeCell ref="A5:C5"/>
    <mergeCell ref="A9:C9"/>
    <mergeCell ref="A12:C12"/>
    <mergeCell ref="A16:C16"/>
    <mergeCell ref="A19:C19"/>
    <mergeCell ref="A23:C23"/>
    <mergeCell ref="A26:C26"/>
    <mergeCell ref="A30:C30"/>
    <mergeCell ref="A33:C33"/>
    <mergeCell ref="A37:C37"/>
    <mergeCell ref="A40:C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2" activeCellId="0" sqref="M12"/>
    </sheetView>
  </sheetViews>
  <sheetFormatPr defaultColWidth="9.14453125" defaultRowHeight="15" zeroHeight="false" outlineLevelRow="0" outlineLevelCol="0"/>
  <cols>
    <col collapsed="false" customWidth="false" hidden="false" outlineLevel="0" max="1024" min="1" style="183" width="9.14"/>
  </cols>
  <sheetData>
    <row r="2" customFormat="false" ht="15.75" hidden="false" customHeight="false" outlineLevel="0" collapsed="false"/>
    <row r="3" customFormat="false" ht="16.5" hidden="false" customHeight="false" outlineLevel="0" collapsed="false">
      <c r="A3" s="185" t="s">
        <v>110</v>
      </c>
      <c r="B3" s="185"/>
      <c r="C3" s="185"/>
      <c r="D3" s="40" t="s">
        <v>426</v>
      </c>
      <c r="E3" s="40"/>
      <c r="F3" s="40"/>
      <c r="G3" s="40"/>
    </row>
    <row r="4" customFormat="false" ht="15.75" hidden="false" customHeight="false" outlineLevel="0" collapsed="false">
      <c r="A4" s="23" t="s">
        <v>2</v>
      </c>
      <c r="B4" s="24" t="s">
        <v>3</v>
      </c>
      <c r="C4" s="24" t="s">
        <v>4</v>
      </c>
      <c r="D4" s="34" t="s">
        <v>5</v>
      </c>
      <c r="E4" s="3"/>
      <c r="F4" s="41" t="s">
        <v>6</v>
      </c>
      <c r="G4" s="41" t="s">
        <v>112</v>
      </c>
    </row>
    <row r="5" customFormat="false" ht="16.5" hidden="false" customHeight="false" outlineLevel="0" collapsed="false">
      <c r="A5" s="15" t="s">
        <v>9</v>
      </c>
      <c r="B5" s="15" t="s">
        <v>427</v>
      </c>
      <c r="C5" s="15"/>
      <c r="D5" s="15" t="s">
        <v>428</v>
      </c>
      <c r="E5" s="3"/>
      <c r="F5" s="184" t="s">
        <v>24</v>
      </c>
      <c r="G5" s="15" t="s">
        <v>429</v>
      </c>
    </row>
    <row r="6" customFormat="false" ht="16.5" hidden="false" customHeight="false" outlineLevel="0" collapsed="false">
      <c r="A6" s="21" t="s">
        <v>113</v>
      </c>
      <c r="B6" s="21"/>
      <c r="C6" s="21"/>
      <c r="D6" s="3"/>
      <c r="E6" s="3"/>
      <c r="F6" s="3"/>
      <c r="G6" s="3"/>
    </row>
    <row r="7" customFormat="false" ht="15.75" hidden="false" customHeight="false" outlineLevel="0" collapsed="false">
      <c r="A7" s="23" t="s">
        <v>36</v>
      </c>
      <c r="B7" s="24" t="s">
        <v>26</v>
      </c>
      <c r="C7" s="24" t="s">
        <v>27</v>
      </c>
      <c r="D7" s="24" t="s">
        <v>28</v>
      </c>
      <c r="E7" s="24" t="s">
        <v>29</v>
      </c>
      <c r="F7" s="24" t="s">
        <v>30</v>
      </c>
      <c r="G7" s="25" t="s">
        <v>31</v>
      </c>
    </row>
    <row r="8" customFormat="false" ht="15.75" hidden="false" customHeight="false" outlineLevel="0" collapsed="false">
      <c r="A8" s="15" t="s">
        <v>430</v>
      </c>
      <c r="B8" s="15" t="s">
        <v>431</v>
      </c>
      <c r="C8" s="15" t="s">
        <v>432</v>
      </c>
      <c r="D8" s="15"/>
      <c r="E8" s="15"/>
      <c r="F8" s="15" t="s">
        <v>34</v>
      </c>
      <c r="G8" s="15" t="s">
        <v>433</v>
      </c>
    </row>
    <row r="9" customFormat="false" ht="15.75" hidden="false" customHeight="false" outlineLevel="0" collapsed="false"/>
    <row r="10" customFormat="false" ht="16.5" hidden="false" customHeight="false" outlineLevel="0" collapsed="false">
      <c r="A10" s="39" t="s">
        <v>110</v>
      </c>
      <c r="B10" s="39"/>
      <c r="C10" s="39"/>
      <c r="D10" s="40"/>
      <c r="E10" s="40"/>
      <c r="F10" s="40"/>
      <c r="G10" s="40"/>
    </row>
    <row r="11" customFormat="false" ht="15.75" hidden="false" customHeight="false" outlineLevel="0" collapsed="false">
      <c r="A11" s="23" t="s">
        <v>2</v>
      </c>
      <c r="B11" s="24" t="s">
        <v>3</v>
      </c>
      <c r="C11" s="24" t="s">
        <v>4</v>
      </c>
      <c r="D11" s="34" t="s">
        <v>5</v>
      </c>
      <c r="E11" s="3"/>
      <c r="F11" s="41" t="s">
        <v>6</v>
      </c>
      <c r="G11" s="41" t="s">
        <v>112</v>
      </c>
      <c r="J11" s="113" t="s">
        <v>434</v>
      </c>
    </row>
    <row r="12" customFormat="false" ht="39" hidden="false" customHeight="false" outlineLevel="0" collapsed="false">
      <c r="A12" s="15" t="s">
        <v>9</v>
      </c>
      <c r="B12" s="15" t="s">
        <v>427</v>
      </c>
      <c r="C12" s="15"/>
      <c r="D12" s="15" t="s">
        <v>435</v>
      </c>
      <c r="E12" s="3"/>
      <c r="F12" s="184" t="s">
        <v>24</v>
      </c>
      <c r="G12" s="15"/>
      <c r="J12" s="186" t="s">
        <v>436</v>
      </c>
    </row>
    <row r="13" customFormat="false" ht="16.5" hidden="false" customHeight="false" outlineLevel="0" collapsed="false">
      <c r="A13" s="21" t="s">
        <v>113</v>
      </c>
      <c r="B13" s="21"/>
      <c r="C13" s="21"/>
      <c r="D13" s="3"/>
      <c r="E13" s="3"/>
      <c r="F13" s="3"/>
      <c r="G13" s="3"/>
      <c r="J13" s="186" t="s">
        <v>437</v>
      </c>
    </row>
    <row r="14" customFormat="false" ht="15.75" hidden="false" customHeight="false" outlineLevel="0" collapsed="false">
      <c r="A14" s="23" t="s">
        <v>36</v>
      </c>
      <c r="B14" s="24" t="s">
        <v>26</v>
      </c>
      <c r="C14" s="24" t="s">
        <v>27</v>
      </c>
      <c r="D14" s="24" t="s">
        <v>28</v>
      </c>
      <c r="E14" s="24" t="s">
        <v>29</v>
      </c>
      <c r="F14" s="24" t="s">
        <v>30</v>
      </c>
      <c r="G14" s="25" t="s">
        <v>31</v>
      </c>
      <c r="J14" s="186" t="s">
        <v>438</v>
      </c>
    </row>
    <row r="15" customFormat="false" ht="25.5" hidden="false" customHeight="false" outlineLevel="0" collapsed="false">
      <c r="A15" s="15" t="s">
        <v>430</v>
      </c>
      <c r="B15" s="15"/>
      <c r="C15" s="15" t="s">
        <v>434</v>
      </c>
      <c r="D15" s="15" t="s">
        <v>436</v>
      </c>
      <c r="E15" s="15" t="s">
        <v>437</v>
      </c>
      <c r="F15" s="15" t="s">
        <v>438</v>
      </c>
      <c r="G15" s="15" t="s">
        <v>439</v>
      </c>
      <c r="J15" s="186" t="s">
        <v>439</v>
      </c>
    </row>
  </sheetData>
  <mergeCells count="6">
    <mergeCell ref="A3:C3"/>
    <mergeCell ref="D3:G3"/>
    <mergeCell ref="A6:C6"/>
    <mergeCell ref="A10:C10"/>
    <mergeCell ref="D10:G10"/>
    <mergeCell ref="A13:C13"/>
  </mergeCells>
  <dataValidations count="2">
    <dataValidation allowBlank="true" operator="between" showDropDown="false" showErrorMessage="true" showInputMessage="true" sqref="A5 A12" type="list">
      <formula1>$AA$2:$AA$5</formula1>
      <formula2>0</formula2>
    </dataValidation>
    <dataValidation allowBlank="true" operator="between" showDropDown="false" showErrorMessage="true" showInputMessage="true" sqref="F5 F12" type="list">
      <formula1>$AB$2:$AB$4</formula1>
      <formula2>0</formula2>
    </dataValidation>
  </dataValidations>
  <hyperlinks>
    <hyperlink ref="D3" r:id="rId1" display="jpp@stanleystrong.co.u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9" defaultRowHeight="1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15" min="15" style="0" width="14.14"/>
  </cols>
  <sheetData>
    <row r="1" customFormat="false" ht="15" hidden="false" customHeight="false" outlineLevel="0" collapsed="false">
      <c r="A1" s="0" t="s">
        <v>440</v>
      </c>
      <c r="B1" s="0" t="s">
        <v>441</v>
      </c>
      <c r="C1" s="0" t="s">
        <v>17</v>
      </c>
      <c r="D1" s="0" t="s">
        <v>442</v>
      </c>
      <c r="E1" s="0" t="s">
        <v>443</v>
      </c>
      <c r="F1" s="0" t="s">
        <v>444</v>
      </c>
      <c r="G1" s="0" t="s">
        <v>445</v>
      </c>
      <c r="H1" s="0" t="s">
        <v>446</v>
      </c>
      <c r="I1" s="0" t="s">
        <v>447</v>
      </c>
      <c r="J1" s="0" t="s">
        <v>448</v>
      </c>
      <c r="K1" s="0" t="s">
        <v>449</v>
      </c>
      <c r="L1" s="0" t="s">
        <v>450</v>
      </c>
      <c r="M1" s="0" t="s">
        <v>451</v>
      </c>
      <c r="N1" s="0" t="s">
        <v>452</v>
      </c>
      <c r="O1" s="0" t="s">
        <v>259</v>
      </c>
    </row>
    <row r="2" customFormat="false" ht="15" hidden="false" customHeight="false" outlineLevel="0" collapsed="false">
      <c r="A2" s="0" t="str">
        <f aca="false">Data!C18</f>
        <v>Mr. &amp; Mrs. S. Pemberton</v>
      </c>
      <c r="B2" s="0" t="str">
        <f aca="false">Data!C17</f>
        <v>STEVEN JAMES PEMBERTON &amp; CAROLINE MARY PEMBERTON</v>
      </c>
      <c r="C2" s="0" t="str">
        <f aca="false">Data!C12</f>
        <v>Freeholders</v>
      </c>
      <c r="D2" s="0" t="str">
        <f aca="false">Data!G12</f>
        <v>We</v>
      </c>
      <c r="E2" s="0" t="str">
        <f aca="false">Data!H12</f>
        <v>our</v>
      </c>
      <c r="F2" s="0" t="str">
        <f aca="false">Data!I12</f>
        <v>their</v>
      </c>
      <c r="G2" s="0" t="str">
        <f aca="false">Data!J12</f>
        <v>they</v>
      </c>
      <c r="H2" s="0" t="str">
        <f aca="false">Data!K12</f>
        <v>do</v>
      </c>
      <c r="I2" s="0" t="str">
        <f aca="false">Data!L12</f>
        <v>have</v>
      </c>
      <c r="J2" s="0" t="str">
        <f aca="false">Data!N12</f>
        <v>us</v>
      </c>
      <c r="K2" s="0" t="str">
        <f aca="false">Data!I26</f>
        <v>54 The Chase, London, SW4 0NH</v>
      </c>
      <c r="L2" s="0" t="str">
        <f aca="false">Data!I27</f>
        <v>54 The Chase, London, SW4 0NH</v>
      </c>
      <c r="M2" s="0" t="str">
        <f aca="false">Data!I29</f>
        <v>54 The Chase
London
SW4 0NH</v>
      </c>
      <c r="N2" s="0" t="str">
        <f aca="false">Data!M29</f>
        <v>54 The Chase
London
SW4 0NH</v>
      </c>
      <c r="O2" s="187" t="str">
        <f aca="false">Data!B29</f>
        <v/>
      </c>
    </row>
  </sheetData>
  <sheetProtection algorithmName="SHA-512" hashValue="GrvJ8yp/YL+QZAAHpq/dccRnJpQvsyhuCsQXGlu6piCB5ZAtVw7VL0QSN5pAKuOtNDwEOlcbt/gc5yutwKO+aA==" saltValue="BEdX8DX2Xs7eGLayiKTXXg==" spinCount="100000" sheet="true" objects="true" scenarios="true" selectLockedCells="true" selectUnlockedCells="true"/>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 defaultRowHeight="15" zeroHeight="false" outlineLevelRow="0" outlineLevelCol="0"/>
  <cols>
    <col collapsed="false" customWidth="true" hidden="false" outlineLevel="0" max="1" min="1" style="0" width="13.43"/>
    <col collapsed="false" customWidth="true" hidden="false" outlineLevel="0" max="2" min="2" style="0" width="15.71"/>
    <col collapsed="false" customWidth="true" hidden="false" outlineLevel="0" max="9" min="9" style="0" width="21.85"/>
    <col collapsed="false" customWidth="true" hidden="false" outlineLevel="0" max="15" min="15" style="188" width="18.28"/>
    <col collapsed="false" customWidth="true" hidden="false" outlineLevel="0" max="32" min="32" style="0" width="12.28"/>
    <col collapsed="false" customWidth="true" hidden="false" outlineLevel="0" max="41" min="41" style="0" width="48.14"/>
    <col collapsed="false" customWidth="true" hidden="false" outlineLevel="0" max="42" min="42" style="0" width="29.29"/>
    <col collapsed="false" customWidth="true" hidden="false" outlineLevel="0" max="59" min="59" style="0" width="10.85"/>
    <col collapsed="false" customWidth="true" hidden="false" outlineLevel="0" max="63" min="63" style="0" width="10.71"/>
    <col collapsed="false" customWidth="true" hidden="false" outlineLevel="0" max="77" min="77" style="188" width="15.28"/>
    <col collapsed="false" customWidth="true" hidden="false" outlineLevel="0" max="78" min="78" style="188" width="17.57"/>
    <col collapsed="false" customWidth="true" hidden="false" outlineLevel="0" max="80" min="80" style="0" width="16.85"/>
    <col collapsed="false" customWidth="true" hidden="false" outlineLevel="0" max="119" min="119" style="0" width="13.71"/>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Mr. &amp; Mrs. H. Stevens</v>
      </c>
      <c r="B2" s="189" t="str">
        <f aca="true">IF(OFFSET(INDIRECT(A10),7,2,1,1)="","",OFFSET(INDIRECT(A10),7,2,1,1))</f>
        <v>HOWARD PETER STEVENS &amp; DESIREE ALEXANDRA STEVENS</v>
      </c>
      <c r="C2" s="189" t="str">
        <f aca="true">IF(OFFSET(INDIRECT(A10),2,2,1,1)="","",OFFSET(INDIRECT(A10),2,2,1,1))</f>
        <v>Freeholders</v>
      </c>
      <c r="D2" s="189" t="str">
        <f aca="true">IF(OFFSET(INDIRECT(A10),2,6,1,1)="","",OFFSET(INDIRECT(A10),2,6,1,1))</f>
        <v>We</v>
      </c>
      <c r="E2" s="189" t="str">
        <f aca="true">IF(OFFSET(INDIRECT(A10),2,7,1,1)="","",OFFSET(INDIRECT(A10),2,7,1,1))</f>
        <v>our</v>
      </c>
      <c r="F2" s="189" t="str">
        <f aca="true">IF(OFFSET(INDIRECT(A10),2,8,1,1)="","",OFFSET(INDIRECT(A10),2,8,1,1))</f>
        <v>their</v>
      </c>
      <c r="G2" s="189" t="str">
        <f aca="true">IF(OFFSET(INDIRECT(A10),2,9,1,1)="","",OFFSET(INDIRECT(A10),2,9,1,1))</f>
        <v>they</v>
      </c>
      <c r="H2" s="189" t="str">
        <f aca="true">IF(OFFSET(INDIRECT(A10),2,10,1,1)="","",OFFSET(INDIRECT(A10),2,10,1,1))</f>
        <v>do</v>
      </c>
      <c r="I2" s="189" t="str">
        <f aca="true">IF(OFFSET(INDIRECT(A10),2,11,1,1)="","",OFFSET(INDIRECT(A10),2,11,1,1))</f>
        <v>have</v>
      </c>
      <c r="J2" s="189" t="str">
        <f aca="true">IF(OFFSET(INDIRECT(A10),0,8,1,1)="","",OFFSET(INDIRECT(A10),0,8,1,1))</f>
        <v>them</v>
      </c>
      <c r="K2" s="189" t="str">
        <f aca="true">IF(OFFSET(INDIRECT(A10),11,8,1,1)="","",OFFSET(INDIRECT(A10),11,8,1,1))</f>
        <v>52 The Chase, London, SW4 0NH</v>
      </c>
      <c r="L2" s="189" t="str">
        <f aca="true">IF(OFFSET(INDIRECT(A10),23,8,1,1)="","",OFFSET(INDIRECT(A10),23,8,1,1))</f>
        <v>52 The Chase, London, SW4 0NH</v>
      </c>
      <c r="M2" s="189" t="str">
        <f aca="true">IF(OFFSET(INDIRECT(A10),14,8,1,1)="","",OFFSET(INDIRECT(A10),14,8,1,1))</f>
        <v>52 The Chase
London
SW4 0NH</v>
      </c>
      <c r="N2" s="189" t="str">
        <f aca="true">IF(OFFSET(INDIRECT(A10),26,8,1,1)="","",OFFSET(INDIRECT(A10),26,8,1,1))</f>
        <v>52 The Chase
London
SW4 0NH</v>
      </c>
      <c r="O2" s="190" t="n">
        <f aca="true">IF(OFFSET(INDIRECT(A11),6,6,1,1)="","",OFFSET(INDIRECT(A11),6,6,1,1))</f>
        <v>43563</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Adjoining Owners</v>
      </c>
      <c r="AF2" s="189" t="str">
        <f aca="false">Data!$A$11</f>
        <v>Building Owners</v>
      </c>
      <c r="AG2" s="189" t="str">
        <f aca="false">Data!$I$10</f>
        <v>them</v>
      </c>
      <c r="AH2" s="189" t="str">
        <f aca="true">IF(OFFSET(INDIRECT(A10),1,12,1,1)="","",OFFSET(INDIRECT(A10),1,12,1,1))</f>
        <v>us</v>
      </c>
      <c r="AI2" s="189" t="str">
        <f aca="true">IF(OFFSET(INDIRECT(A10),1,13,1,1)="","",OFFSET(INDIRECT(A10),1,13,1,1))</f>
        <v>ourselves</v>
      </c>
      <c r="AK2" s="189" t="str">
        <f aca="true">IF(OFFSET(INDIRECT(A10),0,13,1,1)="","",OFFSET(INDIRECT(A10),0,13,1,1))</f>
        <v>we</v>
      </c>
      <c r="AL2" s="189" t="str">
        <f aca="true">IF(OFFSET(INDIRECT(A10),2,12,1,1)="","",OFFSET(INDIRECT(A10),2,12,1,1))</f>
        <v>We are/are not</v>
      </c>
      <c r="AM2" s="189" t="str">
        <f aca="true">IF(OFFSET(INDIRECT(A10),2,13,1,1)="","",OFFSET(INDIRECT(A10),2,13,1,1))</f>
        <v>are/are not</v>
      </c>
      <c r="AN2" s="189" t="str">
        <f aca="true">IF(OFFSET(INDIRECT(A10),0,12,1,1)="","",OFFSET(INDIRECT(A10),0,12,1,1))</f>
        <v>are</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(a, f, g, j, k, n)</v>
      </c>
      <c r="AV2" s="189" t="str">
        <f aca="true">IF(OFFSET(INDIRECT(A11),64,0,1,1)="","",OFFSET(INDIRECT(A11),64,0,1,1))</f>
        <v>Underpinning of the party wall and party fence wall to a depth of approximately between 600mm &amp; 1,800mm with mass concrete.</v>
      </c>
      <c r="AW2" s="189" t="str">
        <f aca="true">IF(OFFSET(INDIRECT(A11),65,0,1,1)="","",OFFSET(INDIRECT(A11),65,0,1,1))</f>
        <v>Underpinning of the party wall to a depth of approximately 4,050mm with reinforced special foundations.</v>
      </c>
      <c r="AX2" s="189" t="str">
        <f aca="true">IF(OFFSET(INDIRECT(A11),66,0,1,1)="","",OFFSET(INDIRECT(A11),66,0,1,1))</f>
        <v>Cut back existing corbelled footings on Building Owners side where required.</v>
      </c>
      <c r="AY2" s="189" t="str">
        <f aca="true">IF(OFFSET(INDIRECT(A11),67,0,1,1)="","",OFFSET(INDIRECT(A11),67,0,1,1))</f>
        <v>Cut pockets into the party wall to receive steel beams, which will be supported by padstones.</v>
      </c>
      <c r="AZ2" s="189" t="str">
        <f aca="true">IF(OFFSET(INDIRECT(A11),68,0,1,1)="","",OFFSET(INDIRECT(A11),68,0,1,1))</f>
        <v>Chase into the party wall to receive steel columns, to a depth no greater than half the thickness of the party wall and subject to providing sound insulation to the party wall to no lesser extent than is provided by the existing construction.</v>
      </c>
      <c r="BA2" s="189" t="str">
        <f aca="true">IF(OFFSET(INDIRECT(A11),69,0,1,1)="","",OFFSET(INDIRECT(A11),69,0,1,1))</f>
        <v>Insert fixings &amp; flashings into the party wall where required.</v>
      </c>
      <c r="BB2" s="189" t="str">
        <f aca="true">IF(OFFSET(INDIRECT(A11),70,0,1,1)="","",OFFSET(INDIRECT(A11),70,0,1,1))</f>
        <v>Affix steel columns to party wall.</v>
      </c>
      <c r="BC2" s="189" t="str">
        <f aca="true">IF(OFFSET(INDIRECT(A11),71,0,1,1)="","",OFFSET(INDIRECT(A11),71,0,1,1))</f>
        <v>Temporarily expose party wall during construction and weatherproof said party wall.</v>
      </c>
      <c r="BD2" s="189" t="str">
        <f aca="true">IF(OFFSET(INDIRECT(A11),72,0,1,1)="","",OFFSET(INDIRECT(A11),72,0,1,1))</f>
        <v>Enclose upon party wall at high level.</v>
      </c>
      <c r="BF2" s="189" t="str">
        <f aca="true">IF(OFFSET(INDIRECT(A11),77,3,1,1)="","",OFFSET(INDIRECT(A11),77,3,1,1))</f>
        <v>IS</v>
      </c>
      <c r="BG2" s="189" t="str">
        <f aca="true">IF(OFFSET(INDIRECT(A11),77,5,1,1)="","",OFFSET(INDIRECT(A11),77,5,1,1))</f>
        <v>Section 6(1)</v>
      </c>
      <c r="BH2" s="189" t="str">
        <f aca="true">IF(OFFSET(INDIRECT(A11),78,0,1,1)="","",OFFSET(INDIRECT(A11),78,0,1,1))</f>
        <v>Excavations and associated groundworks for the purposes of underpinning the party wall as shown in the accompanying plans to a depth of between approximately 600mm &amp; 4,050mm below ground level, the final depth of which will be determined by the Building Control Officer.</v>
      </c>
      <c r="BI2" s="189" t="str">
        <f aca="true">IF(OFFSET(INDIRECT(A11),84,0,1,1)="","",OFFSET(INDIRECT(A11),84,0,1,1))</f>
        <v/>
      </c>
      <c r="BJ2" s="189" t="str">
        <f aca="false">Data!$H$11</f>
        <v>neighbours</v>
      </c>
      <c r="BK2" s="189" t="str">
        <f aca="false">Data!$J$11</f>
        <v>Building Owners'</v>
      </c>
      <c r="BL2" s="189" t="str">
        <f aca="true">IF(OFFSET(INDIRECT(A10),1,9,1,1)="","",OFFSET(INDIRECT(A10),1,9,1,1))</f>
        <v>Adjoining Owners'</v>
      </c>
      <c r="BN2" s="189" t="str">
        <f aca="false">Data!$D$10</f>
        <v>owners</v>
      </c>
      <c r="BO2" s="189" t="str">
        <f aca="true">IF(OFFSET(INDIRECT(A10),0,3,1,1)="","",OFFSET(INDIRECT(A10),0,3,1,1))</f>
        <v>owners</v>
      </c>
      <c r="BP2" s="189" t="str">
        <f aca="true">IF(OFFSET(INDIRECT(A10),1,14,1,1)="","",OFFSET(INDIRECT(A10),1,14,1,1))</f>
        <v>are</v>
      </c>
      <c r="BQ2" s="189" t="str">
        <f aca="false">Data!$J$10</f>
        <v>choose</v>
      </c>
      <c r="BR2" s="189" t="str">
        <f aca="false">Data!$K$10</f>
        <v>exercise</v>
      </c>
      <c r="BS2" s="189" t="str">
        <f aca="false">Data!$L$10</f>
        <v>require</v>
      </c>
      <c r="BT2" s="189" t="str">
        <f aca="true">IF(OFFSET(INDIRECT(A11),93,0,1,1)="","",OFFSET(INDIRECT(A11),93,0,1,1))</f>
        <v>Party Wall Matters - 54 &amp; 52 The Chase, London, SW4 0NH</v>
      </c>
      <c r="BV2" s="189" t="str">
        <f aca="true">IF(OFFSET(INDIRECT(A10),0,9,1,1)="","",OFFSET(INDIRECT(A10),0,9,1,1))</f>
        <v>choose</v>
      </c>
      <c r="BW2" s="189" t="str">
        <f aca="true">IF(OFFSET(INDIRECT(A10),0,10,1,1)="","",OFFSET(INDIRECT(A10),0,10,1,1))</f>
        <v>exercise</v>
      </c>
      <c r="BX2" s="189" t="str">
        <f aca="true">IF(OFFSET(INDIRECT(A10),0,11,1,1)="","",OFFSET(INDIRECT(A10),0,11,1,1))</f>
        <v>require</v>
      </c>
      <c r="BY2" s="190" t="n">
        <f aca="true">IF(OFFSET(INDIRECT(A11),8,6,1,1)="","",OFFSET(INDIRECT(A11),8,6,1,1))</f>
        <v>44209</v>
      </c>
      <c r="BZ2" s="190" t="n">
        <f aca="true">IF(OFFSET(INDIRECT(A11),-16,11,1,1)="","",OFFSET(INDIRECT(A11),-16,11,1,1))</f>
        <v>44196</v>
      </c>
      <c r="CA2" s="189" t="str">
        <f aca="true">IF(OFFSET(INDIRECT(A10),0,13,1,1)="","",OFFSET(INDIRECT(A10),0,13,1,1))</f>
        <v>we</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Mr. &amp; Mrs. Stevens</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
      </c>
      <c r="EE2" s="189" t="str">
        <f aca="true">IF(OFFSET(INDIRECT(A10),42,21,1,1)="","",OFFSET(INDIRECT(A10),42,21,1,1))</f>
        <v/>
      </c>
    </row>
    <row r="4" customFormat="false" ht="15" hidden="false" customHeight="false" outlineLevel="0" collapsed="false">
      <c r="A4" s="183" t="s">
        <v>569</v>
      </c>
      <c r="B4" s="183" t="s">
        <v>570</v>
      </c>
      <c r="C4" s="183" t="s">
        <v>18</v>
      </c>
      <c r="D4" s="183" t="s">
        <v>571</v>
      </c>
      <c r="E4" s="183" t="s">
        <v>572</v>
      </c>
      <c r="F4" s="183" t="s">
        <v>573</v>
      </c>
      <c r="G4" s="183" t="s">
        <v>574</v>
      </c>
      <c r="H4" s="183" t="s">
        <v>575</v>
      </c>
      <c r="I4" s="183" t="s">
        <v>576</v>
      </c>
      <c r="J4" s="183" t="s">
        <v>577</v>
      </c>
      <c r="K4" s="183" t="s">
        <v>578</v>
      </c>
      <c r="L4" s="183" t="s">
        <v>579</v>
      </c>
      <c r="M4" s="191" t="s">
        <v>580</v>
      </c>
      <c r="N4" s="191" t="s">
        <v>581</v>
      </c>
      <c r="O4" s="188" t="n">
        <v>42005</v>
      </c>
      <c r="P4" s="0" t="s">
        <v>582</v>
      </c>
      <c r="Q4" s="0" t="s">
        <v>571</v>
      </c>
      <c r="R4" s="0" t="s">
        <v>572</v>
      </c>
      <c r="S4" s="0" t="s">
        <v>573</v>
      </c>
      <c r="T4" s="0" t="s">
        <v>574</v>
      </c>
      <c r="U4" s="0" t="s">
        <v>575</v>
      </c>
      <c r="V4" s="0" t="s">
        <v>576</v>
      </c>
      <c r="W4" s="0" t="s">
        <v>583</v>
      </c>
      <c r="X4" s="0" t="s">
        <v>584</v>
      </c>
      <c r="Y4" s="0" t="s">
        <v>585</v>
      </c>
      <c r="Z4" s="0" t="s">
        <v>586</v>
      </c>
      <c r="AC4" s="0" t="s">
        <v>83</v>
      </c>
      <c r="AE4" s="0" t="s">
        <v>587</v>
      </c>
      <c r="AF4" s="0" t="s">
        <v>588</v>
      </c>
      <c r="AG4" s="0" t="s">
        <v>577</v>
      </c>
      <c r="AH4" s="0" t="s">
        <v>584</v>
      </c>
      <c r="AI4" s="0" t="s">
        <v>589</v>
      </c>
      <c r="AK4" s="0" t="s">
        <v>583</v>
      </c>
      <c r="AL4" s="0" t="s">
        <v>590</v>
      </c>
      <c r="AM4" s="0" t="s">
        <v>591</v>
      </c>
      <c r="AN4" s="0" t="s">
        <v>585</v>
      </c>
      <c r="AO4" s="192" t="s">
        <v>592</v>
      </c>
      <c r="AP4" s="0" t="s">
        <v>295</v>
      </c>
      <c r="AQ4" s="0" t="s">
        <v>308</v>
      </c>
      <c r="AR4" s="0" t="s">
        <v>593</v>
      </c>
      <c r="AS4" s="0" t="s">
        <v>149</v>
      </c>
      <c r="AU4" s="0" t="s">
        <v>125</v>
      </c>
      <c r="AV4" s="0" t="s">
        <v>594</v>
      </c>
      <c r="AW4" s="0" t="s">
        <v>159</v>
      </c>
      <c r="AX4" s="0" t="s">
        <v>131</v>
      </c>
      <c r="AY4" s="0" t="s">
        <v>133</v>
      </c>
      <c r="AZ4" s="0" t="s">
        <v>595</v>
      </c>
      <c r="BA4" s="0" t="s">
        <v>596</v>
      </c>
      <c r="BB4" s="0" t="s">
        <v>597</v>
      </c>
      <c r="BC4" s="0" t="s">
        <v>598</v>
      </c>
      <c r="BD4" s="0" t="s">
        <v>599</v>
      </c>
      <c r="BF4" s="0" t="s">
        <v>142</v>
      </c>
      <c r="BG4" s="0" t="s">
        <v>141</v>
      </c>
      <c r="BH4" s="0" t="s">
        <v>600</v>
      </c>
      <c r="BI4" s="0" t="s">
        <v>167</v>
      </c>
      <c r="BJ4" s="0" t="s">
        <v>601</v>
      </c>
      <c r="BK4" s="0" t="s">
        <v>602</v>
      </c>
      <c r="BL4" s="0" t="s">
        <v>603</v>
      </c>
      <c r="BN4" s="0" t="s">
        <v>604</v>
      </c>
      <c r="BO4" s="0" t="s">
        <v>604</v>
      </c>
      <c r="BQ4" s="0" t="s">
        <v>605</v>
      </c>
      <c r="BR4" s="0" t="s">
        <v>606</v>
      </c>
      <c r="BS4" s="0" t="s">
        <v>607</v>
      </c>
      <c r="BT4" s="0" t="s">
        <v>608</v>
      </c>
      <c r="BV4" s="0" t="s">
        <v>605</v>
      </c>
      <c r="BW4" s="0" t="s">
        <v>606</v>
      </c>
      <c r="BX4" s="0" t="s">
        <v>607</v>
      </c>
      <c r="BY4" s="188" t="n">
        <v>42018</v>
      </c>
      <c r="BZ4" s="188" t="n">
        <v>42005</v>
      </c>
      <c r="CA4" s="0" t="s">
        <v>583</v>
      </c>
      <c r="CB4" s="0" t="s">
        <v>609</v>
      </c>
      <c r="CC4" s="0" t="s">
        <v>340</v>
      </c>
      <c r="CD4" s="0" t="s">
        <v>610</v>
      </c>
      <c r="CG4" s="0" t="s">
        <v>611</v>
      </c>
      <c r="CH4" s="0" t="s">
        <v>610</v>
      </c>
      <c r="CK4" s="0" t="n">
        <f aca="false">FALSE()</f>
        <v>0</v>
      </c>
      <c r="CW4" s="0" t="s">
        <v>183</v>
      </c>
      <c r="CX4" s="0" t="s">
        <v>184</v>
      </c>
      <c r="CY4" s="0" t="s">
        <v>185</v>
      </c>
      <c r="CZ4" s="0" t="s">
        <v>186</v>
      </c>
      <c r="DA4" s="0" t="s">
        <v>612</v>
      </c>
      <c r="DB4" s="0" t="s">
        <v>613</v>
      </c>
      <c r="DC4" s="0" t="s">
        <v>614</v>
      </c>
      <c r="DD4" s="192" t="s">
        <v>615</v>
      </c>
      <c r="DE4" s="0" t="s">
        <v>611</v>
      </c>
      <c r="DF4" s="0" t="s">
        <v>22</v>
      </c>
      <c r="DI4" s="0" t="s">
        <v>616</v>
      </c>
      <c r="DJ4" s="0" t="s">
        <v>617</v>
      </c>
      <c r="DK4" s="0" t="n">
        <v>0</v>
      </c>
      <c r="DL4" s="0" t="n">
        <v>0</v>
      </c>
      <c r="DM4" s="0" t="s">
        <v>616</v>
      </c>
      <c r="DO4" s="0" t="s">
        <v>213</v>
      </c>
      <c r="DP4" s="0" t="s">
        <v>215</v>
      </c>
      <c r="DT4" s="192" t="s">
        <v>618</v>
      </c>
      <c r="DU4" s="192" t="s">
        <v>618</v>
      </c>
      <c r="DV4" s="192" t="s">
        <v>619</v>
      </c>
      <c r="DX4" s="192" t="s">
        <v>619</v>
      </c>
    </row>
    <row r="5" s="77" customFormat="true" ht="15" hidden="false" customHeight="false" outlineLevel="0" collapsed="false">
      <c r="O5" s="79"/>
      <c r="BY5" s="79"/>
      <c r="BZ5" s="79"/>
    </row>
    <row r="6" s="77" customFormat="true" ht="15" hidden="false" customHeight="false" outlineLevel="0" collapsed="false">
      <c r="A6" s="77" t="s">
        <v>620</v>
      </c>
      <c r="B6" s="77" t="s">
        <v>621</v>
      </c>
      <c r="O6" s="79"/>
      <c r="BB6" s="77" t="s">
        <v>620</v>
      </c>
      <c r="BC6" s="77" t="s">
        <v>621</v>
      </c>
      <c r="BY6" s="79"/>
      <c r="BZ6" s="79"/>
      <c r="DR6" s="77" t="s">
        <v>620</v>
      </c>
      <c r="DS6" s="77" t="s">
        <v>621</v>
      </c>
    </row>
    <row r="7" s="77" customFormat="true" ht="15" hidden="false" customHeight="false" outlineLevel="0" collapsed="false">
      <c r="A7" s="193" t="s">
        <v>622</v>
      </c>
      <c r="B7" s="77" t="n">
        <v>10</v>
      </c>
      <c r="N7" s="80"/>
      <c r="O7" s="79"/>
      <c r="BB7" s="193" t="s">
        <v>623</v>
      </c>
      <c r="BC7" s="77" t="n">
        <v>19</v>
      </c>
      <c r="BY7" s="79"/>
      <c r="BZ7" s="79"/>
      <c r="DR7" s="193" t="s">
        <v>623</v>
      </c>
      <c r="DS7" s="77" t="n">
        <v>19</v>
      </c>
    </row>
    <row r="8" s="77" customFormat="true" ht="15" hidden="false" customHeight="false" outlineLevel="0" collapsed="false">
      <c r="A8" s="193" t="s">
        <v>624</v>
      </c>
      <c r="B8" s="194" t="n">
        <v>12</v>
      </c>
      <c r="C8" s="79"/>
      <c r="D8" s="79"/>
      <c r="E8" s="79"/>
      <c r="F8" s="79"/>
      <c r="G8" s="79"/>
      <c r="I8" s="79"/>
      <c r="O8" s="79"/>
      <c r="BB8" s="193" t="s">
        <v>625</v>
      </c>
      <c r="BC8" s="194" t="n">
        <v>96</v>
      </c>
      <c r="BD8" s="79"/>
      <c r="BE8" s="79"/>
      <c r="BF8" s="79"/>
      <c r="BG8" s="79"/>
      <c r="BH8" s="79"/>
      <c r="BY8" s="79"/>
      <c r="BZ8" s="79"/>
      <c r="DR8" s="193" t="s">
        <v>625</v>
      </c>
      <c r="DS8" s="194" t="n">
        <v>59</v>
      </c>
      <c r="DT8" s="79"/>
      <c r="DU8" s="79"/>
      <c r="DV8" s="79"/>
      <c r="DW8" s="79"/>
      <c r="DX8" s="79"/>
    </row>
    <row r="9" s="77" customFormat="true" ht="15" hidden="false" customHeight="false" outlineLevel="0" collapsed="false">
      <c r="I9" s="79"/>
      <c r="O9" s="79"/>
      <c r="BY9" s="79"/>
      <c r="BZ9" s="79"/>
      <c r="EA9" s="193"/>
    </row>
    <row r="10" s="77" customFormat="true" ht="15" hidden="false" customHeight="false" outlineLevel="0" collapsed="false">
      <c r="A10" s="195" t="s">
        <v>626</v>
      </c>
      <c r="I10" s="79"/>
      <c r="O10" s="79"/>
      <c r="BB10" s="195" t="s">
        <v>626</v>
      </c>
      <c r="BY10" s="79"/>
      <c r="BZ10" s="79"/>
      <c r="DR10" s="195" t="s">
        <v>626</v>
      </c>
      <c r="EA10" s="193"/>
      <c r="EB10" s="194"/>
      <c r="EC10" s="79"/>
    </row>
    <row r="11" s="77" customFormat="true" ht="15" hidden="false" customHeight="false" outlineLevel="0" collapsed="false">
      <c r="A11" s="195" t="s">
        <v>339</v>
      </c>
      <c r="I11" s="79"/>
      <c r="O11" s="79"/>
      <c r="BB11" s="195" t="s">
        <v>339</v>
      </c>
      <c r="BY11" s="79"/>
      <c r="BZ11" s="79"/>
      <c r="DR11" s="195" t="s">
        <v>339</v>
      </c>
    </row>
    <row r="12" s="77" customFormat="true" ht="15" hidden="false" customHeight="false" outlineLevel="0" collapsed="false">
      <c r="A12" s="195" t="s">
        <v>627</v>
      </c>
      <c r="O12" s="79"/>
      <c r="BB12" s="195" t="s">
        <v>627</v>
      </c>
      <c r="BY12" s="79"/>
      <c r="BZ12" s="79"/>
      <c r="DR12" s="195" t="s">
        <v>627</v>
      </c>
    </row>
    <row r="13" s="77" customFormat="true" ht="15" hidden="false" customHeight="false" outlineLevel="0" collapsed="false">
      <c r="A13" s="195" t="s">
        <v>628</v>
      </c>
      <c r="B13" s="77" t="s">
        <v>621</v>
      </c>
      <c r="C13" s="77" t="s">
        <v>620</v>
      </c>
      <c r="O13" s="79"/>
      <c r="BC13" s="77" t="s">
        <v>621</v>
      </c>
      <c r="BD13" s="77" t="s">
        <v>620</v>
      </c>
      <c r="BY13" s="79"/>
      <c r="BZ13" s="79"/>
      <c r="DS13" s="77" t="s">
        <v>621</v>
      </c>
      <c r="DT13" s="77" t="s">
        <v>620</v>
      </c>
    </row>
    <row r="14" s="77" customFormat="true" ht="15" hidden="false" customHeight="false" outlineLevel="0" collapsed="false">
      <c r="B14" s="77" t="n">
        <f aca="false">B7</f>
        <v>10</v>
      </c>
      <c r="C14" s="77" t="n">
        <f aca="false">IF(A7="a",1,IF(A7="b",2,IF(A7="c",3,IF(A7="d",4,IF(A7="e",5,IF(A7="f",6,IF(A7="g",7,IF(A7="h",8,IF(A7="I",9,IF(A7="j",10,IF(A7="k",11,IF(A7="l",12,IF(A7="m",13,IF(A7="n",14,IF(A7="o",15,IF(A7="p",16,IF(A7="q",17,IF(A7="r",18,IF(A7="s",19,IF(A7="t",20,IF(A7="u",21,IF(A7="v",22,IF(A7="w",23,IF(A7="x",24,IF(A7="y",25,IF(A7="z",26,))))))))))))))))))))))))))</f>
        <v>1</v>
      </c>
      <c r="G14" s="77" t="s">
        <v>622</v>
      </c>
      <c r="H14" s="77" t="n">
        <v>1</v>
      </c>
      <c r="O14" s="79"/>
      <c r="BC14" s="77" t="n">
        <f aca="false">BC7</f>
        <v>19</v>
      </c>
      <c r="BD14" s="77" t="n">
        <f aca="false">IF(BB7="a",1,IF(BB7="b",2,IF(BB7="c",3,IF(BB7="d",4,IF(BB7="e",5,IF(BB7="f",6,IF(BB7="g",7,IF(BB7="h",8,IF(BB7="I",9,IF(BB7="j",10,IF(BB7="k",11,IF(BB7="l",12,IF(BB7="m",13,IF(BB7="n",14,IF(BB7="o",15,IF(BB7="p",16,IF(BB7="q",17,IF(BB7="r",18,IF(BB7="s",19,IF(BB7="t",20,IF(BB7="u",21,IF(BB7="v",22,IF(BB7="w",23,IF(BB7="x",24,IF(BB7="y",25,IF(BB7="z",26,))))))))))))))))))))))))))</f>
        <v>2</v>
      </c>
      <c r="BH14" s="77" t="s">
        <v>622</v>
      </c>
      <c r="BI14" s="77" t="n">
        <v>1</v>
      </c>
      <c r="BY14" s="79"/>
      <c r="BZ14" s="79"/>
      <c r="DS14" s="77" t="n">
        <f aca="false">DS7</f>
        <v>19</v>
      </c>
      <c r="DT14" s="77" t="n">
        <f aca="false">IF(DR7="a",1,IF(DR7="b",2,IF(DR7="c",3,IF(DR7="d",4,IF(DR7="e",5,IF(DR7="f",6,IF(DR7="g",7,IF(DR7="h",8,IF(DR7="I",9,IF(DR7="j",10,IF(DR7="k",11,IF(DR7="l",12,IF(DR7="m",13,IF(DR7="n",14,IF(DR7="o",15,IF(DR7="p",16,IF(DR7="q",17,IF(DR7="r",18,IF(DR7="s",19,IF(DR7="t",20,IF(DR7="u",21,IF(DR7="v",22,IF(DR7="w",23,IF(DR7="x",24,IF(DR7="y",25,IF(DR7="z",26,))))))))))))))))))))))))))</f>
        <v>2</v>
      </c>
      <c r="DX14" s="77" t="s">
        <v>622</v>
      </c>
      <c r="DY14" s="77" t="n">
        <v>1</v>
      </c>
    </row>
    <row r="15" s="77" customFormat="true" ht="15" hidden="false" customHeight="false" outlineLevel="0" collapsed="false">
      <c r="B15" s="194" t="n">
        <f aca="false">B8</f>
        <v>12</v>
      </c>
      <c r="C15" s="77" t="n">
        <f aca="false">IF(A8="a",1,IF(A8="b",2,IF(A8="c",3,IF(A8="d",4,IF(A8="e",5,IF(A8="f",6,IF(A8="g",7,IF(A8="h",8,IF(A8="I",9,IF(A8="j",10,IF(A8="k",11,IF(A8="l",12,IF(A8="m",13,IF(A8="n",14,IF(A8="o",15,IF(A8="p",16,IF(A8="q",17,IF(A8="r",18,IF(A8="s",19,IF(A8="t",20,IF(A8="u",21,IF(A8="v",22,IF(A8="w",23,IF(A8="x",24,IF(A8="y",25,IF(A8="z",26,))))))))))))))))))))))))))</f>
        <v>7</v>
      </c>
      <c r="G15" s="77" t="s">
        <v>623</v>
      </c>
      <c r="H15" s="77" t="n">
        <v>2</v>
      </c>
      <c r="O15" s="79"/>
      <c r="BC15" s="194" t="n">
        <f aca="false">BC8</f>
        <v>96</v>
      </c>
      <c r="BD15" s="77" t="n">
        <f aca="false">IF(BB8="a",1,IF(BB8="b",2,IF(BB8="c",3,IF(BB8="d",4,IF(BB8="e",5,IF(BB8="f",6,IF(BB8="g",7,IF(BB8="h",8,IF(BB8="I",9,IF(BB8="j",10,IF(BB8="k",11,IF(BB8="l",12,IF(BB8="m",13,IF(BB8="n",14,IF(BB8="o",15,IF(BB8="p",16,IF(BB8="q",17,IF(BB8="r",18,IF(BB8="s",19,IF(BB8="t",20,IF(BB8="u",21,IF(BB8="v",22,IF(BB8="w",23,IF(BB8="x",24,IF(BB8="y",25,IF(BB8="z",26,))))))))))))))))))))))))))</f>
        <v>5</v>
      </c>
      <c r="BH15" s="77" t="s">
        <v>623</v>
      </c>
      <c r="BI15" s="77" t="n">
        <v>2</v>
      </c>
      <c r="BY15" s="79"/>
      <c r="BZ15" s="79"/>
      <c r="DS15" s="194" t="n">
        <f aca="false">DS8</f>
        <v>59</v>
      </c>
      <c r="DT15" s="77" t="n">
        <f aca="false">IF(DR8="a",1,IF(DR8="b",2,IF(DR8="c",3,IF(DR8="d",4,IF(DR8="e",5,IF(DR8="f",6,IF(DR8="g",7,IF(DR8="h",8,IF(DR8="I",9,IF(DR8="j",10,IF(DR8="k",11,IF(DR8="l",12,IF(DR8="m",13,IF(DR8="n",14,IF(DR8="o",15,IF(DR8="p",16,IF(DR8="q",17,IF(DR8="r",18,IF(DR8="s",19,IF(DR8="t",20,IF(DR8="u",21,IF(DR8="v",22,IF(DR8="w",23,IF(DR8="x",24,IF(DR8="y",25,IF(DR8="z",26,))))))))))))))))))))))))))</f>
        <v>5</v>
      </c>
      <c r="DX15" s="77" t="s">
        <v>623</v>
      </c>
      <c r="DY15" s="77" t="n">
        <v>2</v>
      </c>
    </row>
    <row r="16" s="77" customFormat="true" ht="15" hidden="false" customHeight="false" outlineLevel="0" collapsed="false">
      <c r="G16" s="77" t="s">
        <v>629</v>
      </c>
      <c r="H16" s="77" t="n">
        <v>3</v>
      </c>
      <c r="I16" s="80"/>
      <c r="M16" s="80"/>
      <c r="O16" s="79"/>
      <c r="BH16" s="77" t="s">
        <v>629</v>
      </c>
      <c r="BI16" s="77" t="n">
        <v>3</v>
      </c>
      <c r="BY16" s="79"/>
      <c r="BZ16" s="79"/>
      <c r="DX16" s="77" t="s">
        <v>629</v>
      </c>
      <c r="DY16" s="77" t="n">
        <v>3</v>
      </c>
    </row>
    <row r="17" s="77" customFormat="true" ht="15" hidden="false" customHeight="false" outlineLevel="0" collapsed="false">
      <c r="B17" s="196" t="n">
        <f aca="false">B15-B14</f>
        <v>2</v>
      </c>
      <c r="C17" s="197" t="n">
        <f aca="false">C15-C14</f>
        <v>6</v>
      </c>
      <c r="G17" s="77" t="s">
        <v>630</v>
      </c>
      <c r="H17" s="77" t="n">
        <v>4</v>
      </c>
      <c r="N17" s="80"/>
      <c r="O17" s="79"/>
      <c r="BC17" s="196" t="n">
        <f aca="false">BC15-BC14</f>
        <v>77</v>
      </c>
      <c r="BD17" s="197" t="n">
        <f aca="false">BD15-BD14</f>
        <v>3</v>
      </c>
      <c r="BH17" s="77" t="s">
        <v>630</v>
      </c>
      <c r="BI17" s="77" t="n">
        <v>4</v>
      </c>
      <c r="BY17" s="79"/>
      <c r="BZ17" s="79"/>
      <c r="DS17" s="196" t="n">
        <f aca="false">DS15-DS14</f>
        <v>40</v>
      </c>
      <c r="DT17" s="197" t="n">
        <f aca="false">DT15-DT14</f>
        <v>3</v>
      </c>
      <c r="DX17" s="77" t="s">
        <v>630</v>
      </c>
      <c r="DY17" s="77" t="n">
        <v>4</v>
      </c>
      <c r="EB17" s="194"/>
    </row>
    <row r="18" s="77" customFormat="true" ht="15" hidden="false" customHeight="false" outlineLevel="0" collapsed="false">
      <c r="G18" s="77" t="s">
        <v>625</v>
      </c>
      <c r="H18" s="77" t="n">
        <v>5</v>
      </c>
      <c r="I18" s="79"/>
      <c r="O18" s="79"/>
      <c r="BH18" s="77" t="s">
        <v>625</v>
      </c>
      <c r="BI18" s="77" t="n">
        <v>5</v>
      </c>
      <c r="BY18" s="79"/>
      <c r="BZ18" s="79"/>
      <c r="DX18" s="77" t="s">
        <v>625</v>
      </c>
      <c r="DY18" s="77" t="n">
        <v>5</v>
      </c>
    </row>
    <row r="19" s="77" customFormat="true" ht="15" hidden="false" customHeight="false" outlineLevel="0" collapsed="false">
      <c r="G19" s="77" t="s">
        <v>631</v>
      </c>
      <c r="H19" s="77" t="n">
        <v>6</v>
      </c>
      <c r="I19" s="79"/>
      <c r="O19" s="79"/>
      <c r="BH19" s="77" t="s">
        <v>631</v>
      </c>
      <c r="BI19" s="77" t="n">
        <v>6</v>
      </c>
      <c r="BY19" s="79"/>
      <c r="BZ19" s="79"/>
      <c r="DX19" s="77" t="s">
        <v>631</v>
      </c>
      <c r="DY19" s="77" t="n">
        <v>6</v>
      </c>
    </row>
    <row r="20" s="77" customFormat="true" ht="15" hidden="false" customHeight="false" outlineLevel="0" collapsed="false">
      <c r="G20" s="77" t="s">
        <v>624</v>
      </c>
      <c r="H20" s="77" t="n">
        <v>7</v>
      </c>
      <c r="I20" s="79"/>
      <c r="O20" s="79"/>
      <c r="BH20" s="77" t="s">
        <v>624</v>
      </c>
      <c r="BI20" s="77" t="n">
        <v>7</v>
      </c>
      <c r="BY20" s="79"/>
      <c r="BZ20" s="79"/>
      <c r="DX20" s="77" t="s">
        <v>624</v>
      </c>
      <c r="DY20" s="77" t="n">
        <v>7</v>
      </c>
    </row>
    <row r="21" s="77" customFormat="true" ht="15" hidden="false" customHeight="false" outlineLevel="0" collapsed="false">
      <c r="G21" s="77" t="s">
        <v>632</v>
      </c>
      <c r="H21" s="77" t="n">
        <v>8</v>
      </c>
      <c r="I21" s="79"/>
      <c r="O21" s="79"/>
      <c r="BH21" s="77" t="s">
        <v>632</v>
      </c>
      <c r="BI21" s="77" t="n">
        <v>8</v>
      </c>
      <c r="BY21" s="79"/>
      <c r="BZ21" s="79"/>
      <c r="DX21" s="77" t="s">
        <v>632</v>
      </c>
      <c r="DY21" s="77" t="n">
        <v>8</v>
      </c>
    </row>
    <row r="22" s="77" customFormat="true" ht="15" hidden="false" customHeight="false" outlineLevel="0" collapsed="false">
      <c r="G22" s="77" t="s">
        <v>633</v>
      </c>
      <c r="H22" s="77" t="n">
        <v>9</v>
      </c>
      <c r="I22" s="79"/>
      <c r="O22" s="79"/>
      <c r="BH22" s="77" t="s">
        <v>633</v>
      </c>
      <c r="BI22" s="77" t="n">
        <v>9</v>
      </c>
      <c r="BY22" s="79"/>
      <c r="BZ22" s="79"/>
      <c r="DX22" s="77" t="s">
        <v>633</v>
      </c>
      <c r="DY22" s="77" t="n">
        <v>9</v>
      </c>
    </row>
    <row r="23" s="77" customFormat="true" ht="15" hidden="false" customHeight="false" outlineLevel="0" collapsed="false">
      <c r="G23" s="77" t="s">
        <v>634</v>
      </c>
      <c r="H23" s="77" t="n">
        <v>10</v>
      </c>
      <c r="I23" s="79"/>
      <c r="O23" s="79"/>
      <c r="BH23" s="77" t="s">
        <v>634</v>
      </c>
      <c r="BI23" s="77" t="n">
        <v>10</v>
      </c>
      <c r="BY23" s="79"/>
      <c r="BZ23" s="79"/>
      <c r="DX23" s="77" t="s">
        <v>634</v>
      </c>
      <c r="DY23" s="77" t="n">
        <v>10</v>
      </c>
    </row>
    <row r="24" s="77" customFormat="true" ht="15" hidden="false" customHeight="false" outlineLevel="0" collapsed="false">
      <c r="G24" s="77" t="s">
        <v>635</v>
      </c>
      <c r="H24" s="77" t="n">
        <v>11</v>
      </c>
      <c r="I24" s="79"/>
      <c r="O24" s="79"/>
      <c r="BH24" s="77" t="s">
        <v>635</v>
      </c>
      <c r="BI24" s="77" t="n">
        <v>11</v>
      </c>
      <c r="BY24" s="79"/>
      <c r="BZ24" s="79"/>
      <c r="DX24" s="77" t="s">
        <v>635</v>
      </c>
      <c r="DY24" s="77" t="n">
        <v>11</v>
      </c>
    </row>
    <row r="25" s="77" customFormat="true" ht="15" hidden="false" customHeight="false" outlineLevel="0" collapsed="false">
      <c r="G25" s="77" t="s">
        <v>636</v>
      </c>
      <c r="H25" s="77" t="n">
        <v>12</v>
      </c>
      <c r="I25" s="79"/>
      <c r="O25" s="79"/>
      <c r="BH25" s="77" t="s">
        <v>636</v>
      </c>
      <c r="BI25" s="77" t="n">
        <v>12</v>
      </c>
      <c r="BY25" s="79"/>
      <c r="BZ25" s="79"/>
      <c r="DX25" s="77" t="s">
        <v>636</v>
      </c>
      <c r="DY25" s="77" t="n">
        <v>12</v>
      </c>
    </row>
    <row r="26" s="77" customFormat="true" ht="15" hidden="false" customHeight="false" outlineLevel="0" collapsed="false">
      <c r="G26" s="77" t="s">
        <v>637</v>
      </c>
      <c r="H26" s="77" t="n">
        <v>13</v>
      </c>
      <c r="I26" s="79"/>
      <c r="O26" s="79"/>
      <c r="BH26" s="77" t="s">
        <v>637</v>
      </c>
      <c r="BI26" s="77" t="n">
        <v>13</v>
      </c>
      <c r="BY26" s="79"/>
      <c r="BZ26" s="79"/>
      <c r="DX26" s="77" t="s">
        <v>637</v>
      </c>
      <c r="DY26" s="77" t="n">
        <v>13</v>
      </c>
    </row>
    <row r="27" s="77" customFormat="true" ht="15" hidden="false" customHeight="false" outlineLevel="0" collapsed="false">
      <c r="G27" s="77" t="s">
        <v>638</v>
      </c>
      <c r="H27" s="77" t="n">
        <v>14</v>
      </c>
      <c r="I27" s="79"/>
      <c r="O27" s="79"/>
      <c r="BH27" s="77" t="s">
        <v>638</v>
      </c>
      <c r="BI27" s="77" t="n">
        <v>14</v>
      </c>
      <c r="BY27" s="79"/>
      <c r="BZ27" s="79"/>
      <c r="DX27" s="77" t="s">
        <v>638</v>
      </c>
      <c r="DY27" s="77" t="n">
        <v>14</v>
      </c>
    </row>
    <row r="28" s="77" customFormat="true" ht="15" hidden="false" customHeight="false" outlineLevel="0" collapsed="false">
      <c r="G28" s="77" t="s">
        <v>639</v>
      </c>
      <c r="H28" s="77" t="n">
        <v>15</v>
      </c>
      <c r="I28" s="79"/>
      <c r="O28" s="79"/>
      <c r="BH28" s="77" t="s">
        <v>639</v>
      </c>
      <c r="BI28" s="77" t="n">
        <v>15</v>
      </c>
      <c r="BY28" s="79"/>
      <c r="BZ28" s="79"/>
      <c r="DX28" s="77" t="s">
        <v>639</v>
      </c>
      <c r="DY28" s="77" t="n">
        <v>15</v>
      </c>
    </row>
    <row r="29" s="77" customFormat="true" ht="15" hidden="false" customHeight="false" outlineLevel="0" collapsed="false">
      <c r="G29" s="77" t="s">
        <v>640</v>
      </c>
      <c r="H29" s="77" t="n">
        <v>16</v>
      </c>
      <c r="O29" s="79"/>
      <c r="BH29" s="77" t="s">
        <v>640</v>
      </c>
      <c r="BI29" s="77" t="n">
        <v>16</v>
      </c>
      <c r="BY29" s="79"/>
      <c r="BZ29" s="79"/>
      <c r="DX29" s="77" t="s">
        <v>640</v>
      </c>
      <c r="DY29" s="77" t="n">
        <v>16</v>
      </c>
    </row>
    <row r="30" s="77" customFormat="true" ht="15" hidden="false" customHeight="false" outlineLevel="0" collapsed="false">
      <c r="G30" s="77" t="s">
        <v>641</v>
      </c>
      <c r="H30" s="77" t="n">
        <v>17</v>
      </c>
      <c r="O30" s="79"/>
      <c r="BH30" s="77" t="s">
        <v>641</v>
      </c>
      <c r="BI30" s="77" t="n">
        <v>17</v>
      </c>
      <c r="BY30" s="79"/>
      <c r="BZ30" s="79"/>
      <c r="DX30" s="77" t="s">
        <v>641</v>
      </c>
      <c r="DY30" s="77" t="n">
        <v>17</v>
      </c>
    </row>
    <row r="31" s="77" customFormat="true" ht="15" hidden="false" customHeight="false" outlineLevel="0" collapsed="false">
      <c r="G31" s="77" t="s">
        <v>642</v>
      </c>
      <c r="H31" s="77" t="n">
        <v>18</v>
      </c>
      <c r="O31" s="79"/>
      <c r="BH31" s="77" t="s">
        <v>642</v>
      </c>
      <c r="BI31" s="77" t="n">
        <v>18</v>
      </c>
      <c r="BY31" s="79"/>
      <c r="BZ31" s="79"/>
      <c r="DX31" s="77" t="s">
        <v>642</v>
      </c>
      <c r="DY31" s="77" t="n">
        <v>18</v>
      </c>
    </row>
    <row r="32" s="77" customFormat="true" ht="15" hidden="false" customHeight="false" outlineLevel="0" collapsed="false">
      <c r="G32" s="77" t="s">
        <v>643</v>
      </c>
      <c r="H32" s="77" t="n">
        <v>19</v>
      </c>
      <c r="O32" s="79"/>
      <c r="BH32" s="77" t="s">
        <v>643</v>
      </c>
      <c r="BI32" s="77" t="n">
        <v>19</v>
      </c>
      <c r="BY32" s="79"/>
      <c r="BZ32" s="79"/>
      <c r="DX32" s="77" t="s">
        <v>643</v>
      </c>
      <c r="DY32" s="77" t="n">
        <v>19</v>
      </c>
    </row>
    <row r="33" s="77" customFormat="true" ht="15" hidden="false" customHeight="false" outlineLevel="0" collapsed="false">
      <c r="G33" s="77" t="s">
        <v>644</v>
      </c>
      <c r="H33" s="77" t="n">
        <v>20</v>
      </c>
      <c r="I33" s="80"/>
      <c r="M33" s="80"/>
      <c r="O33" s="79"/>
      <c r="BH33" s="77" t="s">
        <v>644</v>
      </c>
      <c r="BI33" s="77" t="n">
        <v>20</v>
      </c>
      <c r="BY33" s="79"/>
      <c r="BZ33" s="79"/>
      <c r="DX33" s="77" t="s">
        <v>644</v>
      </c>
      <c r="DY33" s="77" t="n">
        <v>20</v>
      </c>
    </row>
    <row r="34" s="77" customFormat="true" ht="15" hidden="false" customHeight="false" outlineLevel="0" collapsed="false">
      <c r="G34" s="77" t="s">
        <v>645</v>
      </c>
      <c r="H34" s="77" t="n">
        <v>21</v>
      </c>
      <c r="N34" s="80"/>
      <c r="O34" s="79"/>
      <c r="BH34" s="77" t="s">
        <v>645</v>
      </c>
      <c r="BI34" s="77" t="n">
        <v>21</v>
      </c>
      <c r="BY34" s="79"/>
      <c r="BZ34" s="79"/>
      <c r="DX34" s="77" t="s">
        <v>645</v>
      </c>
      <c r="DY34" s="77" t="n">
        <v>21</v>
      </c>
    </row>
    <row r="35" s="77" customFormat="true" ht="15" hidden="false" customHeight="false" outlineLevel="0" collapsed="false">
      <c r="G35" s="77" t="s">
        <v>646</v>
      </c>
      <c r="H35" s="77" t="n">
        <v>22</v>
      </c>
      <c r="I35" s="79"/>
      <c r="O35" s="79"/>
      <c r="BH35" s="77" t="s">
        <v>646</v>
      </c>
      <c r="BI35" s="77" t="n">
        <v>22</v>
      </c>
      <c r="BY35" s="79"/>
      <c r="BZ35" s="79"/>
      <c r="DX35" s="77" t="s">
        <v>646</v>
      </c>
      <c r="DY35" s="77" t="n">
        <v>22</v>
      </c>
    </row>
    <row r="36" s="77" customFormat="true" ht="15" hidden="false" customHeight="false" outlineLevel="0" collapsed="false">
      <c r="G36" s="77" t="s">
        <v>647</v>
      </c>
      <c r="H36" s="77" t="n">
        <v>23</v>
      </c>
      <c r="I36" s="79"/>
      <c r="O36" s="79"/>
      <c r="BH36" s="77" t="s">
        <v>647</v>
      </c>
      <c r="BI36" s="77" t="n">
        <v>23</v>
      </c>
      <c r="BY36" s="79"/>
      <c r="BZ36" s="79"/>
      <c r="DX36" s="77" t="s">
        <v>647</v>
      </c>
      <c r="DY36" s="77" t="n">
        <v>23</v>
      </c>
    </row>
    <row r="37" s="77" customFormat="true" ht="15" hidden="false" customHeight="false" outlineLevel="0" collapsed="false">
      <c r="G37" s="77" t="s">
        <v>648</v>
      </c>
      <c r="H37" s="77" t="n">
        <v>24</v>
      </c>
      <c r="I37" s="79"/>
      <c r="O37" s="79"/>
      <c r="BH37" s="77" t="s">
        <v>648</v>
      </c>
      <c r="BI37" s="77" t="n">
        <v>24</v>
      </c>
      <c r="BY37" s="79"/>
      <c r="BZ37" s="79"/>
      <c r="DX37" s="77" t="s">
        <v>648</v>
      </c>
      <c r="DY37" s="77" t="n">
        <v>24</v>
      </c>
    </row>
    <row r="38" s="77" customFormat="true" ht="15" hidden="false" customHeight="false" outlineLevel="0" collapsed="false">
      <c r="G38" s="77" t="s">
        <v>649</v>
      </c>
      <c r="H38" s="77" t="n">
        <v>25</v>
      </c>
      <c r="I38" s="79"/>
      <c r="O38" s="79"/>
      <c r="BH38" s="77" t="s">
        <v>649</v>
      </c>
      <c r="BI38" s="77" t="n">
        <v>25</v>
      </c>
      <c r="BY38" s="79"/>
      <c r="BZ38" s="79"/>
      <c r="DX38" s="77" t="s">
        <v>649</v>
      </c>
      <c r="DY38" s="77" t="n">
        <v>25</v>
      </c>
    </row>
    <row r="39" s="77" customFormat="true" ht="15" hidden="false" customHeight="false" outlineLevel="0" collapsed="false">
      <c r="G39" s="77" t="s">
        <v>650</v>
      </c>
      <c r="H39" s="77" t="n">
        <v>26</v>
      </c>
      <c r="I39" s="79"/>
      <c r="O39" s="79"/>
      <c r="BH39" s="77" t="s">
        <v>650</v>
      </c>
      <c r="BI39" s="77" t="n">
        <v>26</v>
      </c>
      <c r="BY39" s="79"/>
      <c r="BZ39" s="79"/>
      <c r="DX39" s="77" t="s">
        <v>650</v>
      </c>
      <c r="DY39" s="77" t="n">
        <v>26</v>
      </c>
    </row>
    <row r="40" s="77" customFormat="true" ht="15" hidden="false" customHeight="false" outlineLevel="0" collapsed="false">
      <c r="G40" s="77" t="n">
        <f aca="false">COUNTA(G14,G39)</f>
        <v>2</v>
      </c>
      <c r="I40" s="79"/>
      <c r="O40" s="79"/>
      <c r="BY40" s="79"/>
      <c r="BZ40" s="79"/>
    </row>
    <row r="41" s="77" customFormat="true" ht="15" hidden="false" customHeight="false" outlineLevel="0" collapsed="false">
      <c r="I41" s="79"/>
      <c r="O41" s="79"/>
      <c r="BY41" s="79"/>
      <c r="BZ41" s="79"/>
    </row>
    <row r="42" s="77" customFormat="true" ht="15" hidden="false" customHeight="false" outlineLevel="0" collapsed="false">
      <c r="I42" s="79"/>
      <c r="O42" s="79"/>
      <c r="BY42" s="79"/>
      <c r="BZ42" s="79"/>
    </row>
    <row r="43" s="77" customFormat="true" ht="15" hidden="false" customHeight="false" outlineLevel="0" collapsed="false">
      <c r="I43" s="79"/>
      <c r="O43" s="79"/>
      <c r="BY43" s="79"/>
      <c r="BZ43" s="79"/>
    </row>
    <row r="44" s="77" customFormat="true" ht="15" hidden="false" customHeight="false" outlineLevel="0" collapsed="false">
      <c r="I44" s="79"/>
      <c r="O44" s="79"/>
      <c r="BY44" s="79"/>
      <c r="BZ44" s="79"/>
    </row>
    <row r="45" s="77" customFormat="true" ht="15" hidden="false" customHeight="false" outlineLevel="0" collapsed="false">
      <c r="I45" s="79"/>
      <c r="O45" s="79"/>
      <c r="BY45" s="79"/>
      <c r="BZ45" s="79"/>
    </row>
    <row r="46" s="77" customFormat="true" ht="15" hidden="false" customHeight="false" outlineLevel="0" collapsed="false">
      <c r="I46" s="79"/>
      <c r="O46" s="79"/>
      <c r="BY46" s="79"/>
      <c r="BZ46" s="79"/>
    </row>
    <row r="47" s="77" customFormat="true" ht="15" hidden="false" customHeight="false" outlineLevel="0" collapsed="false">
      <c r="I47" s="79"/>
      <c r="O47" s="79"/>
      <c r="BY47" s="79"/>
      <c r="BZ47" s="79"/>
    </row>
    <row r="48" s="77" customFormat="true" ht="15" hidden="false" customHeight="false" outlineLevel="0" collapsed="false">
      <c r="I48" s="79"/>
      <c r="O48" s="79"/>
      <c r="BY48" s="79"/>
      <c r="BZ48" s="79"/>
    </row>
    <row r="49" s="77" customFormat="true" ht="15" hidden="false" customHeight="false" outlineLevel="0" collapsed="false">
      <c r="I49" s="79"/>
      <c r="O49" s="79"/>
      <c r="BY49" s="79"/>
      <c r="BZ49" s="79"/>
    </row>
    <row r="50" s="77" customFormat="true" ht="15" hidden="false" customHeight="false" outlineLevel="0" collapsed="false">
      <c r="I50" s="79"/>
      <c r="O50" s="79"/>
      <c r="BY50" s="79"/>
      <c r="BZ50" s="79"/>
    </row>
    <row r="51" s="77" customFormat="true" ht="15" hidden="false" customHeight="false" outlineLevel="0" collapsed="false">
      <c r="O51" s="79"/>
      <c r="BY51" s="79"/>
      <c r="BZ51" s="79"/>
    </row>
    <row r="52" s="77" customFormat="true" ht="15" hidden="false" customHeight="false" outlineLevel="0" collapsed="false">
      <c r="O52" s="79"/>
      <c r="BY52" s="79"/>
      <c r="BZ52" s="79"/>
    </row>
    <row r="53" s="77" customFormat="true" ht="15" hidden="false" customHeight="false" outlineLevel="0" collapsed="false">
      <c r="O53" s="79"/>
      <c r="BY53" s="79"/>
      <c r="BZ53" s="79"/>
    </row>
    <row r="54" s="77" customFormat="true" ht="15" hidden="false" customHeight="false" outlineLevel="0" collapsed="false">
      <c r="O54" s="79"/>
      <c r="BY54" s="79"/>
      <c r="BZ54" s="79"/>
    </row>
    <row r="55" s="77" customFormat="true" ht="15" hidden="false" customHeight="false" outlineLevel="0" collapsed="false">
      <c r="I55" s="80"/>
      <c r="M55" s="80"/>
      <c r="O55" s="79"/>
      <c r="BY55" s="79"/>
      <c r="BZ55" s="79"/>
    </row>
    <row r="56" s="77" customFormat="true" ht="15" hidden="false" customHeight="false" outlineLevel="0" collapsed="false">
      <c r="N56" s="80"/>
      <c r="O56" s="79"/>
      <c r="BY56" s="79"/>
      <c r="BZ56" s="79"/>
    </row>
    <row r="57" s="77" customFormat="true" ht="15" hidden="false" customHeight="false" outlineLevel="0" collapsed="false">
      <c r="I57" s="79"/>
      <c r="O57" s="79"/>
      <c r="BY57" s="79"/>
      <c r="BZ57" s="79"/>
    </row>
    <row r="58" s="77" customFormat="true" ht="15" hidden="false" customHeight="false" outlineLevel="0" collapsed="false">
      <c r="I58" s="79"/>
      <c r="O58" s="79"/>
      <c r="BY58" s="79"/>
      <c r="BZ58" s="79"/>
    </row>
    <row r="59" s="77" customFormat="true" ht="15" hidden="false" customHeight="false" outlineLevel="0" collapsed="false">
      <c r="I59" s="79"/>
      <c r="O59" s="79"/>
      <c r="BY59" s="79"/>
      <c r="BZ59" s="79"/>
    </row>
    <row r="60" s="77" customFormat="true" ht="15" hidden="false" customHeight="false" outlineLevel="0" collapsed="false">
      <c r="I60" s="79"/>
      <c r="O60" s="79"/>
      <c r="BY60" s="79"/>
      <c r="BZ60" s="79"/>
    </row>
    <row r="61" s="77" customFormat="true" ht="15" hidden="false" customHeight="false" outlineLevel="0" collapsed="false">
      <c r="I61" s="79"/>
      <c r="O61" s="79"/>
      <c r="BY61" s="79"/>
      <c r="BZ61" s="79"/>
    </row>
    <row r="62" s="77" customFormat="true" ht="15" hidden="false" customHeight="false" outlineLevel="0" collapsed="false">
      <c r="I62" s="79"/>
      <c r="O62" s="79"/>
      <c r="BY62" s="79"/>
      <c r="BZ62" s="79"/>
    </row>
    <row r="63" s="77" customFormat="true" ht="15" hidden="false" customHeight="false" outlineLevel="0" collapsed="false">
      <c r="I63" s="79"/>
      <c r="O63" s="79"/>
      <c r="BY63" s="79"/>
      <c r="BZ63" s="79"/>
    </row>
    <row r="64" s="77" customFormat="true" ht="15" hidden="false" customHeight="false" outlineLevel="0" collapsed="false">
      <c r="I64" s="79"/>
      <c r="O64" s="79"/>
      <c r="BY64" s="79"/>
      <c r="BZ64" s="79"/>
    </row>
    <row r="65" s="77" customFormat="true" ht="15" hidden="false" customHeight="false" outlineLevel="0" collapsed="false">
      <c r="I65" s="79"/>
      <c r="O65" s="79"/>
      <c r="BY65" s="79"/>
      <c r="BZ65" s="79"/>
    </row>
    <row r="66" s="77" customFormat="true" ht="15" hidden="false" customHeight="false" outlineLevel="0" collapsed="false">
      <c r="I66" s="79"/>
      <c r="O66" s="79"/>
      <c r="BY66" s="79"/>
      <c r="BZ66" s="79"/>
    </row>
    <row r="67" s="77" customFormat="true" ht="15" hidden="false" customHeight="false" outlineLevel="0" collapsed="false">
      <c r="I67" s="79"/>
      <c r="O67" s="79"/>
      <c r="BY67" s="79"/>
      <c r="BZ67" s="79"/>
    </row>
    <row r="68" s="77" customFormat="true" ht="15" hidden="false" customHeight="false" outlineLevel="0" collapsed="false">
      <c r="I68" s="79"/>
      <c r="O68" s="79"/>
      <c r="BY68" s="79"/>
      <c r="BZ68" s="79"/>
    </row>
    <row r="69" s="77" customFormat="true" ht="15" hidden="false" customHeight="false" outlineLevel="0" collapsed="false">
      <c r="I69" s="79"/>
      <c r="O69" s="79"/>
      <c r="BY69" s="79"/>
      <c r="BZ69" s="79"/>
    </row>
    <row r="70" s="77" customFormat="true" ht="15" hidden="false" customHeight="false" outlineLevel="0" collapsed="false">
      <c r="I70" s="79"/>
      <c r="O70" s="79"/>
      <c r="BY70" s="79"/>
      <c r="BZ70" s="79"/>
    </row>
    <row r="71" s="77" customFormat="true" ht="15" hidden="false" customHeight="false" outlineLevel="0" collapsed="false">
      <c r="I71" s="79"/>
      <c r="O71" s="79"/>
      <c r="BY71" s="79"/>
      <c r="BZ71" s="79"/>
    </row>
    <row r="72" s="77" customFormat="true" ht="15" hidden="false" customHeight="false" outlineLevel="0" collapsed="false">
      <c r="I72" s="79"/>
      <c r="O72" s="79"/>
      <c r="BY72" s="79"/>
      <c r="BZ72" s="79"/>
    </row>
    <row r="73" s="77" customFormat="true" ht="15" hidden="false" customHeight="false" outlineLevel="0" collapsed="false">
      <c r="I73" s="79"/>
      <c r="O73" s="79"/>
      <c r="BY73" s="79"/>
      <c r="BZ73" s="79"/>
    </row>
    <row r="74" s="77" customFormat="true" ht="15" hidden="false" customHeight="false" outlineLevel="0" collapsed="false">
      <c r="I74" s="79"/>
      <c r="O74" s="79"/>
      <c r="BY74" s="79"/>
      <c r="BZ74" s="79"/>
    </row>
    <row r="75" s="77" customFormat="true" ht="15" hidden="false" customHeight="false" outlineLevel="0" collapsed="false">
      <c r="I75" s="79"/>
      <c r="O75" s="79"/>
      <c r="BY75" s="79"/>
      <c r="BZ75" s="79"/>
    </row>
    <row r="76" s="77" customFormat="true" ht="15" hidden="false" customHeight="false" outlineLevel="0" collapsed="false">
      <c r="O76" s="79"/>
      <c r="BY76" s="79"/>
      <c r="BZ76" s="79"/>
    </row>
    <row r="77" s="77" customFormat="true" ht="15" hidden="false" customHeight="false" outlineLevel="0" collapsed="false">
      <c r="O77" s="79"/>
      <c r="BY77" s="79"/>
      <c r="BZ77" s="79"/>
    </row>
    <row r="78" s="77" customFormat="true" ht="15" hidden="false" customHeight="false" outlineLevel="0" collapsed="false">
      <c r="O78" s="79"/>
      <c r="BY78" s="79"/>
      <c r="BZ78" s="79"/>
    </row>
    <row r="79" s="77" customFormat="true" ht="15" hidden="false" customHeight="false" outlineLevel="0" collapsed="false">
      <c r="O79" s="79"/>
      <c r="BY79" s="79"/>
      <c r="BZ79" s="79"/>
    </row>
    <row r="80" s="77" customFormat="true" ht="15" hidden="false" customHeight="false" outlineLevel="0" collapsed="false">
      <c r="I80" s="80"/>
      <c r="M80" s="80"/>
      <c r="O80" s="79"/>
      <c r="BY80" s="79"/>
      <c r="BZ80" s="79"/>
    </row>
    <row r="81" s="77" customFormat="true" ht="15" hidden="false" customHeight="false" outlineLevel="0" collapsed="false">
      <c r="N81" s="80"/>
      <c r="O81" s="79"/>
      <c r="BY81" s="79"/>
      <c r="BZ81" s="79"/>
    </row>
    <row r="82" s="77" customFormat="true" ht="15" hidden="false" customHeight="false" outlineLevel="0" collapsed="false">
      <c r="I82" s="79"/>
      <c r="O82" s="79"/>
      <c r="BY82" s="79"/>
      <c r="BZ82" s="79"/>
    </row>
    <row r="83" s="77" customFormat="true" ht="15" hidden="false" customHeight="false" outlineLevel="0" collapsed="false">
      <c r="I83" s="79"/>
      <c r="O83" s="79"/>
      <c r="BY83" s="79"/>
      <c r="BZ83" s="79"/>
    </row>
    <row r="84" s="77" customFormat="true" ht="15" hidden="false" customHeight="false" outlineLevel="0" collapsed="false">
      <c r="I84" s="79"/>
      <c r="O84" s="79"/>
      <c r="BY84" s="79"/>
      <c r="BZ84" s="79"/>
    </row>
    <row r="85" s="77" customFormat="true" ht="15" hidden="false" customHeight="false" outlineLevel="0" collapsed="false">
      <c r="I85" s="79"/>
      <c r="O85" s="79"/>
      <c r="BY85" s="79"/>
      <c r="BZ85" s="79"/>
    </row>
    <row r="86" s="77" customFormat="true" ht="15" hidden="false" customHeight="false" outlineLevel="0" collapsed="false">
      <c r="I86" s="79"/>
      <c r="O86" s="79"/>
      <c r="BY86" s="79"/>
      <c r="BZ86" s="79"/>
    </row>
    <row r="87" s="77" customFormat="true" ht="15" hidden="false" customHeight="false" outlineLevel="0" collapsed="false">
      <c r="I87" s="79"/>
      <c r="O87" s="79"/>
      <c r="BY87" s="79"/>
      <c r="BZ87" s="79"/>
    </row>
    <row r="88" s="77" customFormat="true" ht="15" hidden="false" customHeight="false" outlineLevel="0" collapsed="false">
      <c r="I88" s="79"/>
      <c r="O88" s="79"/>
      <c r="BY88" s="79"/>
      <c r="BZ88" s="79"/>
    </row>
    <row r="89" s="77" customFormat="true" ht="15" hidden="false" customHeight="false" outlineLevel="0" collapsed="false">
      <c r="I89" s="79"/>
      <c r="O89" s="79"/>
      <c r="BY89" s="79"/>
      <c r="BZ89" s="79"/>
    </row>
    <row r="90" s="77" customFormat="true" ht="15" hidden="false" customHeight="false" outlineLevel="0" collapsed="false">
      <c r="I90" s="79"/>
      <c r="O90" s="79"/>
      <c r="BY90" s="79"/>
      <c r="BZ90" s="79"/>
    </row>
    <row r="91" s="77" customFormat="true" ht="15" hidden="false" customHeight="false" outlineLevel="0" collapsed="false">
      <c r="I91" s="79"/>
      <c r="O91" s="79"/>
      <c r="BY91" s="79"/>
      <c r="BZ91" s="79"/>
    </row>
    <row r="92" s="77" customFormat="true" ht="15" hidden="false" customHeight="false" outlineLevel="0" collapsed="false">
      <c r="I92" s="79"/>
      <c r="O92" s="79"/>
      <c r="BY92" s="79"/>
      <c r="BZ92" s="79"/>
    </row>
    <row r="93" s="77" customFormat="true" ht="15" hidden="false" customHeight="false" outlineLevel="0" collapsed="false">
      <c r="I93" s="79"/>
      <c r="O93" s="79"/>
      <c r="BY93" s="79"/>
      <c r="BZ93" s="79"/>
    </row>
    <row r="94" s="77" customFormat="true" ht="15" hidden="false" customHeight="false" outlineLevel="0" collapsed="false">
      <c r="I94" s="79"/>
      <c r="O94" s="79"/>
      <c r="BY94" s="79"/>
      <c r="BZ94" s="79"/>
    </row>
    <row r="95" s="77" customFormat="true" ht="15" hidden="false" customHeight="false" outlineLevel="0" collapsed="false">
      <c r="I95" s="79"/>
      <c r="O95" s="79"/>
      <c r="BY95" s="79"/>
      <c r="BZ95" s="79"/>
    </row>
    <row r="96" s="77" customFormat="true" ht="15" hidden="false" customHeight="false" outlineLevel="0" collapsed="false">
      <c r="I96" s="79"/>
      <c r="O96" s="79"/>
      <c r="BY96" s="79"/>
      <c r="BZ96" s="79"/>
    </row>
    <row r="97" s="77" customFormat="true" ht="15" hidden="false" customHeight="false" outlineLevel="0" collapsed="false">
      <c r="I97" s="79"/>
      <c r="O97" s="79"/>
      <c r="BY97" s="79"/>
      <c r="BZ97" s="79"/>
    </row>
    <row r="98" s="77" customFormat="true" ht="15" hidden="false" customHeight="false" outlineLevel="0" collapsed="false">
      <c r="I98" s="79"/>
      <c r="O98" s="79"/>
      <c r="BY98" s="79"/>
      <c r="BZ98" s="79"/>
    </row>
    <row r="99" s="77" customFormat="true" ht="15" hidden="false" customHeight="false" outlineLevel="0" collapsed="false">
      <c r="I99" s="79"/>
      <c r="O99" s="79"/>
      <c r="BY99" s="79"/>
      <c r="BZ99" s="79"/>
    </row>
    <row r="100" s="77" customFormat="true" ht="15" hidden="false" customHeight="false" outlineLevel="0" collapsed="false">
      <c r="I100" s="79"/>
      <c r="O100" s="79"/>
      <c r="BY100" s="79"/>
      <c r="BZ100" s="79"/>
    </row>
    <row r="101" s="77" customFormat="true" ht="15" hidden="false" customHeight="false" outlineLevel="0" collapsed="false">
      <c r="I101" s="79"/>
      <c r="O101" s="79"/>
      <c r="BY101" s="79"/>
      <c r="BZ101" s="79"/>
    </row>
    <row r="102" s="77" customFormat="true" ht="15" hidden="false" customHeight="false" outlineLevel="0" collapsed="false">
      <c r="I102" s="79"/>
      <c r="O102" s="79"/>
      <c r="BY102" s="79"/>
      <c r="BZ102" s="79"/>
    </row>
    <row r="103" s="77" customFormat="true" ht="15" hidden="false" customHeight="false" outlineLevel="0" collapsed="false">
      <c r="I103" s="79"/>
      <c r="O103" s="79"/>
      <c r="BY103" s="79"/>
      <c r="BZ103" s="79"/>
    </row>
    <row r="104" s="77" customFormat="true" ht="15" hidden="false" customHeight="false" outlineLevel="0" collapsed="false">
      <c r="I104" s="79"/>
      <c r="O104" s="79"/>
      <c r="BY104" s="79"/>
      <c r="BZ104" s="79"/>
    </row>
    <row r="105" s="77" customFormat="true" ht="15" hidden="false" customHeight="false" outlineLevel="0" collapsed="false">
      <c r="I105" s="79"/>
      <c r="M105" s="80"/>
      <c r="O105" s="79"/>
      <c r="BY105" s="79"/>
      <c r="BZ105" s="79"/>
    </row>
    <row r="106" s="77" customFormat="true" ht="15" hidden="false" customHeight="false" outlineLevel="0" collapsed="false">
      <c r="O106" s="79"/>
      <c r="BY106" s="79"/>
      <c r="BZ106" s="79"/>
    </row>
    <row r="107" s="77" customFormat="true" ht="15" hidden="false" customHeight="false" outlineLevel="0" collapsed="false">
      <c r="O107" s="79"/>
      <c r="BY107" s="79"/>
      <c r="BZ107" s="79"/>
    </row>
    <row r="108" s="77" customFormat="true" ht="15" hidden="false" customHeight="false" outlineLevel="0" collapsed="false">
      <c r="O108" s="79"/>
      <c r="BY108" s="79"/>
      <c r="BZ108" s="79"/>
    </row>
    <row r="109" s="77" customFormat="true" ht="15" hidden="false" customHeight="false" outlineLevel="0" collapsed="false">
      <c r="O109" s="79"/>
      <c r="BY109" s="79"/>
      <c r="BZ109" s="79"/>
    </row>
    <row r="110" s="77" customFormat="true" ht="15" hidden="false" customHeight="false" outlineLevel="0" collapsed="false">
      <c r="I110" s="80"/>
      <c r="O110" s="79"/>
      <c r="BY110" s="79"/>
      <c r="BZ110" s="79"/>
    </row>
    <row r="111" s="77" customFormat="true" ht="15" hidden="false" customHeight="false" outlineLevel="0" collapsed="false">
      <c r="O111" s="79"/>
      <c r="BY111" s="79"/>
      <c r="BZ111" s="79"/>
    </row>
    <row r="112" s="77" customFormat="true" ht="15" hidden="false" customHeight="false" outlineLevel="0" collapsed="false">
      <c r="O112" s="79"/>
      <c r="BY112" s="79"/>
      <c r="BZ112" s="79"/>
    </row>
  </sheetData>
  <dataValidations count="1">
    <dataValidation allowBlank="true" operator="between" showDropDown="false" showErrorMessage="true" showInputMessage="true" sqref="A7:A8 BB7:BB8 DR7:DR8 EA9:EA10" type="list">
      <formula1>$G$14:$G$39</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P2" activeCellId="0" sqref="BP2"/>
    </sheetView>
  </sheetViews>
  <sheetFormatPr defaultColWidth="9" defaultRowHeight="15" zeroHeight="false" outlineLevelRow="0" outlineLevelCol="0"/>
  <cols>
    <col collapsed="false" customWidth="true" hidden="false" outlineLevel="0" max="1" min="1" style="0" width="12"/>
    <col collapsed="false" customWidth="true" hidden="false" outlineLevel="0" max="2" min="2" style="0" width="9.14"/>
    <col collapsed="false" customWidth="true" hidden="false" outlineLevel="0" max="9" min="9" style="0" width="19"/>
    <col collapsed="false" customWidth="true" hidden="false" outlineLevel="0" max="15" min="15" style="188" width="18.28"/>
    <col collapsed="false" customWidth="true" hidden="false" outlineLevel="0" max="41" min="41" style="0" width="15.14"/>
    <col collapsed="false" customWidth="true" hidden="false" outlineLevel="0" max="42" min="42" style="0" width="14.71"/>
    <col collapsed="false" customWidth="true" hidden="false" outlineLevel="0" max="77" min="77" style="188" width="15.28"/>
    <col collapsed="false" customWidth="true" hidden="false" outlineLevel="0" max="78" min="78" style="188" width="17.57"/>
    <col collapsed="false" customWidth="true" hidden="false" outlineLevel="0" max="80" min="80" style="0" width="16.71"/>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56 The Chase (No 2) Limited</v>
      </c>
      <c r="B2" s="189" t="str">
        <f aca="true">IF(OFFSET(INDIRECT(A10),7,2,1,1)="","",OFFSET(INDIRECT(A10),7,2,1,1))</f>
        <v>56 THE CHASE (NO 2) LIMITED</v>
      </c>
      <c r="C2" s="189" t="str">
        <f aca="true">IF(OFFSET(INDIRECT(A10),2,2,1,1)="","",OFFSET(INDIRECT(A10),2,2,1,1))</f>
        <v>Freeholders</v>
      </c>
      <c r="D2" s="189" t="str">
        <f aca="true">IF(OFFSET(INDIRECT(A10),2,6,1,1)="","",OFFSET(INDIRECT(A10),2,6,1,1))</f>
        <v>We</v>
      </c>
      <c r="E2" s="189" t="str">
        <f aca="true">IF(OFFSET(INDIRECT(A10),2,7,1,1)="","",OFFSET(INDIRECT(A10),2,7,1,1))</f>
        <v>our</v>
      </c>
      <c r="F2" s="189" t="str">
        <f aca="true">IF(OFFSET(INDIRECT(A10),2,8,1,1)="","",OFFSET(INDIRECT(A10),2,8,1,1))</f>
        <v>their</v>
      </c>
      <c r="G2" s="189" t="str">
        <f aca="true">IF(OFFSET(INDIRECT(A10),2,9,1,1)="","",OFFSET(INDIRECT(A10),2,9,1,1))</f>
        <v>they</v>
      </c>
      <c r="H2" s="189" t="str">
        <f aca="true">IF(OFFSET(INDIRECT(A10),2,10,1,1)="","",OFFSET(INDIRECT(A10),2,10,1,1))</f>
        <v>do</v>
      </c>
      <c r="I2" s="189" t="str">
        <f aca="true">IF(OFFSET(INDIRECT(A10),2,11,1,1)="","",OFFSET(INDIRECT(A10),2,11,1,1))</f>
        <v>have</v>
      </c>
      <c r="J2" s="189" t="str">
        <f aca="true">IF(OFFSET(INDIRECT(A10),0,8,1,1)="","",OFFSET(INDIRECT(A10),0,8,1,1))</f>
        <v>them</v>
      </c>
      <c r="K2" s="189" t="str">
        <f aca="true">IF(OFFSET(INDIRECT(A10),11,8,1,1)="","",OFFSET(INDIRECT(A10),11,8,1,1))</f>
        <v>56 The Chase, London, SW4 0NH</v>
      </c>
      <c r="L2" s="189" t="str">
        <f aca="true">IF(OFFSET(INDIRECT(A10),23,8,1,1)="","",OFFSET(INDIRECT(A10),23,8,1,1))</f>
        <v>C/o Pastor Real Estate, 48 Curzon Street, London, W1J 7UL</v>
      </c>
      <c r="M2" s="189" t="str">
        <f aca="true">IF(OFFSET(INDIRECT(A10),14,8,1,1)="","",OFFSET(INDIRECT(A10),14,8,1,1))</f>
        <v>56 The Chase
London
SW4 0NH</v>
      </c>
      <c r="N2" s="189" t="str">
        <f aca="true">IF(OFFSET(INDIRECT(A10),26,8,1,1)="","",OFFSET(INDIRECT(A10),26,8,1,1))</f>
        <v>C/o Pastor Real Estate
48 Curzon Street
London
W1J 7UL</v>
      </c>
      <c r="O2" s="190" t="n">
        <f aca="true">IF(OFFSET(INDIRECT(A11),6,6,1,1)="","",OFFSET(INDIRECT(A11),6,6,1,1))</f>
        <v>43563</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Adjoining Owners</v>
      </c>
      <c r="AF2" s="189" t="str">
        <f aca="false">Data!$A$11</f>
        <v>Building Owners</v>
      </c>
      <c r="AG2" s="189" t="str">
        <f aca="false">Data!$I$10</f>
        <v>them</v>
      </c>
      <c r="AH2" s="189" t="str">
        <f aca="true">IF(OFFSET(INDIRECT(A10),1,12,1,1)="","",OFFSET(INDIRECT(A10),1,12,1,1))</f>
        <v>us</v>
      </c>
      <c r="AI2" s="189" t="str">
        <f aca="true">IF(OFFSET(INDIRECT(A10),1,13,1,1)="","",OFFSET(INDIRECT(A10),1,13,1,1))</f>
        <v>ourselves</v>
      </c>
      <c r="AK2" s="189" t="str">
        <f aca="true">IF(OFFSET(INDIRECT(A10),0,13,1,1)="","",OFFSET(INDIRECT(A10),0,13,1,1))</f>
        <v>we</v>
      </c>
      <c r="AL2" s="189" t="str">
        <f aca="true">IF(OFFSET(INDIRECT(A10),2,12,1,1)="","",OFFSET(INDIRECT(A10),2,12,1,1))</f>
        <v>We are/are not</v>
      </c>
      <c r="AM2" s="189" t="str">
        <f aca="true">IF(OFFSET(INDIRECT(A10),2,13,1,1)="","",OFFSET(INDIRECT(A10),2,13,1,1))</f>
        <v>are/are not</v>
      </c>
      <c r="AN2" s="189" t="str">
        <f aca="true">IF(OFFSET(INDIRECT(A10),0,12,1,1)="","",OFFSET(INDIRECT(A10),0,12,1,1))</f>
        <v>are</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(b, e)</v>
      </c>
      <c r="AV2" s="189" t="str">
        <f aca="true">IF(OFFSET(INDIRECT(A11),64,0,1,1)="","",OFFSET(INDIRECT(A11),64,0,1,1))</f>
        <v>Demolish existing party fence wall and rebuild as retaining party fence wall.</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IS NOT</v>
      </c>
      <c r="BG2" s="189" t="str">
        <f aca="true">IF(OFFSET(INDIRECT(A11),77,5,1,1)="","",OFFSET(INDIRECT(A11),77,5,1,1))</f>
        <v>Section 6(1)</v>
      </c>
      <c r="BH2" s="189" t="str">
        <f aca="true">IF(OFFSET(INDIRECT(A11),78,0,1,1)="","",OFFSET(INDIRECT(A11),78,0,1,1))</f>
        <v>Excavations and associated groundworks for the purposes of constructing a retaining party wall on the Line of Junction as shown in the accompanying plans to a minimum depth of approximately 2,100mm below ground level, the final depth of which will be determined by the Building Control Officer.</v>
      </c>
      <c r="BI2" s="189" t="str">
        <f aca="true">IF(OFFSET(INDIRECT(A11),84,0,1,1)="","",OFFSET(INDIRECT(A11),84,0,1,1))</f>
        <v>Excavations and associated groundworks for the purposes of constructing a basement as shown in the accompanying plans to a depth of approximately 4,750mm below ground level, the final depth of which will be determined by the Building Control Officer.</v>
      </c>
      <c r="BJ2" s="189" t="str">
        <f aca="false">Data!$H$11</f>
        <v>neighbours</v>
      </c>
      <c r="BK2" s="189" t="str">
        <f aca="false">Data!$J$11</f>
        <v>Building Owners'</v>
      </c>
      <c r="BL2" s="189" t="str">
        <f aca="true">IF(OFFSET(INDIRECT(A10),1,9,1,1)="","",OFFSET(INDIRECT(A10),1,9,1,1))</f>
        <v>Adjoining Owners'</v>
      </c>
      <c r="BN2" s="189" t="str">
        <f aca="false">Data!$D$10</f>
        <v>owners</v>
      </c>
      <c r="BO2" s="189" t="str">
        <f aca="true">IF(OFFSET(INDIRECT(A10),0,3,1,1)="","",OFFSET(INDIRECT(A10),0,3,1,1))</f>
        <v>owners</v>
      </c>
      <c r="BP2" s="189" t="str">
        <f aca="true">IF(OFFSET(INDIRECT(A10),1,14,1,1)="","",OFFSET(INDIRECT(A10),1,14,1,1))</f>
        <v>are</v>
      </c>
      <c r="BQ2" s="189" t="str">
        <f aca="false">Data!$J$10</f>
        <v>choose</v>
      </c>
      <c r="BR2" s="189" t="str">
        <f aca="false">Data!$K$10</f>
        <v>exercise</v>
      </c>
      <c r="BS2" s="189" t="str">
        <f aca="false">Data!$L$10</f>
        <v>require</v>
      </c>
      <c r="BT2" s="189" t="str">
        <f aca="true">IF(OFFSET(INDIRECT(A11),93,0,1,1)="","",OFFSET(INDIRECT(A11),93,0,1,1))</f>
        <v>Party Wall Matters - 54 &amp; 56 The Chase, London, SW4 0NH</v>
      </c>
      <c r="BV2" s="189" t="str">
        <f aca="true">IF(OFFSET(INDIRECT(A10),0,9,1,1)="","",OFFSET(INDIRECT(A10),0,9,1,1))</f>
        <v>choose</v>
      </c>
      <c r="BW2" s="189" t="str">
        <f aca="true">IF(OFFSET(INDIRECT(A10),0,10,1,1)="","",OFFSET(INDIRECT(A10),0,10,1,1))</f>
        <v>exercise</v>
      </c>
      <c r="BX2" s="189" t="str">
        <f aca="true">IF(OFFSET(INDIRECT(A10),0,11,1,1)="","",OFFSET(INDIRECT(A10),0,11,1,1))</f>
        <v>require</v>
      </c>
      <c r="BY2" s="190" t="n">
        <f aca="true">IF(OFFSET(INDIRECT(A11),8,6,1,1)="","",OFFSET(INDIRECT(A11),8,6,1,1))</f>
        <v>44209</v>
      </c>
      <c r="BZ2" s="190" t="str">
        <f aca="true">IF(OFFSET(INDIRECT(A11),-16,11,1,1)="","",OFFSET(INDIRECT(A11),-16,11,1,1))</f>
        <v/>
      </c>
      <c r="CA2" s="189" t="str">
        <f aca="true">IF(OFFSET(INDIRECT(A10),0,13,1,1)="","",OFFSET(INDIRECT(A10),0,13,1,1))</f>
        <v>we</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Sir/Madam</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
      </c>
      <c r="EE2" s="189" t="str">
        <f aca="true">IF(OFFSET(INDIRECT(A10),42,21,1,1)="","",OFFSET(INDIRECT(A10),42,21,1,1))</f>
        <v/>
      </c>
    </row>
    <row r="4" s="183" customFormat="true" ht="15" hidden="false" customHeight="false" outlineLevel="0" collapsed="false">
      <c r="O4" s="188" t="n">
        <v>42005</v>
      </c>
      <c r="BY4" s="188" t="n">
        <v>42018</v>
      </c>
      <c r="BZ4" s="188" t="n">
        <v>42005</v>
      </c>
    </row>
    <row r="5" s="77" customFormat="true" ht="15" hidden="false" customHeight="false" outlineLevel="0" collapsed="false">
      <c r="O5" s="79"/>
      <c r="BY5" s="79"/>
      <c r="BZ5" s="79"/>
    </row>
    <row r="6" s="77" customFormat="true" ht="15" hidden="false" customHeight="false" outlineLevel="0" collapsed="false">
      <c r="A6" s="77" t="str">
        <f aca="true">IF(OFFSET(INDIRECT(A10),8,2,1,1)="","",OFFSET(INDIRECT(A10),8,2,1,1))</f>
        <v>56 The Chase (No 2) Limited</v>
      </c>
      <c r="O6" s="79"/>
      <c r="BY6" s="79"/>
      <c r="BZ6" s="79"/>
    </row>
    <row r="7" s="77" customFormat="true" ht="15" hidden="false" customHeight="false" outlineLevel="0" collapsed="false">
      <c r="N7" s="80"/>
      <c r="O7" s="79"/>
      <c r="BY7" s="79"/>
      <c r="BZ7" s="79"/>
    </row>
    <row r="8" s="77" customFormat="true" ht="15" hidden="false" customHeight="false" outlineLevel="0" collapsed="false">
      <c r="A8" s="79"/>
      <c r="B8" s="79"/>
      <c r="C8" s="79"/>
      <c r="D8" s="79"/>
      <c r="E8" s="79"/>
      <c r="F8" s="79"/>
      <c r="G8" s="79"/>
      <c r="I8" s="79"/>
      <c r="O8" s="79"/>
      <c r="BY8" s="79"/>
      <c r="BZ8" s="79"/>
    </row>
    <row r="9" s="77" customFormat="true" ht="15" hidden="false" customHeight="false" outlineLevel="0" collapsed="false">
      <c r="I9" s="79"/>
      <c r="O9" s="79"/>
      <c r="BY9" s="79"/>
      <c r="BZ9" s="79"/>
    </row>
    <row r="10" s="77" customFormat="true" ht="15" hidden="false" customHeight="false" outlineLevel="0" collapsed="false">
      <c r="A10" s="198" t="s">
        <v>651</v>
      </c>
      <c r="I10" s="79"/>
      <c r="O10" s="79"/>
      <c r="BY10" s="79"/>
      <c r="BZ10" s="79"/>
    </row>
    <row r="11" s="77" customFormat="true" ht="15" hidden="false" customHeight="false" outlineLevel="0" collapsed="false">
      <c r="A11" s="195" t="s">
        <v>352</v>
      </c>
      <c r="I11" s="79"/>
      <c r="O11" s="79"/>
      <c r="BY11" s="79"/>
      <c r="BZ11" s="79"/>
    </row>
    <row r="12" s="77" customFormat="true" ht="15" hidden="false" customHeight="false" outlineLevel="0" collapsed="false">
      <c r="A12" s="195" t="s">
        <v>627</v>
      </c>
      <c r="O12" s="79"/>
      <c r="BY12" s="79"/>
      <c r="BZ12" s="79"/>
    </row>
    <row r="13" s="77" customFormat="true" ht="15" hidden="false" customHeight="false" outlineLevel="0" collapsed="false">
      <c r="O13" s="79"/>
      <c r="BY13" s="79"/>
      <c r="BZ13" s="79"/>
    </row>
    <row r="14" s="77" customFormat="true" ht="15" hidden="false" customHeight="false" outlineLevel="0" collapsed="false">
      <c r="O14" s="79"/>
      <c r="BY14" s="79"/>
      <c r="BZ14" s="79"/>
    </row>
    <row r="15" s="77" customFormat="true" ht="15" hidden="false" customHeight="false" outlineLevel="0" collapsed="false">
      <c r="O15" s="79"/>
      <c r="BY15" s="79"/>
      <c r="BZ15" s="79"/>
    </row>
    <row r="16" s="77" customFormat="true" ht="15" hidden="false" customHeight="false" outlineLevel="0" collapsed="false">
      <c r="I16" s="80"/>
      <c r="M16" s="80"/>
      <c r="O16" s="79"/>
      <c r="BY16" s="79"/>
      <c r="BZ16" s="79"/>
    </row>
    <row r="17" s="77" customFormat="true" ht="15" hidden="false" customHeight="false" outlineLevel="0" collapsed="false">
      <c r="N17" s="80"/>
      <c r="O17" s="79"/>
      <c r="BY17" s="79"/>
      <c r="BZ17" s="79"/>
    </row>
    <row r="18" s="77" customFormat="true" ht="15" hidden="false" customHeight="false" outlineLevel="0" collapsed="false">
      <c r="I18" s="79"/>
      <c r="O18" s="79"/>
      <c r="BY18" s="79"/>
      <c r="BZ18" s="79"/>
    </row>
    <row r="19" s="77" customFormat="true" ht="15" hidden="false" customHeight="false" outlineLevel="0" collapsed="false">
      <c r="I19" s="79"/>
      <c r="O19" s="79"/>
      <c r="BY19" s="79"/>
      <c r="BZ19" s="79"/>
    </row>
    <row r="20" s="77" customFormat="true" ht="15" hidden="false" customHeight="false" outlineLevel="0" collapsed="false">
      <c r="I20" s="79"/>
      <c r="O20" s="79"/>
      <c r="BY20" s="79"/>
      <c r="BZ20" s="79"/>
    </row>
    <row r="21" s="77" customFormat="true" ht="15" hidden="false" customHeight="false" outlineLevel="0" collapsed="false">
      <c r="I21" s="79"/>
      <c r="O21" s="79"/>
      <c r="BY21" s="79"/>
      <c r="BZ21" s="79"/>
    </row>
    <row r="22" s="77" customFormat="true" ht="15" hidden="false" customHeight="false" outlineLevel="0" collapsed="false">
      <c r="I22" s="79"/>
      <c r="O22" s="79"/>
      <c r="BY22" s="79"/>
      <c r="BZ22" s="79"/>
    </row>
    <row r="23" s="77" customFormat="true" ht="15" hidden="false" customHeight="false" outlineLevel="0" collapsed="false">
      <c r="I23" s="79"/>
      <c r="O23" s="79"/>
      <c r="BY23" s="79"/>
      <c r="BZ23" s="79"/>
    </row>
    <row r="24" s="77" customFormat="true" ht="15" hidden="false" customHeight="false" outlineLevel="0" collapsed="false">
      <c r="I24" s="79"/>
      <c r="O24" s="79"/>
      <c r="BY24" s="79"/>
      <c r="BZ24" s="79"/>
    </row>
    <row r="25" s="77" customFormat="true" ht="15" hidden="false" customHeight="false" outlineLevel="0" collapsed="false">
      <c r="I25" s="79"/>
      <c r="O25" s="79"/>
      <c r="BY25" s="79"/>
      <c r="BZ25" s="79"/>
    </row>
    <row r="26" s="77" customFormat="true" ht="15" hidden="false" customHeight="false" outlineLevel="0" collapsed="false">
      <c r="I26" s="79"/>
      <c r="O26" s="79"/>
      <c r="BY26" s="79"/>
      <c r="BZ26" s="79"/>
    </row>
    <row r="27" s="77" customFormat="true" ht="15" hidden="false" customHeight="false" outlineLevel="0" collapsed="false">
      <c r="I27" s="79"/>
      <c r="O27" s="79"/>
      <c r="BY27" s="79"/>
      <c r="BZ27" s="79"/>
    </row>
    <row r="28" s="77" customFormat="true" ht="15" hidden="false" customHeight="false" outlineLevel="0" collapsed="false">
      <c r="I28" s="79"/>
      <c r="O28" s="79"/>
      <c r="BY28" s="79"/>
      <c r="BZ28" s="79"/>
    </row>
    <row r="29" s="77" customFormat="true" ht="15" hidden="false" customHeight="false" outlineLevel="0" collapsed="false">
      <c r="O29" s="79"/>
      <c r="BY29" s="79"/>
      <c r="BZ29" s="79"/>
    </row>
    <row r="30" s="77" customFormat="true" ht="15" hidden="false" customHeight="false" outlineLevel="0" collapsed="false">
      <c r="O30" s="79"/>
      <c r="BY30" s="79"/>
      <c r="BZ30" s="79"/>
    </row>
    <row r="31" s="77" customFormat="true" ht="15" hidden="false" customHeight="false" outlineLevel="0" collapsed="false">
      <c r="O31" s="79"/>
      <c r="BY31" s="79"/>
      <c r="BZ31" s="79"/>
    </row>
    <row r="32" s="77" customFormat="true" ht="15" hidden="false" customHeight="false" outlineLevel="0" collapsed="false">
      <c r="O32" s="79"/>
      <c r="BY32" s="79"/>
      <c r="BZ32" s="79"/>
    </row>
    <row r="33" s="77" customFormat="true" ht="15" hidden="false" customHeight="false" outlineLevel="0" collapsed="false">
      <c r="I33" s="80"/>
      <c r="M33" s="80"/>
      <c r="O33" s="79"/>
      <c r="BY33" s="79"/>
      <c r="BZ33" s="79"/>
    </row>
    <row r="34" s="77" customFormat="true" ht="15" hidden="false" customHeight="false" outlineLevel="0" collapsed="false">
      <c r="N34" s="80"/>
      <c r="O34" s="79"/>
      <c r="BY34" s="79"/>
      <c r="BZ34" s="79"/>
    </row>
    <row r="35" s="77" customFormat="true" ht="15" hidden="false" customHeight="false" outlineLevel="0" collapsed="false">
      <c r="I35" s="79"/>
      <c r="O35" s="79"/>
      <c r="BY35" s="79"/>
      <c r="BZ35" s="79"/>
    </row>
    <row r="36" s="77" customFormat="true" ht="15" hidden="false" customHeight="false" outlineLevel="0" collapsed="false">
      <c r="I36" s="79"/>
      <c r="O36" s="79"/>
      <c r="BY36" s="79"/>
      <c r="BZ36" s="79"/>
    </row>
    <row r="37" s="77" customFormat="true" ht="15" hidden="false" customHeight="false" outlineLevel="0" collapsed="false">
      <c r="I37" s="79"/>
      <c r="O37" s="79"/>
      <c r="BY37" s="79"/>
      <c r="BZ37" s="79"/>
    </row>
    <row r="38" s="77" customFormat="true" ht="15" hidden="false" customHeight="false" outlineLevel="0" collapsed="false">
      <c r="I38" s="79"/>
      <c r="O38" s="79"/>
      <c r="BY38" s="79"/>
      <c r="BZ38" s="79"/>
    </row>
    <row r="39" s="77" customFormat="true" ht="15" hidden="false" customHeight="false" outlineLevel="0" collapsed="false">
      <c r="I39" s="79"/>
      <c r="O39" s="79"/>
      <c r="BY39" s="79"/>
      <c r="BZ39" s="79"/>
    </row>
    <row r="40" s="77" customFormat="true" ht="15" hidden="false" customHeight="false" outlineLevel="0" collapsed="false">
      <c r="I40" s="79"/>
      <c r="O40" s="79"/>
      <c r="BY40" s="79"/>
      <c r="BZ40" s="79"/>
    </row>
    <row r="41" s="77" customFormat="true" ht="15" hidden="false" customHeight="false" outlineLevel="0" collapsed="false">
      <c r="I41" s="79"/>
      <c r="O41" s="79"/>
      <c r="BY41" s="79"/>
      <c r="BZ41" s="79"/>
    </row>
    <row r="42" s="77" customFormat="true" ht="15" hidden="false" customHeight="false" outlineLevel="0" collapsed="false">
      <c r="I42" s="79"/>
      <c r="O42" s="79"/>
      <c r="BY42" s="79"/>
      <c r="BZ42" s="79"/>
    </row>
    <row r="43" s="77" customFormat="true" ht="15" hidden="false" customHeight="false" outlineLevel="0" collapsed="false">
      <c r="I43" s="79"/>
      <c r="O43" s="79"/>
      <c r="BY43" s="79"/>
      <c r="BZ43" s="79"/>
    </row>
    <row r="44" s="77" customFormat="true" ht="15" hidden="false" customHeight="false" outlineLevel="0" collapsed="false">
      <c r="I44" s="79"/>
      <c r="O44" s="79"/>
      <c r="BY44" s="79"/>
      <c r="BZ44" s="79"/>
    </row>
    <row r="45" s="77" customFormat="true" ht="15" hidden="false" customHeight="false" outlineLevel="0" collapsed="false">
      <c r="I45" s="79"/>
      <c r="O45" s="79"/>
      <c r="BY45" s="79"/>
      <c r="BZ45" s="79"/>
    </row>
    <row r="46" s="77" customFormat="true" ht="15" hidden="false" customHeight="false" outlineLevel="0" collapsed="false">
      <c r="I46" s="79"/>
      <c r="O46" s="79"/>
      <c r="BY46" s="79"/>
      <c r="BZ46" s="79"/>
    </row>
    <row r="47" s="77" customFormat="true" ht="15" hidden="false" customHeight="false" outlineLevel="0" collapsed="false">
      <c r="I47" s="79"/>
      <c r="O47" s="79"/>
      <c r="BY47" s="79"/>
      <c r="BZ47" s="79"/>
    </row>
    <row r="48" s="77" customFormat="true" ht="15" hidden="false" customHeight="false" outlineLevel="0" collapsed="false">
      <c r="I48" s="79"/>
      <c r="O48" s="79"/>
      <c r="BY48" s="79"/>
      <c r="BZ48" s="79"/>
    </row>
    <row r="49" s="77" customFormat="true" ht="15" hidden="false" customHeight="false" outlineLevel="0" collapsed="false">
      <c r="I49" s="79"/>
      <c r="O49" s="79"/>
      <c r="BY49" s="79"/>
      <c r="BZ49" s="79"/>
    </row>
    <row r="50" s="77" customFormat="true" ht="15" hidden="false" customHeight="false" outlineLevel="0" collapsed="false">
      <c r="I50" s="79"/>
      <c r="O50" s="79"/>
      <c r="BY50" s="79"/>
      <c r="BZ50" s="79"/>
    </row>
    <row r="51" s="77" customFormat="true" ht="15" hidden="false" customHeight="false" outlineLevel="0" collapsed="false">
      <c r="O51" s="79"/>
      <c r="BY51" s="79"/>
      <c r="BZ51" s="79"/>
    </row>
    <row r="52" s="77" customFormat="true" ht="15" hidden="false" customHeight="false" outlineLevel="0" collapsed="false">
      <c r="O52" s="79"/>
      <c r="BY52" s="79"/>
      <c r="BZ52" s="79"/>
    </row>
    <row r="53" s="77" customFormat="true" ht="15" hidden="false" customHeight="false" outlineLevel="0" collapsed="false">
      <c r="O53" s="79"/>
      <c r="BY53" s="79"/>
      <c r="BZ53" s="79"/>
    </row>
    <row r="54" s="77" customFormat="true" ht="15" hidden="false" customHeight="false" outlineLevel="0" collapsed="false">
      <c r="O54" s="79"/>
      <c r="BY54" s="79"/>
      <c r="BZ54" s="79"/>
    </row>
    <row r="55" s="77" customFormat="true" ht="15" hidden="false" customHeight="false" outlineLevel="0" collapsed="false">
      <c r="I55" s="80"/>
      <c r="M55" s="80"/>
      <c r="O55" s="79"/>
      <c r="BY55" s="79"/>
      <c r="BZ55" s="79"/>
    </row>
    <row r="56" s="77" customFormat="true" ht="15" hidden="false" customHeight="false" outlineLevel="0" collapsed="false">
      <c r="N56" s="80"/>
      <c r="O56" s="79"/>
      <c r="BY56" s="79"/>
      <c r="BZ56" s="79"/>
    </row>
    <row r="57" s="77" customFormat="true" ht="15" hidden="false" customHeight="false" outlineLevel="0" collapsed="false">
      <c r="I57" s="79"/>
      <c r="O57" s="79"/>
      <c r="BY57" s="79"/>
      <c r="BZ57" s="79"/>
    </row>
    <row r="58" s="77" customFormat="true" ht="15" hidden="false" customHeight="false" outlineLevel="0" collapsed="false">
      <c r="I58" s="79"/>
      <c r="O58" s="79"/>
      <c r="BY58" s="79"/>
      <c r="BZ58" s="79"/>
    </row>
    <row r="59" s="77" customFormat="true" ht="15" hidden="false" customHeight="false" outlineLevel="0" collapsed="false">
      <c r="I59" s="79"/>
      <c r="O59" s="79"/>
      <c r="BY59" s="79"/>
      <c r="BZ59" s="79"/>
    </row>
    <row r="60" s="77" customFormat="true" ht="15" hidden="false" customHeight="false" outlineLevel="0" collapsed="false">
      <c r="I60" s="79"/>
      <c r="O60" s="79"/>
      <c r="BY60" s="79"/>
      <c r="BZ60" s="79"/>
    </row>
    <row r="61" s="77" customFormat="true" ht="15" hidden="false" customHeight="false" outlineLevel="0" collapsed="false">
      <c r="I61" s="79"/>
      <c r="O61" s="79"/>
      <c r="BY61" s="79"/>
      <c r="BZ61" s="79"/>
    </row>
    <row r="62" s="77" customFormat="true" ht="15" hidden="false" customHeight="false" outlineLevel="0" collapsed="false">
      <c r="I62" s="79"/>
      <c r="O62" s="79"/>
      <c r="BY62" s="79"/>
      <c r="BZ62" s="79"/>
    </row>
    <row r="63" s="77" customFormat="true" ht="15" hidden="false" customHeight="false" outlineLevel="0" collapsed="false">
      <c r="I63" s="79"/>
      <c r="O63" s="79"/>
      <c r="BY63" s="79"/>
      <c r="BZ63" s="79"/>
    </row>
    <row r="64" s="77" customFormat="true" ht="15" hidden="false" customHeight="false" outlineLevel="0" collapsed="false">
      <c r="I64" s="79"/>
      <c r="O64" s="79"/>
      <c r="BY64" s="79"/>
      <c r="BZ64" s="79"/>
    </row>
    <row r="65" s="77" customFormat="true" ht="15" hidden="false" customHeight="false" outlineLevel="0" collapsed="false">
      <c r="I65" s="79"/>
      <c r="O65" s="79"/>
      <c r="BY65" s="79"/>
      <c r="BZ65" s="79"/>
    </row>
    <row r="66" s="77" customFormat="true" ht="15" hidden="false" customHeight="false" outlineLevel="0" collapsed="false">
      <c r="I66" s="79"/>
      <c r="O66" s="79"/>
      <c r="BY66" s="79"/>
      <c r="BZ66" s="79"/>
    </row>
    <row r="67" s="77" customFormat="true" ht="15" hidden="false" customHeight="false" outlineLevel="0" collapsed="false">
      <c r="I67" s="79"/>
      <c r="O67" s="79"/>
      <c r="BY67" s="79"/>
      <c r="BZ67" s="79"/>
    </row>
    <row r="68" s="77" customFormat="true" ht="15" hidden="false" customHeight="false" outlineLevel="0" collapsed="false">
      <c r="I68" s="79"/>
      <c r="O68" s="79"/>
      <c r="BY68" s="79"/>
      <c r="BZ68" s="79"/>
    </row>
    <row r="69" s="77" customFormat="true" ht="15" hidden="false" customHeight="false" outlineLevel="0" collapsed="false">
      <c r="I69" s="79"/>
      <c r="O69" s="79"/>
      <c r="BY69" s="79"/>
      <c r="BZ69" s="79"/>
    </row>
    <row r="70" s="77" customFormat="true" ht="15" hidden="false" customHeight="false" outlineLevel="0" collapsed="false">
      <c r="I70" s="79"/>
      <c r="O70" s="79"/>
      <c r="BY70" s="79"/>
      <c r="BZ70" s="79"/>
    </row>
    <row r="71" s="77" customFormat="true" ht="15" hidden="false" customHeight="false" outlineLevel="0" collapsed="false">
      <c r="I71" s="79"/>
      <c r="O71" s="79"/>
      <c r="BY71" s="79"/>
      <c r="BZ71" s="79"/>
    </row>
    <row r="72" s="77" customFormat="true" ht="15" hidden="false" customHeight="false" outlineLevel="0" collapsed="false">
      <c r="I72" s="79"/>
      <c r="O72" s="79"/>
      <c r="BY72" s="79"/>
      <c r="BZ72" s="79"/>
    </row>
    <row r="73" s="77" customFormat="true" ht="15" hidden="false" customHeight="false" outlineLevel="0" collapsed="false">
      <c r="I73" s="79"/>
      <c r="O73" s="79"/>
      <c r="BY73" s="79"/>
      <c r="BZ73" s="79"/>
    </row>
    <row r="74" s="77" customFormat="true" ht="15" hidden="false" customHeight="false" outlineLevel="0" collapsed="false">
      <c r="I74" s="79"/>
      <c r="O74" s="79"/>
      <c r="BY74" s="79"/>
      <c r="BZ74" s="79"/>
    </row>
    <row r="75" s="77" customFormat="true" ht="15" hidden="false" customHeight="false" outlineLevel="0" collapsed="false">
      <c r="I75" s="79"/>
      <c r="O75" s="79"/>
      <c r="BY75" s="79"/>
      <c r="BZ75" s="79"/>
    </row>
    <row r="76" s="77" customFormat="true" ht="15" hidden="false" customHeight="false" outlineLevel="0" collapsed="false">
      <c r="O76" s="79"/>
      <c r="BY76" s="79"/>
      <c r="BZ76" s="79"/>
    </row>
    <row r="77" s="77" customFormat="true" ht="15" hidden="false" customHeight="false" outlineLevel="0" collapsed="false">
      <c r="O77" s="79"/>
      <c r="BY77" s="79"/>
      <c r="BZ77" s="79"/>
    </row>
    <row r="78" s="77" customFormat="true" ht="15" hidden="false" customHeight="false" outlineLevel="0" collapsed="false">
      <c r="O78" s="79"/>
      <c r="BY78" s="79"/>
      <c r="BZ78" s="79"/>
    </row>
    <row r="79" s="77" customFormat="true" ht="15" hidden="false" customHeight="false" outlineLevel="0" collapsed="false">
      <c r="O79" s="79"/>
      <c r="BY79" s="79"/>
      <c r="BZ79" s="79"/>
    </row>
    <row r="80" s="77" customFormat="true" ht="15" hidden="false" customHeight="false" outlineLevel="0" collapsed="false">
      <c r="I80" s="80"/>
      <c r="M80" s="80"/>
      <c r="O80" s="79"/>
      <c r="BY80" s="79"/>
      <c r="BZ80" s="79"/>
    </row>
    <row r="81" s="77" customFormat="true" ht="15" hidden="false" customHeight="false" outlineLevel="0" collapsed="false">
      <c r="N81" s="80"/>
      <c r="O81" s="79"/>
      <c r="BY81" s="79"/>
      <c r="BZ81" s="79"/>
    </row>
    <row r="82" s="77" customFormat="true" ht="15" hidden="false" customHeight="false" outlineLevel="0" collapsed="false">
      <c r="I82" s="79"/>
      <c r="O82" s="79"/>
      <c r="BY82" s="79"/>
      <c r="BZ82" s="79"/>
    </row>
    <row r="83" s="77" customFormat="true" ht="15" hidden="false" customHeight="false" outlineLevel="0" collapsed="false">
      <c r="I83" s="79"/>
      <c r="O83" s="79"/>
      <c r="BY83" s="79"/>
      <c r="BZ83" s="79"/>
    </row>
    <row r="84" s="77" customFormat="true" ht="15" hidden="false" customHeight="false" outlineLevel="0" collapsed="false">
      <c r="I84" s="79"/>
      <c r="O84" s="79"/>
      <c r="BY84" s="79"/>
      <c r="BZ84" s="79"/>
    </row>
    <row r="85" s="77" customFormat="true" ht="15" hidden="false" customHeight="false" outlineLevel="0" collapsed="false">
      <c r="I85" s="79"/>
      <c r="O85" s="79"/>
      <c r="BY85" s="79"/>
      <c r="BZ85" s="79"/>
    </row>
    <row r="86" s="77" customFormat="true" ht="15" hidden="false" customHeight="false" outlineLevel="0" collapsed="false">
      <c r="I86" s="79"/>
      <c r="O86" s="79"/>
      <c r="BY86" s="79"/>
      <c r="BZ86" s="79"/>
    </row>
    <row r="87" s="77" customFormat="true" ht="15" hidden="false" customHeight="false" outlineLevel="0" collapsed="false">
      <c r="I87" s="79"/>
      <c r="O87" s="79"/>
      <c r="BY87" s="79"/>
      <c r="BZ87" s="79"/>
    </row>
    <row r="88" s="77" customFormat="true" ht="15" hidden="false" customHeight="false" outlineLevel="0" collapsed="false">
      <c r="I88" s="79"/>
      <c r="O88" s="79"/>
      <c r="BY88" s="79"/>
      <c r="BZ88" s="79"/>
    </row>
    <row r="89" s="77" customFormat="true" ht="15" hidden="false" customHeight="false" outlineLevel="0" collapsed="false">
      <c r="I89" s="79"/>
      <c r="O89" s="79"/>
      <c r="BY89" s="79"/>
      <c r="BZ89" s="79"/>
    </row>
    <row r="90" s="77" customFormat="true" ht="15" hidden="false" customHeight="false" outlineLevel="0" collapsed="false">
      <c r="I90" s="79"/>
      <c r="O90" s="79"/>
      <c r="BY90" s="79"/>
      <c r="BZ90" s="79"/>
    </row>
    <row r="91" s="77" customFormat="true" ht="15" hidden="false" customHeight="false" outlineLevel="0" collapsed="false">
      <c r="I91" s="79"/>
      <c r="O91" s="79"/>
      <c r="BY91" s="79"/>
      <c r="BZ91" s="79"/>
    </row>
    <row r="92" s="77" customFormat="true" ht="15" hidden="false" customHeight="false" outlineLevel="0" collapsed="false">
      <c r="I92" s="79"/>
      <c r="O92" s="79"/>
      <c r="BY92" s="79"/>
      <c r="BZ92" s="79"/>
    </row>
    <row r="93" s="77" customFormat="true" ht="15" hidden="false" customHeight="false" outlineLevel="0" collapsed="false">
      <c r="I93" s="79"/>
      <c r="O93" s="79"/>
      <c r="BY93" s="79"/>
      <c r="BZ93" s="79"/>
    </row>
    <row r="94" s="77" customFormat="true" ht="15" hidden="false" customHeight="false" outlineLevel="0" collapsed="false">
      <c r="I94" s="79"/>
      <c r="O94" s="79"/>
      <c r="BY94" s="79"/>
      <c r="BZ94" s="79"/>
    </row>
    <row r="95" s="77" customFormat="true" ht="15" hidden="false" customHeight="false" outlineLevel="0" collapsed="false">
      <c r="I95" s="79"/>
      <c r="O95" s="79"/>
      <c r="BY95" s="79"/>
      <c r="BZ95" s="79"/>
    </row>
    <row r="96" s="77" customFormat="true" ht="15" hidden="false" customHeight="false" outlineLevel="0" collapsed="false">
      <c r="I96" s="79"/>
      <c r="O96" s="79"/>
      <c r="BY96" s="79"/>
      <c r="BZ96" s="79"/>
    </row>
    <row r="97" s="77" customFormat="true" ht="15" hidden="false" customHeight="false" outlineLevel="0" collapsed="false">
      <c r="I97" s="79"/>
      <c r="O97" s="79"/>
      <c r="BY97" s="79"/>
      <c r="BZ97" s="79"/>
    </row>
    <row r="98" s="77" customFormat="true" ht="15" hidden="false" customHeight="false" outlineLevel="0" collapsed="false">
      <c r="I98" s="79"/>
      <c r="O98" s="79"/>
      <c r="BY98" s="79"/>
      <c r="BZ98" s="79"/>
    </row>
    <row r="99" s="77" customFormat="true" ht="15" hidden="false" customHeight="false" outlineLevel="0" collapsed="false">
      <c r="I99" s="79"/>
      <c r="O99" s="79"/>
      <c r="BY99" s="79"/>
      <c r="BZ99" s="79"/>
    </row>
    <row r="100" s="77" customFormat="true" ht="15" hidden="false" customHeight="false" outlineLevel="0" collapsed="false">
      <c r="I100" s="79"/>
      <c r="O100" s="79"/>
      <c r="BY100" s="79"/>
      <c r="BZ100" s="79"/>
    </row>
    <row r="101" s="77" customFormat="true" ht="15" hidden="false" customHeight="false" outlineLevel="0" collapsed="false">
      <c r="I101" s="79"/>
      <c r="O101" s="79"/>
      <c r="BY101" s="79"/>
      <c r="BZ101" s="79"/>
    </row>
    <row r="102" s="77" customFormat="true" ht="15" hidden="false" customHeight="false" outlineLevel="0" collapsed="false">
      <c r="I102" s="79"/>
      <c r="O102" s="79"/>
      <c r="BY102" s="79"/>
      <c r="BZ102" s="79"/>
    </row>
    <row r="103" s="77" customFormat="true" ht="15" hidden="false" customHeight="false" outlineLevel="0" collapsed="false">
      <c r="I103" s="79"/>
      <c r="O103" s="79"/>
      <c r="BY103" s="79"/>
      <c r="BZ103" s="79"/>
    </row>
    <row r="104" s="77" customFormat="true" ht="15" hidden="false" customHeight="false" outlineLevel="0" collapsed="false">
      <c r="I104" s="79"/>
      <c r="O104" s="79"/>
      <c r="BY104" s="79"/>
      <c r="BZ104" s="79"/>
    </row>
    <row r="105" s="77" customFormat="true" ht="15" hidden="false" customHeight="false" outlineLevel="0" collapsed="false">
      <c r="I105" s="79"/>
      <c r="M105" s="80"/>
      <c r="O105" s="79"/>
      <c r="BY105" s="79"/>
      <c r="BZ105" s="79"/>
    </row>
    <row r="106" s="77" customFormat="true" ht="15" hidden="false" customHeight="false" outlineLevel="0" collapsed="false">
      <c r="O106" s="79"/>
      <c r="BY106" s="79"/>
      <c r="BZ106" s="79"/>
    </row>
    <row r="107" s="77" customFormat="true" ht="15" hidden="false" customHeight="false" outlineLevel="0" collapsed="false">
      <c r="O107" s="79"/>
      <c r="BY107" s="79"/>
      <c r="BZ107" s="79"/>
    </row>
    <row r="108" s="77" customFormat="true" ht="15" hidden="false" customHeight="false" outlineLevel="0" collapsed="false">
      <c r="O108" s="79"/>
      <c r="BY108" s="79"/>
      <c r="BZ108" s="79"/>
    </row>
    <row r="109" s="77" customFormat="true" ht="15" hidden="false" customHeight="false" outlineLevel="0" collapsed="false">
      <c r="O109" s="79"/>
      <c r="BY109" s="79"/>
      <c r="BZ109" s="79"/>
    </row>
    <row r="110" s="77" customFormat="true" ht="15" hidden="false" customHeight="false" outlineLevel="0" collapsed="false">
      <c r="I110" s="80"/>
      <c r="O110" s="79"/>
      <c r="BY110" s="79"/>
      <c r="BZ110" s="79"/>
    </row>
    <row r="111" s="77" customFormat="true" ht="15" hidden="false" customHeight="false" outlineLevel="0" collapsed="false">
      <c r="O111" s="79"/>
      <c r="BY111" s="79"/>
      <c r="BZ111" s="79"/>
    </row>
    <row r="112" s="77" customFormat="true" ht="15" hidden="false" customHeight="false" outlineLevel="0" collapsed="false">
      <c r="O112" s="79"/>
      <c r="BY112" s="79"/>
      <c r="BZ112" s="79"/>
    </row>
    <row r="113" s="183" customFormat="true" ht="15" hidden="false" customHeight="false" outlineLevel="0" collapsed="false">
      <c r="O113" s="188"/>
      <c r="BY113" s="188"/>
      <c r="BZ113" s="188"/>
    </row>
    <row r="114" s="183" customFormat="true" ht="15" hidden="false" customHeight="false" outlineLevel="0" collapsed="false">
      <c r="O114" s="188"/>
      <c r="BY114" s="188"/>
      <c r="BZ114" s="188"/>
    </row>
    <row r="115" s="183" customFormat="true" ht="15" hidden="false" customHeight="false" outlineLevel="0" collapsed="false">
      <c r="O115" s="188"/>
      <c r="BY115" s="188"/>
      <c r="BZ115" s="188"/>
    </row>
    <row r="116" s="183" customFormat="true" ht="15" hidden="false" customHeight="false" outlineLevel="0" collapsed="false">
      <c r="O116" s="188"/>
      <c r="BY116" s="188"/>
      <c r="BZ116" s="188"/>
    </row>
    <row r="117" s="183" customFormat="true" ht="15" hidden="false" customHeight="false" outlineLevel="0" collapsed="false">
      <c r="O117" s="188"/>
      <c r="BY117" s="188"/>
      <c r="BZ117" s="188"/>
    </row>
    <row r="118" s="183" customFormat="true" ht="15" hidden="false" customHeight="false" outlineLevel="0" collapsed="false">
      <c r="O118" s="188"/>
      <c r="BY118" s="188"/>
      <c r="BZ118" s="188"/>
    </row>
    <row r="119" s="183" customFormat="true" ht="15" hidden="false" customHeight="false" outlineLevel="0" collapsed="false">
      <c r="O119" s="188"/>
      <c r="BY119" s="188"/>
      <c r="BZ119" s="188"/>
    </row>
    <row r="120" s="183" customFormat="true" ht="15" hidden="false" customHeight="false" outlineLevel="0" collapsed="false">
      <c r="O120" s="188"/>
      <c r="BY120" s="188"/>
      <c r="BZ120" s="188"/>
    </row>
    <row r="121" s="183" customFormat="true" ht="15" hidden="false" customHeight="false" outlineLevel="0" collapsed="false">
      <c r="O121" s="188"/>
      <c r="BY121" s="188"/>
      <c r="BZ121" s="188"/>
    </row>
    <row r="122" s="183" customFormat="true" ht="15" hidden="false" customHeight="false" outlineLevel="0" collapsed="false">
      <c r="O122" s="188"/>
      <c r="BY122" s="188"/>
      <c r="BZ122" s="188"/>
    </row>
    <row r="123" s="183" customFormat="true" ht="15" hidden="false" customHeight="false" outlineLevel="0" collapsed="false">
      <c r="O123" s="188"/>
      <c r="BY123" s="188"/>
      <c r="BZ123" s="188"/>
    </row>
    <row r="124" s="183" customFormat="true" ht="15" hidden="false" customHeight="false" outlineLevel="0" collapsed="false">
      <c r="O124" s="188"/>
      <c r="BY124" s="188"/>
      <c r="BZ124" s="188"/>
    </row>
    <row r="125" s="183" customFormat="true" ht="15" hidden="false" customHeight="false" outlineLevel="0" collapsed="false">
      <c r="O125" s="188"/>
      <c r="BY125" s="188"/>
      <c r="BZ125" s="188"/>
    </row>
    <row r="126" s="183" customFormat="true" ht="15" hidden="false" customHeight="false" outlineLevel="0" collapsed="false">
      <c r="O126" s="188"/>
      <c r="BY126" s="188"/>
      <c r="BZ126" s="188"/>
    </row>
    <row r="127" s="183" customFormat="true" ht="15" hidden="false" customHeight="false" outlineLevel="0" collapsed="false">
      <c r="O127" s="188"/>
      <c r="BY127" s="188"/>
      <c r="BZ127" s="188"/>
    </row>
    <row r="128" s="183" customFormat="true" ht="15" hidden="false" customHeight="false" outlineLevel="0" collapsed="false">
      <c r="O128" s="188"/>
      <c r="BY128" s="188"/>
      <c r="BZ128" s="188"/>
    </row>
    <row r="129" s="183" customFormat="true" ht="15" hidden="false" customHeight="false" outlineLevel="0" collapsed="false">
      <c r="O129" s="188"/>
      <c r="BY129" s="188"/>
      <c r="BZ129" s="188"/>
    </row>
    <row r="130" s="183" customFormat="true" ht="15" hidden="false" customHeight="false" outlineLevel="0" collapsed="false">
      <c r="O130" s="188"/>
      <c r="BY130" s="188"/>
      <c r="BZ130" s="188"/>
    </row>
    <row r="131" s="183" customFormat="true" ht="15" hidden="false" customHeight="false" outlineLevel="0" collapsed="false">
      <c r="O131" s="188"/>
      <c r="BY131" s="188"/>
      <c r="BZ131" s="188"/>
    </row>
    <row r="132" s="183" customFormat="true" ht="15" hidden="false" customHeight="false" outlineLevel="0" collapsed="false">
      <c r="O132" s="188"/>
      <c r="BY132" s="188"/>
      <c r="BZ132" s="188"/>
    </row>
    <row r="133" s="183" customFormat="true" ht="15" hidden="false" customHeight="false" outlineLevel="0" collapsed="false">
      <c r="O133" s="188"/>
      <c r="BY133" s="188"/>
      <c r="BZ133" s="188"/>
    </row>
    <row r="134" s="183" customFormat="true" ht="15" hidden="false" customHeight="false" outlineLevel="0" collapsed="false">
      <c r="O134" s="188"/>
      <c r="BY134" s="188"/>
      <c r="BZ134" s="188"/>
    </row>
    <row r="135" s="183" customFormat="true" ht="15" hidden="false" customHeight="false" outlineLevel="0" collapsed="false">
      <c r="O135" s="188"/>
      <c r="BY135" s="188"/>
      <c r="BZ135" s="188"/>
    </row>
    <row r="136" s="183" customFormat="true" ht="15" hidden="false" customHeight="false" outlineLevel="0" collapsed="false">
      <c r="O136" s="188"/>
      <c r="BY136" s="188"/>
      <c r="BZ136" s="188"/>
    </row>
    <row r="137" s="183" customFormat="true" ht="15" hidden="false" customHeight="false" outlineLevel="0" collapsed="false">
      <c r="O137" s="188"/>
      <c r="BY137" s="188"/>
      <c r="BZ137" s="188"/>
    </row>
    <row r="138" s="183" customFormat="true" ht="15" hidden="false" customHeight="false" outlineLevel="0" collapsed="false">
      <c r="O138" s="188"/>
      <c r="BY138" s="188"/>
      <c r="BZ138" s="188"/>
    </row>
    <row r="139" s="183" customFormat="true" ht="15" hidden="false" customHeight="false" outlineLevel="0" collapsed="false">
      <c r="O139" s="188"/>
      <c r="BY139" s="188"/>
      <c r="BZ139" s="188"/>
    </row>
    <row r="140" s="183" customFormat="true" ht="15" hidden="false" customHeight="false" outlineLevel="0" collapsed="false">
      <c r="O140" s="188"/>
      <c r="BY140" s="188"/>
      <c r="BZ140" s="188"/>
    </row>
    <row r="141" s="183" customFormat="true" ht="15" hidden="false" customHeight="false" outlineLevel="0" collapsed="false">
      <c r="O141" s="188"/>
      <c r="BY141" s="188"/>
      <c r="BZ141" s="188"/>
    </row>
    <row r="142" s="183" customFormat="true" ht="15" hidden="false" customHeight="false" outlineLevel="0" collapsed="false">
      <c r="O142" s="188"/>
      <c r="BY142" s="188"/>
      <c r="BZ142" s="188"/>
    </row>
    <row r="143" s="183" customFormat="true" ht="15" hidden="false" customHeight="false" outlineLevel="0" collapsed="false">
      <c r="O143" s="188"/>
      <c r="BY143" s="188"/>
      <c r="BZ143" s="188"/>
    </row>
    <row r="144" s="183" customFormat="true" ht="15" hidden="false" customHeight="false" outlineLevel="0" collapsed="false">
      <c r="O144" s="188"/>
      <c r="BY144" s="188"/>
      <c r="BZ144" s="188"/>
    </row>
    <row r="145" s="183" customFormat="true" ht="15" hidden="false" customHeight="false" outlineLevel="0" collapsed="false">
      <c r="O145" s="188"/>
      <c r="BY145" s="188"/>
      <c r="BZ145" s="188"/>
    </row>
    <row r="146" s="183" customFormat="true" ht="15" hidden="false" customHeight="false" outlineLevel="0" collapsed="false">
      <c r="O146" s="188"/>
      <c r="BY146" s="188"/>
      <c r="BZ146" s="188"/>
    </row>
    <row r="147" s="183" customFormat="true" ht="15" hidden="false" customHeight="false" outlineLevel="0" collapsed="false">
      <c r="O147" s="188"/>
      <c r="BY147" s="188"/>
      <c r="BZ147" s="188"/>
    </row>
    <row r="148" s="183" customFormat="true" ht="15" hidden="false" customHeight="false" outlineLevel="0" collapsed="false">
      <c r="O148" s="188"/>
      <c r="BY148" s="188"/>
      <c r="BZ148" s="188"/>
    </row>
    <row r="149" s="183" customFormat="true" ht="15" hidden="false" customHeight="false" outlineLevel="0" collapsed="false">
      <c r="O149" s="188"/>
      <c r="BY149" s="188"/>
      <c r="BZ149" s="188"/>
    </row>
    <row r="150" s="183" customFormat="true" ht="15" hidden="false" customHeight="false" outlineLevel="0" collapsed="false">
      <c r="O150" s="188"/>
      <c r="BY150" s="188"/>
      <c r="BZ150" s="188"/>
    </row>
    <row r="151" s="183" customFormat="true" ht="15" hidden="false" customHeight="false" outlineLevel="0" collapsed="false">
      <c r="O151" s="188"/>
      <c r="BY151" s="188"/>
      <c r="BZ151" s="188"/>
    </row>
    <row r="152" s="183" customFormat="true" ht="15" hidden="false" customHeight="false" outlineLevel="0" collapsed="false">
      <c r="O152" s="188"/>
      <c r="BY152" s="188"/>
      <c r="BZ152" s="188"/>
    </row>
    <row r="153" s="183" customFormat="true" ht="15" hidden="false" customHeight="false" outlineLevel="0" collapsed="false">
      <c r="O153" s="188"/>
      <c r="BY153" s="188"/>
      <c r="BZ153" s="188"/>
    </row>
    <row r="154" s="183" customFormat="true" ht="15" hidden="false" customHeight="false" outlineLevel="0" collapsed="false">
      <c r="O154" s="188"/>
      <c r="BY154" s="188"/>
      <c r="BZ154" s="188"/>
    </row>
    <row r="155" s="183" customFormat="true" ht="15" hidden="false" customHeight="false" outlineLevel="0" collapsed="false">
      <c r="O155" s="188"/>
      <c r="BY155" s="188"/>
      <c r="BZ155" s="188"/>
    </row>
    <row r="156" s="183" customFormat="true" ht="15" hidden="false" customHeight="false" outlineLevel="0" collapsed="false">
      <c r="O156" s="188"/>
      <c r="BY156" s="188"/>
      <c r="BZ156" s="188"/>
    </row>
    <row r="157" s="183" customFormat="true" ht="15" hidden="false" customHeight="false" outlineLevel="0" collapsed="false">
      <c r="O157" s="188"/>
      <c r="BY157" s="188"/>
      <c r="BZ157" s="188"/>
    </row>
    <row r="158" s="183" customFormat="true" ht="15" hidden="false" customHeight="false" outlineLevel="0" collapsed="false">
      <c r="O158" s="188"/>
      <c r="BY158" s="188"/>
      <c r="BZ158" s="188"/>
    </row>
    <row r="159" s="183" customFormat="true" ht="15" hidden="false" customHeight="false" outlineLevel="0" collapsed="false">
      <c r="O159" s="188"/>
      <c r="BY159" s="188"/>
      <c r="BZ159" s="188"/>
    </row>
    <row r="160" s="183" customFormat="true" ht="15" hidden="false" customHeight="false" outlineLevel="0" collapsed="false">
      <c r="O160" s="188"/>
      <c r="BY160" s="188"/>
      <c r="BZ160" s="188"/>
    </row>
    <row r="161" s="183" customFormat="true" ht="15" hidden="false" customHeight="false" outlineLevel="0" collapsed="false">
      <c r="O161" s="188"/>
      <c r="BY161" s="188"/>
      <c r="BZ161" s="188"/>
    </row>
    <row r="162" s="183" customFormat="true" ht="15" hidden="false" customHeight="false" outlineLevel="0" collapsed="false">
      <c r="O162" s="188"/>
      <c r="BY162" s="188"/>
      <c r="BZ162" s="188"/>
    </row>
    <row r="163" s="183" customFormat="true" ht="15" hidden="false" customHeight="false" outlineLevel="0" collapsed="false">
      <c r="O163" s="188"/>
      <c r="BY163" s="188"/>
      <c r="BZ163" s="188"/>
    </row>
    <row r="164" s="183" customFormat="true" ht="15" hidden="false" customHeight="false" outlineLevel="0" collapsed="false">
      <c r="O164" s="188"/>
      <c r="BY164" s="188"/>
      <c r="BZ164" s="188"/>
    </row>
    <row r="165" s="183" customFormat="true" ht="15" hidden="false" customHeight="false" outlineLevel="0" collapsed="false">
      <c r="O165" s="188"/>
      <c r="BY165" s="188"/>
      <c r="BZ165" s="188"/>
    </row>
    <row r="166" s="183" customFormat="true" ht="15" hidden="false" customHeight="false" outlineLevel="0" collapsed="false">
      <c r="O166" s="188"/>
      <c r="BY166" s="188"/>
      <c r="BZ166" s="188"/>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166"/>
  <sheetViews>
    <sheetView showFormulas="false" showGridLines="true" showRowColHeaders="true" showZeros="true" rightToLeft="false" tabSelected="true" showOutlineSymbols="true" defaultGridColor="true" view="normal" topLeftCell="BI1" colorId="64" zoomScale="100" zoomScaleNormal="100" zoomScalePageLayoutView="100" workbookViewId="0">
      <selection pane="topLeft" activeCell="BS47" activeCellId="0" sqref="BS47"/>
    </sheetView>
  </sheetViews>
  <sheetFormatPr defaultColWidth="9" defaultRowHeight="15" zeroHeight="false" outlineLevelRow="0" outlineLevelCol="0"/>
  <cols>
    <col collapsed="false" customWidth="true" hidden="false" outlineLevel="0" max="2" min="1" style="0" width="9.14"/>
    <col collapsed="false" customWidth="true" hidden="false" outlineLevel="0" max="3" min="3" style="0" width="9.85"/>
    <col collapsed="false" customWidth="true" hidden="false" outlineLevel="0" max="9" min="9" style="0" width="20.14"/>
    <col collapsed="false" customWidth="true" hidden="false" outlineLevel="0" max="15" min="15" style="188" width="18.28"/>
    <col collapsed="false" customWidth="true" hidden="false" outlineLevel="0" max="31" min="31" style="0" width="7.82"/>
    <col collapsed="false" customWidth="true" hidden="false" outlineLevel="0" max="77" min="77" style="188" width="15.28"/>
    <col collapsed="false" customWidth="true" hidden="false" outlineLevel="0" max="78" min="78" style="188" width="17.57"/>
    <col collapsed="false" customWidth="true" hidden="false" outlineLevel="0" max="80" min="80" style="0" width="16.14"/>
  </cols>
  <sheetData>
    <row r="1" s="189" customFormat="true" ht="15" hidden="false" customHeight="false" outlineLevel="0" collapsed="false">
      <c r="A1" s="189" t="s">
        <v>440</v>
      </c>
      <c r="B1" s="189" t="s">
        <v>441</v>
      </c>
      <c r="C1" s="189" t="s">
        <v>17</v>
      </c>
      <c r="D1" s="189" t="s">
        <v>453</v>
      </c>
      <c r="E1" s="189" t="s">
        <v>454</v>
      </c>
      <c r="F1" s="189" t="s">
        <v>455</v>
      </c>
      <c r="G1" s="189" t="s">
        <v>456</v>
      </c>
      <c r="H1" s="189" t="s">
        <v>457</v>
      </c>
      <c r="I1" s="189" t="s">
        <v>458</v>
      </c>
      <c r="J1" s="189" t="s">
        <v>459</v>
      </c>
      <c r="K1" s="189" t="s">
        <v>449</v>
      </c>
      <c r="L1" s="189" t="s">
        <v>450</v>
      </c>
      <c r="M1" s="189" t="s">
        <v>451</v>
      </c>
      <c r="N1" s="189" t="s">
        <v>452</v>
      </c>
      <c r="O1" s="190" t="s">
        <v>259</v>
      </c>
      <c r="P1" s="189" t="s">
        <v>311</v>
      </c>
      <c r="Q1" s="189" t="s">
        <v>460</v>
      </c>
      <c r="R1" s="189" t="s">
        <v>461</v>
      </c>
      <c r="S1" s="189" t="s">
        <v>462</v>
      </c>
      <c r="T1" s="189" t="s">
        <v>463</v>
      </c>
      <c r="U1" s="189" t="s">
        <v>464</v>
      </c>
      <c r="V1" s="189" t="s">
        <v>465</v>
      </c>
      <c r="W1" s="189" t="s">
        <v>466</v>
      </c>
      <c r="X1" s="189" t="s">
        <v>467</v>
      </c>
      <c r="Y1" s="189" t="s">
        <v>468</v>
      </c>
      <c r="Z1" s="189" t="s">
        <v>469</v>
      </c>
      <c r="AA1" s="189" t="s">
        <v>470</v>
      </c>
      <c r="AB1" s="189" t="s">
        <v>471</v>
      </c>
      <c r="AC1" s="189" t="s">
        <v>472</v>
      </c>
      <c r="AD1" s="189" t="s">
        <v>473</v>
      </c>
      <c r="AE1" s="189" t="s">
        <v>474</v>
      </c>
      <c r="AF1" s="189" t="s">
        <v>475</v>
      </c>
      <c r="AG1" s="189" t="s">
        <v>476</v>
      </c>
      <c r="AH1" s="189" t="s">
        <v>477</v>
      </c>
      <c r="AI1" s="189" t="s">
        <v>478</v>
      </c>
      <c r="AK1" s="189" t="s">
        <v>479</v>
      </c>
      <c r="AL1" s="189" t="s">
        <v>480</v>
      </c>
      <c r="AM1" s="189" t="s">
        <v>481</v>
      </c>
      <c r="AN1" s="189" t="s">
        <v>482</v>
      </c>
      <c r="AO1" s="189" t="s">
        <v>483</v>
      </c>
      <c r="AP1" s="189" t="s">
        <v>484</v>
      </c>
      <c r="AQ1" s="189" t="s">
        <v>485</v>
      </c>
      <c r="AR1" s="189" t="s">
        <v>486</v>
      </c>
      <c r="AS1" s="189" t="s">
        <v>487</v>
      </c>
      <c r="AU1" s="189" t="s">
        <v>488</v>
      </c>
      <c r="AV1" s="189" t="s">
        <v>489</v>
      </c>
      <c r="AW1" s="189" t="s">
        <v>490</v>
      </c>
      <c r="AX1" s="189" t="s">
        <v>491</v>
      </c>
      <c r="AY1" s="189" t="s">
        <v>492</v>
      </c>
      <c r="AZ1" s="189" t="s">
        <v>493</v>
      </c>
      <c r="BA1" s="189" t="s">
        <v>494</v>
      </c>
      <c r="BB1" s="189" t="s">
        <v>495</v>
      </c>
      <c r="BC1" s="189" t="s">
        <v>496</v>
      </c>
      <c r="BD1" s="189" t="s">
        <v>497</v>
      </c>
      <c r="BF1" s="189" t="s">
        <v>498</v>
      </c>
      <c r="BG1" s="189" t="s">
        <v>499</v>
      </c>
      <c r="BH1" s="189" t="s">
        <v>500</v>
      </c>
      <c r="BI1" s="189" t="s">
        <v>501</v>
      </c>
      <c r="BJ1" s="189" t="s">
        <v>502</v>
      </c>
      <c r="BK1" s="189" t="s">
        <v>503</v>
      </c>
      <c r="BL1" s="189" t="s">
        <v>504</v>
      </c>
      <c r="BN1" s="189" t="s">
        <v>505</v>
      </c>
      <c r="BO1" s="189" t="s">
        <v>506</v>
      </c>
      <c r="BP1" s="189" t="s">
        <v>507</v>
      </c>
      <c r="BQ1" s="189" t="s">
        <v>508</v>
      </c>
      <c r="BR1" s="189" t="s">
        <v>509</v>
      </c>
      <c r="BS1" s="189" t="s">
        <v>510</v>
      </c>
      <c r="BT1" s="189" t="s">
        <v>511</v>
      </c>
      <c r="BV1" s="189" t="s">
        <v>512</v>
      </c>
      <c r="BW1" s="189" t="s">
        <v>513</v>
      </c>
      <c r="BX1" s="189" t="s">
        <v>514</v>
      </c>
      <c r="BY1" s="190" t="s">
        <v>515</v>
      </c>
      <c r="BZ1" s="190" t="s">
        <v>516</v>
      </c>
      <c r="CA1" s="189" t="s">
        <v>517</v>
      </c>
      <c r="CB1" s="189" t="s">
        <v>518</v>
      </c>
      <c r="CC1" s="189" t="s">
        <v>519</v>
      </c>
      <c r="CD1" s="189" t="s">
        <v>520</v>
      </c>
      <c r="CE1" s="189" t="s">
        <v>521</v>
      </c>
      <c r="CF1" s="189" t="s">
        <v>522</v>
      </c>
      <c r="CG1" s="189" t="s">
        <v>523</v>
      </c>
      <c r="CH1" s="189" t="s">
        <v>524</v>
      </c>
      <c r="CI1" s="189" t="s">
        <v>525</v>
      </c>
      <c r="CJ1" s="189" t="s">
        <v>526</v>
      </c>
      <c r="CK1" s="189" t="s">
        <v>527</v>
      </c>
      <c r="CL1" s="189" t="s">
        <v>528</v>
      </c>
      <c r="CM1" s="189" t="s">
        <v>529</v>
      </c>
      <c r="CN1" s="189" t="s">
        <v>530</v>
      </c>
      <c r="CO1" s="189" t="s">
        <v>531</v>
      </c>
      <c r="CP1" s="189" t="s">
        <v>532</v>
      </c>
      <c r="CQ1" s="189" t="s">
        <v>533</v>
      </c>
      <c r="CR1" s="189" t="s">
        <v>534</v>
      </c>
      <c r="CS1" s="189" t="s">
        <v>535</v>
      </c>
      <c r="CT1" s="189" t="s">
        <v>536</v>
      </c>
      <c r="CU1" s="189" t="s">
        <v>537</v>
      </c>
      <c r="CV1" s="189" t="s">
        <v>538</v>
      </c>
      <c r="CW1" s="189" t="s">
        <v>539</v>
      </c>
      <c r="CX1" s="189" t="s">
        <v>540</v>
      </c>
      <c r="CY1" s="189" t="s">
        <v>541</v>
      </c>
      <c r="CZ1" s="189" t="s">
        <v>542</v>
      </c>
      <c r="DA1" s="189" t="s">
        <v>543</v>
      </c>
      <c r="DB1" s="189" t="s">
        <v>544</v>
      </c>
      <c r="DC1" s="189" t="s">
        <v>545</v>
      </c>
      <c r="DD1" s="189" t="s">
        <v>546</v>
      </c>
      <c r="DE1" s="189" t="s">
        <v>547</v>
      </c>
      <c r="DF1" s="189" t="s">
        <v>548</v>
      </c>
      <c r="DG1" s="189" t="s">
        <v>549</v>
      </c>
      <c r="DH1" s="189" t="s">
        <v>550</v>
      </c>
      <c r="DI1" s="189" t="s">
        <v>551</v>
      </c>
      <c r="DJ1" s="189" t="s">
        <v>552</v>
      </c>
      <c r="DK1" s="189" t="s">
        <v>553</v>
      </c>
      <c r="DL1" s="189" t="s">
        <v>554</v>
      </c>
      <c r="DM1" s="189" t="s">
        <v>555</v>
      </c>
      <c r="DO1" s="189" t="s">
        <v>556</v>
      </c>
      <c r="DP1" s="189" t="s">
        <v>557</v>
      </c>
      <c r="DQ1" s="189" t="s">
        <v>558</v>
      </c>
      <c r="DR1" s="189" t="s">
        <v>559</v>
      </c>
      <c r="DS1" s="189" t="s">
        <v>560</v>
      </c>
      <c r="DT1" s="189" t="s">
        <v>561</v>
      </c>
      <c r="DU1" s="189" t="s">
        <v>562</v>
      </c>
      <c r="DV1" s="189" t="s">
        <v>563</v>
      </c>
      <c r="DW1" s="189" t="s">
        <v>564</v>
      </c>
      <c r="DX1" s="189" t="s">
        <v>565</v>
      </c>
      <c r="EA1" s="189" t="s">
        <v>566</v>
      </c>
      <c r="EC1" s="189" t="s">
        <v>567</v>
      </c>
      <c r="EE1" s="189" t="s">
        <v>568</v>
      </c>
    </row>
    <row r="2" s="189" customFormat="true" ht="15" hidden="false" customHeight="false" outlineLevel="0" collapsed="false">
      <c r="A2" s="189" t="str">
        <f aca="true">IF(OFFSET(INDIRECT(A10),8,2,1,1)="","",OFFSET(INDIRECT(A10),8,2,1,1))</f>
        <v>Mr. &amp; Mrs. H. Stevens</v>
      </c>
      <c r="B2" s="189" t="str">
        <f aca="true">IF(OFFSET(INDIRECT(A10),7,2,1,1)="","",OFFSET(INDIRECT(A10),7,2,1,1))</f>
        <v>HOWARD PETER STEVENS &amp; DESIREE ALEXANDRA STEVENS</v>
      </c>
      <c r="C2" s="189" t="str">
        <f aca="true">IF(OFFSET(INDIRECT(A10),2,2,1,1)="","",OFFSET(INDIRECT(A10),2,2,1,1))</f>
        <v>Leaseholders</v>
      </c>
      <c r="D2" s="189" t="str">
        <f aca="true">IF(OFFSET(INDIRECT(A10),2,6,1,1)="","",OFFSET(INDIRECT(A10),2,6,1,1))</f>
        <v>We</v>
      </c>
      <c r="E2" s="189" t="str">
        <f aca="true">IF(OFFSET(INDIRECT(A10),2,7,1,1)="","",OFFSET(INDIRECT(A10),2,7,1,1))</f>
        <v>our</v>
      </c>
      <c r="F2" s="189" t="str">
        <f aca="true">IF(OFFSET(INDIRECT(A10),2,8,1,1)="","",OFFSET(INDIRECT(A10),2,8,1,1))</f>
        <v>their</v>
      </c>
      <c r="G2" s="189" t="str">
        <f aca="true">IF(OFFSET(INDIRECT(A10),2,9,1,1)="","",OFFSET(INDIRECT(A10),2,9,1,1))</f>
        <v>they</v>
      </c>
      <c r="H2" s="189" t="str">
        <f aca="true">IF(OFFSET(INDIRECT(A10),2,10,1,1)="","",OFFSET(INDIRECT(A10),2,10,1,1))</f>
        <v>do</v>
      </c>
      <c r="I2" s="189" t="str">
        <f aca="true">IF(OFFSET(INDIRECT(A10),2,11,1,1)="","",OFFSET(INDIRECT(A10),2,11,1,1))</f>
        <v>have</v>
      </c>
      <c r="J2" s="189" t="str">
        <f aca="true">IF(OFFSET(INDIRECT(A10),0,8,1,1)="","",OFFSET(INDIRECT(A10),0,8,1,1))</f>
        <v>them</v>
      </c>
      <c r="K2" s="189" t="str">
        <f aca="true">IF(OFFSET(INDIRECT(A10),11,8,1,1)="","",OFFSET(INDIRECT(A10),11,8,1,1))</f>
        <v>56A The Chase, London, SW4 0NH</v>
      </c>
      <c r="L2" s="189" t="str">
        <f aca="true">IF(OFFSET(INDIRECT(A10),23,8,1,1)="","",OFFSET(INDIRECT(A10),23,8,1,1))</f>
        <v>52 The Chase, London, SW4 0NH</v>
      </c>
      <c r="M2" s="189" t="str">
        <f aca="true">IF(OFFSET(INDIRECT(A10),14,8,1,1)="","",OFFSET(INDIRECT(A10),14,8,1,1))</f>
        <v>56A The Chase
London
SW4 0NH</v>
      </c>
      <c r="N2" s="189" t="str">
        <f aca="true">IF(OFFSET(INDIRECT(A10),26,8,1,1)="","",OFFSET(INDIRECT(A10),26,8,1,1))</f>
        <v>52 The Chase
London
SW4 0NH</v>
      </c>
      <c r="O2" s="190" t="n">
        <f aca="true">IF(OFFSET(INDIRECT(A11),6,6,1,1)="","",OFFSET(INDIRECT(A11),6,6,1,1))</f>
        <v>43563</v>
      </c>
      <c r="P2" s="189" t="str">
        <f aca="false">Data!$C$18</f>
        <v>Mr. &amp; Mrs. S. Pemberton</v>
      </c>
      <c r="Q2" s="189" t="str">
        <f aca="false">Data!$G$12</f>
        <v>We</v>
      </c>
      <c r="R2" s="189" t="str">
        <f aca="false">Data!$H$12</f>
        <v>our</v>
      </c>
      <c r="S2" s="189" t="str">
        <f aca="false">Data!$I$12</f>
        <v>their</v>
      </c>
      <c r="T2" s="189" t="str">
        <f aca="false">Data!$J$12</f>
        <v>they</v>
      </c>
      <c r="U2" s="189" t="str">
        <f aca="false">Data!$K$12</f>
        <v>do</v>
      </c>
      <c r="V2" s="189" t="str">
        <f aca="false">Data!$L$12</f>
        <v>have</v>
      </c>
      <c r="W2" s="189" t="str">
        <f aca="false">Data!$M$12</f>
        <v>we</v>
      </c>
      <c r="X2" s="189" t="str">
        <f aca="false">Data!$N$12</f>
        <v>us</v>
      </c>
      <c r="Y2" s="189" t="str">
        <f aca="false">Data!$O$12</f>
        <v>are</v>
      </c>
      <c r="Z2" s="189" t="str">
        <f aca="false">Data!$C$17</f>
        <v>STEVEN JAMES PEMBERTON &amp; CAROLINE MARY PEMBERTON</v>
      </c>
      <c r="AA2" s="189" t="str">
        <f aca="false">Data!$I$27</f>
        <v>54 The Chase, London, SW4 0NH</v>
      </c>
      <c r="AB2" s="189" t="str">
        <f aca="false">Data!$I$26</f>
        <v>54 The Chase, London, SW4 0NH</v>
      </c>
      <c r="AC2" s="189" t="str">
        <f aca="false">Data!$C$12</f>
        <v>Freeholders</v>
      </c>
      <c r="AD2" s="189" t="str">
        <f aca="false">Data!$M$29</f>
        <v>54 The Chase
London
SW4 0NH</v>
      </c>
      <c r="AE2" s="189" t="str">
        <f aca="true">IF(OFFSET(INDIRECT(A10),1,0,1,1)="","",OFFSET(INDIRECT(A10),1,0,1,1))</f>
        <v>Adjoining Owners</v>
      </c>
      <c r="AF2" s="189" t="str">
        <f aca="false">Data!$A$11</f>
        <v>Building Owners</v>
      </c>
      <c r="AG2" s="189" t="str">
        <f aca="false">Data!$I$10</f>
        <v>them</v>
      </c>
      <c r="AH2" s="189" t="str">
        <f aca="true">IF(OFFSET(INDIRECT(A10),1,12,1,1)="","",OFFSET(INDIRECT(A10),1,12,1,1))</f>
        <v>us</v>
      </c>
      <c r="AI2" s="189" t="str">
        <f aca="true">IF(OFFSET(INDIRECT(A10),1,13,1,1)="","",OFFSET(INDIRECT(A10),1,13,1,1))</f>
        <v>ourselves</v>
      </c>
      <c r="AK2" s="189" t="str">
        <f aca="true">IF(OFFSET(INDIRECT(A10),0,13,1,1)="","",OFFSET(INDIRECT(A10),0,13,1,1))</f>
        <v>we</v>
      </c>
      <c r="AL2" s="189" t="str">
        <f aca="true">IF(OFFSET(INDIRECT(A10),2,12,1,1)="","",OFFSET(INDIRECT(A10),2,12,1,1))</f>
        <v>We are/are not</v>
      </c>
      <c r="AM2" s="189" t="str">
        <f aca="true">IF(OFFSET(INDIRECT(A10),2,13,1,1)="","",OFFSET(INDIRECT(A10),2,13,1,1))</f>
        <v>are/are not</v>
      </c>
      <c r="AN2" s="189" t="str">
        <f aca="true">IF(OFFSET(INDIRECT(A10),0,12,1,1)="","",OFFSET(INDIRECT(A10),0,12,1,1))</f>
        <v>are</v>
      </c>
      <c r="AO2" s="189" t="str">
        <f aca="true">IF(OFFSET(INDIRECT(A10),34,18,1,1)="","",OFFSET(INDIRECT(A10),34,18,1,1))</f>
        <v/>
      </c>
      <c r="AP2" s="189" t="str">
        <f aca="true">IF(OFFSET(INDIRECT(A11),55,0,1,1)="","",OFFSET(INDIRECT(A11),55,0,1,1))</f>
        <v/>
      </c>
      <c r="AQ2" s="189" t="str">
        <f aca="true">IF(OFFSET(INDIRECT(A11),55,4,1,1)="","",OFFSET(INDIRECT(A11),55,4,1,1))</f>
        <v/>
      </c>
      <c r="AR2" s="189" t="str">
        <f aca="true">IF(OFFSET(INDIRECT(A11),58,0,1,1)="","",OFFSET(INDIRECT(A11),58,0,1,1))</f>
        <v/>
      </c>
      <c r="AS2" s="189" t="str">
        <f aca="true">IF(OFFSET(INDIRECT(A11),59,0,1,1)="","",OFFSET(INDIRECT(A11),59,0,1,1))</f>
        <v/>
      </c>
      <c r="AU2" s="189" t="str">
        <f aca="true">IF(OFFSET(INDIRECT(A11),63,3,1,1)="","",OFFSET(INDIRECT(A11),63,3,1,1))</f>
        <v>(b, e)</v>
      </c>
      <c r="AV2" s="189" t="str">
        <f aca="true">IF(OFFSET(INDIRECT(A11),64,0,1,1)="","",OFFSET(INDIRECT(A11),64,0,1,1))</f>
        <v>Demolish existing party fence wall and rebuild as retaining party fence wall.</v>
      </c>
      <c r="AW2" s="189" t="str">
        <f aca="true">IF(OFFSET(INDIRECT(A11),65,0,1,1)="","",OFFSET(INDIRECT(A11),65,0,1,1))</f>
        <v/>
      </c>
      <c r="AX2" s="189" t="str">
        <f aca="true">IF(OFFSET(INDIRECT(A11),66,0,1,1)="","",OFFSET(INDIRECT(A11),66,0,1,1))</f>
        <v/>
      </c>
      <c r="AY2" s="189" t="str">
        <f aca="true">IF(OFFSET(INDIRECT(A11),67,0,1,1)="","",OFFSET(INDIRECT(A11),67,0,1,1))</f>
        <v/>
      </c>
      <c r="AZ2" s="189" t="str">
        <f aca="true">IF(OFFSET(INDIRECT(A11),68,0,1,1)="","",OFFSET(INDIRECT(A11),68,0,1,1))</f>
        <v/>
      </c>
      <c r="BA2" s="189" t="str">
        <f aca="true">IF(OFFSET(INDIRECT(A11),69,0,1,1)="","",OFFSET(INDIRECT(A11),69,0,1,1))</f>
        <v/>
      </c>
      <c r="BB2" s="189" t="str">
        <f aca="true">IF(OFFSET(INDIRECT(A11),70,0,1,1)="","",OFFSET(INDIRECT(A11),70,0,1,1))</f>
        <v/>
      </c>
      <c r="BC2" s="189" t="str">
        <f aca="true">IF(OFFSET(INDIRECT(A11),71,0,1,1)="","",OFFSET(INDIRECT(A11),71,0,1,1))</f>
        <v/>
      </c>
      <c r="BD2" s="189" t="str">
        <f aca="true">IF(OFFSET(INDIRECT(A11),72,0,1,1)="","",OFFSET(INDIRECT(A11),72,0,1,1))</f>
        <v/>
      </c>
      <c r="BF2" s="189" t="str">
        <f aca="true">IF(OFFSET(INDIRECT(A11),77,3,1,1)="","",OFFSET(INDIRECT(A11),77,3,1,1))</f>
        <v>IS NOT</v>
      </c>
      <c r="BG2" s="189" t="str">
        <f aca="true">IF(OFFSET(INDIRECT(A11),77,5,1,1)="","",OFFSET(INDIRECT(A11),77,5,1,1))</f>
        <v>Section 6(1)</v>
      </c>
      <c r="BH2" s="189" t="str">
        <f aca="true">IF(OFFSET(INDIRECT(A11),78,0,1,1)="","",OFFSET(INDIRECT(A11),78,0,1,1))</f>
        <v>Excavations and associated groundworks for the purposes of constructing a retaining party wall on the Line of Junction as shown in the accompanying plans to a minimum depth of approximately 2,100mm below ground level, the final depth of which will be determined by the Building Control Officer.</v>
      </c>
      <c r="BI2" s="189" t="str">
        <f aca="true">IF(OFFSET(INDIRECT(A11),84,0,1,1)="","",OFFSET(INDIRECT(A11),84,0,1,1))</f>
        <v>Excavations and associated groundworks for the purposes of constructing a basement as shown in the accompanying plans to a depth of approximately 4,750mm below ground level, the final depth of which will be determined by the Building Control Officer.</v>
      </c>
      <c r="BJ2" s="189" t="str">
        <f aca="false">Data!$H$11</f>
        <v>neighbours</v>
      </c>
      <c r="BK2" s="189" t="str">
        <f aca="false">Data!$J$11</f>
        <v>Building Owners'</v>
      </c>
      <c r="BL2" s="189" t="str">
        <f aca="true">IF(OFFSET(INDIRECT(A10),1,9,1,1)="","",OFFSET(INDIRECT(A10),1,9,1,1))</f>
        <v>Adjoining Owners'</v>
      </c>
      <c r="BN2" s="189" t="str">
        <f aca="false">Data!$D$10</f>
        <v>owners</v>
      </c>
      <c r="BO2" s="189" t="str">
        <f aca="true">IF(OFFSET(INDIRECT(A10),0,3,1,1)="","",OFFSET(INDIRECT(A10),0,3,1,1))</f>
        <v>owners</v>
      </c>
      <c r="BP2" s="189" t="str">
        <f aca="true">IF(OFFSET(INDIRECT(A10),1,14,1,1)="","",OFFSET(INDIRECT(A10),1,14,1,1))</f>
        <v>are</v>
      </c>
      <c r="BQ2" s="189" t="str">
        <f aca="false">Data!$J$10</f>
        <v>choose</v>
      </c>
      <c r="BR2" s="189" t="str">
        <f aca="false">Data!$K$10</f>
        <v>exercise</v>
      </c>
      <c r="BS2" s="189" t="str">
        <f aca="false">Data!$L$10</f>
        <v>require</v>
      </c>
      <c r="BT2" s="189" t="str">
        <f aca="true">IF(OFFSET(INDIRECT(A11),93,0,1,1)="","",OFFSET(INDIRECT(A11),93,0,1,1))</f>
        <v>Party Wall Matters - 54 &amp; 56A The Chase, London, SW4 0NH</v>
      </c>
      <c r="BV2" s="189" t="str">
        <f aca="true">IF(OFFSET(INDIRECT(A10),0,9,1,1)="","",OFFSET(INDIRECT(A10),0,9,1,1))</f>
        <v>choose</v>
      </c>
      <c r="BW2" s="189" t="str">
        <f aca="true">IF(OFFSET(INDIRECT(A10),0,10,1,1)="","",OFFSET(INDIRECT(A10),0,10,1,1))</f>
        <v>exercise</v>
      </c>
      <c r="BX2" s="189" t="str">
        <f aca="true">IF(OFFSET(INDIRECT(A10),0,11,1,1)="","",OFFSET(INDIRECT(A10),0,11,1,1))</f>
        <v>require</v>
      </c>
      <c r="BY2" s="190" t="n">
        <f aca="true">IF(OFFSET(INDIRECT(A11),8,6,1,1)="","",OFFSET(INDIRECT(A11),8,6,1,1))</f>
        <v>44209</v>
      </c>
      <c r="BZ2" s="190" t="str">
        <f aca="true">IF(OFFSET(INDIRECT(A11),-16,11,1,1)="","",OFFSET(INDIRECT(A11),-16,11,1,1))</f>
        <v/>
      </c>
      <c r="CA2" s="189" t="str">
        <f aca="true">IF(OFFSET(INDIRECT(A10),0,13,1,1)="","",OFFSET(INDIRECT(A10),0,13,1,1))</f>
        <v>we</v>
      </c>
      <c r="CB2" s="189" t="e">
        <f aca="true">LEFT(CELL("filename"),FIND("[",CELL("filename"),1)-1)</f>
        <v>#VALUE!</v>
      </c>
      <c r="CC2" s="189" t="e">
        <f aca="true">MID(CELL("filename",A1),FIND("]",CELL("filename",A1))+1,256)</f>
        <v>#VALUE!</v>
      </c>
      <c r="CD2" s="189" t="str">
        <f aca="true">IF(OFFSET(INDIRECT(A10),1,24,1,1)="","",OFFSET(INDIRECT(A10),1,24,1,1))</f>
        <v>  </v>
      </c>
      <c r="CE2" s="189" t="str">
        <f aca="true">IF(OFFSET(INDIRECT(A10),2,26,1,1)="","",OFFSET(INDIRECT(A10),2,26,1,1))</f>
        <v/>
      </c>
      <c r="CF2" s="189" t="str">
        <f aca="true">IF(OFFSET(INDIRECT(A10),10,18,1,1)="","",OFFSET(INDIRECT(A10),10,18,1,1))</f>
        <v/>
      </c>
      <c r="CG2" s="189" t="n">
        <f aca="true">IF(OFFSET(INDIRECT(A10),0,20,1,1)="","",OFFSET(INDIRECT(A10),0,20,1,1))</f>
        <v>0</v>
      </c>
      <c r="CH2" s="189" t="str">
        <f aca="true">IF(OFFSET(INDIRECT(A10),6,24,1,1)="","",OFFSET(INDIRECT(A10),6,24,1,1))</f>
        <v>  </v>
      </c>
      <c r="CI2" s="189" t="str">
        <f aca="true">IF(OFFSET(INDIRECT(A10),7,26,1,1)="","",OFFSET(INDIRECT(A10),7,26,1,1))</f>
        <v/>
      </c>
      <c r="CJ2" s="189" t="str">
        <f aca="true">IF(OFFSET(INDIRECT(A10),10,22,1,1)="","",OFFSET(INDIRECT(A10),10,22,1,1))</f>
        <v/>
      </c>
      <c r="CK2" s="189" t="n">
        <f aca="true">IF(OFFSET(INDIRECT(A10),5,20,1,1)="","",OFFSET(INDIRECT(A10),5,20,1,1))</f>
        <v>0</v>
      </c>
      <c r="CL2" s="189" t="str">
        <f aca="true">IF(OFFSET(INDIRECT(A11),202,0,1,1)="","",OFFSET(INDIRECT(A11),202,0,1,1))</f>
        <v>We consent on the condition that the Freeholder of our building appoints a surveyor to protect our ownership interests.</v>
      </c>
      <c r="CM2" s="189" t="str">
        <f aca="true">IF(OFFSET(INDIRECT(A11),203,0,1,1)="","",OFFSET(INDIRECT(A11),203,0,1,1))</f>
        <v/>
      </c>
      <c r="CN2" s="189" t="str">
        <f aca="true">IF(OFFSET(INDIRECT(A11),204,0,1,1)="","",OFFSET(INDIRECT(A11),204,0,1,1))</f>
        <v/>
      </c>
      <c r="CO2" s="189" t="str">
        <f aca="true">IF(OFFSET(INDIRECT(A11),205,0,1,1)="","",OFFSET(INDIRECT(A11),205,0,1,1))</f>
        <v/>
      </c>
      <c r="CP2" s="189" t="str">
        <f aca="true">IF(OFFSET(INDIRECT(A11),206,0,1,1)="","",OFFSET(INDIRECT(A11),206,0,1,1))</f>
        <v/>
      </c>
      <c r="CQ2" s="189" t="str">
        <f aca="true">IF(OFFSET(INDIRECT(A11),207,0,1,1)="","",OFFSET(INDIRECT(A11),207,0,1,1))</f>
        <v/>
      </c>
      <c r="CR2" s="189" t="str">
        <f aca="true">IF(OFFSET(INDIRECT(A11),208,0,1,1)="","",OFFSET(INDIRECT(A11),208,0,1,1))</f>
        <v/>
      </c>
      <c r="CS2" s="189" t="str">
        <f aca="true">IF(OFFSET(INDIRECT(A11),209,0,1,1)="","",OFFSET(INDIRECT(A11),209,0,1,1))</f>
        <v/>
      </c>
      <c r="CT2" s="189" t="str">
        <f aca="true">IF(OFFSET(INDIRECT(A11),210,0,1,1)="","",OFFSET(INDIRECT(A11),210,0,1,1))</f>
        <v/>
      </c>
      <c r="CU2" s="189" t="str">
        <f aca="true">IF(OFFSET(INDIRECT(A11),211,0,1,1)="","",OFFSET(INDIRECT(A11),211,0,1,1))</f>
        <v/>
      </c>
      <c r="CV2" s="189" t="str">
        <f aca="true">IF(OFFSET(INDIRECT(A11),212,0,1,1)="","",OFFSET(INDIRECT(A11),212,0,1,1))</f>
        <v/>
      </c>
      <c r="CW2" s="189" t="str">
        <f aca="true">IF(OFFSET(INDIRECT(A11),213,0,1,1)="","",OFFSET(INDIRECT(A11),213,0,1,1))</f>
        <v>That the flank wall of the extension has eccentric foundations such that they do not cross the boundary line.</v>
      </c>
      <c r="CX2" s="189" t="str">
        <f aca="true">IF(OFFSET(INDIRECT(A11),214,0,1,1)="","",OFFSET(INDIRECT(A11),214,0,1,1))</f>
        <v>That the external face of the wall is to be finished in fair faced brickwork and neatly pointed.</v>
      </c>
      <c r="CY2" s="189" t="str">
        <f aca="true">IF(OFFSET(INDIRECT(A11),215,0,1,1)="","",OFFSET(INDIRECT(A11),215,0,1,1))</f>
        <v>That the location of the new wall is to be agreed as per measurements published to both parties, where such measurements are to be taken when preparing the Schedule of Condition.</v>
      </c>
      <c r="CZ2" s="189" t="str">
        <f aca="true">IF(OFFSET(INDIRECT(A11),216,0,1,1)="","",OFFSET(INDIRECT(A11),216,0,1,1))</f>
        <v>That no flues or vents are to be placed in the flank wall of the new extension.</v>
      </c>
      <c r="DA2" s="189" t="str">
        <f aca="true">IF(OFFSET(INDIRECT(A11),217,0,1,1)="","",OFFSET(INDIRECT(A11),217,0,1,1))</f>
        <v>That no guttering, fascia or other projections are to project across the boundary line.</v>
      </c>
      <c r="DB2" s="189" t="str">
        <f aca="false">Data!$Y$11</f>
        <v>Mr. Steve Whitehead MFPWS</v>
      </c>
      <c r="DC2" s="189" t="str">
        <f aca="false">Data!$AA$12</f>
        <v>Grey &amp; Associates, Argentum, 2 Queen Caroline Street, Hammersmith, London, W6 9DX</v>
      </c>
      <c r="DD2" s="189" t="str">
        <f aca="false">Data!$S$14</f>
        <v>Grey &amp; Associates, 
Argentum, 
2 Queen Caroline Street, 
Hammersmith, 
London, 
W6 9DX</v>
      </c>
      <c r="DE2" s="189" t="str">
        <f aca="false">Data!$U$10</f>
        <v>his</v>
      </c>
      <c r="DF2" s="189" t="str">
        <f aca="false">Data!$T$11</f>
        <v>Steve</v>
      </c>
      <c r="DG2" s="189" t="str">
        <f aca="true">IF(OFFSET(INDIRECT(A10),1,19,1,1)="","",OFFSET(INDIRECT(A10),1,19,1,1))</f>
        <v/>
      </c>
      <c r="DH2" s="189" t="str">
        <f aca="true">IF(OFFSET(INDIRECT(A10),6,19,1,1)="","",OFFSET(INDIRECT(A10),6,19,1,1))</f>
        <v/>
      </c>
      <c r="DI2" s="189" t="str">
        <f aca="false">Data!$P$18</f>
        <v>Mr. &amp; Mrs. Pemberton</v>
      </c>
      <c r="DJ2" s="189" t="str">
        <f aca="true">IF(OFFSET(INDIRECT(A10),8,15,1,1)="","",OFFSET(INDIRECT(A10),8,15,1,1))</f>
        <v>Mr. &amp; Mrs. Stevens</v>
      </c>
      <c r="DK2" s="189" t="str">
        <f aca="true">IF(OFFSET(INDIRECT(A11),40,3,1,1)="","",OFFSET(INDIRECT(A11),40,3,1,1))</f>
        <v/>
      </c>
      <c r="DL2" s="189" t="str">
        <f aca="true">IF(OFFSET(INDIRECT(A11),42,6,1,1)="","",OFFSET(INDIRECT(A11),42,6,1,1))</f>
        <v/>
      </c>
      <c r="DM2" s="189" t="str">
        <f aca="false">Data!$P$19</f>
        <v>Mr. &amp; Mrs. Pemberton</v>
      </c>
      <c r="DO2" s="189" t="str">
        <f aca="true">IF(OFFSET(INDIRECT(A11),280,3,1,1)="","",OFFSET(INDIRECT(A11),280,3,1,1))</f>
        <v/>
      </c>
      <c r="DP2" s="189" t="str">
        <f aca="true">IF(OFFSET(INDIRECT(A11),281,3,1,1)="","",OFFSET(INDIRECT(A11),281,3,1,1))</f>
        <v/>
      </c>
      <c r="DQ2" s="189" t="str">
        <f aca="true">IF(OFFSET(INDIRECT(A11),312,0,1,1)="","",OFFSET(INDIRECT(A11),312,0,1,1))</f>
        <v/>
      </c>
      <c r="DR2" s="189" t="str">
        <f aca="true">IF(OFFSET(INDIRECT(A12),29,22,1,1)="","",OFFSET(INDIRECT(A12),29,22,1,1))</f>
        <v/>
      </c>
      <c r="DS2" s="189" t="str">
        <f aca="true">IF(OFFSET(INDIRECT(A12),53,22,1,1)="","",OFFSET(INDIRECT(A12),53,22,1,1))</f>
        <v/>
      </c>
      <c r="DT2" s="189" t="str">
        <f aca="true">IF(OFFSET(INDIRECT(A11),316,0,1,1)="","",OFFSET(INDIRECT(A11),316,0,1,1))</f>
        <v>
</v>
      </c>
      <c r="DU2" s="189" t="str">
        <f aca="true">IF(OFFSET(INDIRECT(A11),316,2,1,1)="","",OFFSET(INDIRECT(A11),316,2,1,1))</f>
        <v>
</v>
      </c>
      <c r="DV2" s="189" t="str">
        <f aca="true">IF(OFFSET(INDIRECT(A11),316,4,1,1)="","",OFFSET(INDIRECT(A11),316,4,1,1))</f>
        <v>
</v>
      </c>
      <c r="DW2" s="189" t="str">
        <f aca="true">IF(OFFSET(INDIRECT(A11),311,6,1,1)="","",OFFSET(INDIRECT(A11),311,6,1,1))</f>
        <v/>
      </c>
      <c r="DX2" s="189" t="str">
        <f aca="true">IF(OFFSET(INDIRECT(A11),316,6,1,1)="","",OFFSET(INDIRECT(A11),316,6,1,1))</f>
        <v>
</v>
      </c>
      <c r="EA2" s="189" t="str">
        <f aca="true">IF(OFFSET(INDIRECT(A10),40,21,1,1)="","",OFFSET(INDIRECT(A10),40,21,1,1))</f>
        <v>DELETE THIS PAGE WHEN MADE INTO PDF!</v>
      </c>
      <c r="EC2" s="189" t="str">
        <f aca="true">IF(OFFSET(INDIRECT(A10),41,21,1,1)="","",OFFSET(INDIRECT(A10),41,21,1,1))</f>
        <v/>
      </c>
      <c r="EE2" s="189" t="str">
        <f aca="true">IF(OFFSET(INDIRECT(A10),42,21,1,1)="","",OFFSET(INDIRECT(A10),42,21,1,1))</f>
        <v/>
      </c>
    </row>
    <row r="4" s="183" customFormat="true" ht="15" hidden="false" customHeight="false" outlineLevel="0" collapsed="false">
      <c r="O4" s="188" t="n">
        <v>42005</v>
      </c>
      <c r="BY4" s="188" t="n">
        <v>42018</v>
      </c>
      <c r="BZ4" s="188" t="n">
        <v>42005</v>
      </c>
    </row>
    <row r="5" s="77" customFormat="true" ht="15" hidden="false" customHeight="false" outlineLevel="0" collapsed="false">
      <c r="O5" s="79"/>
      <c r="BY5" s="79"/>
      <c r="BZ5" s="79"/>
    </row>
    <row r="6" s="77" customFormat="true" ht="15" hidden="false" customHeight="false" outlineLevel="0" collapsed="false">
      <c r="O6" s="79"/>
      <c r="BY6" s="79"/>
      <c r="BZ6" s="79"/>
    </row>
    <row r="7" s="77" customFormat="true" ht="15" hidden="false" customHeight="false" outlineLevel="0" collapsed="false">
      <c r="N7" s="80"/>
      <c r="O7" s="79"/>
      <c r="BY7" s="79"/>
      <c r="BZ7" s="79"/>
    </row>
    <row r="8" s="77" customFormat="true" ht="15" hidden="false" customHeight="false" outlineLevel="0" collapsed="false">
      <c r="A8" s="79"/>
      <c r="B8" s="79"/>
      <c r="C8" s="79"/>
      <c r="D8" s="79"/>
      <c r="E8" s="79"/>
      <c r="F8" s="79"/>
      <c r="G8" s="79"/>
      <c r="I8" s="79"/>
      <c r="O8" s="79"/>
      <c r="BY8" s="79"/>
      <c r="BZ8" s="79"/>
    </row>
    <row r="9" s="77" customFormat="true" ht="15" hidden="false" customHeight="false" outlineLevel="0" collapsed="false">
      <c r="I9" s="79"/>
      <c r="O9" s="79"/>
      <c r="BY9" s="79"/>
      <c r="BZ9" s="79"/>
    </row>
    <row r="10" s="77" customFormat="true" ht="15" hidden="false" customHeight="false" outlineLevel="0" collapsed="false">
      <c r="A10" s="198" t="s">
        <v>652</v>
      </c>
      <c r="I10" s="79"/>
      <c r="O10" s="79"/>
      <c r="BY10" s="79"/>
      <c r="BZ10" s="79"/>
    </row>
    <row r="11" s="77" customFormat="true" ht="15" hidden="false" customHeight="false" outlineLevel="0" collapsed="false">
      <c r="A11" s="195" t="s">
        <v>354</v>
      </c>
      <c r="I11" s="79"/>
      <c r="O11" s="79"/>
      <c r="BY11" s="79"/>
      <c r="BZ11" s="79"/>
    </row>
    <row r="12" s="77" customFormat="true" ht="15" hidden="false" customHeight="false" outlineLevel="0" collapsed="false">
      <c r="A12" s="195" t="s">
        <v>627</v>
      </c>
      <c r="O12" s="79"/>
      <c r="BY12" s="79"/>
      <c r="BZ12" s="79"/>
    </row>
    <row r="13" s="77" customFormat="true" ht="15" hidden="false" customHeight="false" outlineLevel="0" collapsed="false">
      <c r="O13" s="79"/>
      <c r="BY13" s="79"/>
      <c r="BZ13" s="79"/>
    </row>
    <row r="14" s="77" customFormat="true" ht="15" hidden="false" customHeight="false" outlineLevel="0" collapsed="false">
      <c r="O14" s="79"/>
      <c r="BY14" s="79"/>
      <c r="BZ14" s="79"/>
    </row>
    <row r="15" s="77" customFormat="true" ht="15" hidden="false" customHeight="false" outlineLevel="0" collapsed="false">
      <c r="O15" s="79"/>
      <c r="BY15" s="79"/>
      <c r="BZ15" s="79"/>
    </row>
    <row r="16" s="77" customFormat="true" ht="15" hidden="false" customHeight="false" outlineLevel="0" collapsed="false">
      <c r="I16" s="80"/>
      <c r="M16" s="80"/>
      <c r="O16" s="79"/>
      <c r="BY16" s="79"/>
      <c r="BZ16" s="79"/>
    </row>
    <row r="17" s="77" customFormat="true" ht="15" hidden="false" customHeight="false" outlineLevel="0" collapsed="false">
      <c r="N17" s="80"/>
      <c r="O17" s="79"/>
      <c r="BY17" s="79"/>
      <c r="BZ17" s="79"/>
    </row>
    <row r="18" s="77" customFormat="true" ht="15" hidden="false" customHeight="false" outlineLevel="0" collapsed="false">
      <c r="I18" s="79"/>
      <c r="O18" s="79"/>
      <c r="BY18" s="79"/>
      <c r="BZ18" s="79"/>
    </row>
    <row r="19" s="77" customFormat="true" ht="15" hidden="false" customHeight="false" outlineLevel="0" collapsed="false">
      <c r="I19" s="79"/>
      <c r="O19" s="79"/>
      <c r="BY19" s="79"/>
      <c r="BZ19" s="79"/>
    </row>
    <row r="20" s="77" customFormat="true" ht="15" hidden="false" customHeight="false" outlineLevel="0" collapsed="false">
      <c r="I20" s="79"/>
      <c r="O20" s="79"/>
      <c r="BY20" s="79"/>
      <c r="BZ20" s="79"/>
    </row>
    <row r="21" s="77" customFormat="true" ht="15" hidden="false" customHeight="false" outlineLevel="0" collapsed="false">
      <c r="I21" s="79"/>
      <c r="O21" s="79"/>
      <c r="BY21" s="79"/>
      <c r="BZ21" s="79"/>
    </row>
    <row r="22" s="77" customFormat="true" ht="15" hidden="false" customHeight="false" outlineLevel="0" collapsed="false">
      <c r="I22" s="79"/>
      <c r="O22" s="79"/>
      <c r="BY22" s="79"/>
      <c r="BZ22" s="79"/>
    </row>
    <row r="23" s="77" customFormat="true" ht="15" hidden="false" customHeight="false" outlineLevel="0" collapsed="false">
      <c r="I23" s="79"/>
      <c r="O23" s="79"/>
      <c r="BY23" s="79"/>
      <c r="BZ23" s="79"/>
    </row>
    <row r="24" s="77" customFormat="true" ht="15" hidden="false" customHeight="false" outlineLevel="0" collapsed="false">
      <c r="I24" s="79"/>
      <c r="O24" s="79"/>
      <c r="BY24" s="79"/>
      <c r="BZ24" s="79"/>
    </row>
    <row r="25" s="77" customFormat="true" ht="15" hidden="false" customHeight="false" outlineLevel="0" collapsed="false">
      <c r="I25" s="79"/>
      <c r="O25" s="79"/>
      <c r="BY25" s="79"/>
      <c r="BZ25" s="79"/>
    </row>
    <row r="26" s="77" customFormat="true" ht="15" hidden="false" customHeight="false" outlineLevel="0" collapsed="false">
      <c r="I26" s="79"/>
      <c r="O26" s="79"/>
      <c r="BY26" s="79"/>
      <c r="BZ26" s="79"/>
    </row>
    <row r="27" s="77" customFormat="true" ht="15" hidden="false" customHeight="false" outlineLevel="0" collapsed="false">
      <c r="I27" s="79"/>
      <c r="O27" s="79"/>
      <c r="BY27" s="79"/>
      <c r="BZ27" s="79"/>
    </row>
    <row r="28" s="77" customFormat="true" ht="15" hidden="false" customHeight="false" outlineLevel="0" collapsed="false">
      <c r="I28" s="79"/>
      <c r="O28" s="79"/>
      <c r="BY28" s="79"/>
      <c r="BZ28" s="79"/>
    </row>
    <row r="29" s="77" customFormat="true" ht="15" hidden="false" customHeight="false" outlineLevel="0" collapsed="false">
      <c r="O29" s="79"/>
      <c r="BY29" s="79"/>
      <c r="BZ29" s="79"/>
    </row>
    <row r="30" s="77" customFormat="true" ht="15" hidden="false" customHeight="false" outlineLevel="0" collapsed="false">
      <c r="O30" s="79"/>
      <c r="BY30" s="79"/>
      <c r="BZ30" s="79"/>
    </row>
    <row r="31" s="77" customFormat="true" ht="15" hidden="false" customHeight="false" outlineLevel="0" collapsed="false">
      <c r="O31" s="79"/>
      <c r="BY31" s="79"/>
      <c r="BZ31" s="79"/>
    </row>
    <row r="32" s="77" customFormat="true" ht="15" hidden="false" customHeight="false" outlineLevel="0" collapsed="false">
      <c r="O32" s="79"/>
      <c r="BY32" s="79"/>
      <c r="BZ32" s="79"/>
    </row>
    <row r="33" s="77" customFormat="true" ht="15" hidden="false" customHeight="false" outlineLevel="0" collapsed="false">
      <c r="I33" s="80"/>
      <c r="M33" s="80"/>
      <c r="O33" s="79"/>
      <c r="BY33" s="79"/>
      <c r="BZ33" s="79"/>
    </row>
    <row r="34" s="77" customFormat="true" ht="15" hidden="false" customHeight="false" outlineLevel="0" collapsed="false">
      <c r="N34" s="80"/>
      <c r="O34" s="79"/>
      <c r="BY34" s="79"/>
      <c r="BZ34" s="79"/>
    </row>
    <row r="35" s="77" customFormat="true" ht="15" hidden="false" customHeight="false" outlineLevel="0" collapsed="false">
      <c r="I35" s="79"/>
      <c r="O35" s="79"/>
      <c r="BY35" s="79"/>
      <c r="BZ35" s="79"/>
    </row>
    <row r="36" s="77" customFormat="true" ht="15" hidden="false" customHeight="false" outlineLevel="0" collapsed="false">
      <c r="I36" s="79"/>
      <c r="O36" s="79"/>
      <c r="BY36" s="79"/>
      <c r="BZ36" s="79"/>
    </row>
    <row r="37" s="77" customFormat="true" ht="15" hidden="false" customHeight="false" outlineLevel="0" collapsed="false">
      <c r="I37" s="79"/>
      <c r="O37" s="79"/>
      <c r="BY37" s="79"/>
      <c r="BZ37" s="79"/>
    </row>
    <row r="38" s="77" customFormat="true" ht="15" hidden="false" customHeight="false" outlineLevel="0" collapsed="false">
      <c r="I38" s="79"/>
      <c r="O38" s="79"/>
      <c r="BY38" s="79"/>
      <c r="BZ38" s="79"/>
    </row>
    <row r="39" s="77" customFormat="true" ht="15" hidden="false" customHeight="false" outlineLevel="0" collapsed="false">
      <c r="I39" s="79"/>
      <c r="O39" s="79"/>
      <c r="BY39" s="79"/>
      <c r="BZ39" s="79"/>
    </row>
    <row r="40" s="77" customFormat="true" ht="15" hidden="false" customHeight="false" outlineLevel="0" collapsed="false">
      <c r="I40" s="79"/>
      <c r="O40" s="79"/>
      <c r="BY40" s="79"/>
      <c r="BZ40" s="79"/>
    </row>
    <row r="41" s="77" customFormat="true" ht="15" hidden="false" customHeight="false" outlineLevel="0" collapsed="false">
      <c r="I41" s="79"/>
      <c r="O41" s="79"/>
      <c r="BY41" s="79"/>
      <c r="BZ41" s="79"/>
    </row>
    <row r="42" s="77" customFormat="true" ht="15" hidden="false" customHeight="false" outlineLevel="0" collapsed="false">
      <c r="I42" s="79"/>
      <c r="O42" s="79"/>
      <c r="BY42" s="79"/>
      <c r="BZ42" s="79"/>
    </row>
    <row r="43" s="77" customFormat="true" ht="15" hidden="false" customHeight="false" outlineLevel="0" collapsed="false">
      <c r="I43" s="79"/>
      <c r="O43" s="79"/>
      <c r="BY43" s="79"/>
      <c r="BZ43" s="79"/>
    </row>
    <row r="44" s="77" customFormat="true" ht="15" hidden="false" customHeight="false" outlineLevel="0" collapsed="false">
      <c r="I44" s="79"/>
      <c r="O44" s="79"/>
      <c r="BY44" s="79"/>
      <c r="BZ44" s="79"/>
    </row>
    <row r="45" s="77" customFormat="true" ht="15" hidden="false" customHeight="false" outlineLevel="0" collapsed="false">
      <c r="I45" s="79"/>
      <c r="O45" s="79"/>
      <c r="BY45" s="79"/>
      <c r="BZ45" s="79"/>
    </row>
    <row r="46" s="77" customFormat="true" ht="15" hidden="false" customHeight="false" outlineLevel="0" collapsed="false">
      <c r="I46" s="79"/>
      <c r="O46" s="79"/>
      <c r="BY46" s="79"/>
      <c r="BZ46" s="79"/>
    </row>
    <row r="47" s="77" customFormat="true" ht="15" hidden="false" customHeight="false" outlineLevel="0" collapsed="false">
      <c r="I47" s="79"/>
      <c r="O47" s="79"/>
      <c r="BY47" s="79"/>
      <c r="BZ47" s="79"/>
    </row>
    <row r="48" s="77" customFormat="true" ht="15" hidden="false" customHeight="false" outlineLevel="0" collapsed="false">
      <c r="I48" s="79"/>
      <c r="O48" s="79"/>
      <c r="BY48" s="79"/>
      <c r="BZ48" s="79"/>
    </row>
    <row r="49" s="77" customFormat="true" ht="15" hidden="false" customHeight="false" outlineLevel="0" collapsed="false">
      <c r="I49" s="79"/>
      <c r="O49" s="79"/>
      <c r="BY49" s="79"/>
      <c r="BZ49" s="79"/>
    </row>
    <row r="50" s="77" customFormat="true" ht="15" hidden="false" customHeight="false" outlineLevel="0" collapsed="false">
      <c r="I50" s="79"/>
      <c r="O50" s="79"/>
      <c r="BY50" s="79"/>
      <c r="BZ50" s="79"/>
    </row>
    <row r="51" s="77" customFormat="true" ht="15" hidden="false" customHeight="false" outlineLevel="0" collapsed="false">
      <c r="O51" s="79"/>
      <c r="BY51" s="79"/>
      <c r="BZ51" s="79"/>
    </row>
    <row r="52" s="77" customFormat="true" ht="15" hidden="false" customHeight="false" outlineLevel="0" collapsed="false">
      <c r="O52" s="79"/>
      <c r="BY52" s="79"/>
      <c r="BZ52" s="79"/>
    </row>
    <row r="53" s="77" customFormat="true" ht="15" hidden="false" customHeight="false" outlineLevel="0" collapsed="false">
      <c r="O53" s="79"/>
      <c r="BY53" s="79"/>
      <c r="BZ53" s="79"/>
    </row>
    <row r="54" s="77" customFormat="true" ht="15" hidden="false" customHeight="false" outlineLevel="0" collapsed="false">
      <c r="O54" s="79"/>
      <c r="BY54" s="79"/>
      <c r="BZ54" s="79"/>
    </row>
    <row r="55" s="77" customFormat="true" ht="15" hidden="false" customHeight="false" outlineLevel="0" collapsed="false">
      <c r="I55" s="80"/>
      <c r="M55" s="80"/>
      <c r="O55" s="79"/>
      <c r="BY55" s="79"/>
      <c r="BZ55" s="79"/>
    </row>
    <row r="56" s="77" customFormat="true" ht="15" hidden="false" customHeight="false" outlineLevel="0" collapsed="false">
      <c r="N56" s="80"/>
      <c r="O56" s="79"/>
      <c r="BY56" s="79"/>
      <c r="BZ56" s="79"/>
    </row>
    <row r="57" s="77" customFormat="true" ht="15" hidden="false" customHeight="false" outlineLevel="0" collapsed="false">
      <c r="I57" s="79"/>
      <c r="O57" s="79"/>
      <c r="BY57" s="79"/>
      <c r="BZ57" s="79"/>
    </row>
    <row r="58" s="77" customFormat="true" ht="15" hidden="false" customHeight="false" outlineLevel="0" collapsed="false">
      <c r="I58" s="79"/>
      <c r="O58" s="79"/>
      <c r="BY58" s="79"/>
      <c r="BZ58" s="79"/>
    </row>
    <row r="59" s="77" customFormat="true" ht="15" hidden="false" customHeight="false" outlineLevel="0" collapsed="false">
      <c r="I59" s="79"/>
      <c r="O59" s="79"/>
      <c r="BY59" s="79"/>
      <c r="BZ59" s="79"/>
    </row>
    <row r="60" s="77" customFormat="true" ht="15" hidden="false" customHeight="false" outlineLevel="0" collapsed="false">
      <c r="I60" s="79"/>
      <c r="O60" s="79"/>
      <c r="BY60" s="79"/>
      <c r="BZ60" s="79"/>
    </row>
    <row r="61" s="77" customFormat="true" ht="15" hidden="false" customHeight="false" outlineLevel="0" collapsed="false">
      <c r="I61" s="79"/>
      <c r="O61" s="79"/>
      <c r="BY61" s="79"/>
      <c r="BZ61" s="79"/>
    </row>
    <row r="62" s="77" customFormat="true" ht="15" hidden="false" customHeight="false" outlineLevel="0" collapsed="false">
      <c r="I62" s="79"/>
      <c r="O62" s="79"/>
      <c r="BY62" s="79"/>
      <c r="BZ62" s="79"/>
    </row>
    <row r="63" s="77" customFormat="true" ht="15" hidden="false" customHeight="false" outlineLevel="0" collapsed="false">
      <c r="I63" s="79"/>
      <c r="O63" s="79"/>
      <c r="BY63" s="79"/>
      <c r="BZ63" s="79"/>
    </row>
    <row r="64" s="77" customFormat="true" ht="15" hidden="false" customHeight="false" outlineLevel="0" collapsed="false">
      <c r="I64" s="79"/>
      <c r="O64" s="79"/>
      <c r="BY64" s="79"/>
      <c r="BZ64" s="79"/>
    </row>
    <row r="65" s="77" customFormat="true" ht="15" hidden="false" customHeight="false" outlineLevel="0" collapsed="false">
      <c r="I65" s="79"/>
      <c r="O65" s="79"/>
      <c r="BY65" s="79"/>
      <c r="BZ65" s="79"/>
    </row>
    <row r="66" s="77" customFormat="true" ht="15" hidden="false" customHeight="false" outlineLevel="0" collapsed="false">
      <c r="I66" s="79"/>
      <c r="O66" s="79"/>
      <c r="BY66" s="79"/>
      <c r="BZ66" s="79"/>
    </row>
    <row r="67" s="77" customFormat="true" ht="15" hidden="false" customHeight="false" outlineLevel="0" collapsed="false">
      <c r="I67" s="79"/>
      <c r="O67" s="79"/>
      <c r="BY67" s="79"/>
      <c r="BZ67" s="79"/>
    </row>
    <row r="68" s="77" customFormat="true" ht="15" hidden="false" customHeight="false" outlineLevel="0" collapsed="false">
      <c r="I68" s="79"/>
      <c r="O68" s="79"/>
      <c r="BY68" s="79"/>
      <c r="BZ68" s="79"/>
    </row>
    <row r="69" s="77" customFormat="true" ht="15" hidden="false" customHeight="false" outlineLevel="0" collapsed="false">
      <c r="I69" s="79"/>
      <c r="O69" s="79"/>
      <c r="BY69" s="79"/>
      <c r="BZ69" s="79"/>
    </row>
    <row r="70" s="77" customFormat="true" ht="15" hidden="false" customHeight="false" outlineLevel="0" collapsed="false">
      <c r="I70" s="79"/>
      <c r="O70" s="79"/>
      <c r="BY70" s="79"/>
      <c r="BZ70" s="79"/>
    </row>
    <row r="71" s="77" customFormat="true" ht="15" hidden="false" customHeight="false" outlineLevel="0" collapsed="false">
      <c r="I71" s="79"/>
      <c r="O71" s="79"/>
      <c r="BY71" s="79"/>
      <c r="BZ71" s="79"/>
    </row>
    <row r="72" s="77" customFormat="true" ht="15" hidden="false" customHeight="false" outlineLevel="0" collapsed="false">
      <c r="I72" s="79"/>
      <c r="O72" s="79"/>
      <c r="BY72" s="79"/>
      <c r="BZ72" s="79"/>
    </row>
    <row r="73" s="77" customFormat="true" ht="15" hidden="false" customHeight="false" outlineLevel="0" collapsed="false">
      <c r="I73" s="79"/>
      <c r="O73" s="79"/>
      <c r="BY73" s="79"/>
      <c r="BZ73" s="79"/>
    </row>
    <row r="74" s="77" customFormat="true" ht="15" hidden="false" customHeight="false" outlineLevel="0" collapsed="false">
      <c r="I74" s="79"/>
      <c r="O74" s="79"/>
      <c r="BY74" s="79"/>
      <c r="BZ74" s="79"/>
    </row>
    <row r="75" s="77" customFormat="true" ht="15" hidden="false" customHeight="false" outlineLevel="0" collapsed="false">
      <c r="I75" s="79"/>
      <c r="O75" s="79"/>
      <c r="BY75" s="79"/>
      <c r="BZ75" s="79"/>
    </row>
    <row r="76" s="77" customFormat="true" ht="15" hidden="false" customHeight="false" outlineLevel="0" collapsed="false">
      <c r="O76" s="79"/>
      <c r="BY76" s="79"/>
      <c r="BZ76" s="79"/>
    </row>
    <row r="77" s="77" customFormat="true" ht="15" hidden="false" customHeight="false" outlineLevel="0" collapsed="false">
      <c r="O77" s="79"/>
      <c r="BY77" s="79"/>
      <c r="BZ77" s="79"/>
    </row>
    <row r="78" s="77" customFormat="true" ht="15" hidden="false" customHeight="false" outlineLevel="0" collapsed="false">
      <c r="O78" s="79"/>
      <c r="BY78" s="79"/>
      <c r="BZ78" s="79"/>
    </row>
    <row r="79" s="77" customFormat="true" ht="15" hidden="false" customHeight="false" outlineLevel="0" collapsed="false">
      <c r="O79" s="79"/>
      <c r="BY79" s="79"/>
      <c r="BZ79" s="79"/>
    </row>
    <row r="80" s="77" customFormat="true" ht="15" hidden="false" customHeight="false" outlineLevel="0" collapsed="false">
      <c r="I80" s="80"/>
      <c r="M80" s="80"/>
      <c r="O80" s="79"/>
      <c r="BY80" s="79"/>
      <c r="BZ80" s="79"/>
    </row>
    <row r="81" s="77" customFormat="true" ht="15" hidden="false" customHeight="false" outlineLevel="0" collapsed="false">
      <c r="N81" s="80"/>
      <c r="O81" s="79"/>
      <c r="BY81" s="79"/>
      <c r="BZ81" s="79"/>
    </row>
    <row r="82" s="77" customFormat="true" ht="15" hidden="false" customHeight="false" outlineLevel="0" collapsed="false">
      <c r="I82" s="79"/>
      <c r="O82" s="79"/>
      <c r="BY82" s="79"/>
      <c r="BZ82" s="79"/>
    </row>
    <row r="83" s="77" customFormat="true" ht="15" hidden="false" customHeight="false" outlineLevel="0" collapsed="false">
      <c r="I83" s="79"/>
      <c r="O83" s="79"/>
      <c r="BY83" s="79"/>
      <c r="BZ83" s="79"/>
    </row>
    <row r="84" s="77" customFormat="true" ht="15" hidden="false" customHeight="false" outlineLevel="0" collapsed="false">
      <c r="I84" s="79"/>
      <c r="O84" s="79"/>
      <c r="BY84" s="79"/>
      <c r="BZ84" s="79"/>
    </row>
    <row r="85" s="77" customFormat="true" ht="15" hidden="false" customHeight="false" outlineLevel="0" collapsed="false">
      <c r="I85" s="79"/>
      <c r="O85" s="79"/>
      <c r="BY85" s="79"/>
      <c r="BZ85" s="79"/>
    </row>
    <row r="86" s="77" customFormat="true" ht="15" hidden="false" customHeight="false" outlineLevel="0" collapsed="false">
      <c r="I86" s="79"/>
      <c r="O86" s="79"/>
      <c r="BY86" s="79"/>
      <c r="BZ86" s="79"/>
    </row>
    <row r="87" s="77" customFormat="true" ht="15" hidden="false" customHeight="false" outlineLevel="0" collapsed="false">
      <c r="I87" s="79"/>
      <c r="O87" s="79"/>
      <c r="BY87" s="79"/>
      <c r="BZ87" s="79"/>
    </row>
    <row r="88" s="77" customFormat="true" ht="15" hidden="false" customHeight="false" outlineLevel="0" collapsed="false">
      <c r="I88" s="79"/>
      <c r="O88" s="79"/>
      <c r="BY88" s="79"/>
      <c r="BZ88" s="79"/>
    </row>
    <row r="89" s="77" customFormat="true" ht="15" hidden="false" customHeight="false" outlineLevel="0" collapsed="false">
      <c r="I89" s="79"/>
      <c r="O89" s="79"/>
      <c r="BY89" s="79"/>
      <c r="BZ89" s="79"/>
    </row>
    <row r="90" s="77" customFormat="true" ht="15" hidden="false" customHeight="false" outlineLevel="0" collapsed="false">
      <c r="I90" s="79"/>
      <c r="O90" s="79"/>
      <c r="BY90" s="79"/>
      <c r="BZ90" s="79"/>
    </row>
    <row r="91" s="77" customFormat="true" ht="15" hidden="false" customHeight="false" outlineLevel="0" collapsed="false">
      <c r="I91" s="79"/>
      <c r="O91" s="79"/>
      <c r="BY91" s="79"/>
      <c r="BZ91" s="79"/>
    </row>
    <row r="92" s="77" customFormat="true" ht="15" hidden="false" customHeight="false" outlineLevel="0" collapsed="false">
      <c r="I92" s="79"/>
      <c r="O92" s="79"/>
      <c r="BY92" s="79"/>
      <c r="BZ92" s="79"/>
    </row>
    <row r="93" s="77" customFormat="true" ht="15" hidden="false" customHeight="false" outlineLevel="0" collapsed="false">
      <c r="I93" s="79"/>
      <c r="O93" s="79"/>
      <c r="BY93" s="79"/>
      <c r="BZ93" s="79"/>
    </row>
    <row r="94" s="77" customFormat="true" ht="15" hidden="false" customHeight="false" outlineLevel="0" collapsed="false">
      <c r="I94" s="79"/>
      <c r="O94" s="79"/>
      <c r="BY94" s="79"/>
      <c r="BZ94" s="79"/>
    </row>
    <row r="95" s="77" customFormat="true" ht="15" hidden="false" customHeight="false" outlineLevel="0" collapsed="false">
      <c r="I95" s="79"/>
      <c r="O95" s="79"/>
      <c r="BY95" s="79"/>
      <c r="BZ95" s="79"/>
    </row>
    <row r="96" s="77" customFormat="true" ht="15" hidden="false" customHeight="false" outlineLevel="0" collapsed="false">
      <c r="I96" s="79"/>
      <c r="O96" s="79"/>
      <c r="BY96" s="79"/>
      <c r="BZ96" s="79"/>
    </row>
    <row r="97" s="77" customFormat="true" ht="15" hidden="false" customHeight="false" outlineLevel="0" collapsed="false">
      <c r="I97" s="79"/>
      <c r="O97" s="79"/>
      <c r="BY97" s="79"/>
      <c r="BZ97" s="79"/>
    </row>
    <row r="98" s="77" customFormat="true" ht="15" hidden="false" customHeight="false" outlineLevel="0" collapsed="false">
      <c r="I98" s="79"/>
      <c r="O98" s="79"/>
      <c r="BY98" s="79"/>
      <c r="BZ98" s="79"/>
    </row>
    <row r="99" s="77" customFormat="true" ht="15" hidden="false" customHeight="false" outlineLevel="0" collapsed="false">
      <c r="I99" s="79"/>
      <c r="O99" s="79"/>
      <c r="BY99" s="79"/>
      <c r="BZ99" s="79"/>
    </row>
    <row r="100" s="77" customFormat="true" ht="15" hidden="false" customHeight="false" outlineLevel="0" collapsed="false">
      <c r="I100" s="79"/>
      <c r="O100" s="79"/>
      <c r="BY100" s="79"/>
      <c r="BZ100" s="79"/>
    </row>
    <row r="101" s="77" customFormat="true" ht="15" hidden="false" customHeight="false" outlineLevel="0" collapsed="false">
      <c r="I101" s="79"/>
      <c r="O101" s="79"/>
      <c r="BY101" s="79"/>
      <c r="BZ101" s="79"/>
    </row>
    <row r="102" s="77" customFormat="true" ht="15" hidden="false" customHeight="false" outlineLevel="0" collapsed="false">
      <c r="I102" s="79"/>
      <c r="O102" s="79"/>
      <c r="BY102" s="79"/>
      <c r="BZ102" s="79"/>
    </row>
    <row r="103" s="77" customFormat="true" ht="15" hidden="false" customHeight="false" outlineLevel="0" collapsed="false">
      <c r="I103" s="79"/>
      <c r="O103" s="79"/>
      <c r="BY103" s="79"/>
      <c r="BZ103" s="79"/>
    </row>
    <row r="104" s="77" customFormat="true" ht="15" hidden="false" customHeight="false" outlineLevel="0" collapsed="false">
      <c r="I104" s="79"/>
      <c r="O104" s="79"/>
      <c r="BY104" s="79"/>
      <c r="BZ104" s="79"/>
    </row>
    <row r="105" s="77" customFormat="true" ht="15" hidden="false" customHeight="false" outlineLevel="0" collapsed="false">
      <c r="I105" s="79"/>
      <c r="M105" s="80"/>
      <c r="O105" s="79"/>
      <c r="BY105" s="79"/>
      <c r="BZ105" s="79"/>
    </row>
    <row r="106" s="77" customFormat="true" ht="15" hidden="false" customHeight="false" outlineLevel="0" collapsed="false">
      <c r="O106" s="79"/>
      <c r="BY106" s="79"/>
      <c r="BZ106" s="79"/>
    </row>
    <row r="107" s="77" customFormat="true" ht="15" hidden="false" customHeight="false" outlineLevel="0" collapsed="false">
      <c r="O107" s="79"/>
      <c r="BY107" s="79"/>
      <c r="BZ107" s="79"/>
    </row>
    <row r="108" s="77" customFormat="true" ht="15" hidden="false" customHeight="false" outlineLevel="0" collapsed="false">
      <c r="O108" s="79"/>
      <c r="BY108" s="79"/>
      <c r="BZ108" s="79"/>
    </row>
    <row r="109" s="77" customFormat="true" ht="15" hidden="false" customHeight="false" outlineLevel="0" collapsed="false">
      <c r="O109" s="79"/>
      <c r="BY109" s="79"/>
      <c r="BZ109" s="79"/>
    </row>
    <row r="110" s="77" customFormat="true" ht="15" hidden="false" customHeight="false" outlineLevel="0" collapsed="false">
      <c r="I110" s="80"/>
      <c r="O110" s="79"/>
      <c r="BY110" s="79"/>
      <c r="BZ110" s="79"/>
    </row>
    <row r="111" s="77" customFormat="true" ht="15" hidden="false" customHeight="false" outlineLevel="0" collapsed="false">
      <c r="O111" s="79"/>
      <c r="BY111" s="79"/>
      <c r="BZ111" s="79"/>
    </row>
    <row r="112" s="77" customFormat="true" ht="15" hidden="false" customHeight="false" outlineLevel="0" collapsed="false">
      <c r="O112" s="79"/>
      <c r="BY112" s="79"/>
      <c r="BZ112" s="79"/>
    </row>
    <row r="113" s="183" customFormat="true" ht="15" hidden="false" customHeight="false" outlineLevel="0" collapsed="false">
      <c r="O113" s="188"/>
      <c r="BY113" s="188"/>
      <c r="BZ113" s="188"/>
    </row>
    <row r="114" s="183" customFormat="true" ht="15" hidden="false" customHeight="false" outlineLevel="0" collapsed="false">
      <c r="O114" s="188"/>
      <c r="BY114" s="188"/>
      <c r="BZ114" s="188"/>
    </row>
    <row r="115" s="183" customFormat="true" ht="15" hidden="false" customHeight="false" outlineLevel="0" collapsed="false">
      <c r="O115" s="188"/>
      <c r="BY115" s="188"/>
      <c r="BZ115" s="188"/>
    </row>
    <row r="116" s="183" customFormat="true" ht="15" hidden="false" customHeight="false" outlineLevel="0" collapsed="false">
      <c r="O116" s="188"/>
      <c r="BY116" s="188"/>
      <c r="BZ116" s="188"/>
    </row>
    <row r="117" s="183" customFormat="true" ht="15" hidden="false" customHeight="false" outlineLevel="0" collapsed="false">
      <c r="O117" s="188"/>
      <c r="BY117" s="188"/>
      <c r="BZ117" s="188"/>
    </row>
    <row r="118" s="183" customFormat="true" ht="15" hidden="false" customHeight="false" outlineLevel="0" collapsed="false">
      <c r="O118" s="188"/>
      <c r="BY118" s="188"/>
      <c r="BZ118" s="188"/>
    </row>
    <row r="119" s="183" customFormat="true" ht="15" hidden="false" customHeight="false" outlineLevel="0" collapsed="false">
      <c r="O119" s="188"/>
      <c r="BY119" s="188"/>
      <c r="BZ119" s="188"/>
    </row>
    <row r="120" s="183" customFormat="true" ht="15" hidden="false" customHeight="false" outlineLevel="0" collapsed="false">
      <c r="O120" s="188"/>
      <c r="BY120" s="188"/>
      <c r="BZ120" s="188"/>
    </row>
    <row r="121" s="183" customFormat="true" ht="15" hidden="false" customHeight="false" outlineLevel="0" collapsed="false">
      <c r="O121" s="188"/>
      <c r="BY121" s="188"/>
      <c r="BZ121" s="188"/>
    </row>
    <row r="122" s="183" customFormat="true" ht="15" hidden="false" customHeight="false" outlineLevel="0" collapsed="false">
      <c r="O122" s="188"/>
      <c r="BY122" s="188"/>
      <c r="BZ122" s="188"/>
    </row>
    <row r="123" s="183" customFormat="true" ht="15" hidden="false" customHeight="false" outlineLevel="0" collapsed="false">
      <c r="O123" s="188"/>
      <c r="BY123" s="188"/>
      <c r="BZ123" s="188"/>
    </row>
    <row r="124" s="183" customFormat="true" ht="15" hidden="false" customHeight="false" outlineLevel="0" collapsed="false">
      <c r="O124" s="188"/>
      <c r="BY124" s="188"/>
      <c r="BZ124" s="188"/>
    </row>
    <row r="125" s="183" customFormat="true" ht="15" hidden="false" customHeight="false" outlineLevel="0" collapsed="false">
      <c r="O125" s="188"/>
      <c r="BY125" s="188"/>
      <c r="BZ125" s="188"/>
    </row>
    <row r="126" s="183" customFormat="true" ht="15" hidden="false" customHeight="false" outlineLevel="0" collapsed="false">
      <c r="O126" s="188"/>
      <c r="BY126" s="188"/>
      <c r="BZ126" s="188"/>
    </row>
    <row r="127" s="183" customFormat="true" ht="15" hidden="false" customHeight="false" outlineLevel="0" collapsed="false">
      <c r="O127" s="188"/>
      <c r="BY127" s="188"/>
      <c r="BZ127" s="188"/>
    </row>
    <row r="128" s="183" customFormat="true" ht="15" hidden="false" customHeight="false" outlineLevel="0" collapsed="false">
      <c r="O128" s="188"/>
      <c r="BY128" s="188"/>
      <c r="BZ128" s="188"/>
    </row>
    <row r="129" s="183" customFormat="true" ht="15" hidden="false" customHeight="false" outlineLevel="0" collapsed="false">
      <c r="O129" s="188"/>
      <c r="BY129" s="188"/>
      <c r="BZ129" s="188"/>
    </row>
    <row r="130" s="183" customFormat="true" ht="15" hidden="false" customHeight="false" outlineLevel="0" collapsed="false">
      <c r="O130" s="188"/>
      <c r="BY130" s="188"/>
      <c r="BZ130" s="188"/>
    </row>
    <row r="131" s="183" customFormat="true" ht="15" hidden="false" customHeight="false" outlineLevel="0" collapsed="false">
      <c r="O131" s="188"/>
      <c r="BY131" s="188"/>
      <c r="BZ131" s="188"/>
    </row>
    <row r="132" s="183" customFormat="true" ht="15" hidden="false" customHeight="false" outlineLevel="0" collapsed="false">
      <c r="O132" s="188"/>
      <c r="BY132" s="188"/>
      <c r="BZ132" s="188"/>
    </row>
    <row r="133" s="183" customFormat="true" ht="15" hidden="false" customHeight="false" outlineLevel="0" collapsed="false">
      <c r="O133" s="188"/>
      <c r="BY133" s="188"/>
      <c r="BZ133" s="188"/>
    </row>
    <row r="134" s="183" customFormat="true" ht="15" hidden="false" customHeight="false" outlineLevel="0" collapsed="false">
      <c r="O134" s="188"/>
      <c r="BY134" s="188"/>
      <c r="BZ134" s="188"/>
    </row>
    <row r="135" s="183" customFormat="true" ht="15" hidden="false" customHeight="false" outlineLevel="0" collapsed="false">
      <c r="O135" s="188"/>
      <c r="BY135" s="188"/>
      <c r="BZ135" s="188"/>
    </row>
    <row r="136" s="183" customFormat="true" ht="15" hidden="false" customHeight="false" outlineLevel="0" collapsed="false">
      <c r="O136" s="188"/>
      <c r="BY136" s="188"/>
      <c r="BZ136" s="188"/>
    </row>
    <row r="137" s="183" customFormat="true" ht="15" hidden="false" customHeight="false" outlineLevel="0" collapsed="false">
      <c r="O137" s="188"/>
      <c r="BY137" s="188"/>
      <c r="BZ137" s="188"/>
    </row>
    <row r="138" s="183" customFormat="true" ht="15" hidden="false" customHeight="false" outlineLevel="0" collapsed="false">
      <c r="O138" s="188"/>
      <c r="BY138" s="188"/>
      <c r="BZ138" s="188"/>
    </row>
    <row r="139" s="183" customFormat="true" ht="15" hidden="false" customHeight="false" outlineLevel="0" collapsed="false">
      <c r="O139" s="188"/>
      <c r="BY139" s="188"/>
      <c r="BZ139" s="188"/>
    </row>
    <row r="140" s="183" customFormat="true" ht="15" hidden="false" customHeight="false" outlineLevel="0" collapsed="false">
      <c r="O140" s="188"/>
      <c r="BY140" s="188"/>
      <c r="BZ140" s="188"/>
    </row>
    <row r="141" s="183" customFormat="true" ht="15" hidden="false" customHeight="false" outlineLevel="0" collapsed="false">
      <c r="O141" s="188"/>
      <c r="BY141" s="188"/>
      <c r="BZ141" s="188"/>
    </row>
    <row r="142" s="183" customFormat="true" ht="15" hidden="false" customHeight="false" outlineLevel="0" collapsed="false">
      <c r="O142" s="188"/>
      <c r="BY142" s="188"/>
      <c r="BZ142" s="188"/>
    </row>
    <row r="143" s="183" customFormat="true" ht="15" hidden="false" customHeight="false" outlineLevel="0" collapsed="false">
      <c r="O143" s="188"/>
      <c r="BY143" s="188"/>
      <c r="BZ143" s="188"/>
    </row>
    <row r="144" s="183" customFormat="true" ht="15" hidden="false" customHeight="false" outlineLevel="0" collapsed="false">
      <c r="O144" s="188"/>
      <c r="BY144" s="188"/>
      <c r="BZ144" s="188"/>
    </row>
    <row r="145" s="183" customFormat="true" ht="15" hidden="false" customHeight="false" outlineLevel="0" collapsed="false">
      <c r="O145" s="188"/>
      <c r="BY145" s="188"/>
      <c r="BZ145" s="188"/>
    </row>
    <row r="146" s="183" customFormat="true" ht="15" hidden="false" customHeight="false" outlineLevel="0" collapsed="false">
      <c r="O146" s="188"/>
      <c r="BY146" s="188"/>
      <c r="BZ146" s="188"/>
    </row>
    <row r="147" s="183" customFormat="true" ht="15" hidden="false" customHeight="false" outlineLevel="0" collapsed="false">
      <c r="O147" s="188"/>
      <c r="BY147" s="188"/>
      <c r="BZ147" s="188"/>
    </row>
    <row r="148" s="183" customFormat="true" ht="15" hidden="false" customHeight="false" outlineLevel="0" collapsed="false">
      <c r="O148" s="188"/>
      <c r="BY148" s="188"/>
      <c r="BZ148" s="188"/>
    </row>
    <row r="149" s="183" customFormat="true" ht="15" hidden="false" customHeight="false" outlineLevel="0" collapsed="false">
      <c r="O149" s="188"/>
      <c r="BY149" s="188"/>
      <c r="BZ149" s="188"/>
    </row>
    <row r="150" s="183" customFormat="true" ht="15" hidden="false" customHeight="false" outlineLevel="0" collapsed="false">
      <c r="O150" s="188"/>
      <c r="BY150" s="188"/>
      <c r="BZ150" s="188"/>
    </row>
    <row r="151" s="183" customFormat="true" ht="15" hidden="false" customHeight="false" outlineLevel="0" collapsed="false">
      <c r="O151" s="188"/>
      <c r="BY151" s="188"/>
      <c r="BZ151" s="188"/>
    </row>
    <row r="152" s="183" customFormat="true" ht="15" hidden="false" customHeight="false" outlineLevel="0" collapsed="false">
      <c r="O152" s="188"/>
      <c r="BY152" s="188"/>
      <c r="BZ152" s="188"/>
    </row>
    <row r="153" s="183" customFormat="true" ht="15" hidden="false" customHeight="false" outlineLevel="0" collapsed="false">
      <c r="O153" s="188"/>
      <c r="BY153" s="188"/>
      <c r="BZ153" s="188"/>
    </row>
    <row r="154" s="183" customFormat="true" ht="15" hidden="false" customHeight="false" outlineLevel="0" collapsed="false">
      <c r="O154" s="188"/>
      <c r="BY154" s="188"/>
      <c r="BZ154" s="188"/>
    </row>
    <row r="155" s="183" customFormat="true" ht="15" hidden="false" customHeight="false" outlineLevel="0" collapsed="false">
      <c r="O155" s="188"/>
      <c r="BY155" s="188"/>
      <c r="BZ155" s="188"/>
    </row>
    <row r="156" s="183" customFormat="true" ht="15" hidden="false" customHeight="false" outlineLevel="0" collapsed="false">
      <c r="O156" s="188"/>
      <c r="BY156" s="188"/>
      <c r="BZ156" s="188"/>
    </row>
    <row r="157" s="183" customFormat="true" ht="15" hidden="false" customHeight="false" outlineLevel="0" collapsed="false">
      <c r="O157" s="188"/>
      <c r="BY157" s="188"/>
      <c r="BZ157" s="188"/>
    </row>
    <row r="158" s="183" customFormat="true" ht="15" hidden="false" customHeight="false" outlineLevel="0" collapsed="false">
      <c r="O158" s="188"/>
      <c r="BY158" s="188"/>
      <c r="BZ158" s="188"/>
    </row>
    <row r="159" s="183" customFormat="true" ht="15" hidden="false" customHeight="false" outlineLevel="0" collapsed="false">
      <c r="O159" s="188"/>
      <c r="BY159" s="188"/>
      <c r="BZ159" s="188"/>
    </row>
    <row r="160" s="183" customFormat="true" ht="15" hidden="false" customHeight="false" outlineLevel="0" collapsed="false">
      <c r="O160" s="188"/>
      <c r="BY160" s="188"/>
      <c r="BZ160" s="188"/>
    </row>
    <row r="161" s="183" customFormat="true" ht="15" hidden="false" customHeight="false" outlineLevel="0" collapsed="false">
      <c r="O161" s="188"/>
      <c r="BY161" s="188"/>
      <c r="BZ161" s="188"/>
    </row>
    <row r="162" s="183" customFormat="true" ht="15" hidden="false" customHeight="false" outlineLevel="0" collapsed="false">
      <c r="O162" s="188"/>
      <c r="BY162" s="188"/>
      <c r="BZ162" s="188"/>
    </row>
    <row r="163" s="183" customFormat="true" ht="15" hidden="false" customHeight="false" outlineLevel="0" collapsed="false">
      <c r="O163" s="188"/>
      <c r="BY163" s="188"/>
      <c r="BZ163" s="188"/>
    </row>
    <row r="164" s="183" customFormat="true" ht="15" hidden="false" customHeight="false" outlineLevel="0" collapsed="false">
      <c r="O164" s="188"/>
      <c r="BY164" s="188"/>
      <c r="BZ164" s="188"/>
    </row>
    <row r="165" s="183" customFormat="true" ht="15" hidden="false" customHeight="false" outlineLevel="0" collapsed="false">
      <c r="O165" s="188"/>
      <c r="BY165" s="188"/>
      <c r="BZ165" s="188"/>
    </row>
    <row r="166" s="183" customFormat="true" ht="15" hidden="false" customHeight="false" outlineLevel="0" collapsed="false">
      <c r="O166" s="188"/>
      <c r="BY166" s="188"/>
      <c r="BZ166" s="188"/>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2014-04-07T09:52:17Z</dcterms:created>
  <dc:creator>Steve</dc:creator>
  <dc:description/>
  <dc:language>en-GB</dc:language>
  <cp:lastModifiedBy>Steve Whitehead</cp:lastModifiedBy>
  <dcterms:modified xsi:type="dcterms:W3CDTF">2020-12-31T21:11:11Z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KSOProductBuildVer">
    <vt:lpwstr>1033-9.1.0.4560</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WorkbookGuid">
    <vt:lpwstr>10725a4c-2a02-4b97-aa77-01343ef0b527</vt:lpwstr>
  </property>
</Properties>
</file>